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2.xml" ContentType="application/vnd.openxmlformats-officedocument.spreadsheetml.table+xml"/>
  <Override PartName="/xl/worksheets/sheet18.xml" ContentType="application/vnd.openxmlformats-officedocument.spreadsheetml.worksheet+xml"/>
  <Override PartName="/xl/tables/table3.xml" ContentType="application/vnd.openxmlformats-officedocument.spreadsheetml.table+xml"/>
  <Override PartName="/xl/worksheets/sheet19.xml" ContentType="application/vnd.openxmlformats-officedocument.spreadsheetml.worksheet+xml"/>
  <Override PartName="/xl/tables/table4.xml" ContentType="application/vnd.openxmlformats-officedocument.spreadsheetml.table+xml"/>
  <Override PartName="/xl/worksheets/sheet20.xml" ContentType="application/vnd.openxmlformats-officedocument.spreadsheetml.worksheet+xml"/>
  <Override PartName="/xl/tables/table5.xml" ContentType="application/vnd.openxmlformats-officedocument.spreadsheetml.table+xml"/>
  <Override PartName="/xl/worksheets/sheet21.xml" ContentType="application/vnd.openxmlformats-officedocument.spreadsheetml.worksheet+xml"/>
  <Override PartName="/xl/tables/table6.xml" ContentType="application/vnd.openxmlformats-officedocument.spreadsheetml.table+xml"/>
  <Override PartName="/xl/worksheets/sheet22.xml" ContentType="application/vnd.openxmlformats-officedocument.spreadsheetml.worksheet+xml"/>
  <Override PartName="/xl/tables/table7.xml" ContentType="application/vnd.openxmlformats-officedocument.spreadsheetml.table+xml"/>
  <Override PartName="/xl/worksheets/sheet23.xml" ContentType="application/vnd.openxmlformats-officedocument.spreadsheetml.worksheet+xml"/>
  <Override PartName="/xl/tables/table8.xml" ContentType="application/vnd.openxmlformats-officedocument.spreadsheetml.table+xml"/>
  <Override PartName="/xl/worksheets/sheet24.xml" ContentType="application/vnd.openxmlformats-officedocument.spreadsheetml.worksheet+xml"/>
  <Override PartName="/xl/tables/table9.xml" ContentType="application/vnd.openxmlformats-officedocument.spreadsheetml.table+xml"/>
  <Override PartName="/xl/worksheets/sheet25.xml" ContentType="application/vnd.openxmlformats-officedocument.spreadsheetml.worksheet+xml"/>
  <Override PartName="/xl/tables/table10.xml" ContentType="application/vnd.openxmlformats-officedocument.spreadsheetml.table+xml"/>
  <Override PartName="/xl/worksheets/sheet26.xml" ContentType="application/vnd.openxmlformats-officedocument.spreadsheetml.worksheet+xml"/>
  <Override PartName="/xl/tables/table11.xml" ContentType="application/vnd.openxmlformats-officedocument.spreadsheetml.table+xml"/>
  <Override PartName="/xl/worksheets/sheet27.xml" ContentType="application/vnd.openxmlformats-officedocument.spreadsheetml.worksheet+xml"/>
  <Override PartName="/xl/tables/table12.xml" ContentType="application/vnd.openxmlformats-officedocument.spreadsheetml.table+xml"/>
  <Override PartName="/xl/worksheets/sheet28.xml" ContentType="application/vnd.openxmlformats-officedocument.spreadsheetml.worksheet+xml"/>
  <Override PartName="/xl/tables/table13.xml" ContentType="application/vnd.openxmlformats-officedocument.spreadsheetml.table+xml"/>
  <Override PartName="/xl/worksheets/sheet29.xml" ContentType="application/vnd.openxmlformats-officedocument.spreadsheetml.worksheet+xml"/>
  <Override PartName="/xl/tables/table14.xml" ContentType="application/vnd.openxmlformats-officedocument.spreadsheetml.table+xml"/>
  <Override PartName="/xl/worksheets/sheet30.xml" ContentType="application/vnd.openxmlformats-officedocument.spreadsheetml.worksheet+xml"/>
  <Override PartName="/xl/tables/table15.xml" ContentType="application/vnd.openxmlformats-officedocument.spreadsheetml.table+xml"/>
  <Override PartName="/xl/worksheets/sheet31.xml" ContentType="application/vnd.openxmlformats-officedocument.spreadsheetml.worksheet+xml"/>
  <Override PartName="/xl/tables/table16.xml" ContentType="application/vnd.openxmlformats-officedocument.spreadsheetml.table+xml"/>
  <Override PartName="/xl/worksheets/sheet32.xml" ContentType="application/vnd.openxmlformats-officedocument.spreadsheetml.worksheet+xml"/>
  <Override PartName="/xl/tables/table17.xml" ContentType="application/vnd.openxmlformats-officedocument.spreadsheetml.table+xml"/>
  <Override PartName="/xl/worksheets/sheet33.xml" ContentType="application/vnd.openxmlformats-officedocument.spreadsheetml.worksheet+xml"/>
  <Override PartName="/xl/tables/table18.xml" ContentType="application/vnd.openxmlformats-officedocument.spreadsheetml.table+xml"/>
  <Override PartName="/xl/worksheets/sheet34.xml" ContentType="application/vnd.openxmlformats-officedocument.spreadsheetml.worksheet+xml"/>
  <Override PartName="/xl/tables/table19.xml" ContentType="application/vnd.openxmlformats-officedocument.spreadsheetml.table+xml"/>
  <Override PartName="/xl/worksheets/sheet35.xml" ContentType="application/vnd.openxmlformats-officedocument.spreadsheetml.worksheet+xml"/>
  <Override PartName="/xl/tables/table20.xml" ContentType="application/vnd.openxmlformats-officedocument.spreadsheetml.table+xml"/>
  <Override PartName="/xl/worksheets/sheet36.xml" ContentType="application/vnd.openxmlformats-officedocument.spreadsheetml.worksheet+xml"/>
  <Override PartName="/xl/tables/table21.xml" ContentType="application/vnd.openxmlformats-officedocument.spreadsheetml.table+xml"/>
  <Override PartName="/xl/worksheets/sheet37.xml" ContentType="application/vnd.openxmlformats-officedocument.spreadsheetml.worksheet+xml"/>
  <Override PartName="/xl/tables/table22.xml" ContentType="application/vnd.openxmlformats-officedocument.spreadsheetml.table+xml"/>
  <Override PartName="/xl/worksheets/sheet38.xml" ContentType="application/vnd.openxmlformats-officedocument.spreadsheetml.worksheet+xml"/>
  <Override PartName="/xl/tables/table23.xml" ContentType="application/vnd.openxmlformats-officedocument.spreadsheetml.table+xml"/>
  <Override PartName="/xl/worksheets/sheet39.xml" ContentType="application/vnd.openxmlformats-officedocument.spreadsheetml.worksheet+xml"/>
  <Override PartName="/xl/tables/table24.xml" ContentType="application/vnd.openxmlformats-officedocument.spreadsheetml.table+xml"/>
  <Override PartName="/xl/worksheets/sheet40.xml" ContentType="application/vnd.openxmlformats-officedocument.spreadsheetml.worksheet+xml"/>
  <Override PartName="/xl/tables/table25.xml" ContentType="application/vnd.openxmlformats-officedocument.spreadsheetml.table+xml"/>
  <Override PartName="/xl/worksheets/sheet41.xml" ContentType="application/vnd.openxmlformats-officedocument.spreadsheetml.worksheet+xml"/>
  <Override PartName="/xl/tables/table26.xml" ContentType="application/vnd.openxmlformats-officedocument.spreadsheetml.table+xml"/>
  <Override PartName="/xl/worksheets/sheet42.xml" ContentType="application/vnd.openxmlformats-officedocument.spreadsheetml.worksheet+xml"/>
  <Override PartName="/xl/tables/table27.xml" ContentType="application/vnd.openxmlformats-officedocument.spreadsheetml.table+xml"/>
  <Override PartName="/xl/worksheets/sheet43.xml" ContentType="application/vnd.openxmlformats-officedocument.spreadsheetml.worksheet+xml"/>
  <Override PartName="/xl/tables/table28.xml" ContentType="application/vnd.openxmlformats-officedocument.spreadsheetml.table+xml"/>
  <Override PartName="/xl/worksheets/sheet44.xml" ContentType="application/vnd.openxmlformats-officedocument.spreadsheetml.worksheet+xml"/>
  <Override PartName="/xl/tables/table29.xml" ContentType="application/vnd.openxmlformats-officedocument.spreadsheetml.table+xml"/>
  <Override PartName="/xl/worksheets/sheet45.xml" ContentType="application/vnd.openxmlformats-officedocument.spreadsheetml.worksheet+xml"/>
  <Override PartName="/xl/tables/table30.xml" ContentType="application/vnd.openxmlformats-officedocument.spreadsheetml.table+xml"/>
  <Override PartName="/xl/worksheets/sheet46.xml" ContentType="application/vnd.openxmlformats-officedocument.spreadsheetml.worksheet+xml"/>
  <Override PartName="/xl/tables/table31.xml" ContentType="application/vnd.openxmlformats-officedocument.spreadsheetml.table+xml"/>
  <Override PartName="/xl/worksheets/sheet47.xml" ContentType="application/vnd.openxmlformats-officedocument.spreadsheetml.worksheet+xml"/>
  <Override PartName="/xl/tables/table32.xml" ContentType="application/vnd.openxmlformats-officedocument.spreadsheetml.table+xml"/>
  <Override PartName="/xl/worksheets/sheet48.xml" ContentType="application/vnd.openxmlformats-officedocument.spreadsheetml.worksheet+xml"/>
  <Override PartName="/xl/tables/table33.xml" ContentType="application/vnd.openxmlformats-officedocument.spreadsheetml.table+xml"/>
  <Override PartName="/xl/worksheets/sheet49.xml" ContentType="application/vnd.openxmlformats-officedocument.spreadsheetml.worksheet+xml"/>
  <Override PartName="/xl/tables/table34.xml" ContentType="application/vnd.openxmlformats-officedocument.spreadsheetml.table+xml"/>
  <Override PartName="/xl/worksheets/sheet50.xml" ContentType="application/vnd.openxmlformats-officedocument.spreadsheetml.worksheet+xml"/>
  <Override PartName="/xl/tables/table35.xml" ContentType="application/vnd.openxmlformats-officedocument.spreadsheetml.table+xml"/>
  <Override PartName="/xl/worksheets/sheet51.xml" ContentType="application/vnd.openxmlformats-officedocument.spreadsheetml.worksheet+xml"/>
  <Override PartName="/xl/tables/table36.xml" ContentType="application/vnd.openxmlformats-officedocument.spreadsheetml.table+xml"/>
  <Override PartName="/xl/worksheets/sheet52.xml" ContentType="application/vnd.openxmlformats-officedocument.spreadsheetml.worksheet+xml"/>
  <Override PartName="/xl/tables/table37.xml" ContentType="application/vnd.openxmlformats-officedocument.spreadsheetml.table+xml"/>
  <Override PartName="/xl/worksheets/sheet53.xml" ContentType="application/vnd.openxmlformats-officedocument.spreadsheetml.worksheet+xml"/>
  <Override PartName="/xl/tables/table38.xml" ContentType="application/vnd.openxmlformats-officedocument.spreadsheetml.table+xml"/>
  <Override PartName="/xl/worksheets/sheet54.xml" ContentType="application/vnd.openxmlformats-officedocument.spreadsheetml.worksheet+xml"/>
  <Override PartName="/xl/tables/table39.xml" ContentType="application/vnd.openxmlformats-officedocument.spreadsheetml.table+xml"/>
  <Override PartName="/xl/worksheets/sheet55.xml" ContentType="application/vnd.openxmlformats-officedocument.spreadsheetml.worksheet+xml"/>
  <Override PartName="/xl/tables/table40.xml" ContentType="application/vnd.openxmlformats-officedocument.spreadsheetml.table+xml"/>
  <Override PartName="/xl/worksheets/sheet56.xml" ContentType="application/vnd.openxmlformats-officedocument.spreadsheetml.worksheet+xml"/>
  <Override PartName="/xl/tables/table41.xml" ContentType="application/vnd.openxmlformats-officedocument.spreadsheetml.table+xml"/>
  <Override PartName="/xl/worksheets/sheet57.xml" ContentType="application/vnd.openxmlformats-officedocument.spreadsheetml.worksheet+xml"/>
  <Override PartName="/xl/tables/table42.xml" ContentType="application/vnd.openxmlformats-officedocument.spreadsheetml.table+xml"/>
  <Override PartName="/xl/worksheets/sheet58.xml" ContentType="application/vnd.openxmlformats-officedocument.spreadsheetml.worksheet+xml"/>
  <Override PartName="/xl/tables/table43.xml" ContentType="application/vnd.openxmlformats-officedocument.spreadsheetml.table+xml"/>
  <Override PartName="/xl/worksheets/sheet59.xml" ContentType="application/vnd.openxmlformats-officedocument.spreadsheetml.worksheet+xml"/>
  <Override PartName="/xl/tables/table44.xml" ContentType="application/vnd.openxmlformats-officedocument.spreadsheetml.table+xml"/>
  <Override PartName="/xl/worksheets/sheet60.xml" ContentType="application/vnd.openxmlformats-officedocument.spreadsheetml.worksheet+xml"/>
  <Override PartName="/xl/tables/table45.xml" ContentType="application/vnd.openxmlformats-officedocument.spreadsheetml.table+xml"/>
  <Override PartName="/xl/worksheets/sheet61.xml" ContentType="application/vnd.openxmlformats-officedocument.spreadsheetml.worksheet+xml"/>
  <Override PartName="/xl/tables/table46.xml" ContentType="application/vnd.openxmlformats-officedocument.spreadsheetml.table+xml"/>
  <Override PartName="/xl/worksheets/sheet62.xml" ContentType="application/vnd.openxmlformats-officedocument.spreadsheetml.worksheet+xml"/>
  <Override PartName="/xl/tables/table47.xml" ContentType="application/vnd.openxmlformats-officedocument.spreadsheetml.table+xml"/>
  <Override PartName="/xl/worksheets/sheet63.xml" ContentType="application/vnd.openxmlformats-officedocument.spreadsheetml.worksheet+xml"/>
  <Override PartName="/xl/tables/table48.xml" ContentType="application/vnd.openxmlformats-officedocument.spreadsheetml.table+xml"/>
  <Override PartName="/xl/worksheets/sheet64.xml" ContentType="application/vnd.openxmlformats-officedocument.spreadsheetml.worksheet+xml"/>
  <Override PartName="/xl/tables/table49.xml" ContentType="application/vnd.openxmlformats-officedocument.spreadsheetml.table+xml"/>
  <Override PartName="/xl/worksheets/sheet65.xml" ContentType="application/vnd.openxmlformats-officedocument.spreadsheetml.worksheet+xml"/>
  <Override PartName="/xl/tables/table50.xml" ContentType="application/vnd.openxmlformats-officedocument.spreadsheetml.table+xml"/>
  <Override PartName="/xl/worksheets/sheet66.xml" ContentType="application/vnd.openxmlformats-officedocument.spreadsheetml.worksheet+xml"/>
  <Override PartName="/xl/tables/table51.xml" ContentType="application/vnd.openxmlformats-officedocument.spreadsheetml.table+xml"/>
  <Override PartName="/xl/worksheets/sheet67.xml" ContentType="application/vnd.openxmlformats-officedocument.spreadsheetml.worksheet+xml"/>
  <Override PartName="/xl/tables/table52.xml" ContentType="application/vnd.openxmlformats-officedocument.spreadsheetml.table+xml"/>
  <Override PartName="/xl/worksheets/sheet68.xml" ContentType="application/vnd.openxmlformats-officedocument.spreadsheetml.worksheet+xml"/>
  <Override PartName="/xl/tables/table53.xml" ContentType="application/vnd.openxmlformats-officedocument.spreadsheetml.table+xml"/>
  <Override PartName="/xl/worksheets/sheet69.xml" ContentType="application/vnd.openxmlformats-officedocument.spreadsheetml.worksheet+xml"/>
  <Override PartName="/xl/tables/table54.xml" ContentType="application/vnd.openxmlformats-officedocument.spreadsheetml.table+xml"/>
  <Override PartName="/xl/worksheets/sheet70.xml" ContentType="application/vnd.openxmlformats-officedocument.spreadsheetml.worksheet+xml"/>
  <Override PartName="/xl/tables/table55.xml" ContentType="application/vnd.openxmlformats-officedocument.spreadsheetml.table+xml"/>
  <Override PartName="/xl/worksheets/sheet71.xml" ContentType="application/vnd.openxmlformats-officedocument.spreadsheetml.worksheet+xml"/>
  <Override PartName="/xl/tables/table56.xml" ContentType="application/vnd.openxmlformats-officedocument.spreadsheetml.table+xml"/>
  <Override PartName="/xl/worksheets/sheet72.xml" ContentType="application/vnd.openxmlformats-officedocument.spreadsheetml.worksheet+xml"/>
  <Override PartName="/xl/tables/table57.xml" ContentType="application/vnd.openxmlformats-officedocument.spreadsheetml.table+xml"/>
  <Override PartName="/xl/worksheets/sheet73.xml" ContentType="application/vnd.openxmlformats-officedocument.spreadsheetml.worksheet+xml"/>
  <Override PartName="/xl/tables/table58.xml" ContentType="application/vnd.openxmlformats-officedocument.spreadsheetml.table+xml"/>
  <Override PartName="/xl/worksheets/sheet74.xml" ContentType="application/vnd.openxmlformats-officedocument.spreadsheetml.worksheet+xml"/>
  <Override PartName="/xl/tables/table59.xml" ContentType="application/vnd.openxmlformats-officedocument.spreadsheetml.table+xml"/>
  <Override PartName="/xl/worksheets/sheet75.xml" ContentType="application/vnd.openxmlformats-officedocument.spreadsheetml.worksheet+xml"/>
  <Override PartName="/xl/tables/table60.xml" ContentType="application/vnd.openxmlformats-officedocument.spreadsheetml.table+xml"/>
  <Override PartName="/xl/worksheets/sheet76.xml" ContentType="application/vnd.openxmlformats-officedocument.spreadsheetml.worksheet+xml"/>
  <Override PartName="/xl/tables/table61.xml" ContentType="application/vnd.openxmlformats-officedocument.spreadsheetml.table+xml"/>
  <Override PartName="/xl/worksheets/sheet77.xml" ContentType="application/vnd.openxmlformats-officedocument.spreadsheetml.worksheet+xml"/>
  <Override PartName="/xl/tables/table62.xml" ContentType="application/vnd.openxmlformats-officedocument.spreadsheetml.table+xml"/>
  <Override PartName="/xl/worksheets/sheet78.xml" ContentType="application/vnd.openxmlformats-officedocument.spreadsheetml.worksheet+xml"/>
  <Override PartName="/xl/tables/table63.xml" ContentType="application/vnd.openxmlformats-officedocument.spreadsheetml.table+xml"/>
  <Override PartName="/xl/worksheets/sheet79.xml" ContentType="application/vnd.openxmlformats-officedocument.spreadsheetml.worksheet+xml"/>
  <Override PartName="/xl/tables/table64.xml" ContentType="application/vnd.openxmlformats-officedocument.spreadsheetml.table+xml"/>
  <Override PartName="/xl/worksheets/sheet80.xml" ContentType="application/vnd.openxmlformats-officedocument.spreadsheetml.worksheet+xml"/>
  <Override PartName="/xl/tables/table65.xml" ContentType="application/vnd.openxmlformats-officedocument.spreadsheetml.table+xml"/>
  <Override PartName="/xl/worksheets/sheet81.xml" ContentType="application/vnd.openxmlformats-officedocument.spreadsheetml.worksheet+xml"/>
  <Override PartName="/xl/tables/table66.xml" ContentType="application/vnd.openxmlformats-officedocument.spreadsheetml.table+xml"/>
  <Override PartName="/xl/worksheets/sheet82.xml" ContentType="application/vnd.openxmlformats-officedocument.spreadsheetml.worksheet+xml"/>
  <Override PartName="/xl/tables/table67.xml" ContentType="application/vnd.openxmlformats-officedocument.spreadsheetml.table+xml"/>
  <Override PartName="/xl/worksheets/sheet83.xml" ContentType="application/vnd.openxmlformats-officedocument.spreadsheetml.worksheet+xml"/>
  <Override PartName="/xl/tables/table68.xml" ContentType="application/vnd.openxmlformats-officedocument.spreadsheetml.table+xml"/>
  <Override PartName="/xl/worksheets/sheet84.xml" ContentType="application/vnd.openxmlformats-officedocument.spreadsheetml.worksheet+xml"/>
  <Override PartName="/xl/tables/table69.xml" ContentType="application/vnd.openxmlformats-officedocument.spreadsheetml.table+xml"/>
  <Override PartName="/xl/worksheets/sheet85.xml" ContentType="application/vnd.openxmlformats-officedocument.spreadsheetml.worksheet+xml"/>
  <Override PartName="/xl/tables/table70.xml" ContentType="application/vnd.openxmlformats-officedocument.spreadsheetml.table+xml"/>
  <Override PartName="/xl/worksheets/sheet86.xml" ContentType="application/vnd.openxmlformats-officedocument.spreadsheetml.worksheet+xml"/>
  <Override PartName="/xl/tables/table71.xml" ContentType="application/vnd.openxmlformats-officedocument.spreadsheetml.table+xml"/>
  <Override PartName="/xl/worksheets/sheet87.xml" ContentType="application/vnd.openxmlformats-officedocument.spreadsheetml.worksheet+xml"/>
  <Override PartName="/xl/tables/table72.xml" ContentType="application/vnd.openxmlformats-officedocument.spreadsheetml.table+xml"/>
  <Override PartName="/xl/worksheets/sheet88.xml" ContentType="application/vnd.openxmlformats-officedocument.spreadsheetml.worksheet+xml"/>
  <Override PartName="/xl/tables/table73.xml" ContentType="application/vnd.openxmlformats-officedocument.spreadsheetml.table+xml"/>
  <Override PartName="/xl/worksheets/sheet89.xml" ContentType="application/vnd.openxmlformats-officedocument.spreadsheetml.worksheet+xml"/>
  <Override PartName="/xl/tables/table74.xml" ContentType="application/vnd.openxmlformats-officedocument.spreadsheetml.table+xml"/>
  <Override PartName="/xl/worksheets/sheet90.xml" ContentType="application/vnd.openxmlformats-officedocument.spreadsheetml.worksheet+xml"/>
  <Override PartName="/xl/tables/table75.xml" ContentType="application/vnd.openxmlformats-officedocument.spreadsheetml.table+xml"/>
  <Override PartName="/xl/worksheets/sheet91.xml" ContentType="application/vnd.openxmlformats-officedocument.spreadsheetml.worksheet+xml"/>
  <Override PartName="/xl/tables/table76.xml" ContentType="application/vnd.openxmlformats-officedocument.spreadsheetml.table+xml"/>
  <Override PartName="/xl/worksheets/sheet92.xml" ContentType="application/vnd.openxmlformats-officedocument.spreadsheetml.worksheet+xml"/>
  <Override PartName="/xl/tables/table77.xml" ContentType="application/vnd.openxmlformats-officedocument.spreadsheetml.table+xml"/>
  <Override PartName="/xl/worksheets/sheet93.xml" ContentType="application/vnd.openxmlformats-officedocument.spreadsheetml.worksheet+xml"/>
  <Override PartName="/xl/tables/table78.xml" ContentType="application/vnd.openxmlformats-officedocument.spreadsheetml.table+xml"/>
  <Override PartName="/xl/worksheets/sheet94.xml" ContentType="application/vnd.openxmlformats-officedocument.spreadsheetml.worksheet+xml"/>
  <Override PartName="/xl/tables/table79.xml" ContentType="application/vnd.openxmlformats-officedocument.spreadsheetml.table+xml"/>
  <Override PartName="/xl/worksheets/sheet95.xml" ContentType="application/vnd.openxmlformats-officedocument.spreadsheetml.worksheet+xml"/>
  <Override PartName="/xl/tables/table80.xml" ContentType="application/vnd.openxmlformats-officedocument.spreadsheetml.table+xml"/>
  <Override PartName="/xl/worksheets/sheet96.xml" ContentType="application/vnd.openxmlformats-officedocument.spreadsheetml.worksheet+xml"/>
  <Override PartName="/xl/tables/table81.xml" ContentType="application/vnd.openxmlformats-officedocument.spreadsheetml.table+xml"/>
  <Override PartName="/xl/worksheets/sheet97.xml" ContentType="application/vnd.openxmlformats-officedocument.spreadsheetml.worksheet+xml"/>
  <Override PartName="/xl/tables/table82.xml" ContentType="application/vnd.openxmlformats-officedocument.spreadsheetml.table+xml"/>
  <Override PartName="/xl/worksheets/sheet98.xml" ContentType="application/vnd.openxmlformats-officedocument.spreadsheetml.worksheet+xml"/>
  <Override PartName="/xl/tables/table83.xml" ContentType="application/vnd.openxmlformats-officedocument.spreadsheetml.table+xml"/>
  <Override PartName="/xl/worksheets/sheet99.xml" ContentType="application/vnd.openxmlformats-officedocument.spreadsheetml.worksheet+xml"/>
  <Override PartName="/xl/tables/table84.xml" ContentType="application/vnd.openxmlformats-officedocument.spreadsheetml.table+xml"/>
  <Override PartName="/xl/worksheets/sheet100.xml" ContentType="application/vnd.openxmlformats-officedocument.spreadsheetml.worksheet+xml"/>
  <Override PartName="/xl/tables/table85.xml" ContentType="application/vnd.openxmlformats-officedocument.spreadsheetml.table+xml"/>
  <Override PartName="/xl/worksheets/sheet101.xml" ContentType="application/vnd.openxmlformats-officedocument.spreadsheetml.worksheet+xml"/>
  <Override PartName="/xl/tables/table86.xml" ContentType="application/vnd.openxmlformats-officedocument.spreadsheetml.table+xml"/>
  <Override PartName="/xl/worksheets/sheet102.xml" ContentType="application/vnd.openxmlformats-officedocument.spreadsheetml.worksheet+xml"/>
  <Override PartName="/xl/tables/table87.xml" ContentType="application/vnd.openxmlformats-officedocument.spreadsheetml.table+xml"/>
  <Override PartName="/xl/worksheets/sheet103.xml" ContentType="application/vnd.openxmlformats-officedocument.spreadsheetml.worksheet+xml"/>
  <Override PartName="/xl/tables/table88.xml" ContentType="application/vnd.openxmlformats-officedocument.spreadsheetml.table+xml"/>
  <Override PartName="/xl/worksheets/sheet104.xml" ContentType="application/vnd.openxmlformats-officedocument.spreadsheetml.worksheet+xml"/>
  <Override PartName="/xl/tables/table89.xml" ContentType="application/vnd.openxmlformats-officedocument.spreadsheetml.table+xml"/>
  <Override PartName="/xl/worksheets/sheet105.xml" ContentType="application/vnd.openxmlformats-officedocument.spreadsheetml.worksheet+xml"/>
  <Override PartName="/xl/tables/table90.xml" ContentType="application/vnd.openxmlformats-officedocument.spreadsheetml.table+xml"/>
  <Override PartName="/xl/worksheets/sheet106.xml" ContentType="application/vnd.openxmlformats-officedocument.spreadsheetml.worksheet+xml"/>
  <Override PartName="/xl/tables/table91.xml" ContentType="application/vnd.openxmlformats-officedocument.spreadsheetml.table+xml"/>
  <Override PartName="/xl/worksheets/sheet107.xml" ContentType="application/vnd.openxmlformats-officedocument.spreadsheetml.worksheet+xml"/>
  <Override PartName="/xl/tables/table92.xml" ContentType="application/vnd.openxmlformats-officedocument.spreadsheetml.table+xml"/>
  <Override PartName="/xl/worksheets/sheet108.xml" ContentType="application/vnd.openxmlformats-officedocument.spreadsheetml.worksheet+xml"/>
  <Override PartName="/xl/tables/table93.xml" ContentType="application/vnd.openxmlformats-officedocument.spreadsheetml.table+xml"/>
  <Override PartName="/xl/worksheets/sheet109.xml" ContentType="application/vnd.openxmlformats-officedocument.spreadsheetml.worksheet+xml"/>
  <Override PartName="/xl/tables/table94.xml" ContentType="application/vnd.openxmlformats-officedocument.spreadsheetml.table+xml"/>
  <Override PartName="/xl/worksheets/sheet110.xml" ContentType="application/vnd.openxmlformats-officedocument.spreadsheetml.worksheet+xml"/>
  <Override PartName="/xl/tables/table95.xml" ContentType="application/vnd.openxmlformats-officedocument.spreadsheetml.table+xml"/>
  <Override PartName="/xl/worksheets/sheet111.xml" ContentType="application/vnd.openxmlformats-officedocument.spreadsheetml.worksheet+xml"/>
  <Override PartName="/xl/tables/table96.xml" ContentType="application/vnd.openxmlformats-officedocument.spreadsheetml.table+xml"/>
  <Override PartName="/xl/worksheets/sheet112.xml" ContentType="application/vnd.openxmlformats-officedocument.spreadsheetml.worksheet+xml"/>
  <Override PartName="/xl/tables/table97.xml" ContentType="application/vnd.openxmlformats-officedocument.spreadsheetml.table+xml"/>
  <Override PartName="/xl/worksheets/sheet113.xml" ContentType="application/vnd.openxmlformats-officedocument.spreadsheetml.worksheet+xml"/>
  <Override PartName="/xl/tables/table98.xml" ContentType="application/vnd.openxmlformats-officedocument.spreadsheetml.table+xml"/>
  <Override PartName="/xl/worksheets/sheet114.xml" ContentType="application/vnd.openxmlformats-officedocument.spreadsheetml.worksheet+xml"/>
  <Override PartName="/xl/tables/table99.xml" ContentType="application/vnd.openxmlformats-officedocument.spreadsheetml.table+xml"/>
  <Override PartName="/xl/worksheets/sheet115.xml" ContentType="application/vnd.openxmlformats-officedocument.spreadsheetml.worksheet+xml"/>
  <Override PartName="/xl/tables/table100.xml" ContentType="application/vnd.openxmlformats-officedocument.spreadsheetml.table+xml"/>
  <Override PartName="/xl/worksheets/sheet116.xml" ContentType="application/vnd.openxmlformats-officedocument.spreadsheetml.worksheet+xml"/>
  <Override PartName="/xl/tables/table101.xml" ContentType="application/vnd.openxmlformats-officedocument.spreadsheetml.table+xml"/>
  <Override PartName="/xl/worksheets/sheet117.xml" ContentType="application/vnd.openxmlformats-officedocument.spreadsheetml.worksheet+xml"/>
  <Override PartName="/xl/tables/table102.xml" ContentType="application/vnd.openxmlformats-officedocument.spreadsheetml.table+xml"/>
  <Override PartName="/xl/worksheets/sheet118.xml" ContentType="application/vnd.openxmlformats-officedocument.spreadsheetml.worksheet+xml"/>
  <Override PartName="/xl/tables/table103.xml" ContentType="application/vnd.openxmlformats-officedocument.spreadsheetml.table+xml"/>
  <Override PartName="/xl/worksheets/sheet119.xml" ContentType="application/vnd.openxmlformats-officedocument.spreadsheetml.worksheet+xml"/>
  <Override PartName="/xl/tables/table104.xml" ContentType="application/vnd.openxmlformats-officedocument.spreadsheetml.table+xml"/>
  <Override PartName="/xl/worksheets/sheet120.xml" ContentType="application/vnd.openxmlformats-officedocument.spreadsheetml.worksheet+xml"/>
  <Override PartName="/xl/tables/table105.xml" ContentType="application/vnd.openxmlformats-officedocument.spreadsheetml.table+xml"/>
  <Override PartName="/xl/worksheets/sheet121.xml" ContentType="application/vnd.openxmlformats-officedocument.spreadsheetml.worksheet+xml"/>
  <Override PartName="/xl/tables/table106.xml" ContentType="application/vnd.openxmlformats-officedocument.spreadsheetml.table+xml"/>
  <Override PartName="/xl/worksheets/sheet122.xml" ContentType="application/vnd.openxmlformats-officedocument.spreadsheetml.worksheet+xml"/>
  <Override PartName="/xl/tables/table107.xml" ContentType="application/vnd.openxmlformats-officedocument.spreadsheetml.table+xml"/>
  <Override PartName="/xl/worksheets/sheet123.xml" ContentType="application/vnd.openxmlformats-officedocument.spreadsheetml.worksheet+xml"/>
  <Override PartName="/xl/tables/table108.xml" ContentType="application/vnd.openxmlformats-officedocument.spreadsheetml.table+xml"/>
  <Override PartName="/xl/worksheets/sheet124.xml" ContentType="application/vnd.openxmlformats-officedocument.spreadsheetml.worksheet+xml"/>
  <Override PartName="/xl/tables/table109.xml" ContentType="application/vnd.openxmlformats-officedocument.spreadsheetml.table+xml"/>
  <Override PartName="/xl/worksheets/sheet125.xml" ContentType="application/vnd.openxmlformats-officedocument.spreadsheetml.worksheet+xml"/>
  <Override PartName="/xl/tables/table110.xml" ContentType="application/vnd.openxmlformats-officedocument.spreadsheetml.table+xml"/>
  <Override PartName="/xl/worksheets/sheet126.xml" ContentType="application/vnd.openxmlformats-officedocument.spreadsheetml.worksheet+xml"/>
  <Override PartName="/xl/tables/table111.xml" ContentType="application/vnd.openxmlformats-officedocument.spreadsheetml.table+xml"/>
  <Override PartName="/xl/worksheets/sheet127.xml" ContentType="application/vnd.openxmlformats-officedocument.spreadsheetml.worksheet+xml"/>
  <Override PartName="/xl/tables/table112.xml" ContentType="application/vnd.openxmlformats-officedocument.spreadsheetml.table+xml"/>
  <Override PartName="/xl/worksheets/sheet128.xml" ContentType="application/vnd.openxmlformats-officedocument.spreadsheetml.worksheet+xml"/>
  <Override PartName="/xl/tables/table113.xml" ContentType="application/vnd.openxmlformats-officedocument.spreadsheetml.table+xml"/>
  <Override PartName="/xl/worksheets/sheet129.xml" ContentType="application/vnd.openxmlformats-officedocument.spreadsheetml.worksheet+xml"/>
  <Override PartName="/xl/tables/table1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7e9fde598a4d95" /></Relationships>
</file>

<file path=xl/workbook.xml><?xml version="1.0" encoding="utf-8"?>
<x:workbook xmlns:x="http://schemas.openxmlformats.org/spreadsheetml/2006/main">
  <x:sheets>
    <x:sheet xmlns:r="http://schemas.openxmlformats.org/officeDocument/2006/relationships" name="Vue d’ensemble" sheetId="1" r:id="R6a8fe200c83d474e"/>
    <x:sheet xmlns:r="http://schemas.openxmlformats.org/officeDocument/2006/relationships" name="Mode d’emploi" sheetId="2" r:id="R6c3c293f6af547b5"/>
    <x:sheet xmlns:r="http://schemas.openxmlformats.org/officeDocument/2006/relationships" name="Index V5" sheetId="3" r:id="R698d6d812df24f33"/>
    <x:sheet xmlns:r="http://schemas.openxmlformats.org/officeDocument/2006/relationships" name="Lire Histoire" sheetId="4" r:id="Rf3505e276ab44b5b"/>
    <x:sheet xmlns:r="http://schemas.openxmlformats.org/officeDocument/2006/relationships" name="Lire Mondes" sheetId="5" r:id="R469ba91fe25c4f0b"/>
    <x:sheet xmlns:r="http://schemas.openxmlformats.org/officeDocument/2006/relationships" name="Lire Maison et clan" sheetId="6" r:id="R5ca66bb9f9024ba6"/>
    <x:sheet xmlns:r="http://schemas.openxmlformats.org/officeDocument/2006/relationships" name="Lire Trophées" sheetId="7" r:id="R4202a5ca72594672"/>
    <x:sheet xmlns:r="http://schemas.openxmlformats.org/officeDocument/2006/relationships" name="Lire Guerre" sheetId="8" r:id="R866f058e8153467a"/>
    <x:sheet xmlns:r="http://schemas.openxmlformats.org/officeDocument/2006/relationships" name="Lire Production" sheetId="9" r:id="Rfe622601ed064042"/>
    <x:sheet xmlns:r="http://schemas.openxmlformats.org/officeDocument/2006/relationships" name="Simuler Résidence" sheetId="10" r:id="R0bbe306b692d4fa5"/>
    <x:sheet xmlns:r="http://schemas.openxmlformats.org/officeDocument/2006/relationships" name="Simuler Warp" sheetId="11" r:id="Rc42bd90e6b434b83"/>
    <x:sheet xmlns:r="http://schemas.openxmlformats.org/officeDocument/2006/relationships" name="Manifeste du navire" sheetId="12" r:id="R8d87ebf5f4e24c6f"/>
    <x:sheet xmlns:r="http://schemas.openxmlformats.org/officeDocument/2006/relationships" name="Simuler Une équipe" sheetId="13" r:id="Radc16027e5914fb7"/>
    <x:sheet xmlns:r="http://schemas.openxmlformats.org/officeDocument/2006/relationships" name="Campagne 12 tours" sheetId="14" r:id="R6777b8e151c24f10"/>
    <x:sheet xmlns:r="http://schemas.openxmlformats.org/officeDocument/2006/relationships" name="Carte de Korthas" sheetId="15" r:id="Rb05b2885fb2640f1"/>
    <x:sheet xmlns:r="http://schemas.openxmlformats.org/officeDocument/2006/relationships" name="Réglages des simulateurs" sheetId="16" r:id="Ra185e9b5dd914cf6"/>
    <x:sheet xmlns:r="http://schemas.openxmlformats.org/officeDocument/2006/relationships" name="Données &gt;&gt;" sheetId="17" r:id="R0bbd08802a304749"/>
    <x:sheet xmlns:r="http://schemas.openxmlformats.org/officeDocument/2006/relationships" name="Les six voies" sheetId="18" r:id="R0c40d2bf2b8542e3"/>
    <x:sheet xmlns:r="http://schemas.openxmlformats.org/officeDocument/2006/relationships" name="Missions des six voies" sheetId="19" r:id="Rf216acfd9ab94569"/>
    <x:sheet xmlns:r="http://schemas.openxmlformats.org/officeDocument/2006/relationships" name="Campagne commune" sheetId="20" r:id="R45a39a9b9e67418d"/>
    <x:sheet xmlns:r="http://schemas.openxmlformats.org/officeDocument/2006/relationships" name="Socle du jeu" sheetId="21" r:id="R63c160ca03054985"/>
    <x:sheet xmlns:r="http://schemas.openxmlformats.org/officeDocument/2006/relationships" name="Rangs et fonctions" sheetId="22" r:id="Red9c0443e0194021"/>
    <x:sheet xmlns:r="http://schemas.openxmlformats.org/officeDocument/2006/relationships" name="Interactions des voies" sheetId="23" r:id="R0471bd5549ee4b05"/>
    <x:sheet xmlns:r="http://schemas.openxmlformats.org/officeDocument/2006/relationships" name="Fins des six voies" sheetId="24" r:id="Rd85da0cd447b460f"/>
    <x:sheet xmlns:r="http://schemas.openxmlformats.org/officeDocument/2006/relationships" name="Contrats des clans" sheetId="25" r:id="R6ffd9e20df634249"/>
    <x:sheet xmlns:r="http://schemas.openxmlformats.org/officeDocument/2006/relationships" name="Règles du Warp" sheetId="26" r:id="R45472e151c2c4521"/>
    <x:sheet xmlns:r="http://schemas.openxmlformats.org/officeDocument/2006/relationships" name="Époques du Warp" sheetId="27" r:id="R62d720dcc7694f31"/>
    <x:sheet xmlns:r="http://schemas.openxmlformats.org/officeDocument/2006/relationships" name="Missions du Warp" sheetId="28" r:id="R0abfef5ed5c14d9c"/>
    <x:sheet xmlns:r="http://schemas.openxmlformats.org/officeDocument/2006/relationships" name="Chroniques cinéma" sheetId="29" r:id="R25a770c85bbf486c"/>
    <x:sheet xmlns:r="http://schemas.openxmlformats.org/officeDocument/2006/relationships" name="Justice et Enforcers" sheetId="30" r:id="R29ac531a80aa4fc4"/>
    <x:sheet xmlns:r="http://schemas.openxmlformats.org/officeDocument/2006/relationships" name="THE PIT" sheetId="31" r:id="R97ebd7909a2d4169"/>
    <x:sheet xmlns:r="http://schemas.openxmlformats.org/officeDocument/2006/relationships" name="Mausolée et DLC" sheetId="32" r:id="Re9d28a5e60ab49de"/>
    <x:sheet xmlns:r="http://schemas.openxmlformats.org/officeDocument/2006/relationships" name="V5 Transitions des voies" sheetId="33" r:id="Rad6c385101074e78"/>
    <x:sheet xmlns:r="http://schemas.openxmlformats.org/officeDocument/2006/relationships" name="V5 Arcs historiques" sheetId="34" r:id="Rc0b76d600fe74b1a"/>
    <x:sheet xmlns:r="http://schemas.openxmlformats.org/officeDocument/2006/relationships" name="V5 Scènes historiques" sheetId="35" r:id="R5d9f84a89eaa4aef"/>
    <x:sheet xmlns:r="http://schemas.openxmlformats.org/officeDocument/2006/relationships" name="V5 Prologue jouable" sheetId="36" r:id="Rac07969fdda54bd0"/>
    <x:sheet xmlns:r="http://schemas.openxmlformats.org/officeDocument/2006/relationships" name="Parcours complet" sheetId="37" r:id="R1797e2ea23b04d13"/>
    <x:sheet xmlns:r="http://schemas.openxmlformats.org/officeDocument/2006/relationships" name="Régions du Homeworld" sheetId="38" r:id="Ra1714e490a404bc6"/>
    <x:sheet xmlns:r="http://schemas.openxmlformats.org/officeDocument/2006/relationships" name="Identités des clans" sheetId="39" r:id="Rb2c3663591e7446a"/>
    <x:sheet xmlns:r="http://schemas.openxmlformats.org/officeDocument/2006/relationships" name="Les vingt communautés" sheetId="40" r:id="R2e9dcbb3ecf349dd"/>
    <x:sheet xmlns:r="http://schemas.openxmlformats.org/officeDocument/2006/relationships" name="Lieux de la cité" sheetId="41" r:id="R568872e346e74502"/>
    <x:sheet xmlns:r="http://schemas.openxmlformats.org/officeDocument/2006/relationships" name="Métiers et PNJ" sheetId="42" r:id="Ra833eb5eaf2242ed"/>
    <x:sheet xmlns:r="http://schemas.openxmlformats.org/officeDocument/2006/relationships" name="Vie et culture" sheetId="43" r:id="R99f4239e2cff46bb"/>
    <x:sheet xmlns:r="http://schemas.openxmlformats.org/officeDocument/2006/relationships" name="Cent gardes de clans" sheetId="44" r:id="Ref973f1023bd43c7"/>
    <x:sheet xmlns:r="http://schemas.openxmlformats.org/officeDocument/2006/relationships" name="Atlas des mondes" sheetId="45" r:id="R8a0890eb732a48ec"/>
    <x:sheet xmlns:r="http://schemas.openxmlformats.org/officeDocument/2006/relationships" name="Les dix bases spatiales" sheetId="46" r:id="R5af8bd5431f14324"/>
    <x:sheet xmlns:r="http://schemas.openxmlformats.org/officeDocument/2006/relationships" name="Soixante salles des bases" sheetId="47" r:id="R7a26473f570d439d"/>
    <x:sheet xmlns:r="http://schemas.openxmlformats.org/officeDocument/2006/relationships" name="Vaisseau personnel" sheetId="48" r:id="R6b6ec1b2c9f84a7b"/>
    <x:sheet xmlns:r="http://schemas.openxmlformats.org/officeDocument/2006/relationships" name="Catalogue des vaisseaux" sheetId="49" r:id="Rffe074e588cf464d"/>
    <x:sheet xmlns:r="http://schemas.openxmlformats.org/officeDocument/2006/relationships" name="Incidents des routes" sheetId="50" r:id="Rd49aa2a1414c44c4"/>
    <x:sheet xmlns:r="http://schemas.openxmlformats.org/officeDocument/2006/relationships" name="Faune et adversaires" sheetId="51" r:id="R7fe2d200aab74155"/>
    <x:sheet xmlns:r="http://schemas.openxmlformats.org/officeDocument/2006/relationships" name="Véhicules et montures" sheetId="52" r:id="R459d39daf7d1494c"/>
    <x:sheet xmlns:r="http://schemas.openxmlformats.org/officeDocument/2006/relationships" name="Lien des montures" sheetId="53" r:id="R4b7a3b0041f44a7c"/>
    <x:sheet xmlns:r="http://schemas.openxmlformats.org/officeDocument/2006/relationships" name="Game Preserve" sheetId="54" r:id="Re7d90fbee9c34097"/>
    <x:sheet xmlns:r="http://schemas.openxmlformats.org/officeDocument/2006/relationships" name="Cent combattants humains" sheetId="55" r:id="R076a33b13f8943a9"/>
    <x:sheet xmlns:r="http://schemas.openxmlformats.org/officeDocument/2006/relationships" name="Armes et outils" sheetId="56" r:id="Re29e825882594379"/>
    <x:sheet xmlns:r="http://schemas.openxmlformats.org/officeDocument/2006/relationships" name="Xeno Prime" sheetId="57" r:id="Rc0f78b0ebfa24b7d"/>
    <x:sheet xmlns:r="http://schemas.openxmlformats.org/officeDocument/2006/relationships" name="Direction musicale" sheetId="58" r:id="R735e911c416c42b0"/>
    <x:sheet xmlns:r="http://schemas.openxmlformats.org/officeDocument/2006/relationships" name="V5 Arcs des bases spatiales" sheetId="59" r:id="R2f57ac1e840a43e6"/>
    <x:sheet xmlns:r="http://schemas.openxmlformats.org/officeDocument/2006/relationships" name="V5 Manœuvres spatiales" sheetId="60" r:id="Rf450152fde2a4a2e"/>
    <x:sheet xmlns:r="http://schemas.openxmlformats.org/officeDocument/2006/relationships" name="V5 Comportements de faune" sheetId="61" r:id="R324d559c5f9f4e79"/>
    <x:sheet xmlns:r="http://schemas.openxmlformats.org/officeDocument/2006/relationships" name="V5 Missions des montures" sheetId="62" r:id="R0ca3466d8cc04033"/>
    <x:sheet xmlns:r="http://schemas.openxmlformats.org/officeDocument/2006/relationships" name="V5 Arcs des biomes" sheetId="63" r:id="R3525456bd6114c44"/>
    <x:sheet xmlns:r="http://schemas.openxmlformats.org/officeDocument/2006/relationships" name="V5 Ressources et économie" sheetId="64" r:id="R42b5eb205d5943da"/>
    <x:sheet xmlns:r="http://schemas.openxmlformats.org/officeDocument/2006/relationships" name="Règles de résidence" sheetId="65" r:id="R330dd7e16c2c4096"/>
    <x:sheet xmlns:r="http://schemas.openxmlformats.org/officeDocument/2006/relationships" name="Résidences des tribus" sheetId="66" r:id="Rcf3d30a3878346f6"/>
    <x:sheet xmlns:r="http://schemas.openxmlformats.org/officeDocument/2006/relationships" name="Pièces des maisons" sheetId="67" r:id="Rd65516bd97fc4bda"/>
    <x:sheet xmlns:r="http://schemas.openxmlformats.org/officeDocument/2006/relationships" name="Vie dans la maison" sheetId="68" r:id="R46aa8f0cbf7343c8"/>
    <x:sheet xmlns:r="http://schemas.openxmlformats.org/officeDocument/2006/relationships" name="Règles du navire de clan" sheetId="69" r:id="Rce05d8129d014afc"/>
    <x:sheet xmlns:r="http://schemas.openxmlformats.org/officeDocument/2006/relationships" name="Ponts du navire de clan" sheetId="70" r:id="R5ea7d75697424ad8"/>
    <x:sheet xmlns:r="http://schemas.openxmlformats.org/officeDocument/2006/relationships" name="Équipage incarné" sheetId="71" r:id="R966ab252ddf44eff"/>
    <x:sheet xmlns:r="http://schemas.openxmlformats.org/officeDocument/2006/relationships" name="Missions du navire" sheetId="72" r:id="R1708caa0987d4dc0"/>
    <x:sheet xmlns:r="http://schemas.openxmlformats.org/officeDocument/2006/relationships" name="Gestion du clan" sheetId="73" r:id="R431c5bc4a82748a0"/>
    <x:sheet xmlns:r="http://schemas.openxmlformats.org/officeDocument/2006/relationships" name="Multijoueur futur" sheetId="74" r:id="Rff50708325804cc0"/>
    <x:sheet xmlns:r="http://schemas.openxmlformats.org/officeDocument/2006/relationships" name="Voies maison et clan" sheetId="75" r:id="R8116b79298384fed"/>
    <x:sheet xmlns:r="http://schemas.openxmlformats.org/officeDocument/2006/relationships" name="V5 Scènes des résidences" sheetId="76" r:id="Rb1bfee965e9f4df2"/>
    <x:sheet xmlns:r="http://schemas.openxmlformats.org/officeDocument/2006/relationships" name="V5 Incidents de l’équipage" sheetId="77" r:id="R02111655773c4a11"/>
    <x:sheet xmlns:r="http://schemas.openxmlformats.org/officeDocument/2006/relationships" name="V5 Aménagements" sheetId="78" r:id="R4d1e620a7f1e4770"/>
    <x:sheet xmlns:r="http://schemas.openxmlformats.org/officeDocument/2006/relationships" name="V5 Missions collectives" sheetId="79" r:id="Rbd543598ccf34949"/>
    <x:sheet xmlns:r="http://schemas.openxmlformats.org/officeDocument/2006/relationships" name="Règles des trophées" sheetId="80" r:id="R18a35c6aba2f47b0"/>
    <x:sheet xmlns:r="http://schemas.openxmlformats.org/officeDocument/2006/relationships" name="Écrans de l’atelier" sheetId="81" r:id="Rba62989c1cd34b1a"/>
    <x:sheet xmlns:r="http://schemas.openxmlformats.org/officeDocument/2006/relationships" name="Gestes de l’atelier" sheetId="82" r:id="R1a4c285363ac40c8"/>
    <x:sheet xmlns:r="http://schemas.openxmlformats.org/officeDocument/2006/relationships" name="Familles de trophées" sheetId="83" r:id="R476eaf4a33d54275"/>
    <x:sheet xmlns:r="http://schemas.openxmlformats.org/officeDocument/2006/relationships" name="Histoires des objets" sheetId="84" r:id="Rb351ecf3809140e7"/>
    <x:sheet xmlns:r="http://schemas.openxmlformats.org/officeDocument/2006/relationships" name="Révélations des objets" sheetId="85" r:id="R5f0625001a0341d4"/>
    <x:sheet xmlns:r="http://schemas.openxmlformats.org/officeDocument/2006/relationships" name="Meubles et exposition" sheetId="86" r:id="R7a63fa54d04f47b4"/>
    <x:sheet xmlns:r="http://schemas.openxmlformats.org/officeDocument/2006/relationships" name="Missions de l’atelier" sheetId="87" r:id="Ra56c091c050046c7"/>
    <x:sheet xmlns:r="http://schemas.openxmlformats.org/officeDocument/2006/relationships" name="Aides des mini-jeux" sheetId="88" r:id="Rc680890decee4a61"/>
    <x:sheet xmlns:r="http://schemas.openxmlformats.org/officeDocument/2006/relationships" name="États des trophées" sheetId="89" r:id="R6cc2496f2449401e"/>
    <x:sheet xmlns:r="http://schemas.openxmlformats.org/officeDocument/2006/relationships" name="V5 Enquêtes de trophées" sheetId="90" r:id="R19fcb5529669453e"/>
    <x:sheet xmlns:r="http://schemas.openxmlformats.org/officeDocument/2006/relationships" name="Méthode de guerre" sheetId="91" r:id="R86f19f519e9142e3"/>
    <x:sheet xmlns:r="http://schemas.openxmlformats.org/officeDocument/2006/relationships" name="Paramètres de guerre" sheetId="92" r:id="R6a1bc30ef00b4f06"/>
    <x:sheet xmlns:r="http://schemas.openxmlformats.org/officeDocument/2006/relationships" name="Doctrines des clans" sheetId="93" r:id="R4b57a9fdaa674167"/>
    <x:sheet xmlns:r="http://schemas.openxmlformats.org/officeDocument/2006/relationships" name="Unités de guerre" sheetId="94" r:id="R8cd13c992d804f74"/>
    <x:sheet xmlns:r="http://schemas.openxmlformats.org/officeDocument/2006/relationships" name="V5 Spécialisations des unités" sheetId="95" r:id="R776cd372101a413b"/>
    <x:sheet xmlns:r="http://schemas.openxmlformats.org/officeDocument/2006/relationships" name="Progression militaire" sheetId="96" r:id="R609f948c70a24b8f"/>
    <x:sheet xmlns:r="http://schemas.openxmlformats.org/officeDocument/2006/relationships" name="Structures de guerre" sheetId="97" r:id="R5c13142b228c4b9b"/>
    <x:sheet xmlns:r="http://schemas.openxmlformats.org/officeDocument/2006/relationships" name="Mondes en guerre" sheetId="98" r:id="R042f8ad7127f41e5"/>
    <x:sheet xmlns:r="http://schemas.openxmlformats.org/officeDocument/2006/relationships" name="Régions de Korthas" sheetId="99" r:id="Rb8c2836051dc4db1"/>
    <x:sheet xmlns:r="http://schemas.openxmlformats.org/officeDocument/2006/relationships" name="Territoires de Korthas" sheetId="100" r:id="R16c7c90287424dcc"/>
    <x:sheet xmlns:r="http://schemas.openxmlformats.org/officeDocument/2006/relationships" name="Passages de Korthas" sheetId="101" r:id="R5cbc63dc4e4145e6"/>
    <x:sheet xmlns:r="http://schemas.openxmlformats.org/officeDocument/2006/relationships" name="Cartes des escarmouches" sheetId="102" r:id="R337385875f6c4f8f"/>
    <x:sheet xmlns:r="http://schemas.openxmlformats.org/officeDocument/2006/relationships" name="Arcs de guerre narrative" sheetId="103" r:id="R3f568bbf21714726"/>
    <x:sheet xmlns:r="http://schemas.openxmlformats.org/officeDocument/2006/relationships" name="Missions de guerre narrative" sheetId="104" r:id="Rcaa63f12ccd4457b"/>
    <x:sheet xmlns:r="http://schemas.openxmlformats.org/officeDocument/2006/relationships" name="Scénarios RTS" sheetId="105" r:id="R5866da60a2ad41f7"/>
    <x:sheet xmlns:r="http://schemas.openxmlformats.org/officeDocument/2006/relationships" name="Règles de guerre" sheetId="106" r:id="R001f5d6d5ba44acb"/>
    <x:sheet xmlns:r="http://schemas.openxmlformats.org/officeDocument/2006/relationships" name="Objectifs militaires" sheetId="107" r:id="Rf1b0501e8e264848"/>
    <x:sheet xmlns:r="http://schemas.openxmlformats.org/officeDocument/2006/relationships" name="Diplomatie des clans" sheetId="108" r:id="R3549c1959890413d"/>
    <x:sheet xmlns:r="http://schemas.openxmlformats.org/officeDocument/2006/relationships" name="V5 Événements territoriaux" sheetId="109" r:id="Rac05ca9a24474662"/>
    <x:sheet xmlns:r="http://schemas.openxmlformats.org/officeDocument/2006/relationships" name="V5 Campagnes des trois modes" sheetId="110" r:id="R3d552f63847c478d"/>
    <x:sheet xmlns:r="http://schemas.openxmlformats.org/officeDocument/2006/relationships" name="V5 Missions des trois modes" sheetId="111" r:id="R9a377544288b41d4"/>
    <x:sheet xmlns:r="http://schemas.openxmlformats.org/officeDocument/2006/relationships" name="Guerre et six origines" sheetId="112" r:id="Rd2c4166a0b1a454e"/>
    <x:sheet xmlns:r="http://schemas.openxmlformats.org/officeDocument/2006/relationships" name="Guerre et Warp" sheetId="113" r:id="Rc4adcfd7923c462c"/>
    <x:sheet xmlns:r="http://schemas.openxmlformats.org/officeDocument/2006/relationships" name="V5 Guerre et habitats" sheetId="114" r:id="R37cf5e39b63a4e94"/>
    <x:sheet xmlns:r="http://schemas.openxmlformats.org/officeDocument/2006/relationships" name="V5 Recette de la guerre" sheetId="115" r:id="Rf7725064133b4fe4"/>
    <x:sheet xmlns:r="http://schemas.openxmlformats.org/officeDocument/2006/relationships" name="V5 Styles de campagne" sheetId="116" r:id="R92e5bfe316d44233"/>
    <x:sheet xmlns:r="http://schemas.openxmlformats.org/officeDocument/2006/relationships" name="V5 Simulations chiffrées" sheetId="117" r:id="R14e7d437dd5a4823"/>
    <x:sheet xmlns:r="http://schemas.openxmlformats.org/officeDocument/2006/relationships" name="Données campagne 12 tours" sheetId="118" r:id="R2b8bd1a0ea4f4f2b"/>
    <x:sheet xmlns:r="http://schemas.openxmlformats.org/officeDocument/2006/relationships" name="V5 Couverture des théâtres" sheetId="119" r:id="R4c9295e79f17487c"/>
    <x:sheet xmlns:r="http://schemas.openxmlformats.org/officeDocument/2006/relationships" name="V5 Régions des cinq mondes" sheetId="120" r:id="Rfe6332120be94382"/>
    <x:sheet xmlns:r="http://schemas.openxmlformats.org/officeDocument/2006/relationships" name="V5 Règles des cinq mondes" sheetId="121" r:id="R43efc5d2c4c04057"/>
    <x:sheet xmlns:r="http://schemas.openxmlformats.org/officeDocument/2006/relationships" name="V5 Territoires des cinq mondes" sheetId="122" r:id="R3bbb98693d4f4c72"/>
    <x:sheet xmlns:r="http://schemas.openxmlformats.org/officeDocument/2006/relationships" name="V5 Passages des cinq mondes" sheetId="123" r:id="R81c6e1a3a97b4827"/>
    <x:sheet xmlns:r="http://schemas.openxmlformats.org/officeDocument/2006/relationships" name="Couverture de reconstruction" sheetId="124" r:id="R8b3f795965ad4c76"/>
    <x:sheet xmlns:r="http://schemas.openxmlformats.org/officeDocument/2006/relationships" name="Sources et provenance" sheetId="125" r:id="R6262e1f69932400e"/>
    <x:sheet xmlns:r="http://schemas.openxmlformats.org/officeDocument/2006/relationships" name="V5 Cité et placement" sheetId="126" r:id="Rc01c457bb2214bd9"/>
    <x:sheet xmlns:r="http://schemas.openxmlformats.org/officeDocument/2006/relationships" name="V5 États communs" sheetId="127" r:id="R2dd3046350974222"/>
    <x:sheet xmlns:r="http://schemas.openxmlformats.org/officeDocument/2006/relationships" name="V5 Recette du jeu" sheetId="128" r:id="R481d91781f9d48c6"/>
    <x:sheet xmlns:r="http://schemas.openxmlformats.org/officeDocument/2006/relationships" name="V5 Lots de réalisation" sheetId="129" r:id="Re782095d15b24a8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dd/mm/yyyy"/>
    <x:numFmt numFmtId="202" formatCode="0.00"/>
    <x:numFmt numFmtId="203" formatCode="0%"/>
  </x:numFmts>
  <x:fonts count="5">
    <x:font>
      <x:sz val="11"/>
      <x:name val="Carlito"/>
    </x:font>
    <x:font>
      <x:sz val="11"/>
      <x:color rgb="FF26392F"/>
      <x:name val="Arial"/>
    </x:font>
    <x:font>
      <x:b/>
      <x:sz val="17"/>
      <x:color rgb="FF26392F"/>
      <x:name val="Arial"/>
    </x:font>
    <x:font>
      <x:b/>
      <x:sz val="11"/>
      <x:color rgb="FFFFFFFF"/>
      <x:name val="Arial"/>
    </x:font>
    <x:font>
      <x:sz val="10"/>
      <x:color rgb="FF626D65"/>
      <x:name val="Arial"/>
    </x:font>
  </x:fonts>
  <x:fills count="17">
    <x:fill>
      <x:patternFill patternType="none"/>
    </x:fill>
    <x:fill>
      <x:patternFill patternType="gray125"/>
    </x:fill>
    <x:fill>
      <x:patternFill patternType="solid">
        <x:fgColor rgb="FF586048"/>
      </x:patternFill>
    </x:fill>
    <x:fill>
      <x:patternFill patternType="solid">
        <x:fgColor rgb="FFF5F7F3"/>
      </x:patternFill>
    </x:fill>
    <x:fill>
      <x:patternFill patternType="solid">
        <x:fgColor rgb="FF3F5D79"/>
      </x:patternFill>
    </x:fill>
    <x:fill>
      <x:patternFill patternType="solid">
        <x:fgColor rgb="FF82603E"/>
      </x:patternFill>
    </x:fill>
    <x:fill>
      <x:patternFill patternType="solid">
        <x:fgColor rgb="FF745873"/>
      </x:patternFill>
    </x:fill>
    <x:fill>
      <x:patternFill patternType="solid">
        <x:fgColor rgb="FF824F4C"/>
      </x:patternFill>
    </x:fill>
    <x:fill>
      <x:patternFill patternType="solid">
        <x:fgColor rgb="FF5B6266"/>
      </x:patternFill>
    </x:fill>
    <x:fill>
      <x:patternFill patternType="solid">
        <x:fgColor rgb="FF26392F"/>
      </x:patternFill>
    </x:fill>
    <x:fill>
      <x:patternFill patternType="solid">
        <x:fgColor rgb="FFFFF0CE"/>
      </x:patternFill>
    </x:fill>
    <x:fill>
      <x:patternFill patternType="solid">
        <x:fgColor rgb="FFE4D7C5"/>
      </x:patternFill>
    </x:fill>
    <x:fill>
      <x:patternFill patternType="solid">
        <x:fgColor rgb="FFD5E1D0"/>
      </x:patternFill>
    </x:fill>
    <x:fill>
      <x:patternFill patternType="solid">
        <x:fgColor rgb="FFD1E0EA"/>
      </x:patternFill>
    </x:fill>
    <x:fill>
      <x:patternFill patternType="solid">
        <x:fgColor rgb="FFE4D5E3"/>
      </x:patternFill>
    </x:fill>
    <x:fill>
      <x:patternFill patternType="solid">
        <x:fgColor rgb="FFEADBC8"/>
      </x:patternFill>
    </x:fill>
    <x:fill>
      <x:patternFill patternType="solid">
        <x:fgColor rgb="FFDCE0D0"/>
      </x:patternFill>
    </x:fill>
  </x:fills>
  <x:borders count="6">
    <x:border>
      <x:left/>
      <x:right/>
      <x:top/>
      <x:bottom/>
      <x:diagonal/>
    </x:border>
    <x:border>
      <x:left/>
      <x:right/>
      <x:top/>
      <x:bottom style="thin">
        <x:color rgb="FFCBD4CB"/>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style="thin">
        <x:color rgb="FFFFFFFF"/>
      </x:left>
      <x:right style="thin">
        <x:color rgb="FFFFFFFF"/>
      </x:right>
      <x:top style="thin">
        <x:color rgb="FFFFFFFF"/>
      </x:top>
      <x:bottom style="thin">
        <x:color rgb="FFFFFFFF"/>
      </x:bottom>
      <x:diagonal/>
    </x:border>
  </x:borders>
  <x:cellStyleXfs count="1">
    <x:xf numFmtId="0" fontId="0" fillId="0" borderId="0"/>
  </x:cellStyleXfs>
  <x:cellXfs count="1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200" fontId="1" fillId="3" borderId="0" xfId="0" applyNumberFormat="1" applyFont="1" applyFill="1" applyBorder="1" applyAlignment="1">
      <x:alignment horizontal="center" vertical="top" wrapText="1"/>
    </x:xf>
    <x:xf numFmtId="201" fontId="1" fillId="0"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1" fillId="4" borderId="0" xfId="0" applyNumberFormat="1" applyFont="1" applyFill="1" applyBorder="1" applyAlignment="1">
      <x:alignment vertical="top"/>
    </x:xf>
    <x:xf numFmtId="0" fontId="3" fillId="4"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3" fillId="4" borderId="0" xfId="0" applyNumberFormat="1" applyFont="1" applyFill="1" applyBorder="1" applyAlignment="1">
      <x:alignment horizontal="center" vertical="top" wrapText="1"/>
    </x:xf>
    <x:xf numFmtId="0" fontId="3" fillId="4" borderId="0"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200" fontId="1" fillId="0" borderId="0" xfId="0" applyNumberFormat="1" applyFont="1" applyFill="1" applyBorder="1" applyAlignment="1">
      <x:alignment horizontal="right" vertical="top" wrapText="1"/>
    </x:xf>
    <x:xf numFmtId="200" fontId="1" fillId="3" borderId="0" xfId="0" applyNumberFormat="1" applyFont="1" applyFill="1" applyBorder="1" applyAlignment="1">
      <x:alignment horizontal="right" vertical="top" wrapText="1"/>
    </x:xf>
    <x:xf numFmtId="0" fontId="1" fillId="5" borderId="0" xfId="0" applyNumberFormat="1" applyFont="1" applyFill="1" applyBorder="1" applyAlignment="1">
      <x:alignment vertical="top"/>
    </x:xf>
    <x:xf numFmtId="0" fontId="3" fillId="5" borderId="0" xfId="0" applyNumberFormat="1" applyFont="1" applyFill="1" applyBorder="1" applyAlignment="1">
      <x:alignment vertical="top"/>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3" fillId="5" borderId="0" xfId="0" applyNumberFormat="1" applyFont="1" applyFill="1" applyBorder="1" applyAlignment="1">
      <x:alignment horizontal="center" vertical="center" wrapText="1"/>
    </x:xf>
    <x:xf numFmtId="0" fontId="3" fillId="5" borderId="2" xfId="0" applyNumberFormat="1" applyFont="1" applyFill="1" applyBorder="1" applyAlignment="1">
      <x:alignment horizontal="center" vertical="center" wrapText="1"/>
    </x:xf>
    <x:xf numFmtId="0" fontId="3" fillId="5" borderId="3" xfId="0" applyNumberFormat="1" applyFont="1" applyFill="1" applyBorder="1" applyAlignment="1">
      <x:alignment horizontal="center" vertical="center" wrapText="1"/>
    </x:xf>
    <x:xf numFmtId="0" fontId="3" fillId="5" borderId="4" xfId="0" applyNumberFormat="1" applyFont="1" applyFill="1" applyBorder="1" applyAlignment="1">
      <x:alignment horizontal="center" vertical="center" wrapText="1"/>
    </x:xf>
    <x:xf numFmtId="0" fontId="1" fillId="6" borderId="0" xfId="0" applyNumberFormat="1" applyFont="1" applyFill="1" applyBorder="1" applyAlignment="1">
      <x:alignment vertical="top"/>
    </x:xf>
    <x:xf numFmtId="0" fontId="3" fillId="6" borderId="0" xfId="0" applyNumberFormat="1" applyFont="1" applyFill="1" applyBorder="1" applyAlignment="1">
      <x:alignment vertical="top"/>
    </x:xf>
    <x:xf numFmtId="0" fontId="3" fillId="6" borderId="0" xfId="0" applyNumberFormat="1" applyFont="1" applyFill="1" applyBorder="1" applyAlignment="1">
      <x:alignment vertical="top" wrapText="1"/>
    </x:xf>
    <x:xf numFmtId="0" fontId="3" fillId="6" borderId="0" xfId="0" applyNumberFormat="1" applyFont="1" applyFill="1" applyBorder="1" applyAlignment="1">
      <x:alignment horizontal="center" vertical="top" wrapText="1"/>
    </x:xf>
    <x:xf numFmtId="0" fontId="3" fillId="6" borderId="0" xfId="0" applyNumberFormat="1" applyFont="1" applyFill="1" applyBorder="1" applyAlignment="1">
      <x:alignment horizontal="center" vertical="center" wrapText="1"/>
    </x:xf>
    <x:xf numFmtId="0" fontId="3" fillId="6" borderId="2" xfId="0" applyNumberFormat="1" applyFont="1" applyFill="1" applyBorder="1" applyAlignment="1">
      <x:alignment horizontal="center" vertical="center" wrapText="1"/>
    </x:xf>
    <x:xf numFmtId="0" fontId="3" fillId="6" borderId="3" xfId="0" applyNumberFormat="1" applyFont="1" applyFill="1" applyBorder="1" applyAlignment="1">
      <x:alignment horizontal="center" vertical="center" wrapText="1"/>
    </x:xf>
    <x:xf numFmtId="0" fontId="3" fillId="6" borderId="4" xfId="0" applyNumberFormat="1" applyFont="1" applyFill="1" applyBorder="1" applyAlignment="1">
      <x:alignment horizontal="center" vertical="center" wrapText="1"/>
    </x:xf>
    <x:xf numFmtId="0" fontId="1" fillId="7" borderId="0" xfId="0" applyNumberFormat="1" applyFont="1" applyFill="1" applyBorder="1" applyAlignment="1">
      <x:alignment vertical="top"/>
    </x:xf>
    <x:xf numFmtId="0" fontId="3" fillId="7" borderId="0" xfId="0" applyNumberFormat="1" applyFont="1" applyFill="1" applyBorder="1" applyAlignment="1">
      <x:alignment vertical="top"/>
    </x:xf>
    <x:xf numFmtId="0" fontId="3" fillId="7" borderId="0" xfId="0" applyNumberFormat="1" applyFont="1" applyFill="1" applyBorder="1" applyAlignment="1">
      <x:alignment vertical="top"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horizontal="center" vertical="center" wrapText="1"/>
    </x:xf>
    <x:xf numFmtId="0" fontId="3" fillId="7" borderId="2" xfId="0" applyNumberFormat="1" applyFont="1" applyFill="1" applyBorder="1" applyAlignment="1">
      <x:alignment horizontal="center" vertical="center" wrapText="1"/>
    </x:xf>
    <x:xf numFmtId="0" fontId="3" fillId="7" borderId="3" xfId="0" applyNumberFormat="1" applyFont="1" applyFill="1" applyBorder="1" applyAlignment="1">
      <x:alignment horizontal="center" vertical="center" wrapText="1"/>
    </x:xf>
    <x:xf numFmtId="0" fontId="3" fillId="7" borderId="4" xfId="0" applyNumberFormat="1" applyFont="1" applyFill="1" applyBorder="1" applyAlignment="1">
      <x:alignment horizontal="center" vertical="center" wrapText="1"/>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xf numFmtId="202" fontId="1" fillId="3" borderId="0" xfId="0" applyNumberFormat="1" applyFont="1" applyFill="1" applyBorder="1" applyAlignment="1">
      <x:alignment horizontal="right" vertical="top" wrapText="1"/>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8" borderId="0" xfId="0" applyNumberFormat="1" applyFont="1" applyFill="1" applyBorder="1" applyAlignment="1">
      <x:alignment vertical="top"/>
    </x:xf>
    <x:xf numFmtId="0" fontId="3" fillId="8" borderId="0" xfId="0" applyNumberFormat="1" applyFont="1" applyFill="1" applyBorder="1" applyAlignment="1">
      <x:alignment vertical="top"/>
    </x:xf>
    <x:xf numFmtId="0" fontId="3" fillId="8" borderId="0" xfId="0" applyNumberFormat="1" applyFont="1" applyFill="1" applyBorder="1" applyAlignment="1">
      <x:alignment vertical="top" wrapText="1"/>
    </x:xf>
    <x:xf numFmtId="0" fontId="3" fillId="8" borderId="0" xfId="0" applyNumberFormat="1" applyFont="1" applyFill="1" applyBorder="1" applyAlignment="1">
      <x:alignment horizontal="center" vertical="top" wrapText="1"/>
    </x:xf>
    <x:xf numFmtId="0" fontId="3" fillId="8" borderId="0"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3" fillId="8" borderId="4" xfId="0" applyNumberFormat="1" applyFont="1" applyFill="1" applyBorder="1" applyAlignment="1">
      <x:alignment horizontal="center" vertical="center" wrapText="1"/>
    </x:xf>
    <x:xf numFmtId="0" fontId="1" fillId="9" borderId="0" xfId="0" applyNumberFormat="1" applyFont="1" applyFill="1" applyBorder="1" applyAlignment="1">
      <x:alignment vertical="top"/>
    </x:xf>
    <x:xf numFmtId="0" fontId="3" fillId="9" borderId="0" xfId="0" applyNumberFormat="1" applyFont="1" applyFill="1" applyBorder="1" applyAlignment="1">
      <x:alignment vertical="top"/>
    </x:xf>
    <x:xf numFmtId="0" fontId="3" fillId="9" borderId="0" xfId="0" applyNumberFormat="1" applyFont="1" applyFill="1" applyBorder="1" applyAlignment="1">
      <x:alignment vertical="top" wrapText="1"/>
    </x:xf>
    <x:xf numFmtId="0" fontId="3" fillId="9" borderId="0" xfId="0" applyNumberFormat="1" applyFont="1" applyFill="1" applyBorder="1" applyAlignment="1">
      <x:alignment horizontal="center" vertical="top" wrapText="1"/>
    </x:xf>
    <x:xf numFmtId="0" fontId="3" fillId="9" borderId="0" xfId="0" applyNumberFormat="1" applyFont="1" applyFill="1" applyBorder="1" applyAlignment="1">
      <x:alignment horizontal="center" vertical="center" wrapText="1"/>
    </x:xf>
    <x:xf numFmtId="0" fontId="3" fillId="9" borderId="2" xfId="0" applyNumberFormat="1" applyFont="1" applyFill="1" applyBorder="1" applyAlignment="1">
      <x:alignment horizontal="center" vertical="center" wrapText="1"/>
    </x:xf>
    <x:xf numFmtId="0" fontId="3" fillId="9" borderId="3" xfId="0" applyNumberFormat="1" applyFont="1" applyFill="1" applyBorder="1" applyAlignment="1">
      <x:alignment horizontal="center" vertical="center" wrapText="1"/>
    </x:xf>
    <x:xf numFmtId="0" fontId="3" fillId="9" borderId="4" xfId="0" applyNumberFormat="1" applyFont="1" applyFill="1" applyBorder="1" applyAlignment="1">
      <x:alignment horizontal="center" vertical="center" wrapText="1"/>
    </x:xf>
    <x:xf numFmtId="0" fontId="1" fillId="10" borderId="0" xfId="0" applyNumberFormat="1" applyFont="1" applyFill="1" applyBorder="1" applyAlignment="1">
      <x:alignment vertical="top"/>
    </x:xf>
    <x:xf numFmtId="0" fontId="1" fillId="3" borderId="0" xfId="0" applyNumberFormat="1" applyFont="1" applyFill="1" applyBorder="1" applyAlignment="1">
      <x:alignment vertical="top"/>
    </x:xf>
    <x:xf numFmtId="0" fontId="4"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0" fontId="1" fillId="10" borderId="0" xfId="0" applyNumberFormat="1" applyFont="1" applyFill="1" applyBorder="1" applyAlignment="1">
      <x:alignment vertical="top"/>
    </x:xf>
    <x:xf numFmtId="0" fontId="1" fillId="10" borderId="0" xfId="0" applyNumberFormat="1" applyFont="1" applyFill="1" applyBorder="1" applyAlignment="1">
      <x:alignment vertical="top" wrapText="1"/>
    </x:xf>
    <x:xf numFmtId="200" fontId="1" fillId="1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top"/>
    </x:xf>
    <x:xf numFmtId="0" fontId="1" fillId="10" borderId="0" xfId="0" applyNumberFormat="1" applyFont="1" applyFill="1" applyBorder="1" applyAlignment="1">
      <x:alignment horizontal="center" vertical="top"/>
    </x:xf>
    <x:xf numFmtId="200" fontId="1" fillId="10" borderId="0" xfId="0" applyNumberFormat="1" applyFont="1" applyFill="1" applyBorder="1" applyAlignment="1">
      <x:alignment horizontal="center" vertical="top"/>
    </x:xf>
    <x:xf numFmtId="200" fontId="1" fillId="10" borderId="0" xfId="0" applyNumberFormat="1" applyFont="1" applyFill="1" applyBorder="1" applyAlignment="1">
      <x:alignment horizontal="center" vertical="top" wrapText="1"/>
    </x:xf>
    <x:xf numFmtId="0" fontId="1" fillId="0" borderId="0" xfId="0" applyNumberFormat="1" applyFont="1" applyFill="1" applyBorder="1" applyAlignment="1">
      <x:alignment vertical="top" wrapText="0"/>
    </x:xf>
    <x:xf numFmtId="0" fontId="0" fillId="9" borderId="0" xfId="0" applyNumberFormat="1" applyFont="1" applyFill="1" applyBorder="1"/>
    <x:xf numFmtId="0" fontId="3" fillId="9" borderId="0" xfId="0" applyNumberFormat="1" applyFont="1" applyFill="1" applyBorder="1"/>
    <x:xf numFmtId="0" fontId="3" fillId="9" borderId="0" xfId="0" applyNumberFormat="1" applyFont="1" applyFill="1" applyBorder="1" applyAlignment="1">
      <x:alignment wrapText="1"/>
    </x:xf>
    <x:xf numFmtId="0" fontId="3" fillId="9" borderId="0" xfId="0" applyNumberFormat="1" applyFont="1" applyFill="1" applyBorder="1" applyAlignment="1">
      <x:alignment horizontal="center" wrapText="1"/>
    </x:xf>
    <x:xf numFmtId="203" fontId="1" fillId="0" borderId="0" xfId="0" applyNumberFormat="1" applyFont="1" applyFill="1" applyBorder="1" applyAlignment="1">
      <x:alignment vertical="top" wrapText="1"/>
    </x:xf>
    <x:xf numFmtId="0" fontId="1" fillId="11"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1" fillId="11" borderId="5" xfId="0" applyNumberFormat="1" applyFont="1" applyFill="1" applyBorder="1" applyAlignment="1">
      <x:alignment vertical="top" wrapText="1"/>
    </x:xf>
    <x:xf numFmtId="0" fontId="1" fillId="12" borderId="0" xfId="0" applyNumberFormat="1" applyFont="1" applyFill="1" applyBorder="1" applyAlignment="1">
      <x:alignment vertical="top"/>
    </x:xf>
    <x:xf numFmtId="0" fontId="1" fillId="12" borderId="0" xfId="0" applyNumberFormat="1" applyFont="1" applyFill="1" applyBorder="1" applyAlignment="1">
      <x:alignment vertical="top" wrapText="1"/>
    </x:xf>
    <x:xf numFmtId="0" fontId="1" fillId="12" borderId="5" xfId="0" applyNumberFormat="1" applyFont="1" applyFill="1" applyBorder="1" applyAlignment="1">
      <x:alignment vertical="top" wrapText="1"/>
    </x:xf>
    <x:xf numFmtId="0" fontId="1" fillId="13" borderId="0" xfId="0" applyNumberFormat="1" applyFont="1" applyFill="1" applyBorder="1" applyAlignment="1">
      <x:alignment vertical="top"/>
    </x:xf>
    <x:xf numFmtId="0" fontId="1" fillId="13" borderId="0" xfId="0" applyNumberFormat="1" applyFont="1" applyFill="1" applyBorder="1" applyAlignment="1">
      <x:alignment vertical="top" wrapText="1"/>
    </x:xf>
    <x:xf numFmtId="0" fontId="1" fillId="13" borderId="5" xfId="0" applyNumberFormat="1" applyFont="1" applyFill="1" applyBorder="1" applyAlignment="1">
      <x:alignment vertical="top" wrapText="1"/>
    </x:xf>
    <x:xf numFmtId="0" fontId="1" fillId="14" borderId="0" xfId="0" applyNumberFormat="1" applyFont="1" applyFill="1" applyBorder="1" applyAlignment="1">
      <x:alignment vertical="top"/>
    </x:xf>
    <x:xf numFmtId="0" fontId="1" fillId="14" borderId="0" xfId="0" applyNumberFormat="1" applyFont="1" applyFill="1" applyBorder="1" applyAlignment="1">
      <x:alignment vertical="top" wrapText="1"/>
    </x:xf>
    <x:xf numFmtId="0" fontId="1" fillId="14" borderId="5" xfId="0" applyNumberFormat="1" applyFont="1" applyFill="1" applyBorder="1" applyAlignment="1">
      <x:alignment vertical="top" wrapText="1"/>
    </x:xf>
    <x:xf numFmtId="0" fontId="1" fillId="15" borderId="0" xfId="0" applyNumberFormat="1" applyFont="1" applyFill="1" applyBorder="1" applyAlignment="1">
      <x:alignment vertical="top"/>
    </x:xf>
    <x:xf numFmtId="0" fontId="1" fillId="15" borderId="0" xfId="0" applyNumberFormat="1" applyFont="1" applyFill="1" applyBorder="1" applyAlignment="1">
      <x:alignment vertical="top" wrapText="1"/>
    </x:xf>
    <x:xf numFmtId="0" fontId="1" fillId="15" borderId="5" xfId="0" applyNumberFormat="1" applyFont="1" applyFill="1" applyBorder="1" applyAlignment="1">
      <x:alignment vertical="top" wrapText="1"/>
    </x:xf>
    <x:xf numFmtId="0" fontId="1" fillId="16" borderId="0" xfId="0" applyNumberFormat="1" applyFont="1" applyFill="1" applyBorder="1" applyAlignment="1">
      <x:alignment vertical="top"/>
    </x:xf>
    <x:xf numFmtId="0" fontId="1" fillId="16" borderId="0" xfId="0" applyNumberFormat="1" applyFont="1" applyFill="1" applyBorder="1" applyAlignment="1">
      <x:alignment vertical="top" wrapText="1"/>
    </x:xf>
    <x:xf numFmtId="0" fontId="1" fillId="16" borderId="5" xfId="0" applyNumberFormat="1" applyFont="1" applyFill="1" applyBorder="1" applyAlignment="1">
      <x:alignment vertical="top" wrapText="1"/>
    </x:xf>
    <x:xf numFmtId="200" fontId="1" fillId="0" borderId="0" xfId="0" applyNumberFormat="1" applyFont="1" applyFill="1" applyBorder="1" applyAlignment="1">
      <x:alignment horizontal="left" vertical="top"/>
    </x:xf>
  </x:cellXfs>
  <x:cellStyles count="1">
    <x:cellStyle name="Normal" xfId="0"/>
  </x:cellStyles>
  <x:dxfs count="14">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
      <x:font>
        <x:b/>
        <x:color rgb="FFA32F24"/>
      </x:font>
      <x:fill>
        <x:patternFill patternType="solid">
          <x:bgColor rgb="FFFBE4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d9d467151d49c4" /><Relationship Type="http://schemas.openxmlformats.org/officeDocument/2006/relationships/theme" Target="/xl/theme/theme1.xml" Id="R0d4a9ee3d4c8469b" /><Relationship Type="http://schemas.microsoft.com/office/2022/11/relationships/FeaturePropertyBag" Target="/xl/featurePropertyBag/featurePropertyBag.xml" Id="R6486e34343d34b76" /><Relationship Type="http://schemas.openxmlformats.org/officeDocument/2006/relationships/sharedStrings" Target="/xl/sharedStrings.xml" Id="Rcd9ac339d7544486" /><Relationship Type="http://schemas.openxmlformats.org/officeDocument/2006/relationships/worksheet" Target="/xl/worksheets/sheet1.xml" Id="R6a8fe200c83d474e" /><Relationship Type="http://schemas.openxmlformats.org/officeDocument/2006/relationships/worksheet" Target="/xl/worksheets/sheet2.xml" Id="R6c3c293f6af547b5" /><Relationship Type="http://schemas.openxmlformats.org/officeDocument/2006/relationships/worksheet" Target="/xl/worksheets/sheet3.xml" Id="R698d6d812df24f33" /><Relationship Type="http://schemas.openxmlformats.org/officeDocument/2006/relationships/worksheet" Target="/xl/worksheets/sheet4.xml" Id="Rf3505e276ab44b5b" /><Relationship Type="http://schemas.openxmlformats.org/officeDocument/2006/relationships/worksheet" Target="/xl/worksheets/sheet5.xml" Id="R469ba91fe25c4f0b" /><Relationship Type="http://schemas.openxmlformats.org/officeDocument/2006/relationships/worksheet" Target="/xl/worksheets/sheet6.xml" Id="R5ca66bb9f9024ba6" /><Relationship Type="http://schemas.openxmlformats.org/officeDocument/2006/relationships/worksheet" Target="/xl/worksheets/sheet7.xml" Id="R4202a5ca72594672" /><Relationship Type="http://schemas.openxmlformats.org/officeDocument/2006/relationships/worksheet" Target="/xl/worksheets/sheet8.xml" Id="R866f058e8153467a" /><Relationship Type="http://schemas.openxmlformats.org/officeDocument/2006/relationships/worksheet" Target="/xl/worksheets/sheet9.xml" Id="Rfe622601ed064042" /><Relationship Type="http://schemas.openxmlformats.org/officeDocument/2006/relationships/worksheet" Target="/xl/worksheets/sheet10.xml" Id="R0bbe306b692d4fa5" /><Relationship Type="http://schemas.openxmlformats.org/officeDocument/2006/relationships/worksheet" Target="/xl/worksheets/sheet11.xml" Id="Rc42bd90e6b434b83" /><Relationship Type="http://schemas.openxmlformats.org/officeDocument/2006/relationships/worksheet" Target="/xl/worksheets/sheet12.xml" Id="R8d87ebf5f4e24c6f" /><Relationship Type="http://schemas.openxmlformats.org/officeDocument/2006/relationships/worksheet" Target="/xl/worksheets/sheet13.xml" Id="Radc16027e5914fb7" /><Relationship Type="http://schemas.openxmlformats.org/officeDocument/2006/relationships/worksheet" Target="/xl/worksheets/sheet14.xml" Id="R6777b8e151c24f10" /><Relationship Type="http://schemas.openxmlformats.org/officeDocument/2006/relationships/worksheet" Target="/xl/worksheets/sheet15.xml" Id="Rb05b2885fb2640f1" /><Relationship Type="http://schemas.openxmlformats.org/officeDocument/2006/relationships/worksheet" Target="/xl/worksheets/sheet16.xml" Id="Ra185e9b5dd914cf6" /><Relationship Type="http://schemas.openxmlformats.org/officeDocument/2006/relationships/worksheet" Target="/xl/worksheets/sheet17.xml" Id="R0bbd08802a304749" /><Relationship Type="http://schemas.openxmlformats.org/officeDocument/2006/relationships/worksheet" Target="/xl/worksheets/sheet18.xml" Id="R0c40d2bf2b8542e3" /><Relationship Type="http://schemas.openxmlformats.org/officeDocument/2006/relationships/worksheet" Target="/xl/worksheets/sheet19.xml" Id="Rf216acfd9ab94569" /><Relationship Type="http://schemas.openxmlformats.org/officeDocument/2006/relationships/worksheet" Target="/xl/worksheets/sheet20.xml" Id="R45a39a9b9e67418d" /><Relationship Type="http://schemas.openxmlformats.org/officeDocument/2006/relationships/worksheet" Target="/xl/worksheets/sheet21.xml" Id="R63c160ca03054985" /><Relationship Type="http://schemas.openxmlformats.org/officeDocument/2006/relationships/worksheet" Target="/xl/worksheets/sheet22.xml" Id="Red9c0443e0194021" /><Relationship Type="http://schemas.openxmlformats.org/officeDocument/2006/relationships/worksheet" Target="/xl/worksheets/sheet23.xml" Id="R0471bd5549ee4b05" /><Relationship Type="http://schemas.openxmlformats.org/officeDocument/2006/relationships/worksheet" Target="/xl/worksheets/sheet24.xml" Id="Rd85da0cd447b460f" /><Relationship Type="http://schemas.openxmlformats.org/officeDocument/2006/relationships/worksheet" Target="/xl/worksheets/sheet25.xml" Id="R6ffd9e20df634249" /><Relationship Type="http://schemas.openxmlformats.org/officeDocument/2006/relationships/worksheet" Target="/xl/worksheets/sheet26.xml" Id="R45472e151c2c4521" /><Relationship Type="http://schemas.openxmlformats.org/officeDocument/2006/relationships/worksheet" Target="/xl/worksheets/sheet27.xml" Id="R62d720dcc7694f31" /><Relationship Type="http://schemas.openxmlformats.org/officeDocument/2006/relationships/worksheet" Target="/xl/worksheets/sheet28.xml" Id="R0abfef5ed5c14d9c" /><Relationship Type="http://schemas.openxmlformats.org/officeDocument/2006/relationships/worksheet" Target="/xl/worksheets/sheet29.xml" Id="R25a770c85bbf486c" /><Relationship Type="http://schemas.openxmlformats.org/officeDocument/2006/relationships/worksheet" Target="/xl/worksheets/sheet30.xml" Id="R29ac531a80aa4fc4" /><Relationship Type="http://schemas.openxmlformats.org/officeDocument/2006/relationships/worksheet" Target="/xl/worksheets/sheet31.xml" Id="R97ebd7909a2d4169" /><Relationship Type="http://schemas.openxmlformats.org/officeDocument/2006/relationships/worksheet" Target="/xl/worksheets/sheet32.xml" Id="Re9d28a5e60ab49de" /><Relationship Type="http://schemas.openxmlformats.org/officeDocument/2006/relationships/worksheet" Target="/xl/worksheets/sheet33.xml" Id="Rad6c385101074e78" /><Relationship Type="http://schemas.openxmlformats.org/officeDocument/2006/relationships/worksheet" Target="/xl/worksheets/sheet34.xml" Id="Rc0b76d600fe74b1a" /><Relationship Type="http://schemas.openxmlformats.org/officeDocument/2006/relationships/worksheet" Target="/xl/worksheets/sheet35.xml" Id="R5d9f84a89eaa4aef" /><Relationship Type="http://schemas.openxmlformats.org/officeDocument/2006/relationships/worksheet" Target="/xl/worksheets/sheet36.xml" Id="Rac07969fdda54bd0" /><Relationship Type="http://schemas.openxmlformats.org/officeDocument/2006/relationships/worksheet" Target="/xl/worksheets/sheet37.xml" Id="R1797e2ea23b04d13" /><Relationship Type="http://schemas.openxmlformats.org/officeDocument/2006/relationships/worksheet" Target="/xl/worksheets/sheet38.xml" Id="Ra1714e490a404bc6" /><Relationship Type="http://schemas.openxmlformats.org/officeDocument/2006/relationships/worksheet" Target="/xl/worksheets/sheet39.xml" Id="Rb2c3663591e7446a" /><Relationship Type="http://schemas.openxmlformats.org/officeDocument/2006/relationships/worksheet" Target="/xl/worksheets/sheet40.xml" Id="R2e9dcbb3ecf349dd" /><Relationship Type="http://schemas.openxmlformats.org/officeDocument/2006/relationships/worksheet" Target="/xl/worksheets/sheet41.xml" Id="R568872e346e74502" /><Relationship Type="http://schemas.openxmlformats.org/officeDocument/2006/relationships/worksheet" Target="/xl/worksheets/sheet42.xml" Id="Ra833eb5eaf2242ed" /><Relationship Type="http://schemas.openxmlformats.org/officeDocument/2006/relationships/worksheet" Target="/xl/worksheets/sheet43.xml" Id="R99f4239e2cff46bb" /><Relationship Type="http://schemas.openxmlformats.org/officeDocument/2006/relationships/worksheet" Target="/xl/worksheets/sheet44.xml" Id="Ref973f1023bd43c7" /><Relationship Type="http://schemas.openxmlformats.org/officeDocument/2006/relationships/worksheet" Target="/xl/worksheets/sheet45.xml" Id="R8a0890eb732a48ec" /><Relationship Type="http://schemas.openxmlformats.org/officeDocument/2006/relationships/worksheet" Target="/xl/worksheets/sheet46.xml" Id="R5af8bd5431f14324" /><Relationship Type="http://schemas.openxmlformats.org/officeDocument/2006/relationships/worksheet" Target="/xl/worksheets/sheet47.xml" Id="R7a26473f570d439d" /><Relationship Type="http://schemas.openxmlformats.org/officeDocument/2006/relationships/worksheet" Target="/xl/worksheets/sheet48.xml" Id="R6b6ec1b2c9f84a7b" /><Relationship Type="http://schemas.openxmlformats.org/officeDocument/2006/relationships/worksheet" Target="/xl/worksheets/sheet49.xml" Id="Rffe074e588cf464d" /><Relationship Type="http://schemas.openxmlformats.org/officeDocument/2006/relationships/worksheet" Target="/xl/worksheets/sheet50.xml" Id="Rd49aa2a1414c44c4" /><Relationship Type="http://schemas.openxmlformats.org/officeDocument/2006/relationships/worksheet" Target="/xl/worksheets/sheet51.xml" Id="R7fe2d200aab74155" /><Relationship Type="http://schemas.openxmlformats.org/officeDocument/2006/relationships/worksheet" Target="/xl/worksheets/sheet52.xml" Id="R459d39daf7d1494c" /><Relationship Type="http://schemas.openxmlformats.org/officeDocument/2006/relationships/worksheet" Target="/xl/worksheets/sheet53.xml" Id="R4b7a3b0041f44a7c" /><Relationship Type="http://schemas.openxmlformats.org/officeDocument/2006/relationships/worksheet" Target="/xl/worksheets/sheet54.xml" Id="Re7d90fbee9c34097" /><Relationship Type="http://schemas.openxmlformats.org/officeDocument/2006/relationships/worksheet" Target="/xl/worksheets/sheet55.xml" Id="R076a33b13f8943a9" /><Relationship Type="http://schemas.openxmlformats.org/officeDocument/2006/relationships/worksheet" Target="/xl/worksheets/sheet56.xml" Id="Re29e825882594379" /><Relationship Type="http://schemas.openxmlformats.org/officeDocument/2006/relationships/worksheet" Target="/xl/worksheets/sheet57.xml" Id="Rc0f78b0ebfa24b7d" /><Relationship Type="http://schemas.openxmlformats.org/officeDocument/2006/relationships/worksheet" Target="/xl/worksheets/sheet58.xml" Id="R735e911c416c42b0" /><Relationship Type="http://schemas.openxmlformats.org/officeDocument/2006/relationships/worksheet" Target="/xl/worksheets/sheet59.xml" Id="R2f57ac1e840a43e6" /><Relationship Type="http://schemas.openxmlformats.org/officeDocument/2006/relationships/worksheet" Target="/xl/worksheets/sheet60.xml" Id="Rf450152fde2a4a2e" /><Relationship Type="http://schemas.openxmlformats.org/officeDocument/2006/relationships/worksheet" Target="/xl/worksheets/sheet61.xml" Id="R324d559c5f9f4e79" /><Relationship Type="http://schemas.openxmlformats.org/officeDocument/2006/relationships/worksheet" Target="/xl/worksheets/sheet62.xml" Id="R0ca3466d8cc04033" /><Relationship Type="http://schemas.openxmlformats.org/officeDocument/2006/relationships/worksheet" Target="/xl/worksheets/sheet63.xml" Id="R3525456bd6114c44" /><Relationship Type="http://schemas.openxmlformats.org/officeDocument/2006/relationships/worksheet" Target="/xl/worksheets/sheet64.xml" Id="R42b5eb205d5943da" /><Relationship Type="http://schemas.openxmlformats.org/officeDocument/2006/relationships/worksheet" Target="/xl/worksheets/sheet65.xml" Id="R330dd7e16c2c4096" /><Relationship Type="http://schemas.openxmlformats.org/officeDocument/2006/relationships/worksheet" Target="/xl/worksheets/sheet66.xml" Id="Rcf3d30a3878346f6" /><Relationship Type="http://schemas.openxmlformats.org/officeDocument/2006/relationships/worksheet" Target="/xl/worksheets/sheet67.xml" Id="Rd65516bd97fc4bda" /><Relationship Type="http://schemas.openxmlformats.org/officeDocument/2006/relationships/worksheet" Target="/xl/worksheets/sheet68.xml" Id="R46aa8f0cbf7343c8" /><Relationship Type="http://schemas.openxmlformats.org/officeDocument/2006/relationships/worksheet" Target="/xl/worksheets/sheet69.xml" Id="Rce05d8129d014afc" /><Relationship Type="http://schemas.openxmlformats.org/officeDocument/2006/relationships/worksheet" Target="/xl/worksheets/sheet70.xml" Id="R5ea7d75697424ad8" /><Relationship Type="http://schemas.openxmlformats.org/officeDocument/2006/relationships/worksheet" Target="/xl/worksheets/sheet71.xml" Id="R966ab252ddf44eff" /><Relationship Type="http://schemas.openxmlformats.org/officeDocument/2006/relationships/worksheet" Target="/xl/worksheets/sheet72.xml" Id="R1708caa0987d4dc0" /><Relationship Type="http://schemas.openxmlformats.org/officeDocument/2006/relationships/worksheet" Target="/xl/worksheets/sheet73.xml" Id="R431c5bc4a82748a0" /><Relationship Type="http://schemas.openxmlformats.org/officeDocument/2006/relationships/worksheet" Target="/xl/worksheets/sheet74.xml" Id="Rff50708325804cc0" /><Relationship Type="http://schemas.openxmlformats.org/officeDocument/2006/relationships/worksheet" Target="/xl/worksheets/sheet75.xml" Id="R8116b79298384fed" /><Relationship Type="http://schemas.openxmlformats.org/officeDocument/2006/relationships/worksheet" Target="/xl/worksheets/sheet76.xml" Id="Rb1bfee965e9f4df2" /><Relationship Type="http://schemas.openxmlformats.org/officeDocument/2006/relationships/worksheet" Target="/xl/worksheets/sheet77.xml" Id="R02111655773c4a11" /><Relationship Type="http://schemas.openxmlformats.org/officeDocument/2006/relationships/worksheet" Target="/xl/worksheets/sheet78.xml" Id="R4d1e620a7f1e4770" /><Relationship Type="http://schemas.openxmlformats.org/officeDocument/2006/relationships/worksheet" Target="/xl/worksheets/sheet79.xml" Id="Rbd543598ccf34949" /><Relationship Type="http://schemas.openxmlformats.org/officeDocument/2006/relationships/worksheet" Target="/xl/worksheets/sheet80.xml" Id="R18a35c6aba2f47b0" /><Relationship Type="http://schemas.openxmlformats.org/officeDocument/2006/relationships/worksheet" Target="/xl/worksheets/sheet81.xml" Id="Rba62989c1cd34b1a" /><Relationship Type="http://schemas.openxmlformats.org/officeDocument/2006/relationships/worksheet" Target="/xl/worksheets/sheet82.xml" Id="R1a4c285363ac40c8" /><Relationship Type="http://schemas.openxmlformats.org/officeDocument/2006/relationships/worksheet" Target="/xl/worksheets/sheet83.xml" Id="R476eaf4a33d54275" /><Relationship Type="http://schemas.openxmlformats.org/officeDocument/2006/relationships/worksheet" Target="/xl/worksheets/sheet84.xml" Id="Rb351ecf3809140e7" /><Relationship Type="http://schemas.openxmlformats.org/officeDocument/2006/relationships/worksheet" Target="/xl/worksheets/sheet85.xml" Id="R5f0625001a0341d4" /><Relationship Type="http://schemas.openxmlformats.org/officeDocument/2006/relationships/worksheet" Target="/xl/worksheets/sheet86.xml" Id="R7a63fa54d04f47b4" /><Relationship Type="http://schemas.openxmlformats.org/officeDocument/2006/relationships/worksheet" Target="/xl/worksheets/sheet87.xml" Id="Ra56c091c050046c7" /><Relationship Type="http://schemas.openxmlformats.org/officeDocument/2006/relationships/worksheet" Target="/xl/worksheets/sheet88.xml" Id="Rc680890decee4a61" /><Relationship Type="http://schemas.openxmlformats.org/officeDocument/2006/relationships/worksheet" Target="/xl/worksheets/sheet89.xml" Id="R6cc2496f2449401e" /><Relationship Type="http://schemas.openxmlformats.org/officeDocument/2006/relationships/worksheet" Target="/xl/worksheets/sheet90.xml" Id="R19fcb5529669453e" /><Relationship Type="http://schemas.openxmlformats.org/officeDocument/2006/relationships/worksheet" Target="/xl/worksheets/sheet91.xml" Id="R86f19f519e9142e3" /><Relationship Type="http://schemas.openxmlformats.org/officeDocument/2006/relationships/worksheet" Target="/xl/worksheets/sheet92.xml" Id="R6a1bc30ef00b4f06" /><Relationship Type="http://schemas.openxmlformats.org/officeDocument/2006/relationships/worksheet" Target="/xl/worksheets/sheet93.xml" Id="R4b57a9fdaa674167" /><Relationship Type="http://schemas.openxmlformats.org/officeDocument/2006/relationships/worksheet" Target="/xl/worksheets/sheet94.xml" Id="R8cd13c992d804f74" /><Relationship Type="http://schemas.openxmlformats.org/officeDocument/2006/relationships/worksheet" Target="/xl/worksheets/sheet95.xml" Id="R776cd372101a413b" /><Relationship Type="http://schemas.openxmlformats.org/officeDocument/2006/relationships/worksheet" Target="/xl/worksheets/sheet96.xml" Id="R609f948c70a24b8f" /><Relationship Type="http://schemas.openxmlformats.org/officeDocument/2006/relationships/worksheet" Target="/xl/worksheets/sheet97.xml" Id="R5c13142b228c4b9b" /><Relationship Type="http://schemas.openxmlformats.org/officeDocument/2006/relationships/worksheet" Target="/xl/worksheets/sheet98.xml" Id="R042f8ad7127f41e5" /><Relationship Type="http://schemas.openxmlformats.org/officeDocument/2006/relationships/worksheet" Target="/xl/worksheets/sheet99.xml" Id="Rb8c2836051dc4db1" /><Relationship Type="http://schemas.openxmlformats.org/officeDocument/2006/relationships/worksheet" Target="/xl/worksheets/sheet100.xml" Id="R16c7c90287424dcc" /><Relationship Type="http://schemas.openxmlformats.org/officeDocument/2006/relationships/worksheet" Target="/xl/worksheets/sheet101.xml" Id="R5cbc63dc4e4145e6" /><Relationship Type="http://schemas.openxmlformats.org/officeDocument/2006/relationships/worksheet" Target="/xl/worksheets/sheet102.xml" Id="R337385875f6c4f8f" /><Relationship Type="http://schemas.openxmlformats.org/officeDocument/2006/relationships/worksheet" Target="/xl/worksheets/sheet103.xml" Id="R3f568bbf21714726" /><Relationship Type="http://schemas.openxmlformats.org/officeDocument/2006/relationships/worksheet" Target="/xl/worksheets/sheet104.xml" Id="Rcaa63f12ccd4457b" /><Relationship Type="http://schemas.openxmlformats.org/officeDocument/2006/relationships/worksheet" Target="/xl/worksheets/sheet105.xml" Id="R5866da60a2ad41f7" /><Relationship Type="http://schemas.openxmlformats.org/officeDocument/2006/relationships/worksheet" Target="/xl/worksheets/sheet106.xml" Id="R001f5d6d5ba44acb" /><Relationship Type="http://schemas.openxmlformats.org/officeDocument/2006/relationships/worksheet" Target="/xl/worksheets/sheet107.xml" Id="Rf1b0501e8e264848" /><Relationship Type="http://schemas.openxmlformats.org/officeDocument/2006/relationships/worksheet" Target="/xl/worksheets/sheet108.xml" Id="R3549c1959890413d" /><Relationship Type="http://schemas.openxmlformats.org/officeDocument/2006/relationships/worksheet" Target="/xl/worksheets/sheet109.xml" Id="Rac05ca9a24474662" /><Relationship Type="http://schemas.openxmlformats.org/officeDocument/2006/relationships/worksheet" Target="/xl/worksheets/sheet110.xml" Id="R3d552f63847c478d" /><Relationship Type="http://schemas.openxmlformats.org/officeDocument/2006/relationships/worksheet" Target="/xl/worksheets/sheet111.xml" Id="R9a377544288b41d4" /><Relationship Type="http://schemas.openxmlformats.org/officeDocument/2006/relationships/worksheet" Target="/xl/worksheets/sheet112.xml" Id="Rd2c4166a0b1a454e" /><Relationship Type="http://schemas.openxmlformats.org/officeDocument/2006/relationships/worksheet" Target="/xl/worksheets/sheet113.xml" Id="Rc4adcfd7923c462c" /><Relationship Type="http://schemas.openxmlformats.org/officeDocument/2006/relationships/worksheet" Target="/xl/worksheets/sheet114.xml" Id="R37cf5e39b63a4e94" /><Relationship Type="http://schemas.openxmlformats.org/officeDocument/2006/relationships/worksheet" Target="/xl/worksheets/sheet115.xml" Id="Rf7725064133b4fe4" /><Relationship Type="http://schemas.openxmlformats.org/officeDocument/2006/relationships/worksheet" Target="/xl/worksheets/sheet116.xml" Id="R92e5bfe316d44233" /><Relationship Type="http://schemas.openxmlformats.org/officeDocument/2006/relationships/worksheet" Target="/xl/worksheets/sheet117.xml" Id="R14e7d437dd5a4823" /><Relationship Type="http://schemas.openxmlformats.org/officeDocument/2006/relationships/worksheet" Target="/xl/worksheets/sheet118.xml" Id="R2b8bd1a0ea4f4f2b" /><Relationship Type="http://schemas.openxmlformats.org/officeDocument/2006/relationships/worksheet" Target="/xl/worksheets/sheet119.xml" Id="R4c9295e79f17487c" /><Relationship Type="http://schemas.openxmlformats.org/officeDocument/2006/relationships/worksheet" Target="/xl/worksheets/sheet120.xml" Id="Rfe6332120be94382" /><Relationship Type="http://schemas.openxmlformats.org/officeDocument/2006/relationships/worksheet" Target="/xl/worksheets/sheet121.xml" Id="R43efc5d2c4c04057" /><Relationship Type="http://schemas.openxmlformats.org/officeDocument/2006/relationships/worksheet" Target="/xl/worksheets/sheet122.xml" Id="R3bbb98693d4f4c72" /><Relationship Type="http://schemas.openxmlformats.org/officeDocument/2006/relationships/worksheet" Target="/xl/worksheets/sheet123.xml" Id="R81c6e1a3a97b4827" /><Relationship Type="http://schemas.openxmlformats.org/officeDocument/2006/relationships/worksheet" Target="/xl/worksheets/sheet124.xml" Id="R8b3f795965ad4c76" /><Relationship Type="http://schemas.openxmlformats.org/officeDocument/2006/relationships/worksheet" Target="/xl/worksheets/sheet125.xml" Id="R6262e1f69932400e" /><Relationship Type="http://schemas.openxmlformats.org/officeDocument/2006/relationships/worksheet" Target="/xl/worksheets/sheet126.xml" Id="Rc01c457bb2214bd9" /><Relationship Type="http://schemas.openxmlformats.org/officeDocument/2006/relationships/worksheet" Target="/xl/worksheets/sheet127.xml" Id="R2dd3046350974222" /><Relationship Type="http://schemas.openxmlformats.org/officeDocument/2006/relationships/worksheet" Target="/xl/worksheets/sheet128.xml" Id="R481d91781f9d48c6" /><Relationship Type="http://schemas.openxmlformats.org/officeDocument/2006/relationships/worksheet" Target="/xl/worksheets/sheet129.xml" Id="Re782095d15b24a8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13" name="T5_Index" displayName="T5_Index" ref="A5:H3621" headerRowCount="1" totalsRowCount="0" totalsRowShown="0">
  <x:autoFilter ref="A5:H3621"/>
  <x:tableColumns count="8">
    <x:tableColumn id="1" name="Identifiant"/>
    <x:tableColumn id="2" name="Titre"/>
    <x:tableColumn id="3" name="Ensemble"/>
    <x:tableColumn id="4" name="Onglet source"/>
    <x:tableColumn id="5" name="Lecteur"/>
    <x:tableColumn id="6" name="Provenance"/>
    <x:tableColumn id="7" name="Champs"/>
    <x:tableColumn id="8" name="Ligne source"/>
  </x:tableColumns>
  <x:tableStyleInfo name="TableStyleMedium2" showFirstColumn="0" showLastColumn="0" showRowStripes="1" showColumnStripes="0"/>
</x:table>
</file>

<file path=xl/tables/table2.xml><?xml version="1.0" encoding="utf-8"?>
<x:table xmlns:x="http://schemas.openxmlformats.org/spreadsheetml/2006/main" id="114" name="T5_Repertoire" displayName="T5_Repertoire" ref="A5:D117" headerRowCount="1" totalsRowCount="0" totalsRowShown="0">
  <x:tableColumns count="4">
    <x:tableColumn id="1" name="Ensemble"/>
    <x:tableColumn id="2" name="Onglet source"/>
    <x:tableColumn id="3" name="Fiches"/>
    <x:tableColumn id="4" name="Table dans les JSON"/>
  </x:tableColumns>
  <x:tableStyleInfo name="TableStyleMedium2" showFirstColumn="0" showLastColumn="0" showRowStripes="1" showColumnStripes="0"/>
</x:table>
</file>

<file path=xl/tables/table3.xml><?xml version="1.0" encoding="utf-8"?>
<x:table xmlns:x="http://schemas.openxmlformats.org/spreadsheetml/2006/main" id="1" name="T5_origins" displayName="T5_origins" ref="A5:K11" headerRowCount="1" totalsRowCount="0" totalsRowShown="0">
  <x:autoFilter ref="A5:K11"/>
  <x:tableColumns count="11">
    <x:tableColumn id="1" name="Identifiant"/>
    <x:tableColumn id="2" name="Titre"/>
    <x:tableColumn id="3" name="Promesse"/>
    <x:tableColumn id="4" name="Histoire"/>
    <x:tableColumn id="5" name="Personnages"/>
    <x:tableColumn id="6" name="Style de jeu"/>
    <x:tableColumn id="7" name="Directions de fin"/>
    <x:tableColumn id="8" name="Cohérence"/>
    <x:tableColumn id="9" name="Structure"/>
    <x:tableColumn id="10" name="Statut dans le lore"/>
    <x:tableColumn id="11" name="Provenance"/>
  </x:tableColumns>
  <x:tableStyleInfo name="TableStyleMedium2" showFirstColumn="0" showLastColumn="0" showRowStripes="1" showColumnStripes="0"/>
</x:table>
</file>

<file path=xl/tables/table4.xml><?xml version="1.0" encoding="utf-8"?>
<x:table xmlns:x="http://schemas.openxmlformats.org/spreadsheetml/2006/main" id="2" name="T5_origin_missions" displayName="T5_origin_missions" ref="A5:M221" headerRowCount="1" totalsRowCount="0" totalsRowShown="0">
  <x:autoFilter ref="A5:M221"/>
  <x:tableColumns count="13">
    <x:tableColumn id="1" name="Identifiant"/>
    <x:tableColumn id="2" name="Titre"/>
    <x:tableColumn id="3" name="Voie"/>
    <x:tableColumn id="4" name="Acte"/>
    <x:tableColumn id="5" name="Rang minimal"/>
    <x:tableColumn id="6" name="État à l’entrée"/>
    <x:tableColumn id="7" name="Conditions"/>
    <x:tableColumn id="8" name="Scène en 2D"/>
    <x:tableColumn id="9" name="Choix et effets"/>
    <x:tableColumn id="10" name="Échec et reprise"/>
    <x:tableColumn id="11" name="État à la sortie"/>
    <x:tableColumn id="12" name="Jalon commun"/>
    <x:tableColumn id="13" name="Provenance"/>
  </x:tableColumns>
  <x:tableStyleInfo name="TableStyleMedium2" showFirstColumn="0" showLastColumn="0" showRowStripes="1" showColumnStripes="0"/>
</x:table>
</file>

<file path=xl/tables/table5.xml><?xml version="1.0" encoding="utf-8"?>
<x:table xmlns:x="http://schemas.openxmlformats.org/spreadsheetml/2006/main" id="3" name="T5_core_missions" displayName="T5_core_missions" ref="A5:K65" headerRowCount="1" totalsRowCount="0" totalsRowShown="0">
  <x:autoFilter ref="A5:K65"/>
  <x:tableColumns count="11">
    <x:tableColumn id="1" name="Identifiant"/>
    <x:tableColumn id="2" name="Titre"/>
    <x:tableColumn id="3" name="Rang minimal"/>
    <x:tableColumn id="4" name="État à l’entrée"/>
    <x:tableColumn id="5" name="Scène en 2D"/>
    <x:tableColumn id="6" name="Choix et effets"/>
    <x:tableColumn id="7" name="Résultat observable"/>
    <x:tableColumn id="8" name="Échec et reprise"/>
    <x:tableColumn id="9" name="Écriture autorisée"/>
    <x:tableColumn id="10" name="Regle de resolution"/>
    <x:tableColumn id="11" name="Provenance"/>
  </x:tableColumns>
  <x:tableStyleInfo name="TableStyleMedium2" showFirstColumn="0" showLastColumn="0" showRowStripes="1" showColumnStripes="0"/>
</x:table>
</file>

<file path=xl/tables/table6.xml><?xml version="1.0" encoding="utf-8"?>
<x:table xmlns:x="http://schemas.openxmlformats.org/spreadsheetml/2006/main" id="4" name="T5_core_rules" displayName="T5_core_rules" ref="A5:G53" headerRowCount="1" totalsRowCount="0" totalsRowShown="0">
  <x:autoFilter ref="A5:G53"/>
  <x:tableColumns count="7">
    <x:tableColumn id="1" name="Identifiant"/>
    <x:tableColumn id="2" name="Titre"/>
    <x:tableColumn id="3" name="Règle"/>
    <x:tableColumn id="4" name="Vérification concrète"/>
    <x:tableColumn id="5" name="Statut dans le lore"/>
    <x:tableColumn id="6" name="Statut livraison"/>
    <x:tableColumn id="7" name="Provenance"/>
  </x:tableColumns>
  <x:tableStyleInfo name="TableStyleMedium2" showFirstColumn="0" showLastColumn="0" showRowStripes="1" showColumnStripes="0"/>
</x:table>
</file>

<file path=xl/tables/table7.xml><?xml version="1.0" encoding="utf-8"?>
<x:table xmlns:x="http://schemas.openxmlformats.org/spreadsheetml/2006/main" id="5" name="T5_ranks_roles" displayName="T5_ranks_roles" ref="A5:H21" headerRowCount="1" totalsRowCount="0" totalsRowShown="0">
  <x:autoFilter ref="A5:H21"/>
  <x:tableColumns count="8">
    <x:tableColumn id="1" name="Identifiant"/>
    <x:tableColumn id="2" name="Nom"/>
    <x:tableColumn id="3" name="Nature"/>
    <x:tableColumn id="4" name="Ordre"/>
    <x:tableColumn id="5" name="Condition"/>
    <x:tableColumn id="6" name="Fonctions"/>
    <x:tableColumn id="7" name="Limites"/>
    <x:tableColumn id="8" name="Provenance"/>
  </x:tableColumns>
  <x:tableStyleInfo name="TableStyleMedium2" showFirstColumn="0" showLastColumn="0" showRowStripes="1" showColumnStripes="0"/>
</x:table>
</file>

<file path=xl/tables/table8.xml><?xml version="1.0" encoding="utf-8"?>
<x:table xmlns:x="http://schemas.openxmlformats.org/spreadsheetml/2006/main" id="6" name="T5_origin_interactions" displayName="T5_origin_interactions" ref="A5:I65" headerRowCount="1" totalsRowCount="0" totalsRowShown="0">
  <x:autoFilter ref="A5:I65"/>
  <x:tableColumns count="9">
    <x:tableColumn id="1" name="Identifiant"/>
    <x:tableColumn id="2" name="Titre"/>
    <x:tableColumn id="3" name="Voie"/>
    <x:tableColumn id="4" name="Déclencheur"/>
    <x:tableColumn id="5" name="Lieu"/>
    <x:tableColumn id="6" name="Interaction 2D"/>
    <x:tableColumn id="7" name="Choix"/>
    <x:tableColumn id="8" name="État à la sortie"/>
    <x:tableColumn id="9" name="Provenance"/>
  </x:tableColumns>
  <x:tableStyleInfo name="TableStyleMedium2" showFirstColumn="0" showLastColumn="0" showRowStripes="1" showColumnStripes="0"/>
</x:table>
</file>

<file path=xl/tables/table9.xml><?xml version="1.0" encoding="utf-8"?>
<x:table xmlns:x="http://schemas.openxmlformats.org/spreadsheetml/2006/main" id="7" name="T5_origin_endings" displayName="T5_origin_endings" ref="A5:J23" headerRowCount="1" totalsRowCount="0" totalsRowShown="0">
  <x:autoFilter ref="A5:J23"/>
  <x:tableColumns count="10">
    <x:tableColumn id="1" name="Identifiant"/>
    <x:tableColumn id="2" name="Titre"/>
    <x:tableColumn id="3" name="Voie"/>
    <x:tableColumn id="4" name="Condition"/>
    <x:tableColumn id="5" name="Sens"/>
    <x:tableColumn id="6" name="Séquence finale"/>
    <x:tableColumn id="7" name="Conséquences"/>
    <x:tableColumn id="8" name="Prolongement"/>
    <x:tableColumn id="9" name="État persistant"/>
    <x:tableColumn id="10" name="Provenance"/>
  </x:tableColumns>
  <x:tableStyleInfo name="TableStyleMedium2" showFirstColumn="0" showLastColumn="0" showRowStripes="1" showColumnStripes="0"/>
</x:table>
</file>

<file path=xl/tables/table10.xml><?xml version="1.0" encoding="utf-8"?>
<x:table xmlns:x="http://schemas.openxmlformats.org/spreadsheetml/2006/main" id="8" name="T5_clan_contracts" displayName="T5_clan_contracts" ref="A5:L41" headerRowCount="1" totalsRowCount="0" totalsRowShown="0">
  <x:autoFilter ref="A5:L41"/>
  <x:tableColumns count="12">
    <x:tableColumn id="1" name="Identifiant"/>
    <x:tableColumn id="2" name="Titre"/>
    <x:tableColumn id="3" name="Clans"/>
    <x:tableColumn id="4" name="Rang minimal"/>
    <x:tableColumn id="5" name="État à l’entrée"/>
    <x:tableColumn id="6" name="Scène en 2D"/>
    <x:tableColumn id="7" name="Choix et effets"/>
    <x:tableColumn id="8" name="Résultat observable"/>
    <x:tableColumn id="9" name="Échec et reprise"/>
    <x:tableColumn id="10" name="État à la sortie"/>
    <x:tableColumn id="11" name="Arc"/>
    <x:tableColumn id="12" name="Provenance"/>
  </x:tableColumns>
  <x:tableStyleInfo name="TableStyleMedium2" showFirstColumn="0" showLastColumn="0" showRowStripes="1" showColumnStripes="0"/>
</x:table>
</file>

<file path=xl/tables/table11.xml><?xml version="1.0" encoding="utf-8"?>
<x:table xmlns:x="http://schemas.openxmlformats.org/spreadsheetml/2006/main" id="9" name="T5_warp_rules" displayName="T5_warp_rules" ref="A5:G29" headerRowCount="1" totalsRowCount="0" totalsRowShown="0">
  <x:autoFilter ref="A5:G29"/>
  <x:tableColumns count="7">
    <x:tableColumn id="1" name="Identifiant"/>
    <x:tableColumn id="2" name="Titre"/>
    <x:tableColumn id="3" name="Règle"/>
    <x:tableColumn id="4" name="Mise en jeu"/>
    <x:tableColumn id="5" name="Limite"/>
    <x:tableColumn id="6" name="Statut dans le lore"/>
    <x:tableColumn id="7" name="Provenance"/>
  </x:tableColumns>
  <x:tableStyleInfo name="TableStyleMedium2" showFirstColumn="0" showLastColumn="0" showRowStripes="1" showColumnStripes="0"/>
</x:table>
</file>

<file path=xl/tables/table12.xml><?xml version="1.0" encoding="utf-8"?>
<x:table xmlns:x="http://schemas.openxmlformats.org/spreadsheetml/2006/main" id="10" name="T5_warp_eras" displayName="T5_warp_eras" ref="A5:I17" headerRowCount="1" totalsRowCount="0" totalsRowShown="0">
  <x:autoFilter ref="A5:I17"/>
  <x:tableColumns count="9">
    <x:tableColumn id="1" name="Identifiant"/>
    <x:tableColumn id="2" name="Titre"/>
    <x:tableColumn id="3" name="Cadre"/>
    <x:tableColumn id="4" name="Environnement 2D"/>
    <x:tableColumn id="5" name="Promesse jouable"/>
    <x:tableColumn id="6" name="Missions"/>
    <x:tableColumn id="7" name="Cohérence"/>
    <x:tableColumn id="8" name="Accès"/>
    <x:tableColumn id="9" name="Provenance"/>
  </x:tableColumns>
  <x:tableStyleInfo name="TableStyleMedium2" showFirstColumn="0" showLastColumn="0" showRowStripes="1" showColumnStripes="0"/>
</x:table>
</file>

<file path=xl/tables/table13.xml><?xml version="1.0" encoding="utf-8"?>
<x:table xmlns:x="http://schemas.openxmlformats.org/spreadsheetml/2006/main" id="11" name="T5_warp_missions" displayName="T5_warp_missions" ref="A5:K41" headerRowCount="1" totalsRowCount="0" totalsRowShown="0">
  <x:autoFilter ref="A5:K41"/>
  <x:tableColumns count="11">
    <x:tableColumn id="1" name="Identifiant"/>
    <x:tableColumn id="2" name="Titre"/>
    <x:tableColumn id="3" name="Époque"/>
    <x:tableColumn id="4" name="Étape"/>
    <x:tableColumn id="5" name="État à l’entrée"/>
    <x:tableColumn id="6" name="Scène en 2D"/>
    <x:tableColumn id="7" name="Choix et effets"/>
    <x:tableColumn id="8" name="Conséquence"/>
    <x:tableColumn id="9" name="Échec et reprise"/>
    <x:tableColumn id="10" name="État à la sortie"/>
    <x:tableColumn id="11" name="Provenance"/>
  </x:tableColumns>
  <x:tableStyleInfo name="TableStyleMedium2" showFirstColumn="0" showLastColumn="0" showRowStripes="1" showColumnStripes="0"/>
</x:table>
</file>

<file path=xl/tables/table14.xml><?xml version="1.0" encoding="utf-8"?>
<x:table xmlns:x="http://schemas.openxmlformats.org/spreadsheetml/2006/main" id="12" name="T5_cinema_chronicles" displayName="T5_cinema_chronicles" ref="A5:N14" headerRowCount="1" totalsRowCount="0" totalsRowShown="0">
  <x:autoFilter ref="A5:N14"/>
  <x:tableColumns count="14">
    <x:tableColumn id="1" name="Identifiant"/>
    <x:tableColumn id="2" name="Titre"/>
    <x:tableColumn id="3" name="Année"/>
    <x:tableColumn id="4" name="Ancrage vérifié"/>
    <x:tableColumn id="5" name="Avatars"/>
    <x:tableColumn id="6" name="Adaptation 2D proposée"/>
    <x:tableColumn id="7" name="Fin fidele"/>
    <x:tableColumn id="8" name="Variante originale"/>
    <x:tableColumn id="9" name="Lien mausolee"/>
    <x:tableColumn id="10" name="Trophees"/>
    <x:tableColumn id="11" name="Source"/>
    <x:tableColumn id="12" name="Date consultation"/>
    <x:tableColumn id="13" name="Statut dans le lore"/>
    <x:tableColumn id="14" name="Provenance"/>
  </x:tableColumns>
  <x:tableStyleInfo name="TableStyleMedium2" showFirstColumn="0" showLastColumn="0" showRowStripes="1" showColumnStripes="0"/>
</x:table>
</file>

<file path=xl/tables/table15.xml><?xml version="1.0" encoding="utf-8"?>
<x:table xmlns:x="http://schemas.openxmlformats.org/spreadsheetml/2006/main" id="13" name="T5_justice" displayName="T5_justice" ref="A5:H29" headerRowCount="1" totalsRowCount="0" totalsRowShown="0">
  <x:autoFilter ref="A5:H29"/>
  <x:tableColumns count="8">
    <x:tableColumn id="1" name="Identifiant"/>
    <x:tableColumn id="2" name="Titre"/>
    <x:tableColumn id="3" name="Déclencheur"/>
    <x:tableColumn id="4" name="Scène et gestes"/>
    <x:tableColumn id="5" name="Decision et conséquence"/>
    <x:tableColumn id="6" name="Limite et reprise"/>
    <x:tableColumn id="7" name="Statut dans le lore"/>
    <x:tableColumn id="8" name="Provenance"/>
  </x:tableColumns>
  <x:tableStyleInfo name="TableStyleMedium2" showFirstColumn="0" showLastColumn="0" showRowStripes="1" showColumnStripes="0"/>
</x:table>
</file>

<file path=xl/tables/table16.xml><?xml version="1.0" encoding="utf-8"?>
<x:table xmlns:x="http://schemas.openxmlformats.org/spreadsheetml/2006/main" id="14" name="T5_pit" displayName="T5_pit" ref="A5:G23" headerRowCount="1" totalsRowCount="0" totalsRowShown="0">
  <x:autoFilter ref="A5:G23"/>
  <x:tableColumns count="7">
    <x:tableColumn id="1" name="Identifiant"/>
    <x:tableColumn id="2" name="Titre"/>
    <x:tableColumn id="3" name="Condition"/>
    <x:tableColumn id="4" name="Gameplay 2D"/>
    <x:tableColumn id="5" name="Cohérence"/>
    <x:tableColumn id="6" name="Reprise ou persistance"/>
    <x:tableColumn id="7" name="Provenance"/>
  </x:tableColumns>
  <x:tableStyleInfo name="TableStyleMedium2" showFirstColumn="0" showLastColumn="0" showRowStripes="1" showColumnStripes="0"/>
</x:table>
</file>

<file path=xl/tables/table17.xml><?xml version="1.0" encoding="utf-8"?>
<x:table xmlns:x="http://schemas.openxmlformats.org/spreadsheetml/2006/main" id="15" name="T5_dlc_mausoleum" displayName="T5_dlc_mausoleum" ref="A5:G21" headerRowCount="1" totalsRowCount="0" totalsRowShown="0">
  <x:autoFilter ref="A5:G21"/>
  <x:tableColumns count="7">
    <x:tableColumn id="1" name="Identifiant"/>
    <x:tableColumn id="2" name="Titre"/>
    <x:tableColumn id="3" name="Déclencheur"/>
    <x:tableColumn id="4" name="Séquence 2D"/>
    <x:tableColumn id="5" name="Cohérence et persistance"/>
    <x:tableColumn id="6" name="Statut livraison"/>
    <x:tableColumn id="7" name="Provenance"/>
  </x:tableColumns>
  <x:tableStyleInfo name="TableStyleMedium2" showFirstColumn="0" showLastColumn="0" showRowStripes="1" showColumnStripes="0"/>
</x:table>
</file>

<file path=xl/tables/table18.xml><?xml version="1.0" encoding="utf-8"?>
<x:table xmlns:x="http://schemas.openxmlformats.org/spreadsheetml/2006/main" id="16" name="T5_origin_transitions_v5" displayName="T5_origin_transitions_v5" ref="A5:K41" headerRowCount="1" totalsRowCount="0" totalsRowShown="0">
  <x:autoFilter ref="A5:K41"/>
  <x:tableColumns count="11">
    <x:tableColumn id="1" name="Identifiant"/>
    <x:tableColumn id="2" name="Titre"/>
    <x:tableColumn id="3" name="Voie"/>
    <x:tableColumn id="4" name="Systeme"/>
    <x:tableColumn id="5" name="État à l’entrée"/>
    <x:tableColumn id="6" name="Scène en 2D"/>
    <x:tableColumn id="7" name="Choix et effets"/>
    <x:tableColumn id="8" name="Conséquence"/>
    <x:tableColumn id="9" name="Échec et reprise"/>
    <x:tableColumn id="10" name="État à la sortie"/>
    <x:tableColumn id="11" name="Provenance"/>
  </x:tableColumns>
  <x:tableStyleInfo name="TableStyleMedium2" showFirstColumn="0" showLastColumn="0" showRowStripes="1" showColumnStripes="0"/>
</x:table>
</file>

<file path=xl/tables/table19.xml><?xml version="1.0" encoding="utf-8"?>
<x:table xmlns:x="http://schemas.openxmlformats.org/spreadsheetml/2006/main" id="17" name="T5_warp_arcs_v5" displayName="T5_warp_arcs_v5" ref="A5:J17" headerRowCount="1" totalsRowCount="0" totalsRowShown="0">
  <x:autoFilter ref="A5:J17"/>
  <x:tableColumns count="10">
    <x:tableColumn id="1" name="Identifiant"/>
    <x:tableColumn id="2" name="Titre"/>
    <x:tableColumn id="3" name="Branche"/>
    <x:tableColumn id="4" name="Prémisse"/>
    <x:tableColumn id="5" name="Decision centrale"/>
    <x:tableColumn id="6" name="Conséquence durable"/>
    <x:tableColumn id="7" name="Structure"/>
    <x:tableColumn id="8" name="Conditions"/>
    <x:tableColumn id="9" name="Limite"/>
    <x:tableColumn id="10" name="Provenance"/>
  </x:tableColumns>
  <x:tableStyleInfo name="TableStyleMedium2" showFirstColumn="0" showLastColumn="0" showRowStripes="1" showColumnStripes="0"/>
</x:table>
</file>

<file path=xl/tables/table20.xml><?xml version="1.0" encoding="utf-8"?>
<x:table xmlns:x="http://schemas.openxmlformats.org/spreadsheetml/2006/main" id="18" name="T5_warp_arc_steps_v5" displayName="T5_warp_arc_steps_v5" ref="A5:L41" headerRowCount="1" totalsRowCount="0" totalsRowShown="0">
  <x:autoFilter ref="A5:L41"/>
  <x:tableColumns count="12">
    <x:tableColumn id="1" name="Identifiant"/>
    <x:tableColumn id="2" name="Titre"/>
    <x:tableColumn id="3" name="Arc"/>
    <x:tableColumn id="4" name="Branche"/>
    <x:tableColumn id="5" name="Étape"/>
    <x:tableColumn id="6" name="État à l’entrée"/>
    <x:tableColumn id="7" name="Scène en 2D"/>
    <x:tableColumn id="8" name="Choix et effets"/>
    <x:tableColumn id="9" name="Conséquence"/>
    <x:tableColumn id="10" name="Échec et reprise"/>
    <x:tableColumn id="11" name="État à la sortie"/>
    <x:tableColumn id="12" name="Provenance"/>
  </x:tableColumns>
  <x:tableStyleInfo name="TableStyleMedium2" showFirstColumn="0" showLastColumn="0" showRowStripes="1" showColumnStripes="0"/>
</x:table>
</file>

<file path=xl/tables/table21.xml><?xml version="1.0" encoding="utf-8"?>
<x:table xmlns:x="http://schemas.openxmlformats.org/spreadsheetml/2006/main" id="19" name="T5_prologue_sequences_v5" displayName="T5_prologue_sequences_v5" ref="A5:M17" headerRowCount="1" totalsRowCount="0" totalsRowShown="0">
  <x:autoFilter ref="A5:M17"/>
  <x:tableColumns count="13">
    <x:tableColumn id="1" name="Identifiant"/>
    <x:tableColumn id="2" name="Titre"/>
    <x:tableColumn id="3" name="Nature"/>
    <x:tableColumn id="4" name="Durée indicative"/>
    <x:tableColumn id="5" name="Caméra et scène"/>
    <x:tableColumn id="6" name="Actions en 2D"/>
    <x:tableColumn id="7" name="Dialogue original"/>
    <x:tableColumn id="8" name="Choix et effets"/>
    <x:tableColumn id="9" name="Variantes six origines"/>
    <x:tableColumn id="10" name="État sortie et jalon"/>
    <x:tableColumn id="11" name="Échec et reprise"/>
    <x:tableColumn id="12" name="État à l’entrée"/>
    <x:tableColumn id="13" name="Provenance"/>
  </x:tableColumns>
  <x:tableStyleInfo name="TableStyleMedium2" showFirstColumn="0" showLastColumn="0" showRowStripes="1" showColumnStripes="0"/>
</x:table>
</file>

<file path=xl/tables/table22.xml><?xml version="1.0" encoding="utf-8"?>
<x:table xmlns:x="http://schemas.openxmlformats.org/spreadsheetml/2006/main" id="20" name="T5_integrated_journey" displayName="T5_integrated_journey" ref="A5:I29" headerRowCount="1" totalsRowCount="0" totalsRowShown="0">
  <x:autoFilter ref="A5:I29"/>
  <x:tableColumns count="9">
    <x:tableColumn id="1" name="Identifiant"/>
    <x:tableColumn id="2" name="Titre"/>
    <x:tableColumn id="3" name="Stade"/>
    <x:tableColumn id="4" name="Systeme"/>
    <x:tableColumn id="5" name="Séquence"/>
    <x:tableColumn id="6" name="Condition"/>
    <x:tableColumn id="7" name="Ordre"/>
    <x:tableColumn id="8" name="Sauvegarde"/>
    <x:tableColumn id="9" name="Provenance"/>
  </x:tableColumns>
  <x:tableStyleInfo name="TableStyleMedium2" showFirstColumn="0" showLastColumn="0" showRowStripes="1" showColumnStripes="0"/>
</x:table>
</file>

<file path=xl/tables/table23.xml><?xml version="1.0" encoding="utf-8"?>
<x:table xmlns:x="http://schemas.openxmlformats.org/spreadsheetml/2006/main" id="21" name="T5_homeworld_regions" displayName="T5_homeworld_regions" ref="A5:M15" headerRowCount="1" totalsRowCount="0" totalsRowShown="0">
  <x:autoFilter ref="A5:M15"/>
  <x:tableColumns count="13">
    <x:tableColumn id="1" name="Identifiant"/>
    <x:tableColumn id="2" name="Titre"/>
    <x:tableColumn id="3" name="Clan"/>
    <x:tableColumn id="4" name="Planète"/>
    <x:tableColumn id="5" name="Identité visuelle"/>
    <x:tableColumn id="6" name="Risque"/>
    <x:tableColumn id="7" name="Architecture"/>
    <x:tableColumn id="8" name="Séquence locale"/>
    <x:tableColumn id="9" name="Faune signature"/>
    <x:tableColumn id="10" name="Accès"/>
    <x:tableColumn id="11" name="État persistant"/>
    <x:tableColumn id="12" name="Vie locale"/>
    <x:tableColumn id="13" name="Provenance"/>
  </x:tableColumns>
  <x:tableStyleInfo name="TableStyleMedium2" showFirstColumn="0" showLastColumn="0" showRowStripes="1" showColumnStripes="0"/>
</x:table>
</file>

<file path=xl/tables/table24.xml><?xml version="1.0" encoding="utf-8"?>
<x:table xmlns:x="http://schemas.openxmlformats.org/spreadsheetml/2006/main" id="22" name="T5_clans" displayName="T5_clans" ref="A5:M20" headerRowCount="1" totalsRowCount="0" totalsRowShown="0">
  <x:autoFilter ref="A5:M20"/>
  <x:tableColumns count="13">
    <x:tableColumn id="1" name="Identifiant"/>
    <x:tableColumn id="2" name="Titre"/>
    <x:tableColumn id="3" name="Valeur"/>
    <x:tableColumn id="4" name="Spécialité"/>
    <x:tableColumn id="5" name="Alliance possible"/>
    <x:tableColumn id="6" name="Tension interne"/>
    <x:tableColumn id="7" name="Apparence"/>
    <x:tableColumn id="8" name="Implantation"/>
    <x:tableColumn id="9" name="Relation joueur"/>
    <x:tableColumn id="10" name="Limite sociale"/>
    <x:tableColumn id="11" name="Lien maison"/>
    <x:tableColumn id="12" name="Lien guerre"/>
    <x:tableColumn id="13" name="Provenance"/>
  </x:tableColumns>
  <x:tableStyleInfo name="TableStyleMedium2" showFirstColumn="0" showLastColumn="0" showRowStripes="1" showColumnStripes="0"/>
</x:table>
</file>

<file path=xl/tables/table25.xml><?xml version="1.0" encoding="utf-8"?>
<x:table xmlns:x="http://schemas.openxmlformats.org/spreadsheetml/2006/main" id="23" name="T5_communities" displayName="T5_communities" ref="A5:N25" headerRowCount="1" totalsRowCount="0" totalsRowShown="0">
  <x:autoFilter ref="A5:N25"/>
  <x:tableColumns count="14">
    <x:tableColumn id="1" name="Identifiant"/>
    <x:tableColumn id="2" name="Titre"/>
    <x:tableColumn id="3" name="Région"/>
    <x:tableColumn id="4" name="Clan"/>
    <x:tableColumn id="5" name="Lieu central"/>
    <x:tableColumn id="6" name="Ressource locale"/>
    <x:tableColumn id="7" name="Premier contact"/>
    <x:tableColumn id="8" name="Respect initial"/>
    <x:tableColumn id="9" name="Respect max"/>
    <x:tableColumn id="10" name="Résidence"/>
    <x:tableColumn id="11" name="Dilemme"/>
    <x:tableColumn id="12" name="Réaction"/>
    <x:tableColumn id="13" name="Accès"/>
    <x:tableColumn id="14" name="Provenance"/>
  </x:tableColumns>
  <x:tableStyleInfo name="TableStyleMedium2" showFirstColumn="0" showLastColumn="0" showRowStripes="1" showColumnStripes="0"/>
</x:table>
</file>

<file path=xl/tables/table26.xml><?xml version="1.0" encoding="utf-8"?>
<x:table xmlns:x="http://schemas.openxmlformats.org/spreadsheetml/2006/main" id="24" name="T5_city_locations" displayName="T5_city_locations" ref="A5:L41" headerRowCount="1" totalsRowCount="0" totalsRowShown="0">
  <x:autoFilter ref="A5:L41"/>
  <x:tableColumns count="12">
    <x:tableColumn id="1" name="Identifiant"/>
    <x:tableColumn id="2" name="Titre"/>
    <x:tableColumn id="3" name="Niveau"/>
    <x:tableColumn id="4" name="Usage"/>
    <x:tableColumn id="5" name="Objets"/>
    <x:tableColumn id="6" name="Action"/>
    <x:tableColumn id="7" name="Liaison"/>
    <x:tableColumn id="8" name="Placement"/>
    <x:tableColumn id="9" name="Personnages"/>
    <x:tableColumn id="10" name="Retour"/>
    <x:tableColumn id="11" name="Statut"/>
    <x:tableColumn id="12" name="Provenance"/>
  </x:tableColumns>
  <x:tableStyleInfo name="TableStyleMedium2" showFirstColumn="0" showLastColumn="0" showRowStripes="1" showColumnStripes="0"/>
</x:table>
</file>

<file path=xl/tables/table27.xml><?xml version="1.0" encoding="utf-8"?>
<x:table xmlns:x="http://schemas.openxmlformats.org/spreadsheetml/2006/main" id="25" name="T5_pnj_roles" displayName="T5_pnj_roles" ref="A5:K25" headerRowCount="1" totalsRowCount="0" totalsRowShown="0">
  <x:autoFilter ref="A5:K25"/>
  <x:tableColumns count="11">
    <x:tableColumn id="1" name="Identifiant"/>
    <x:tableColumn id="2" name="Titre"/>
    <x:tableColumn id="3" name="Action"/>
    <x:tableColumn id="4" name="Accessoires"/>
    <x:tableColumn id="5" name="Personnalité"/>
    <x:tableColumn id="6" name="Dialogue entrée"/>
    <x:tableColumn id="7" name="Variation origine"/>
    <x:tableColumn id="8" name="Service"/>
    <x:tableColumn id="9" name="Limite"/>
    <x:tableColumn id="10" name="Reprise"/>
    <x:tableColumn id="11" name="Provenance"/>
  </x:tableColumns>
  <x:tableStyleInfo name="TableStyleMedium2" showFirstColumn="0" showLastColumn="0" showRowStripes="1" showColumnStripes="0"/>
</x:table>
</file>

<file path=xl/tables/table28.xml><?xml version="1.0" encoding="utf-8"?>
<x:table xmlns:x="http://schemas.openxmlformats.org/spreadsheetml/2006/main" id="26" name="T5_culture" displayName="T5_culture" ref="A5:K53" headerRowCount="1" totalsRowCount="0" totalsRowShown="0">
  <x:autoFilter ref="A5:K53"/>
  <x:tableColumns count="11">
    <x:tableColumn id="1" name="Identifiant"/>
    <x:tableColumn id="2" name="Titre"/>
    <x:tableColumn id="3" name="Clan"/>
    <x:tableColumn id="4" name="Situation"/>
    <x:tableColumn id="5" name="Geste"/>
    <x:tableColumn id="6" name="Détail visible"/>
    <x:tableColumn id="7" name="Dialogue"/>
    <x:tableColumn id="8" name="Choix"/>
    <x:tableColumn id="9" name="Conséquence"/>
    <x:tableColumn id="10" name="Statut dans le lore"/>
    <x:tableColumn id="11" name="Provenance"/>
  </x:tableColumns>
  <x:tableStyleInfo name="TableStyleMedium2" showFirstColumn="0" showLastColumn="0" showRowStripes="1" showColumnStripes="0"/>
</x:table>
</file>

<file path=xl/tables/table29.xml><?xml version="1.0" encoding="utf-8"?>
<x:table xmlns:x="http://schemas.openxmlformats.org/spreadsheetml/2006/main" id="27" name="T5_guard_variants" displayName="T5_guard_variants" ref="A5:N105" headerRowCount="1" totalsRowCount="0" totalsRowShown="0">
  <x:autoFilter ref="A5:N105"/>
  <x:tableColumns count="14">
    <x:tableColumn id="1" name="Identifiant"/>
    <x:tableColumn id="2" name="Titre"/>
    <x:tableColumn id="3" name="Clan"/>
    <x:tableColumn id="4" name="Région"/>
    <x:tableColumn id="5" name="Masque"/>
    <x:tableColumn id="6" name="Peau"/>
    <x:tableColumn id="7" name="Armure"/>
    <x:tableColumn id="8" name="Dreadlocks"/>
    <x:tableColumn id="9" name="Pose"/>
    <x:tableColumn id="10" name="Accessoire"/>
    <x:tableColumn id="11" name="Interaction"/>
    <x:tableColumn id="12" name="Anatomie"/>
    <x:tableColumn id="13" name="Livraison"/>
    <x:tableColumn id="14" name="Provenance"/>
  </x:tableColumns>
  <x:tableStyleInfo name="TableStyleMedium2" showFirstColumn="0" showLastColumn="0" showRowStripes="1" showColumnStripes="0"/>
</x:table>
</file>

<file path=xl/tables/table30.xml><?xml version="1.0" encoding="utf-8"?>
<x:table xmlns:x="http://schemas.openxmlformats.org/spreadsheetml/2006/main" id="28" name="T5_planets" displayName="T5_planets" ref="A5:M29" headerRowCount="1" totalsRowCount="0" totalsRowShown="0">
  <x:autoFilter ref="A5:M29"/>
  <x:tableColumns count="13">
    <x:tableColumn id="1" name="Identifiant"/>
    <x:tableColumn id="2" name="Titre"/>
    <x:tableColumn id="3" name="Nature"/>
    <x:tableColumn id="4" name="Géographie"/>
    <x:tableColumn id="5" name="Promesse"/>
    <x:tableColumn id="6" name="Cadre jouable"/>
    <x:tableColumn id="7" name="Statut cartographie"/>
    <x:tableColumn id="8" name="Accès"/>
    <x:tableColumn id="9" name="Arrivee"/>
    <x:tableColumn id="10" name="Proie et histoire"/>
    <x:tableColumn id="11" name="État persistant"/>
    <x:tableColumn id="12" name="Statut dans le lore"/>
    <x:tableColumn id="13" name="Provenance"/>
  </x:tableColumns>
  <x:tableStyleInfo name="TableStyleMedium2" showFirstColumn="0" showLastColumn="0" showRowStripes="1" showColumnStripes="0"/>
</x:table>
</file>

<file path=xl/tables/table31.xml><?xml version="1.0" encoding="utf-8"?>
<x:table xmlns:x="http://schemas.openxmlformats.org/spreadsheetml/2006/main" id="29" name="T5_space_bases" displayName="T5_space_bases" ref="A5:M15" headerRowCount="1" totalsRowCount="0" totalsRowShown="0">
  <x:autoFilter ref="A5:M15"/>
  <x:tableColumns count="13">
    <x:tableColumn id="1" name="Identifiant"/>
    <x:tableColumn id="2" name="Titre"/>
    <x:tableColumn id="3" name="Clan"/>
    <x:tableColumn id="4" name="Nature"/>
    <x:tableColumn id="5" name="Fonction"/>
    <x:tableColumn id="6" name="Salles"/>
    <x:tableColumn id="7" name="Intrigue"/>
    <x:tableColumn id="8" name="Accès"/>
    <x:tableColumn id="9" name="Arrivee 2D"/>
    <x:tableColumn id="10" name="Limite"/>
    <x:tableColumn id="11" name="Retour"/>
    <x:tableColumn id="12" name="Lore"/>
    <x:tableColumn id="13" name="Provenance"/>
  </x:tableColumns>
  <x:tableStyleInfo name="TableStyleMedium2" showFirstColumn="0" showLastColumn="0" showRowStripes="1" showColumnStripes="0"/>
</x:table>
</file>

<file path=xl/tables/table32.xml><?xml version="1.0" encoding="utf-8"?>
<x:table xmlns:x="http://schemas.openxmlformats.org/spreadsheetml/2006/main" id="30" name="T5_base_rooms" displayName="T5_base_rooms" ref="A5:L65" headerRowCount="1" totalsRowCount="0" totalsRowShown="0">
  <x:autoFilter ref="A5:L65"/>
  <x:tableColumns count="12">
    <x:tableColumn id="1" name="Identifiant"/>
    <x:tableColumn id="2" name="Titre"/>
    <x:tableColumn id="3" name="Base"/>
    <x:tableColumn id="4" name="Fonction"/>
    <x:tableColumn id="5" name="Action 2D"/>
    <x:tableColumn id="6" name="Plan"/>
    <x:tableColumn id="7" name="Interactifs"/>
    <x:tableColumn id="8" name="Danger"/>
    <x:tableColumn id="9" name="Reprise"/>
    <x:tableColumn id="10" name="Lien histoire"/>
    <x:tableColumn id="11" name="Unlocks"/>
    <x:tableColumn id="12" name="Provenance"/>
  </x:tableColumns>
  <x:tableStyleInfo name="TableStyleMedium2" showFirstColumn="0" showLastColumn="0" showRowStripes="1" showColumnStripes="0"/>
</x:table>
</file>

<file path=xl/tables/table33.xml><?xml version="1.0" encoding="utf-8"?>
<x:table xmlns:x="http://schemas.openxmlformats.org/spreadsheetml/2006/main" id="31" name="T5_personal_ship_rooms" displayName="T5_personal_ship_rooms" ref="A5:L21" headerRowCount="1" totalsRowCount="0" totalsRowShown="0">
  <x:autoFilter ref="A5:L21"/>
  <x:tableColumns count="12">
    <x:tableColumn id="1" name="Identifiant"/>
    <x:tableColumn id="2" name="Titre"/>
    <x:tableColumn id="3" name="Salle id"/>
    <x:tableColumn id="4" name="Nombre salles réelles"/>
    <x:tableColumn id="5" name="Phase"/>
    <x:tableColumn id="6" name="Geste"/>
    <x:tableColumn id="7" name="Objets"/>
    <x:tableColumn id="8" name="Accès"/>
    <x:tableColumn id="9" name="Effet"/>
    <x:tableColumn id="10" name="Persistance"/>
    <x:tableColumn id="11" name="Lien vaisseau clan"/>
    <x:tableColumn id="12" name="Provenance"/>
  </x:tableColumns>
  <x:tableStyleInfo name="TableStyleMedium2" showFirstColumn="0" showLastColumn="0" showRowStripes="1" showColumnStripes="0"/>
</x:table>
</file>

<file path=xl/tables/table34.xml><?xml version="1.0" encoding="utf-8"?>
<x:table xmlns:x="http://schemas.openxmlformats.org/spreadsheetml/2006/main" id="32" name="T5_ship_catalog" displayName="T5_ship_catalog" ref="A5:M59" headerRowCount="1" totalsRowCount="0" totalsRowShown="0">
  <x:autoFilter ref="A5:M59"/>
  <x:tableColumns count="13">
    <x:tableColumn id="1" name="Identifiant"/>
    <x:tableColumn id="2" name="Titre"/>
    <x:tableColumn id="3" name="Catégorie"/>
    <x:tableColumn id="4" name="Équipage min"/>
    <x:tableColumn id="5" name="Capacité max"/>
    <x:tableColumn id="6" name="Rôle"/>
    <x:tableColumn id="7" name="Avantage"/>
    <x:tableColumn id="8" name="Contrepartie"/>
    <x:tableColumn id="9" name="Variante"/>
    <x:tableColumn id="10" name="Accès"/>
    <x:tableColumn id="11" name="Lore"/>
    <x:tableColumn id="12" name="Livraison"/>
    <x:tableColumn id="13" name="Provenance"/>
  </x:tableColumns>
  <x:tableStyleInfo name="TableStyleMedium2" showFirstColumn="0" showLastColumn="0" showRowStripes="1" showColumnStripes="0"/>
</x:table>
</file>

<file path=xl/tables/table35.xml><?xml version="1.0" encoding="utf-8"?>
<x:table xmlns:x="http://schemas.openxmlformats.org/spreadsheetml/2006/main" id="33" name="T5_space_events" displayName="T5_space_events" ref="A5:L41" headerRowCount="1" totalsRowCount="0" totalsRowShown="0">
  <x:autoFilter ref="A5:L41"/>
  <x:tableColumns count="12">
    <x:tableColumn id="1" name="Identifiant"/>
    <x:tableColumn id="2" name="Titre"/>
    <x:tableColumn id="3" name="Déclencheur"/>
    <x:tableColumn id="4" name="Lieu"/>
    <x:tableColumn id="5" name="Action"/>
    <x:tableColumn id="6" name="Choix"/>
    <x:tableColumn id="7" name="Entrée"/>
    <x:tableColumn id="8" name="Deroulement"/>
    <x:tableColumn id="9" name="Conséquence"/>
    <x:tableColumn id="10" name="Échec"/>
    <x:tableColumn id="11" name="Liaison"/>
    <x:tableColumn id="12" name="Provenance"/>
  </x:tableColumns>
  <x:tableStyleInfo name="TableStyleMedium2" showFirstColumn="0" showLastColumn="0" showRowStripes="1" showColumnStripes="0"/>
</x:table>
</file>

<file path=xl/tables/table36.xml><?xml version="1.0" encoding="utf-8"?>
<x:table xmlns:x="http://schemas.openxmlformats.org/spreadsheetml/2006/main" id="34" name="T5_bestiary" displayName="T5_bestiary" ref="A5:L41" headerRowCount="1" totalsRowCount="0" totalsRowShown="0">
  <x:autoFilter ref="A5:L41"/>
  <x:tableColumns count="12">
    <x:tableColumn id="1" name="Identifiant"/>
    <x:tableColumn id="2" name="Titre"/>
    <x:tableColumn id="3" name="Habitat"/>
    <x:tableColumn id="4" name="Catégorie"/>
    <x:tableColumn id="5" name="Indices"/>
    <x:tableColumn id="6" name="Comportement"/>
    <x:tableColumn id="7" name="Contre jeu"/>
    <x:tableColumn id="8" name="Rencontre"/>
    <x:tableColumn id="9" name="Combat"/>
    <x:tableColumn id="10" name="Recompense"/>
    <x:tableColumn id="11" name="Statut dans le lore"/>
    <x:tableColumn id="12" name="Provenance"/>
  </x:tableColumns>
  <x:tableStyleInfo name="TableStyleMedium2" showFirstColumn="0" showLastColumn="0" showRowStripes="1" showColumnStripes="0"/>
</x:table>
</file>

<file path=xl/tables/table37.xml><?xml version="1.0" encoding="utf-8"?>
<x:table xmlns:x="http://schemas.openxmlformats.org/spreadsheetml/2006/main" id="35" name="T5_mobility" displayName="T5_mobility" ref="A5:L55" headerRowCount="1" totalsRowCount="0" totalsRowShown="0">
  <x:autoFilter ref="A5:L55"/>
  <x:tableColumns count="12">
    <x:tableColumn id="1" name="Identifiant"/>
    <x:tableColumn id="2" name="Titre"/>
    <x:tableColumn id="3" name="Type"/>
    <x:tableColumn id="4" name="Habitat"/>
    <x:tableColumn id="5" name="Fonction"/>
    <x:tableColumn id="6" name="Contrainte"/>
    <x:tableColumn id="7" name="Capacité passagers"/>
    <x:tableColumn id="8" name="Action 2D"/>
    <x:tableColumn id="9" name="Accès"/>
    <x:tableColumn id="10" name="Progression"/>
    <x:tableColumn id="11" name="Sauvegarde"/>
    <x:tableColumn id="12" name="Provenance"/>
  </x:tableColumns>
  <x:tableStyleInfo name="TableStyleMedium2" showFirstColumn="0" showLastColumn="0" showRowStripes="1" showColumnStripes="0"/>
</x:table>
</file>

<file path=xl/tables/table38.xml><?xml version="1.0" encoding="utf-8"?>
<x:table xmlns:x="http://schemas.openxmlformats.org/spreadsheetml/2006/main" id="36" name="T5_mount_progression" displayName="T5_mount_progression" ref="A5:O21" headerRowCount="1" totalsRowCount="0" totalsRowShown="0">
  <x:autoFilter ref="A5:O21"/>
  <x:tableColumns count="15">
    <x:tableColumn id="1" name="Identifiant"/>
    <x:tableColumn id="2" name="Titre"/>
    <x:tableColumn id="3" name="Mobilité"/>
    <x:tableColumn id="4" name="Rencontre"/>
    <x:tableColumn id="5" name="Lien initial"/>
    <x:tableColumn id="6" name="Seuil approche"/>
    <x:tableColumn id="7" name="Seuil monte"/>
    <x:tableColumn id="8" name="Seuil charge"/>
    <x:tableColumn id="9" name="Seuil signature"/>
    <x:tableColumn id="10" name="Progression"/>
    <x:tableColumn id="11" name="Gain max par seance"/>
    <x:tableColumn id="12" name="Perte et reprise"/>
    <x:tableColumn id="13" name="Limite"/>
    <x:tableColumn id="14" name="Lien maison"/>
    <x:tableColumn id="15" name="Provenance"/>
  </x:tableColumns>
  <x:tableStyleInfo name="TableStyleMedium2" showFirstColumn="0" showLastColumn="0" showRowStripes="1" showColumnStripes="0"/>
</x:table>
</file>

<file path=xl/tables/table39.xml><?xml version="1.0" encoding="utf-8"?>
<x:table xmlns:x="http://schemas.openxmlformats.org/spreadsheetml/2006/main" id="37" name="T5_reserves" displayName="T5_reserves" ref="A5:L15" headerRowCount="1" totalsRowCount="0" totalsRowShown="0">
  <x:autoFilter ref="A5:L15"/>
  <x:tableColumns count="12">
    <x:tableColumn id="1" name="Identifiant"/>
    <x:tableColumn id="2" name="Titre"/>
    <x:tableColumn id="3" name="Planète"/>
    <x:tableColumn id="4" name="Milieu"/>
    <x:tableColumn id="5" name="Boucle"/>
    <x:tableColumn id="6" name="Profils humains"/>
    <x:tableColumn id="7" name="Enjeu"/>
    <x:tableColumn id="8" name="Regle population"/>
    <x:tableColumn id="9" name="Apparition"/>
    <x:tableColumn id="10" name="Revisite"/>
    <x:tableColumn id="11" name="Limite lore"/>
    <x:tableColumn id="12" name="Provenance"/>
  </x:tableColumns>
  <x:tableStyleInfo name="TableStyleMedium2" showFirstColumn="0" showLastColumn="0" showRowStripes="1" showColumnStripes="0"/>
</x:table>
</file>

<file path=xl/tables/table40.xml><?xml version="1.0" encoding="utf-8"?>
<x:table xmlns:x="http://schemas.openxmlformats.org/spreadsheetml/2006/main" id="38" name="T5_human_roster" displayName="T5_human_roster" ref="A5:P105" headerRowCount="1" totalsRowCount="0" totalsRowShown="0">
  <x:autoFilter ref="A5:P105"/>
  <x:tableColumns count="16">
    <x:tableColumn id="1" name="Identifiant"/>
    <x:tableColumn id="2" name="Titre"/>
    <x:tableColumn id="3" name="Réserve"/>
    <x:tableColumn id="4" name="Rôle"/>
    <x:tableColumn id="5" name="Arme"/>
    <x:tableColumn id="6" name="Endurance"/>
    <x:tableColumn id="7" name="Mobilité"/>
    <x:tableColumn id="8" name="Perception"/>
    <x:tableColumn id="9" name="Approche"/>
    <x:tableColumn id="10" name="Réaction"/>
    <x:tableColumn id="11" name="Indice"/>
    <x:tableColumn id="12" name="Contre jeu"/>
    <x:tableColumn id="13" name="Histoire"/>
    <x:tableColumn id="14" name="Persistance"/>
    <x:tableColumn id="15" name="Lore"/>
    <x:tableColumn id="16" name="Provenance"/>
  </x:tableColumns>
  <x:tableStyleInfo name="TableStyleMedium2" showFirstColumn="0" showLastColumn="0" showRowStripes="1" showColumnStripes="0"/>
</x:table>
</file>

<file path=xl/tables/table41.xml><?xml version="1.0" encoding="utf-8"?>
<x:table xmlns:x="http://schemas.openxmlformats.org/spreadsheetml/2006/main" id="39" name="T5_weapons_tools" displayName="T5_weapons_tools" ref="A5:K37" headerRowCount="1" totalsRowCount="0" totalsRowShown="0">
  <x:autoFilter ref="A5:K37"/>
  <x:tableColumns count="11">
    <x:tableColumn id="1" name="Identifiant"/>
    <x:tableColumn id="2" name="Titre"/>
    <x:tableColumn id="3" name="Usage"/>
    <x:tableColumn id="4" name="Action"/>
    <x:tableColumn id="5" name="Contrepartie"/>
    <x:tableColumn id="6" name="Obtention"/>
    <x:tableColumn id="7" name="Interfaces"/>
    <x:tableColumn id="8" name="Interaction"/>
    <x:tableColumn id="9" name="Sauvegarde"/>
    <x:tableColumn id="10" name="Statut dans le lore"/>
    <x:tableColumn id="11" name="Provenance"/>
  </x:tableColumns>
  <x:tableStyleInfo name="TableStyleMedium2" showFirstColumn="0" showLastColumn="0" showRowStripes="1" showColumnStripes="0"/>
</x:table>
</file>

<file path=xl/tables/table42.xml><?xml version="1.0" encoding="utf-8"?>
<x:table xmlns:x="http://schemas.openxmlformats.org/spreadsheetml/2006/main" id="40" name="T5_xeno_zones" displayName="T5_xeno_zones" ref="A5:L17" headerRowCount="1" totalsRowCount="0" totalsRowShown="0">
  <x:autoFilter ref="A5:L17"/>
  <x:tableColumns count="12">
    <x:tableColumn id="1" name="Identifiant"/>
    <x:tableColumn id="2" name="Titre"/>
    <x:tableColumn id="3" name="Planète"/>
    <x:tableColumn id="4" name="Position"/>
    <x:tableColumn id="5" name="Liaison"/>
    <x:tableColumn id="6" name="Configuration"/>
    <x:tableColumn id="7" name="Action"/>
    <x:tableColumn id="8" name="État"/>
    <x:tableColumn id="9" name="Jalon"/>
    <x:tableColumn id="10" name="Accès"/>
    <x:tableColumn id="11" name="Lore"/>
    <x:tableColumn id="12" name="Provenance"/>
  </x:tableColumns>
  <x:tableStyleInfo name="TableStyleMedium2" showFirstColumn="0" showLastColumn="0" showRowStripes="1" showColumnStripes="0"/>
</x:table>
</file>

<file path=xl/tables/table43.xml><?xml version="1.0" encoding="utf-8"?>
<x:table xmlns:x="http://schemas.openxmlformats.org/spreadsheetml/2006/main" id="41" name="T5_audio_cues" displayName="T5_audio_cues" ref="A5:J105" headerRowCount="1" totalsRowCount="0" totalsRowShown="0">
  <x:autoFilter ref="A5:J105"/>
  <x:tableColumns count="10">
    <x:tableColumn id="1" name="Identifiant"/>
    <x:tableColumn id="2" name="Titre"/>
    <x:tableColumn id="3" name="Lieu"/>
    <x:tableColumn id="4" name="Déclencheur"/>
    <x:tableColumn id="5" name="Tempo"/>
    <x:tableColumn id="6" name="Instruments"/>
    <x:tableColumn id="7" name="Variation"/>
    <x:tableColumn id="8" name="Sortie"/>
    <x:tableColumn id="9" name="Livraison"/>
    <x:tableColumn id="10" name="Provenance"/>
  </x:tableColumns>
  <x:tableStyleInfo name="TableStyleMedium2" showFirstColumn="0" showLastColumn="0" showRowStripes="1" showColumnStripes="0"/>
</x:table>
</file>

<file path=xl/tables/table44.xml><?xml version="1.0" encoding="utf-8"?>
<x:table xmlns:x="http://schemas.openxmlformats.org/spreadsheetml/2006/main" id="42" name="T5_base_arcs_v5" displayName="T5_base_arcs_v5" ref="A5:L35" headerRowCount="1" totalsRowCount="0" totalsRowShown="0">
  <x:autoFilter ref="A5:L35"/>
  <x:tableColumns count="12">
    <x:tableColumn id="1" name="Identifiant"/>
    <x:tableColumn id="2" name="Titre"/>
    <x:tableColumn id="3" name="Base"/>
    <x:tableColumn id="4" name="Phase"/>
    <x:tableColumn id="5" name="Déclencheur"/>
    <x:tableColumn id="6" name="Séquence"/>
    <x:tableColumn id="7" name="Choix"/>
    <x:tableColumn id="8" name="Effet"/>
    <x:tableColumn id="9" name="Échec"/>
    <x:tableColumn id="10" name="Lien"/>
    <x:tableColumn id="11" name="Recompense"/>
    <x:tableColumn id="12" name="Provenance"/>
  </x:tableColumns>
  <x:tableStyleInfo name="TableStyleMedium2" showFirstColumn="0" showLastColumn="0" showRowStripes="1" showColumnStripes="0"/>
</x:table>
</file>

<file path=xl/tables/table45.xml><?xml version="1.0" encoding="utf-8"?>
<x:table xmlns:x="http://schemas.openxmlformats.org/spreadsheetml/2006/main" id="43" name="T5_space_gestures_v5" displayName="T5_space_gestures_v5" ref="A5:L29" headerRowCount="1" totalsRowCount="0" totalsRowShown="0">
  <x:autoFilter ref="A5:L29"/>
  <x:tableColumns count="12">
    <x:tableColumn id="1" name="Identifiant"/>
    <x:tableColumn id="2" name="Titre"/>
    <x:tableColumn id="3" name="Condition"/>
    <x:tableColumn id="4" name="Souris clavier"/>
    <x:tableColumn id="5" name="Manette"/>
    <x:tableColumn id="6" name="Retour visuel"/>
    <x:tableColumn id="7" name="Reprise"/>
    <x:tableColumn id="8" name="Temps indicatif s"/>
    <x:tableColumn id="9" name="Scène en 2D"/>
    <x:tableColumn id="10" name="Persistance"/>
    <x:tableColumn id="11" name="Accessibilite"/>
    <x:tableColumn id="12" name="Provenance"/>
  </x:tableColumns>
  <x:tableStyleInfo name="TableStyleMedium2" showFirstColumn="0" showLastColumn="0" showRowStripes="1" showColumnStripes="0"/>
</x:table>
</file>

<file path=xl/tables/table46.xml><?xml version="1.0" encoding="utf-8"?>
<x:table xmlns:x="http://schemas.openxmlformats.org/spreadsheetml/2006/main" id="44" name="T5_fauna_behaviours_v5" displayName="T5_fauna_behaviours_v5" ref="A5:N41" headerRowCount="1" totalsRowCount="0" totalsRowShown="0">
  <x:autoFilter ref="A5:N41"/>
  <x:tableColumns count="14">
    <x:tableColumn id="1" name="Identifiant"/>
    <x:tableColumn id="2" name="Titre"/>
    <x:tableColumn id="3" name="Espece"/>
    <x:tableColumn id="4" name="Veille"/>
    <x:tableColumn id="5" name="Perception"/>
    <x:tableColumn id="6" name="Investigation"/>
    <x:tableColumn id="7" name="Engagement"/>
    <x:tableColumn id="8" name="Contre jeu"/>
    <x:tableColumn id="9" name="Abandon"/>
    <x:tableColumn id="10" name="Groupe"/>
    <x:tableColumn id="11" name="État persistant"/>
    <x:tableColumn id="12" name="Test attendu"/>
    <x:tableColumn id="13" name="Statut"/>
    <x:tableColumn id="14" name="Provenance"/>
  </x:tableColumns>
  <x:tableStyleInfo name="TableStyleMedium2" showFirstColumn="0" showLastColumn="0" showRowStripes="1" showColumnStripes="0"/>
</x:table>
</file>

<file path=xl/tables/table47.xml><?xml version="1.0" encoding="utf-8"?>
<x:table xmlns:x="http://schemas.openxmlformats.org/spreadsheetml/2006/main" id="45" name="T5_mount_contracts_v5" displayName="T5_mount_contracts_v5" ref="A5:J21" headerRowCount="1" totalsRowCount="0" totalsRowShown="0">
  <x:autoFilter ref="A5:J21"/>
  <x:tableColumns count="10">
    <x:tableColumn id="1" name="Identifiant"/>
    <x:tableColumn id="2" name="Titre"/>
    <x:tableColumn id="3" name="Monture"/>
    <x:tableColumn id="4" name="Déclencheur"/>
    <x:tableColumn id="5" name="Séquence"/>
    <x:tableColumn id="6" name="Choix"/>
    <x:tableColumn id="7" name="Gain"/>
    <x:tableColumn id="8" name="Incident"/>
    <x:tableColumn id="9" name="Retour"/>
    <x:tableColumn id="10" name="Provenance"/>
  </x:tableColumns>
  <x:tableStyleInfo name="TableStyleMedium2" showFirstColumn="0" showLastColumn="0" showRowStripes="1" showColumnStripes="0"/>
</x:table>
</file>

<file path=xl/tables/table48.xml><?xml version="1.0" encoding="utf-8"?>
<x:table xmlns:x="http://schemas.openxmlformats.org/spreadsheetml/2006/main" id="46" name="T5_biome_missions_v5" displayName="T5_biome_missions_v5" ref="A5:K35" headerRowCount="1" totalsRowCount="0" totalsRowShown="0">
  <x:autoFilter ref="A5:K35"/>
  <x:tableColumns count="11">
    <x:tableColumn id="1" name="Identifiant"/>
    <x:tableColumn id="2" name="Titre"/>
    <x:tableColumn id="3" name="Région"/>
    <x:tableColumn id="4" name="Stade"/>
    <x:tableColumn id="5" name="Déclencheur"/>
    <x:tableColumn id="6" name="Séquence"/>
    <x:tableColumn id="7" name="Choix"/>
    <x:tableColumn id="8" name="Gain"/>
    <x:tableColumn id="9" name="Échec"/>
    <x:tableColumn id="10" name="Lien maison"/>
    <x:tableColumn id="11" name="Provenance"/>
  </x:tableColumns>
  <x:tableStyleInfo name="TableStyleMedium2" showFirstColumn="0" showLastColumn="0" showRowStripes="1" showColumnStripes="0"/>
</x:table>
</file>

<file path=xl/tables/table49.xml><?xml version="1.0" encoding="utf-8"?>
<x:table xmlns:x="http://schemas.openxmlformats.org/spreadsheetml/2006/main" id="47" name="T5_economy_resources_v5" displayName="T5_economy_resources_v5" ref="A5:M29" headerRowCount="1" totalsRowCount="0" totalsRowShown="0">
  <x:autoFilter ref="A5:M29"/>
  <x:tableColumns count="13">
    <x:tableColumn id="1" name="Identifiant"/>
    <x:tableColumn id="2" name="Titre"/>
    <x:tableColumn id="3" name="Origine"/>
    <x:tableColumn id="4" name="Usage"/>
    <x:tableColumn id="5" name="Valeur echange proposée"/>
    <x:tableColumn id="6" name="Contrainte"/>
    <x:tableColumn id="7" name="Systeme"/>
    <x:tableColumn id="8" name="Obtention"/>
    <x:tableColumn id="9" name="Transport"/>
    <x:tableColumn id="10" name="Consommation"/>
    <x:tableColumn id="11" name="Equilibrage"/>
    <x:tableColumn id="12" name="Guerre"/>
    <x:tableColumn id="13" name="Provenance"/>
  </x:tableColumns>
  <x:tableStyleInfo name="TableStyleMedium2" showFirstColumn="0" showLastColumn="0" showRowStripes="1" showColumnStripes="0"/>
</x:table>
</file>

<file path=xl/tables/table50.xml><?xml version="1.0" encoding="utf-8"?>
<x:table xmlns:x="http://schemas.openxmlformats.org/spreadsheetml/2006/main" id="48" name="T5_home_rules" displayName="T5_home_rules" ref="A5:G29" headerRowCount="1" totalsRowCount="0" totalsRowShown="0">
  <x:autoFilter ref="A5:G29"/>
  <x:tableColumns count="7">
    <x:tableColumn id="1" name="Identifiant"/>
    <x:tableColumn id="2" name="Titre"/>
    <x:tableColumn id="3" name="Règle"/>
    <x:tableColumn id="4" name="Application"/>
    <x:tableColumn id="5" name="Cas limite"/>
    <x:tableColumn id="6" name="Effet"/>
    <x:tableColumn id="7" name="Provenance"/>
  </x:tableColumns>
  <x:tableStyleInfo name="TableStyleMedium2" showFirstColumn="0" showLastColumn="0" showRowStripes="1" showColumnStripes="0"/>
</x:table>
</file>

<file path=xl/tables/table51.xml><?xml version="1.0" encoding="utf-8"?>
<x:table xmlns:x="http://schemas.openxmlformats.org/spreadsheetml/2006/main" id="49" name="T5_homes" displayName="T5_homes" ref="A5:O25" headerRowCount="1" totalsRowCount="0" totalsRowShown="0">
  <x:autoFilter ref="A5:O25"/>
  <x:tableColumns count="15">
    <x:tableColumn id="1" name="Identifiant"/>
    <x:tableColumn id="2" name="Titre"/>
    <x:tableColumn id="3" name="Communauté"/>
    <x:tableColumn id="4" name="Clan"/>
    <x:tableColumn id="5" name="Région"/>
    <x:tableColumn id="6" name="Rang minimal"/>
    <x:tableColumn id="7" name="Respect pour habiter"/>
    <x:tableColumn id="8" name="Respect pour aménager"/>
    <x:tableColumn id="9" name="Respect pour recevoir"/>
    <x:tableColumn id="10" name="Mission de déverrouillage"/>
    <x:tableColumn id="11" name="Actions en 2D"/>
    <x:tableColumn id="12" name="Choix conséquence"/>
    <x:tableColumn id="13" name="Plan vie"/>
    <x:tableColumn id="14" name="Statut proprietaire"/>
    <x:tableColumn id="15" name="Provenance"/>
  </x:tableColumns>
  <x:tableStyleInfo name="TableStyleMedium2" showFirstColumn="0" showLastColumn="0" showRowStripes="1" showColumnStripes="0"/>
</x:table>
</file>

<file path=xl/tables/table52.xml><?xml version="1.0" encoding="utf-8"?>
<x:table xmlns:x="http://schemas.openxmlformats.org/spreadsheetml/2006/main" id="50" name="T5_home_rooms" displayName="T5_home_rooms" ref="A5:J65" headerRowCount="1" totalsRowCount="0" totalsRowShown="0">
  <x:autoFilter ref="A5:J65"/>
  <x:tableColumns count="10">
    <x:tableColumn id="1" name="Identifiant"/>
    <x:tableColumn id="2" name="Titre"/>
    <x:tableColumn id="3" name="Maison"/>
    <x:tableColumn id="4" name="Emplacement"/>
    <x:tableColumn id="5" name="Accès"/>
    <x:tableColumn id="6" name="Interactions"/>
    <x:tableColumn id="7" name="Équipement"/>
    <x:tableColumn id="8" name="Liaisons"/>
    <x:tableColumn id="9" name="Contrainte"/>
    <x:tableColumn id="10" name="Provenance"/>
  </x:tableColumns>
  <x:tableStyleInfo name="TableStyleMedium2" showFirstColumn="0" showLastColumn="0" showRowStripes="1" showColumnStripes="0"/>
</x:table>
</file>

<file path=xl/tables/table53.xml><?xml version="1.0" encoding="utf-8"?>
<x:table xmlns:x="http://schemas.openxmlformats.org/spreadsheetml/2006/main" id="51" name="T5_home_events" displayName="T5_home_events" ref="A5:G29" headerRowCount="1" totalsRowCount="0" totalsRowShown="0">
  <x:autoFilter ref="A5:G29"/>
  <x:tableColumns count="7">
    <x:tableColumn id="1" name="Identifiant"/>
    <x:tableColumn id="2" name="Titre"/>
    <x:tableColumn id="3" name="Déclencheur"/>
    <x:tableColumn id="4" name="Actions en 2D"/>
    <x:tableColumn id="5" name="Choix"/>
    <x:tableColumn id="6" name="Conséquence"/>
    <x:tableColumn id="7" name="Provenance"/>
  </x:tableColumns>
  <x:tableStyleInfo name="TableStyleMedium2" showFirstColumn="0" showLastColumn="0" showRowStripes="1" showColumnStripes="0"/>
</x:table>
</file>

<file path=xl/tables/table54.xml><?xml version="1.0" encoding="utf-8"?>
<x:table xmlns:x="http://schemas.openxmlformats.org/spreadsheetml/2006/main" id="52" name="T5_clanship_rules" displayName="T5_clanship_rules" ref="A5:F35" headerRowCount="1" totalsRowCount="0" totalsRowShown="0">
  <x:autoFilter ref="A5:F35"/>
  <x:tableColumns count="6">
    <x:tableColumn id="1" name="Identifiant"/>
    <x:tableColumn id="2" name="Titre"/>
    <x:tableColumn id="3" name="Règle"/>
    <x:tableColumn id="4" name="Application dans le jeu"/>
    <x:tableColumn id="5" name="Limite"/>
    <x:tableColumn id="6" name="Provenance"/>
  </x:tableColumns>
  <x:tableStyleInfo name="TableStyleMedium2" showFirstColumn="0" showLastColumn="0" showRowStripes="1" showColumnStripes="0"/>
</x:table>
</file>

<file path=xl/tables/table55.xml><?xml version="1.0" encoding="utf-8"?>
<x:table xmlns:x="http://schemas.openxmlformats.org/spreadsheetml/2006/main" id="53" name="T5_clanship_rooms" displayName="T5_clanship_rooms" ref="A5:J29" headerRowCount="1" totalsRowCount="0" totalsRowShown="0">
  <x:autoFilter ref="A5:J29"/>
  <x:tableColumns count="10">
    <x:tableColumn id="1" name="Identifiant"/>
    <x:tableColumn id="2" name="Titre"/>
    <x:tableColumn id="3" name="Pont"/>
    <x:tableColumn id="4" name="Liaisons"/>
    <x:tableColumn id="5" name="Équipement"/>
    <x:tableColumn id="6" name="Interaction 2D"/>
    <x:tableColumn id="7" name="Déverrouillage"/>
    <x:tableColumn id="8" name="Incident possible"/>
    <x:tableColumn id="9" name="Navire"/>
    <x:tableColumn id="10" name="Provenance"/>
  </x:tableColumns>
  <x:tableStyleInfo name="TableStyleMedium2" showFirstColumn="0" showLastColumn="0" showRowStripes="1" showColumnStripes="0"/>
</x:table>
</file>

<file path=xl/tables/table56.xml><?xml version="1.0" encoding="utf-8"?>
<x:table xmlns:x="http://schemas.openxmlformats.org/spreadsheetml/2006/main" id="54" name="T5_crew_roles" displayName="T5_crew_roles" ref="A5:I23" headerRowCount="1" totalsRowCount="0" totalsRowShown="0">
  <x:autoFilter ref="A5:I23"/>
  <x:tableColumns count="9">
    <x:tableColumn id="1" name="Identifiant"/>
    <x:tableColumn id="2" name="Titre"/>
    <x:tableColumn id="3" name="Fonction"/>
    <x:tableColumn id="4" name="Poste"/>
    <x:tableColumn id="5" name="Histoire"/>
    <x:tableColumn id="6" name="Scène jouable"/>
    <x:tableColumn id="7" name="Limite personnelle"/>
    <x:tableColumn id="8" name="Capacité"/>
    <x:tableColumn id="9" name="Provenance"/>
  </x:tableColumns>
  <x:tableStyleInfo name="TableStyleMedium2" showFirstColumn="0" showLastColumn="0" showRowStripes="1" showColumnStripes="0"/>
</x:table>
</file>

<file path=xl/tables/table57.xml><?xml version="1.0" encoding="utf-8"?>
<x:table xmlns:x="http://schemas.openxmlformats.org/spreadsheetml/2006/main" id="55" name="T5_clan_ship_missions" displayName="T5_clan_ship_missions" ref="A5:M29" headerRowCount="1" totalsRowCount="0" totalsRowShown="0">
  <x:autoFilter ref="A5:M29"/>
  <x:tableColumns count="13">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s>
  <x:tableStyleInfo name="TableStyleMedium2" showFirstColumn="0" showLastColumn="0" showRowStripes="1" showColumnStripes="0"/>
</x:table>
</file>

<file path=xl/tables/table58.xml><?xml version="1.0" encoding="utf-8"?>
<x:table xmlns:x="http://schemas.openxmlformats.org/spreadsheetml/2006/main" id="56" name="T5_clan_management" displayName="T5_clan_management" ref="A5:G17" headerRowCount="1" totalsRowCount="0" totalsRowShown="0">
  <x:autoFilter ref="A5:G17"/>
  <x:tableColumns count="7">
    <x:tableColumn id="1" name="Identifiant"/>
    <x:tableColumn id="2" name="Titre"/>
    <x:tableColumn id="3" name="Lieu"/>
    <x:tableColumn id="4" name="Gestes de gestion"/>
    <x:tableColumn id="5" name="Coût et condition"/>
    <x:tableColumn id="6" name="Résultat"/>
    <x:tableColumn id="7" name="Provenance"/>
  </x:tableColumns>
  <x:tableStyleInfo name="TableStyleMedium2" showFirstColumn="0" showLastColumn="0" showRowStripes="1" showColumnStripes="0"/>
</x:table>
</file>

<file path=xl/tables/table59.xml><?xml version="1.0" encoding="utf-8"?>
<x:table xmlns:x="http://schemas.openxmlformats.org/spreadsheetml/2006/main" id="57" name="T5_multiplayer_rules" displayName="T5_multiplayer_rules" ref="A5:F29" headerRowCount="1" totalsRowCount="0" totalsRowShown="0">
  <x:autoFilter ref="A5:F29"/>
  <x:tableColumns count="6">
    <x:tableColumn id="1" name="Identifiant"/>
    <x:tableColumn id="2" name="Titre"/>
    <x:tableColumn id="3" name="Règle"/>
    <x:tableColumn id="4" name="Comportement"/>
    <x:tableColumn id="5" name="Cas limite"/>
    <x:tableColumn id="6" name="Provenance"/>
  </x:tableColumns>
  <x:tableStyleInfo name="TableStyleMedium2" showFirstColumn="0" showLastColumn="0" showRowStripes="1" showColumnStripes="0"/>
</x:table>
</file>

<file path=xl/tables/table60.xml><?xml version="1.0" encoding="utf-8"?>
<x:table xmlns:x="http://schemas.openxmlformats.org/spreadsheetml/2006/main" id="58" name="T5_project_synergies" displayName="T5_project_synergies" ref="A5:G23" headerRowCount="1" totalsRowCount="0" totalsRowShown="0">
  <x:autoFilter ref="A5:G23"/>
  <x:tableColumns count="7">
    <x:tableColumn id="1" name="Identifiant"/>
    <x:tableColumn id="2" name="Titre"/>
    <x:tableColumn id="3" name="Origine"/>
    <x:tableColumn id="4" name="Systeme"/>
    <x:tableColumn id="5" name="Scène et sens"/>
    <x:tableColumn id="6" name="Continuite"/>
    <x:tableColumn id="7" name="Provenance"/>
  </x:tableColumns>
  <x:tableStyleInfo name="TableStyleMedium2" showFirstColumn="0" showLastColumn="0" showRowStripes="1" showColumnStripes="0"/>
</x:table>
</file>

<file path=xl/tables/table61.xml><?xml version="1.0" encoding="utf-8"?>
<x:table xmlns:x="http://schemas.openxmlformats.org/spreadsheetml/2006/main" id="59" name="T5_v5_home_scenes" displayName="T5_v5_home_scenes" ref="A5:K65" headerRowCount="1" totalsRowCount="0" totalsRowShown="0">
  <x:autoFilter ref="A5:K65"/>
  <x:tableColumns count="11">
    <x:tableColumn id="1" name="Identifiant"/>
    <x:tableColumn id="2" name="Titre"/>
    <x:tableColumn id="3" name="Maison"/>
    <x:tableColumn id="4" name="Déclencheur"/>
    <x:tableColumn id="5" name="Lieu et ambiance"/>
    <x:tableColumn id="6" name="Séquence jouable"/>
    <x:tableColumn id="7" name="Choix"/>
    <x:tableColumn id="8" name="Réaction et conséquence"/>
    <x:tableColumn id="9" name="Coût et reprise"/>
    <x:tableColumn id="10" name="Continuite"/>
    <x:tableColumn id="11" name="Provenance"/>
  </x:tableColumns>
  <x:tableStyleInfo name="TableStyleMedium2" showFirstColumn="0" showLastColumn="0" showRowStripes="1" showColumnStripes="0"/>
</x:table>
</file>

<file path=xl/tables/table62.xml><?xml version="1.0" encoding="utf-8"?>
<x:table xmlns:x="http://schemas.openxmlformats.org/spreadsheetml/2006/main" id="60" name="T5_v5_crew_incidents" displayName="T5_v5_crew_incidents" ref="A5:K29" headerRowCount="1" totalsRowCount="0" totalsRowShown="0">
  <x:autoFilter ref="A5:K29"/>
  <x:tableColumns count="11">
    <x:tableColumn id="1" name="Identifiant"/>
    <x:tableColumn id="2" name="Titre"/>
    <x:tableColumn id="3" name="Déclencheur"/>
    <x:tableColumn id="4" name="Lieu et personnes"/>
    <x:tableColumn id="5" name="Situation jouable"/>
    <x:tableColumn id="6" name="Solution A"/>
    <x:tableColumn id="7" name="Coût et conséquence A"/>
    <x:tableColumn id="8" name="Solution B"/>
    <x:tableColumn id="9" name="Coût et conséquence B"/>
    <x:tableColumn id="10" name="État et reprise"/>
    <x:tableColumn id="11" name="Provenance"/>
  </x:tableColumns>
  <x:tableStyleInfo name="TableStyleMedium2" showFirstColumn="0" showLastColumn="0" showRowStripes="1" showColumnStripes="0"/>
</x:table>
</file>

<file path=xl/tables/table63.xml><?xml version="1.0" encoding="utf-8"?>
<x:table xmlns:x="http://schemas.openxmlformats.org/spreadsheetml/2006/main" id="61" name="T5_v5_furnishing_recipes" displayName="T5_v5_furnishing_recipes" ref="A5:I23" headerRowCount="1" totalsRowCount="0" totalsRowShown="0">
  <x:autoFilter ref="A5:I23"/>
  <x:tableColumns count="9">
    <x:tableColumn id="1" name="Identifiant"/>
    <x:tableColumn id="2" name="Titre"/>
    <x:tableColumn id="3" name="Lieux compatibles"/>
    <x:tableColumn id="4" name="Coût fictif"/>
    <x:tableColumn id="5" name="Étapes jouables"/>
    <x:tableColumn id="6" name="Placement"/>
    <x:tableColumn id="7" name="Usage"/>
    <x:tableColumn id="8" name="Logistique"/>
    <x:tableColumn id="9" name="Provenance"/>
  </x:tableColumns>
  <x:tableStyleInfo name="TableStyleMedium2" showFirstColumn="0" showLastColumn="0" showRowStripes="1" showColumnStripes="0"/>
</x:table>
</file>

<file path=xl/tables/table64.xml><?xml version="1.0" encoding="utf-8"?>
<x:table xmlns:x="http://schemas.openxmlformats.org/spreadsheetml/2006/main" id="62" name="T5_v5_collective_missions" displayName="T5_v5_collective_missions" ref="A5:N29" headerRowCount="1" totalsRowCount="0" totalsRowShown="0">
  <x:autoFilter ref="A5:N29"/>
  <x:tableColumns count="14">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 id="14" name="Catégorie"/>
  </x:tableColumns>
  <x:tableStyleInfo name="TableStyleMedium2" showFirstColumn="0" showLastColumn="0" showRowStripes="1" showColumnStripes="0"/>
</x:table>
</file>

<file path=xl/tables/table65.xml><?xml version="1.0" encoding="utf-8"?>
<x:table xmlns:x="http://schemas.openxmlformats.org/spreadsheetml/2006/main" id="63" name="T5_trophy_rules" displayName="T5_trophy_rules" ref="A5:F29" headerRowCount="1" totalsRowCount="0" totalsRowShown="0">
  <x:autoFilter ref="A5:F29"/>
  <x:tableColumns count="6">
    <x:tableColumn id="1" name="Identifiant"/>
    <x:tableColumn id="2" name="Titre"/>
    <x:tableColumn id="3" name="Règle"/>
    <x:tableColumn id="4" name="Application"/>
    <x:tableColumn id="5" name="Limite"/>
    <x:tableColumn id="6" name="Provenance"/>
  </x:tableColumns>
  <x:tableStyleInfo name="TableStyleMedium2" showFirstColumn="0" showLastColumn="0" showRowStripes="1" showColumnStripes="0"/>
</x:table>
</file>

<file path=xl/tables/table66.xml><?xml version="1.0" encoding="utf-8"?>
<x:table xmlns:x="http://schemas.openxmlformats.org/spreadsheetml/2006/main" id="64" name="T5_trophy_screens" displayName="T5_trophy_screens" ref="A5:I21" headerRowCount="1" totalsRowCount="0" totalsRowShown="0">
  <x:autoFilter ref="A5:I21"/>
  <x:tableColumns count="9">
    <x:tableColumn id="1" name="Identifiant"/>
    <x:tableColumn id="2" name="Titre"/>
    <x:tableColumn id="3" name="Lieu"/>
    <x:tableColumn id="4" name="Cadrage"/>
    <x:tableColumn id="5" name="Entrée"/>
    <x:tableColumn id="6" name="Sortie"/>
    <x:tableColumn id="7" name="Gestes"/>
    <x:tableColumn id="8" name="Presentation"/>
    <x:tableColumn id="9" name="Provenance"/>
  </x:tableColumns>
  <x:tableStyleInfo name="TableStyleMedium2" showFirstColumn="0" showLastColumn="0" showRowStripes="1" showColumnStripes="0"/>
</x:table>
</file>

<file path=xl/tables/table67.xml><?xml version="1.0" encoding="utf-8"?>
<x:table xmlns:x="http://schemas.openxmlformats.org/spreadsheetml/2006/main" id="65" name="T5_trophy_actions" displayName="T5_trophy_actions" ref="A5:M101" headerRowCount="1" totalsRowCount="0" totalsRowShown="0">
  <x:autoFilter ref="A5:M101"/>
  <x:tableColumns count="13">
    <x:tableColumn id="1" name="Identifiant"/>
    <x:tableColumn id="2" name="Titre"/>
    <x:tableColumn id="3" name="Écran"/>
    <x:tableColumn id="4" name="Objet et hotspot"/>
    <x:tableColumn id="5" name="Souris"/>
    <x:tableColumn id="6" name="Manette"/>
    <x:tableColumn id="7" name="Precondition"/>
    <x:tableColumn id="8" name="Geste"/>
    <x:tableColumn id="9" name="Retour visible"/>
    <x:tableColumn id="10" name="Reprise"/>
    <x:tableColumn id="11" name="État enregistré"/>
    <x:tableColumn id="12" name="Accessibilite"/>
    <x:tableColumn id="13" name="Provenance"/>
  </x:tableColumns>
  <x:tableStyleInfo name="TableStyleMedium2" showFirstColumn="0" showLastColumn="0" showRowStripes="1" showColumnStripes="0"/>
</x:table>
</file>

<file path=xl/tables/table68.xml><?xml version="1.0" encoding="utf-8"?>
<x:table xmlns:x="http://schemas.openxmlformats.org/spreadsheetml/2006/main" id="66" name="T5_trophy_families" displayName="T5_trophy_families" ref="A5:F23" headerRowCount="1" totalsRowCount="0" totalsRowShown="0">
  <x:autoFilter ref="A5:F23"/>
  <x:tableColumns count="6">
    <x:tableColumn id="1" name="Identifiant"/>
    <x:tableColumn id="2" name="Titre"/>
    <x:tableColumn id="3" name="Support"/>
    <x:tableColumn id="4" name="Examens"/>
    <x:tableColumn id="5" name="Limite"/>
    <x:tableColumn id="6" name="Provenance"/>
  </x:tableColumns>
  <x:tableStyleInfo name="TableStyleMedium2" showFirstColumn="0" showLastColumn="0" showRowStripes="1" showColumnStripes="0"/>
</x:table>
</file>

<file path=xl/tables/table69.xml><?xml version="1.0" encoding="utf-8"?>
<x:table xmlns:x="http://schemas.openxmlformats.org/spreadsheetml/2006/main" id="67" name="T5_trophy_stories" displayName="T5_trophy_stories" ref="A5:I17" headerRowCount="1" totalsRowCount="0" totalsRowShown="0">
  <x:autoFilter ref="A5:I17"/>
  <x:tableColumns count="9">
    <x:tableColumn id="1" name="Identifiant"/>
    <x:tableColumn id="2" name="Titre"/>
    <x:tableColumn id="3" name="Situation"/>
    <x:tableColumn id="4" name="Déclencheur"/>
    <x:tableColumn id="5" name="Famille"/>
    <x:tableColumn id="6" name="Structure"/>
    <x:tableColumn id="7" name="Decision finale"/>
    <x:tableColumn id="8" name="Statut dans le lore"/>
    <x:tableColumn id="9" name="Provenance"/>
  </x:tableColumns>
  <x:tableStyleInfo name="TableStyleMedium2" showFirstColumn="0" showLastColumn="0" showRowStripes="1" showColumnStripes="0"/>
</x:table>
</file>

<file path=xl/tables/table70.xml><?xml version="1.0" encoding="utf-8"?>
<x:table xmlns:x="http://schemas.openxmlformats.org/spreadsheetml/2006/main" id="68" name="T5_trophy_story_steps" displayName="T5_trophy_story_steps" ref="A5:K53" headerRowCount="1" totalsRowCount="0" totalsRowShown="0">
  <x:autoFilter ref="A5:K53"/>
  <x:tableColumns count="11">
    <x:tableColumn id="1" name="Identifiant"/>
    <x:tableColumn id="2" name="Titre"/>
    <x:tableColumn id="3" name="Histoire"/>
    <x:tableColumn id="4" name="Ordre"/>
    <x:tableColumn id="5" name="Action physique"/>
    <x:tableColumn id="6" name="Retour et decouverte"/>
    <x:tableColumn id="7" name="Condition"/>
    <x:tableColumn id="8" name="Interaction"/>
    <x:tableColumn id="9" name="Reprise"/>
    <x:tableColumn id="10" name="État"/>
    <x:tableColumn id="11" name="Provenance"/>
  </x:tableColumns>
  <x:tableStyleInfo name="TableStyleMedium2" showFirstColumn="0" showLastColumn="0" showRowStripes="1" showColumnStripes="0"/>
</x:table>
</file>

<file path=xl/tables/table71.xml><?xml version="1.0" encoding="utf-8"?>
<x:table xmlns:x="http://schemas.openxmlformats.org/spreadsheetml/2006/main" id="69" name="T5_trophy_display" displayName="T5_trophy_display" ref="A5:G29" headerRowCount="1" totalsRowCount="0" totalsRowShown="0">
  <x:autoFilter ref="A5:G29"/>
  <x:tableColumns count="7">
    <x:tableColumn id="1" name="Identifiant"/>
    <x:tableColumn id="2" name="Titre"/>
    <x:tableColumn id="3" name="Famille cible"/>
    <x:tableColumn id="4" name="Capacité"/>
    <x:tableColumn id="5" name="Gestes"/>
    <x:tableColumn id="6" name="Contrainte"/>
    <x:tableColumn id="7" name="Provenance"/>
  </x:tableColumns>
  <x:tableStyleInfo name="TableStyleMedium2" showFirstColumn="0" showLastColumn="0" showRowStripes="1" showColumnStripes="0"/>
</x:table>
</file>

<file path=xl/tables/table72.xml><?xml version="1.0" encoding="utf-8"?>
<x:table xmlns:x="http://schemas.openxmlformats.org/spreadsheetml/2006/main" id="70" name="T5_trophy_missions" displayName="T5_trophy_missions" ref="A5:M17" headerRowCount="1" totalsRowCount="0" totalsRowShown="0">
  <x:autoFilter ref="A5:M17"/>
  <x:tableColumns count="13">
    <x:tableColumn id="1" name="Identifiant"/>
    <x:tableColumn id="2" name="Titre"/>
    <x:tableColumn id="3" name="Déclencheur"/>
    <x:tableColumn id="4" name="Lieux"/>
    <x:tableColumn id="5" name="Situation"/>
    <x:tableColumn id="6" name="Séquence jouable"/>
    <x:tableColumn id="7" name="Choix"/>
    <x:tableColumn id="8" name="Coût et limite"/>
    <x:tableColumn id="9" name="Réussite"/>
    <x:tableColumn id="10" name="Échec et reprise"/>
    <x:tableColumn id="11" name="Liaisons"/>
    <x:tableColumn id="12" name="État persistant"/>
    <x:tableColumn id="13" name="Provenance"/>
  </x:tableColumns>
  <x:tableStyleInfo name="TableStyleMedium2" showFirstColumn="0" showLastColumn="0" showRowStripes="1" showColumnStripes="0"/>
</x:table>
</file>

<file path=xl/tables/table73.xml><?xml version="1.0" encoding="utf-8"?>
<x:table xmlns:x="http://schemas.openxmlformats.org/spreadsheetml/2006/main" id="71" name="T5_trophy_accessibility" displayName="T5_trophy_accessibility" ref="A5:F17" headerRowCount="1" totalsRowCount="0" totalsRowShown="0">
  <x:autoFilter ref="A5:F17"/>
  <x:tableColumns count="6">
    <x:tableColumn id="1" name="Identifiant"/>
    <x:tableColumn id="2" name="Titre"/>
    <x:tableColumn id="3" name="Portee"/>
    <x:tableColumn id="4" name="Adaptation"/>
    <x:tableColumn id="5" name="Equivalence"/>
    <x:tableColumn id="6" name="Provenance"/>
  </x:tableColumns>
  <x:tableStyleInfo name="TableStyleMedium2" showFirstColumn="0" showLastColumn="0" showRowStripes="1" showColumnStripes="0"/>
</x:table>
</file>

<file path=xl/tables/table74.xml><?xml version="1.0" encoding="utf-8"?>
<x:table xmlns:x="http://schemas.openxmlformats.org/spreadsheetml/2006/main" id="72" name="T5_trophy_state_fields" displayName="T5_trophy_state_fields" ref="A5:E25" headerRowCount="1" totalsRowCount="0" totalsRowShown="0">
  <x:autoFilter ref="A5:E25"/>
  <x:tableColumns count="5">
    <x:tableColumn id="1" name="Identifiant"/>
    <x:tableColumn id="2" name="Titre"/>
    <x:tableColumn id="3" name="Contenu"/>
    <x:tableColumn id="4" name="Règle"/>
    <x:tableColumn id="5" name="Provenance"/>
  </x:tableColumns>
  <x:tableStyleInfo name="TableStyleMedium2" showFirstColumn="0" showLastColumn="0" showRowStripes="1" showColumnStripes="0"/>
</x:table>
</file>

<file path=xl/tables/table75.xml><?xml version="1.0" encoding="utf-8"?>
<x:table xmlns:x="http://schemas.openxmlformats.org/spreadsheetml/2006/main" id="73" name="T5_v5_trophy_chains" displayName="T5_v5_trophy_chains" ref="A5:O53" headerRowCount="1" totalsRowCount="0" totalsRowShown="0">
  <x:autoFilter ref="A5:O53"/>
  <x:tableColumns count="15">
    <x:tableColumn id="1" name="Identifiant"/>
    <x:tableColumn id="2" name="Titre"/>
    <x:tableColumn id="3" name="Chaine"/>
    <x:tableColumn id="4" name="Objet et contexte"/>
    <x:tableColumn id="5" name="Ordre"/>
    <x:tableColumn id="6" name="Point interactif"/>
    <x:tableColumn id="7" name="Commandes"/>
    <x:tableColumn id="8" name="Condition"/>
    <x:tableColumn id="9" name="Action physique"/>
    <x:tableColumn id="10" name="Retour visible"/>
    <x:tableColumn id="11" name="Revelation"/>
    <x:tableColumn id="12" name="Reprise"/>
    <x:tableColumn id="13" name="État persistant"/>
    <x:tableColumn id="14" name="Accessibilite"/>
    <x:tableColumn id="15" name="Provenance"/>
  </x:tableColumns>
  <x:tableStyleInfo name="TableStyleMedium2" showFirstColumn="0" showLastColumn="0" showRowStripes="1" showColumnStripes="0"/>
</x:table>
</file>

<file path=xl/tables/table76.xml><?xml version="1.0" encoding="utf-8"?>
<x:table xmlns:x="http://schemas.openxmlformats.org/spreadsheetml/2006/main" id="74" name="T5_war_method" displayName="T5_war_method" ref="A5:D17" headerRowCount="1" totalsRowCount="0" totalsRowShown="0">
  <x:autoFilter ref="A5:D17"/>
  <x:tableColumns count="4">
    <x:tableColumn id="1" name="Identifiant"/>
    <x:tableColumn id="2" name="Titre"/>
    <x:tableColumn id="3" name="Règle"/>
    <x:tableColumn id="4" name="Provenance"/>
  </x:tableColumns>
  <x:tableStyleInfo name="TableStyleMedium2" showFirstColumn="0" showLastColumn="0" showRowStripes="1" showColumnStripes="0"/>
</x:table>
</file>

<file path=xl/tables/table77.xml><?xml version="1.0" encoding="utf-8"?>
<x:table xmlns:x="http://schemas.openxmlformats.org/spreadsheetml/2006/main" id="75" name="T5_war_parameters" displayName="T5_war_parameters" ref="A5:G36" headerRowCount="1" totalsRowCount="0" totalsRowShown="0">
  <x:autoFilter ref="A5:G36"/>
  <x:tableColumns count="7">
    <x:tableColumn id="1" name="Identifiant"/>
    <x:tableColumn id="2" name="Titre"/>
    <x:tableColumn id="3" name="Cle"/>
    <x:tableColumn id="4" name="Valeur"/>
    <x:tableColumn id="5" name="Unité"/>
    <x:tableColumn id="6" name="Règle"/>
    <x:tableColumn id="7" name="Provenance"/>
  </x:tableColumns>
  <x:tableStyleInfo name="TableStyleMedium2" showFirstColumn="0" showLastColumn="0" showRowStripes="1" showColumnStripes="0"/>
</x:table>
</file>

<file path=xl/tables/table78.xml><?xml version="1.0" encoding="utf-8"?>
<x:table xmlns:x="http://schemas.openxmlformats.org/spreadsheetml/2006/main" id="76" name="T5_war_clans" displayName="T5_war_clans" ref="A5:J20" headerRowCount="1" totalsRowCount="0" totalsRowShown="0">
  <x:autoFilter ref="A5:J20"/>
  <x:tableColumns count="10">
    <x:tableColumn id="1" name="Identifiant"/>
    <x:tableColumn id="2" name="Titre"/>
    <x:tableColumn id="3" name="Clan id"/>
    <x:tableColumn id="4" name="Doctrine"/>
    <x:tableColumn id="5" name="Gestes"/>
    <x:tableColumn id="6" name="Relation communautés"/>
    <x:tableColumn id="7" name="Limite"/>
    <x:tableColumn id="8" name="Offre"/>
    <x:tableColumn id="9" name="Rupture"/>
    <x:tableColumn id="10" name="Provenance"/>
  </x:tableColumns>
  <x:tableStyleInfo name="TableStyleMedium2" showFirstColumn="0" showLastColumn="0" showRowStripes="1" showColumnStripes="0"/>
</x:table>
</file>

<file path=xl/tables/table79.xml><?xml version="1.0" encoding="utf-8"?>
<x:table xmlns:x="http://schemas.openxmlformats.org/spreadsheetml/2006/main" id="77" name="T5_unit_types" displayName="T5_unit_types" ref="A5:O35" headerRowCount="1" totalsRowCount="0" totalsRowShown="0">
  <x:autoFilter ref="A5:O35"/>
  <x:tableColumns count="15">
    <x:tableColumn id="1" name="Identifiant"/>
    <x:tableColumn id="2" name="Titre"/>
    <x:tableColumn id="3" name="Rôle"/>
    <x:tableColumn id="4" name="Membres au complet"/>
    <x:tableColumn id="5" name="Points de commandement"/>
    <x:tableColumn id="6" name="RAV de recrutement"/>
    <x:tableColumn id="7" name="RAV par tour"/>
    <x:tableColumn id="8" name="Délai (tours)"/>
    <x:tableColumn id="9" name="Attaque de base"/>
    <x:tableColumn id="10" name="Défense de base"/>
    <x:tableColumn id="11" name="Portée (cases)"/>
    <x:tableColumn id="12" name="Mobilité (cases)"/>
    <x:tableColumn id="13" name="Contre"/>
    <x:tableColumn id="14" name="Limite"/>
    <x:tableColumn id="15" name="Provenance"/>
  </x:tableColumns>
  <x:tableStyleInfo name="TableStyleMedium2" showFirstColumn="0" showLastColumn="0" showRowStripes="1" showColumnStripes="0"/>
</x:table>
</file>

<file path=xl/tables/table80.xml><?xml version="1.0" encoding="utf-8"?>
<x:table xmlns:x="http://schemas.openxmlformats.org/spreadsheetml/2006/main" id="78" name="T5_unit_specializations" displayName="T5_unit_specializations" ref="A5:L35" headerRowCount="1" totalsRowCount="0" totalsRowShown="0">
  <x:autoFilter ref="A5:L35"/>
  <x:tableColumns count="12">
    <x:tableColumn id="1" name="Identifiant"/>
    <x:tableColumn id="2" name="Titre"/>
    <x:tableColumn id="3" name="Unité concernée"/>
    <x:tableColumn id="4" name="Seuil XP"/>
    <x:tableColumn id="5" name="Choix A"/>
    <x:tableColumn id="6" name="Effet A"/>
    <x:tableColumn id="7" name="Choix B"/>
    <x:tableColumn id="8" name="Effet B"/>
    <x:tableColumn id="9" name="Exclusivite"/>
    <x:tableColumn id="10" name="Palier maitre"/>
    <x:tableColumn id="11" name="Recrue"/>
    <x:tableColumn id="12" name="Provenance"/>
  </x:tableColumns>
  <x:tableStyleInfo name="TableStyleMedium2" showFirstColumn="0" showLastColumn="0" showRowStripes="1" showColumnStripes="0"/>
</x:table>
</file>

<file path=xl/tables/table81.xml><?xml version="1.0" encoding="utf-8"?>
<x:table xmlns:x="http://schemas.openxmlformats.org/spreadsheetml/2006/main" id="79" name="T5_unit_progression" displayName="T5_unit_progression" ref="A5:H14" headerRowCount="1" totalsRowCount="0" totalsRowShown="0">
  <x:autoFilter ref="A5:H14"/>
  <x:tableColumns count="8">
    <x:tableColumn id="1" name="Identifiant"/>
    <x:tableColumn id="2" name="Titre"/>
    <x:tableColumn id="3" name="Borne basse"/>
    <x:tableColumn id="4" name="Borne haute"/>
    <x:tableColumn id="5" name="Multiplicateur"/>
    <x:tableColumn id="6" name="Usage"/>
    <x:tableColumn id="7" name="Règle"/>
    <x:tableColumn id="8" name="Provenance"/>
  </x:tableColumns>
  <x:tableStyleInfo name="TableStyleMedium2" showFirstColumn="0" showLastColumn="0" showRowStripes="1" showColumnStripes="0"/>
</x:table>
</file>

<file path=xl/tables/table82.xml><?xml version="1.0" encoding="utf-8"?>
<x:table xmlns:x="http://schemas.openxmlformats.org/spreadsheetml/2006/main" id="80" name="T5_war_structures" displayName="T5_war_structures" ref="A5:K23" headerRowCount="1" totalsRowCount="0" totalsRowShown="0">
  <x:autoFilter ref="A5:K23"/>
  <x:tableColumns count="11">
    <x:tableColumn id="1" name="Identifiant"/>
    <x:tableColumn id="2" name="Titre"/>
    <x:tableColumn id="3" name="Fonction"/>
    <x:tableColumn id="4" name="Coût RAV"/>
    <x:tableColumn id="5" name="Entretien RAV"/>
    <x:tableColumn id="6" name="Délai (tours)"/>
    <x:tableColumn id="7" name="Operateur ref"/>
    <x:tableColumn id="8" name="Effet"/>
    <x:tableColumn id="9" name="Limite"/>
    <x:tableColumn id="10" name="Deploiement"/>
    <x:tableColumn id="11" name="Provenance"/>
  </x:tableColumns>
  <x:tableStyleInfo name="TableStyleMedium2" showFirstColumn="0" showLastColumn="0" showRowStripes="1" showColumnStripes="0"/>
</x:table>
</file>

<file path=xl/tables/table83.xml><?xml version="1.0" encoding="utf-8"?>
<x:table xmlns:x="http://schemas.openxmlformats.org/spreadsheetml/2006/main" id="81" name="T5_war_planets" displayName="T5_war_planets" ref="A5:M11" headerRowCount="1" totalsRowCount="0" totalsRowShown="0">
  <x:autoFilter ref="A5:M11"/>
  <x:tableColumns count="13">
    <x:tableColumn id="1" name="Identifiant"/>
    <x:tableColumn id="2" name="Titre"/>
    <x:tableColumn id="3" name="Monde concerné"/>
    <x:tableColumn id="4" name="Biomes"/>
    <x:tableColumn id="5" name="Topologie"/>
    <x:tableColumn id="6" name="Objectif strategique"/>
    <x:tableColumn id="7" name="Limite"/>
    <x:tableColumn id="8" name="Nombre zones cible"/>
    <x:tableColumn id="9" name="Nombre regions cible"/>
    <x:tableColumn id="10" name="Niveau détail"/>
    <x:tableColumn id="11" name="Accès"/>
    <x:tableColumn id="12" name="Identité"/>
    <x:tableColumn id="13" name="Provenance"/>
  </x:tableColumns>
  <x:tableStyleInfo name="TableStyleMedium2" showFirstColumn="0" showLastColumn="0" showRowStripes="1" showColumnStripes="0"/>
</x:table>
</file>

<file path=xl/tables/table84.xml><?xml version="1.0" encoding="utf-8"?>
<x:table xmlns:x="http://schemas.openxmlformats.org/spreadsheetml/2006/main" id="82" name="T5_korthas_regions" displayName="T5_korthas_regions" ref="A5:J11" headerRowCount="1" totalsRowCount="0" totalsRowShown="0">
  <x:autoFilter ref="A5:J11"/>
  <x:tableColumns count="10">
    <x:tableColumn id="1" name="Identifiant"/>
    <x:tableColumn id="2" name="Titre"/>
    <x:tableColumn id="3" name="Monde concerné"/>
    <x:tableColumn id="4" name="Terrain"/>
    <x:tableColumn id="5" name="Clan present"/>
    <x:tableColumn id="6" name="Bonus de défense (%)"/>
    <x:tableColumn id="7" name="Lecture"/>
    <x:tableColumn id="8" name="Condition coalition"/>
    <x:tableColumn id="9" name="Contrepartie"/>
    <x:tableColumn id="10" name="Provenance"/>
  </x:tableColumns>
  <x:tableStyleInfo name="TableStyleMedium2" showFirstColumn="0" showLastColumn="0" showRowStripes="1" showColumnStripes="0"/>
</x:table>
</file>

<file path=xl/tables/table85.xml><?xml version="1.0" encoding="utf-8"?>
<x:table xmlns:x="http://schemas.openxmlformats.org/spreadsheetml/2006/main" id="83" name="T5_korthas_territories" displayName="T5_korthas_territories" ref="A5:O41" headerRowCount="1" totalsRowCount="0" totalsRowShown="0">
  <x:autoFilter ref="A5:O41"/>
  <x:tableColumns count="15">
    <x:tableColumn id="1" name="Identifiant"/>
    <x:tableColumn id="2" name="Titre"/>
    <x:tableColumn id="3" name="Région ref"/>
    <x:tableColumn id="4" name="Colonne"/>
    <x:tableColumn id="5" name="Ligne"/>
    <x:tableColumn id="6" name="Contrôle initial"/>
    <x:tableColumn id="7" name="Rav produit"/>
    <x:tableColumn id="8" name="Garnison minimale (PC)"/>
    <x:tableColumn id="9" name="Bonus de défense (%)"/>
    <x:tableColumn id="10" name="Objectif terrain"/>
    <x:tableColumn id="11" name="Condition reconnaissance"/>
    <x:tableColumn id="12" name="Condition contrôle"/>
    <x:tableColumn id="13" name="Vie locale"/>
    <x:tableColumn id="14" name="Repli"/>
    <x:tableColumn id="15" name="Provenance"/>
  </x:tableColumns>
  <x:tableStyleInfo name="TableStyleMedium2" showFirstColumn="0" showLastColumn="0" showRowStripes="1" showColumnStripes="0"/>
</x:table>
</file>

<file path=xl/tables/table86.xml><?xml version="1.0" encoding="utf-8"?>
<x:table xmlns:x="http://schemas.openxmlformats.org/spreadsheetml/2006/main" id="84" name="T5_korthas_links" displayName="T5_korthas_links" ref="A5:L75" headerRowCount="1" totalsRowCount="0" totalsRowShown="0">
  <x:autoFilter ref="A5:L75"/>
  <x:tableColumns count="12">
    <x:tableColumn id="1" name="Identifiant"/>
    <x:tableColumn id="2" name="Titre"/>
    <x:tableColumn id="3" name="Zone A"/>
    <x:tableColumn id="4" name="Zone B"/>
    <x:tableColumn id="5" name="Type passage"/>
    <x:tableColumn id="6" name="Coût mouvement"/>
    <x:tableColumn id="7" name="Bidirectionnel"/>
    <x:tableColumn id="8" name="Capacité PC"/>
    <x:tableColumn id="9" name="Condition"/>
    <x:tableColumn id="10" name="Rav autorise"/>
    <x:tableColumn id="11" name="Incident"/>
    <x:tableColumn id="12" name="Provenance"/>
  </x:tableColumns>
  <x:tableStyleInfo name="TableStyleMedium2" showFirstColumn="0" showLastColumn="0" showRowStripes="1" showColumnStripes="0"/>
</x:table>
</file>

<file path=xl/tables/table87.xml><?xml version="1.0" encoding="utf-8"?>
<x:table xmlns:x="http://schemas.openxmlformats.org/spreadsheetml/2006/main" id="85" name="T5_rts_maps" displayName="T5_rts_maps" ref="A5:M17" headerRowCount="1" totalsRowCount="0" totalsRowShown="0">
  <x:autoFilter ref="A5:M17"/>
  <x:tableColumns count="13">
    <x:tableColumn id="1" name="Identifiant"/>
    <x:tableColumn id="2" name="Titre"/>
    <x:tableColumn id="3" name="Monde concerné"/>
    <x:tableColumn id="4" name="Largeur cases"/>
    <x:tableColumn id="5" name="Hauteur cases"/>
    <x:tableColumn id="6" name="Deploiements"/>
    <x:tableColumn id="7" name="Chemins"/>
    <x:tableColumn id="8" name="Couvert et visibilité"/>
    <x:tableColumn id="9" name="Danger"/>
    <x:tableColumn id="10" name="Objectifs"/>
    <x:tableColumn id="11" name="Lecture 2D"/>
    <x:tableColumn id="12" name="Retour"/>
    <x:tableColumn id="13" name="Provenance"/>
  </x:tableColumns>
  <x:tableStyleInfo name="TableStyleMedium2" showFirstColumn="0" showLastColumn="0" showRowStripes="1" showColumnStripes="0"/>
</x:table>
</file>

<file path=xl/tables/table88.xml><?xml version="1.0" encoding="utf-8"?>
<x:table xmlns:x="http://schemas.openxmlformats.org/spreadsheetml/2006/main" id="86" name="T5_war_arcs" displayName="T5_war_arcs" ref="A5:K17" headerRowCount="1" totalsRowCount="0" totalsRowShown="0">
  <x:autoFilter ref="A5:K17"/>
  <x:tableColumns count="11">
    <x:tableColumn id="1" name="Identifiant"/>
    <x:tableColumn id="2" name="Titre"/>
    <x:tableColumn id="3" name="Lieu"/>
    <x:tableColumn id="4" name="Rang minimal"/>
    <x:tableColumn id="5" name="Clans"/>
    <x:tableColumn id="6" name="Conflit"/>
    <x:tableColumn id="7" name="Borne narrative"/>
    <x:tableColumn id="8" name="Structure"/>
    <x:tableColumn id="9" name="Accès"/>
    <x:tableColumn id="10" name="Conclusion"/>
    <x:tableColumn id="11" name="Provenance"/>
  </x:tableColumns>
  <x:tableStyleInfo name="TableStyleMedium2" showFirstColumn="0" showLastColumn="0" showRowStripes="1" showColumnStripes="0"/>
</x:table>
</file>

<file path=xl/tables/table89.xml><?xml version="1.0" encoding="utf-8"?>
<x:table xmlns:x="http://schemas.openxmlformats.org/spreadsheetml/2006/main" id="87" name="T5_war_narrative_missions" displayName="T5_war_narrative_missions" ref="A5:P53" headerRowCount="1" totalsRowCount="0" totalsRowShown="0">
  <x:autoFilter ref="A5:P53"/>
  <x:tableColumns count="16">
    <x:tableColumn id="1" name="Identifiant"/>
    <x:tableColumn id="2" name="Titre"/>
    <x:tableColumn id="3" name="Arc ref"/>
    <x:tableColumn id="4" name="Ordre"/>
    <x:tableColumn id="5" name="Rang minimal"/>
    <x:tableColumn id="6" name="Lieu"/>
    <x:tableColumn id="7" name="Déclencheur"/>
    <x:tableColumn id="8" name="Mise en place"/>
    <x:tableColumn id="9" name="Actions en 2D"/>
    <x:tableColumn id="10" name="Choix"/>
    <x:tableColumn id="11" name="Résultat"/>
    <x:tableColumn id="12" name="Échec reprise"/>
    <x:tableColumn id="13" name="Recompense"/>
    <x:tableColumn id="14" name="Lien modes"/>
    <x:tableColumn id="15" name="Limite lore"/>
    <x:tableColumn id="16" name="Provenance"/>
  </x:tableColumns>
  <x:tableStyleInfo name="TableStyleMedium2" showFirstColumn="0" showLastColumn="0" showRowStripes="1" showColumnStripes="0"/>
</x:table>
</file>

<file path=xl/tables/table90.xml><?xml version="1.0" encoding="utf-8"?>
<x:table xmlns:x="http://schemas.openxmlformats.org/spreadsheetml/2006/main" id="88" name="T5_rts_scenarios" displayName="T5_rts_scenarios" ref="A5:P29" headerRowCount="1" totalsRowCount="0" totalsRowShown="0">
  <x:autoFilter ref="A5:P29"/>
  <x:tableColumns count="16">
    <x:tableColumn id="1" name="Identifiant"/>
    <x:tableColumn id="2" name="Titre"/>
    <x:tableColumn id="3" name="Carte ref"/>
    <x:tableColumn id="4" name="Rang minimal"/>
    <x:tableColumn id="5" name="Objectif"/>
    <x:tableColumn id="6" name="Deploiement"/>
    <x:tableColumn id="7" name="Pc max"/>
    <x:tableColumn id="8" name="Rav depart"/>
    <x:tableColumn id="9" name="Actions"/>
    <x:tableColumn id="10" name="Plan adverse"/>
    <x:tableColumn id="11" name="Choix"/>
    <x:tableColumn id="12" name="Réussite"/>
    <x:tableColumn id="13" name="Échec reprise"/>
    <x:tableColumn id="14" name="Lien campagne"/>
    <x:tableColumn id="15" name="Recompense XP"/>
    <x:tableColumn id="16" name="Provenance"/>
  </x:tableColumns>
  <x:tableStyleInfo name="TableStyleMedium2" showFirstColumn="0" showLastColumn="0" showRowStripes="1" showColumnStripes="0"/>
</x:table>
</file>

<file path=xl/tables/table91.xml><?xml version="1.0" encoding="utf-8"?>
<x:table xmlns:x="http://schemas.openxmlformats.org/spreadsheetml/2006/main" id="89" name="T5_war_rules" displayName="T5_war_rules" ref="A5:E37" headerRowCount="1" totalsRowCount="0" totalsRowShown="0">
  <x:autoFilter ref="A5:E37"/>
  <x:tableColumns count="5">
    <x:tableColumn id="1" name="Identifiant"/>
    <x:tableColumn id="2" name="Titre"/>
    <x:tableColumn id="3" name="Règle"/>
    <x:tableColumn id="4" name="Effet visible"/>
    <x:tableColumn id="5" name="Provenance"/>
  </x:tableColumns>
  <x:tableStyleInfo name="TableStyleMedium2" showFirstColumn="0" showLastColumn="0" showRowStripes="1" showColumnStripes="0"/>
</x:table>
</file>

<file path=xl/tables/table92.xml><?xml version="1.0" encoding="utf-8"?>
<x:table xmlns:x="http://schemas.openxmlformats.org/spreadsheetml/2006/main" id="90" name="T5_war_objectives" displayName="T5_war_objectives" ref="A5:F23" headerRowCount="1" totalsRowCount="0" totalsRowShown="0">
  <x:autoFilter ref="A5:F23"/>
  <x:tableColumns count="6">
    <x:tableColumn id="1" name="Identifiant"/>
    <x:tableColumn id="2" name="Titre"/>
    <x:tableColumn id="3" name="Objectif"/>
    <x:tableColumn id="4" name="Validation"/>
    <x:tableColumn id="5" name="Limite"/>
    <x:tableColumn id="6" name="Provenance"/>
  </x:tableColumns>
  <x:tableStyleInfo name="TableStyleMedium2" showFirstColumn="0" showLastColumn="0" showRowStripes="1" showColumnStripes="0"/>
</x:table>
</file>

<file path=xl/tables/table93.xml><?xml version="1.0" encoding="utf-8"?>
<x:table xmlns:x="http://schemas.openxmlformats.org/spreadsheetml/2006/main" id="91" name="T5_war_diplomacy" displayName="T5_war_diplomacy" ref="A5:H23" headerRowCount="1" totalsRowCount="0" totalsRowShown="0">
  <x:autoFilter ref="A5:H23"/>
  <x:tableColumns count="8">
    <x:tableColumn id="1" name="Identifiant"/>
    <x:tableColumn id="2" name="Titre"/>
    <x:tableColumn id="3" name="Clan A"/>
    <x:tableColumn id="4" name="Clan B"/>
    <x:tableColumn id="5" name="Accord"/>
    <x:tableColumn id="6" name="Limite"/>
    <x:tableColumn id="7" name="Conséquence 2D"/>
    <x:tableColumn id="8" name="Provenance"/>
  </x:tableColumns>
  <x:tableStyleInfo name="TableStyleMedium2" showFirstColumn="0" showLastColumn="0" showRowStripes="1" showColumnStripes="0"/>
</x:table>
</file>

<file path=xl/tables/table94.xml><?xml version="1.0" encoding="utf-8"?>
<x:table xmlns:x="http://schemas.openxmlformats.org/spreadsheetml/2006/main" id="92" name="T5_territorial_events" displayName="T5_territorial_events" ref="A5:N41" headerRowCount="1" totalsRowCount="0" totalsRowShown="0">
  <x:autoFilter ref="A5:N41"/>
  <x:tableColumns count="14">
    <x:tableColumn id="1" name="Identifiant"/>
    <x:tableColumn id="2" name="Titre"/>
    <x:tableColumn id="3" name="Région ref"/>
    <x:tableColumn id="4" name="Déclencheur"/>
    <x:tableColumn id="5" name="Scène en 2D"/>
    <x:tableColumn id="6" name="Choix A"/>
    <x:tableColumn id="7" name="Coût RAV A"/>
    <x:tableColumn id="8" name="Résultat A"/>
    <x:tableColumn id="9" name="Choix B"/>
    <x:tableColumn id="10" name="Coût RAV B"/>
    <x:tableColumn id="11" name="Résultat B"/>
    <x:tableColumn id="12" name="Condition commune"/>
    <x:tableColumn id="13" name="Persistance"/>
    <x:tableColumn id="14" name="Provenance"/>
  </x:tableColumns>
  <x:tableStyleInfo name="TableStyleMedium2" showFirstColumn="0" showLastColumn="0" showRowStripes="1" showColumnStripes="0"/>
</x:table>
</file>

<file path=xl/tables/table95.xml><?xml version="1.0" encoding="utf-8"?>
<x:table xmlns:x="http://schemas.openxmlformats.org/spreadsheetml/2006/main" id="93" name="T5_linked_campaigns" displayName="T5_linked_campaigns" ref="A5:M17" headerRowCount="1" totalsRowCount="0" totalsRowShown="0">
  <x:autoFilter ref="A5:M17"/>
  <x:tableColumns count="13">
    <x:tableColumn id="1" name="Identifiant"/>
    <x:tableColumn id="2" name="Titre"/>
    <x:tableColumn id="3" name="Carte ref"/>
    <x:tableColumn id="4" name="Monde concerné"/>
    <x:tableColumn id="5" name="Equipes suggerees"/>
    <x:tableColumn id="6" name="Conflit"/>
    <x:tableColumn id="7" name="Mission hero"/>
    <x:tableColumn id="8" name="Mission rts"/>
    <x:tableColumn id="9" name="Mission carte"/>
    <x:tableColumn id="10" name="Conclusion"/>
    <x:tableColumn id="11" name="Accès"/>
    <x:tableColumn id="12" name="Trois objectifs"/>
    <x:tableColumn id="13" name="Provenance"/>
  </x:tableColumns>
  <x:tableStyleInfo name="TableStyleMedium2" showFirstColumn="0" showLastColumn="0" showRowStripes="1" showColumnStripes="0"/>
</x:table>
</file>

<file path=xl/tables/table96.xml><?xml version="1.0" encoding="utf-8"?>
<x:table xmlns:x="http://schemas.openxmlformats.org/spreadsheetml/2006/main" id="94" name="T5_linked_war_missions" displayName="T5_linked_war_missions" ref="A5:O41" headerRowCount="1" totalsRowCount="0" totalsRowShown="0">
  <x:autoFilter ref="A5:O41"/>
  <x:tableColumns count="15">
    <x:tableColumn id="1" name="Identifiant"/>
    <x:tableColumn id="2" name="Titre"/>
    <x:tableColumn id="3" name="Campagne ref"/>
    <x:tableColumn id="4" name="Ordre"/>
    <x:tableColumn id="5" name="Mode"/>
    <x:tableColumn id="6" name="Carte ref"/>
    <x:tableColumn id="7" name="Déclencheur"/>
    <x:tableColumn id="8" name="Actions"/>
    <x:tableColumn id="9" name="Choix"/>
    <x:tableColumn id="10" name="Résultat"/>
    <x:tableColumn id="11" name="Transaction ref"/>
    <x:tableColumn id="12" name="Recompense XP"/>
    <x:tableColumn id="13" name="Échec reprise"/>
    <x:tableColumn id="14" name="État transmis"/>
    <x:tableColumn id="15" name="Provenance"/>
  </x:tableColumns>
  <x:tableStyleInfo name="TableStyleMedium2" showFirstColumn="0" showLastColumn="0" showRowStripes="1" showColumnStripes="0"/>
</x:table>
</file>

<file path=xl/tables/table97.xml><?xml version="1.0" encoding="utf-8"?>
<x:table xmlns:x="http://schemas.openxmlformats.org/spreadsheetml/2006/main" id="95" name="T5_war_origin_hooks" displayName="T5_war_origin_hooks" ref="A5:J41" headerRowCount="1" totalsRowCount="0" totalsRowShown="0">
  <x:autoFilter ref="A5:J41"/>
  <x:tableColumns count="10">
    <x:tableColumn id="1" name="Identifiant"/>
    <x:tableColumn id="2" name="Titre"/>
    <x:tableColumn id="3" name="Origine ref"/>
    <x:tableColumn id="4" name="Origine"/>
    <x:tableColumn id="5" name="Moment"/>
    <x:tableColumn id="6" name="Scène"/>
    <x:tableColumn id="7" name="Conséquence"/>
    <x:tableColumn id="8" name="Condition"/>
    <x:tableColumn id="9" name="Recompense"/>
    <x:tableColumn id="10" name="Provenance"/>
  </x:tableColumns>
  <x:tableStyleInfo name="TableStyleMedium2" showFirstColumn="0" showLastColumn="0" showRowStripes="1" showColumnStripes="0"/>
</x:table>
</file>

<file path=xl/tables/table98.xml><?xml version="1.0" encoding="utf-8"?>
<x:table xmlns:x="http://schemas.openxmlformats.org/spreadsheetml/2006/main" id="96" name="T5_war_temporal_rules" displayName="T5_war_temporal_rules" ref="A5:E17" headerRowCount="1" totalsRowCount="0" totalsRowShown="0">
  <x:autoFilter ref="A5:E17"/>
  <x:tableColumns count="5">
    <x:tableColumn id="1" name="Identifiant"/>
    <x:tableColumn id="2" name="Titre"/>
    <x:tableColumn id="3" name="Règle"/>
    <x:tableColumn id="4" name="Limite"/>
    <x:tableColumn id="5" name="Provenance"/>
  </x:tableColumns>
  <x:tableStyleInfo name="TableStyleMedium2" showFirstColumn="0" showLastColumn="0" showRowStripes="1" showColumnStripes="0"/>
</x:table>
</file>

<file path=xl/tables/table99.xml><?xml version="1.0" encoding="utf-8"?>
<x:table xmlns:x="http://schemas.openxmlformats.org/spreadsheetml/2006/main" id="97" name="T5_war_synergies" displayName="T5_war_synergies" ref="A5:H17" headerRowCount="1" totalsRowCount="0" totalsRowShown="0">
  <x:autoFilter ref="A5:H17"/>
  <x:tableColumns count="8">
    <x:tableColumn id="1" name="Identifiant"/>
    <x:tableColumn id="2" name="Titre"/>
    <x:tableColumn id="3" name="Lieu"/>
    <x:tableColumn id="4" name="Fonction"/>
    <x:tableColumn id="5" name="Actions"/>
    <x:tableColumn id="6" name="Contrepartie"/>
    <x:tableColumn id="7" name="Condition"/>
    <x:tableColumn id="8" name="Provenance"/>
  </x:tableColumns>
  <x:tableStyleInfo name="TableStyleMedium2" showFirstColumn="0" showLastColumn="0" showRowStripes="1" showColumnStripes="0"/>
</x:table>
</file>

<file path=xl/tables/table100.xml><?xml version="1.0" encoding="utf-8"?>
<x:table xmlns:x="http://schemas.openxmlformats.org/spreadsheetml/2006/main" id="98" name="T5_war_qa" displayName="T5_war_qa" ref="A5:I23" headerRowCount="1" totalsRowCount="0" totalsRowShown="0">
  <x:autoFilter ref="A5:I23"/>
  <x:tableColumns count="9">
    <x:tableColumn id="1" name="Identifiant"/>
    <x:tableColumn id="2" name="Titre"/>
    <x:tableColumn id="3" name="État initial"/>
    <x:tableColumn id="4" name="Actions"/>
    <x:tableColumn id="5" name="Attendu"/>
    <x:tableColumn id="6" name="Contrôle numerique"/>
    <x:tableColumn id="7" name="Critère acceptation"/>
    <x:tableColumn id="8" name="Statut"/>
    <x:tableColumn id="9" name="Provenance"/>
  </x:tableColumns>
  <x:tableStyleInfo name="TableStyleMedium2" showFirstColumn="0" showLastColumn="0" showRowStripes="1" showColumnStripes="0"/>
</x:table>
</file>

<file path=xl/tables/table101.xml><?xml version="1.0" encoding="utf-8"?>
<x:table xmlns:x="http://schemas.openxmlformats.org/spreadsheetml/2006/main" id="99" name="T5_war_simulation_styles" displayName="T5_war_simulation_styles" ref="A5:N11" headerRowCount="1" totalsRowCount="0" totalsRowShown="0">
  <x:autoFilter ref="A5:N11"/>
  <x:tableColumns count="14">
    <x:tableColumn id="1" name="Identifiant"/>
    <x:tableColumn id="2" name="Titre"/>
    <x:tableColumn id="3" name="Equipes"/>
    <x:tableColumn id="4" name="Equipe suivie"/>
    <x:tableColumn id="5" name="Pc total"/>
    <x:tableColumn id="6" name="Rav initial"/>
    <x:tableColumn id="7" name="Entretien par tour"/>
    <x:tableColumn id="8" name="Xp initiale"/>
    <x:tableColumn id="9" name="Effectif initial"/>
    <x:tableColumn id="10" name="Fatigue initiale"/>
    <x:tableColumn id="11" name="Hypotheses"/>
    <x:tableColumn id="12" name="Mode calcul"/>
    <x:tableColumn id="13" name="Statut"/>
    <x:tableColumn id="14" name="Provenance"/>
  </x:tableColumns>
  <x:tableStyleInfo name="TableStyleMedium2" showFirstColumn="0" showLastColumn="0" showRowStripes="1" showColumnStripes="0"/>
</x:table>
</file>

<file path=xl/tables/table102.xml><?xml version="1.0" encoding="utf-8"?>
<x:table xmlns:x="http://schemas.openxmlformats.org/spreadsheetml/2006/main" id="100" name="T5_war_simulation_turns" displayName="T5_war_simulation_turns" ref="A5:P23" headerRowCount="1" totalsRowCount="0" totalsRowShown="0">
  <x:autoFilter ref="A5:P23"/>
  <x:tableColumns count="16">
    <x:tableColumn id="1" name="Identifiant"/>
    <x:tableColumn id="2" name="Titre"/>
    <x:tableColumn id="3" name="Simulation ref"/>
    <x:tableColumn id="4" name="Tour"/>
    <x:tableColumn id="5" name="RAV au début"/>
    <x:tableColumn id="6" name="Revenu"/>
    <x:tableColumn id="7" name="Livraison"/>
    <x:tableColumn id="8" name="Entretien"/>
    <x:tableColumn id="9" name="Coût de l’opération (RAV)"/>
    <x:tableColumn id="10" name="RAV à la fin"/>
    <x:tableColumn id="11" name="XP au début"/>
    <x:tableColumn id="12" name="XP gagnée"/>
    <x:tableColumn id="13" name="XP à la fin"/>
    <x:tableColumn id="14" name="Fatigue fin"/>
    <x:tableColumn id="15" name="Effectif fin"/>
    <x:tableColumn id="16" name="Provenance"/>
  </x:tableColumns>
  <x:tableStyleInfo name="TableStyleMedium2" showFirstColumn="0" showLastColumn="0" showRowStripes="1" showColumnStripes="0"/>
</x:table>
</file>

<file path=xl/tables/table103.xml><?xml version="1.0" encoding="utf-8"?>
<x:table xmlns:x="http://schemas.openxmlformats.org/spreadsheetml/2006/main" id="101" name="T5_korthas_demo_12_turns" displayName="T5_korthas_demo_12_turns" ref="A5:P17" headerRowCount="1" totalsRowCount="0" totalsRowShown="0">
  <x:autoFilter ref="A5:P17"/>
  <x:tableColumns count="16">
    <x:tableColumn id="1" name="Identifiant"/>
    <x:tableColumn id="2" name="Titre"/>
    <x:tableColumn id="3" name="Tour"/>
    <x:tableColumn id="4" name="Action"/>
    <x:tableColumn id="5" name="Territoires joueur"/>
    <x:tableColumn id="6" name="Nombre territoires"/>
    <x:tableColumn id="7" name="RAV au début"/>
    <x:tableColumn id="8" name="Revenu"/>
    <x:tableColumn id="9" name="Livraison"/>
    <x:tableColumn id="10" name="Entretien"/>
    <x:tableColumn id="11" name="Coût de l’opération (RAV)"/>
    <x:tableColumn id="12" name="RAV à la fin"/>
    <x:tableColumn id="13" name="Pc engages"/>
    <x:tableColumn id="14" name="État persistant"/>
    <x:tableColumn id="15" name="Lecture"/>
    <x:tableColumn id="16" name="Provenance"/>
  </x:tableColumns>
  <x:tableStyleInfo name="TableStyleMedium2" showFirstColumn="0" showLastColumn="0" showRowStripes="1" showColumnStripes="0"/>
</x:table>
</file>

<file path=xl/tables/table104.xml><?xml version="1.0" encoding="utf-8"?>
<x:table xmlns:x="http://schemas.openxmlformats.org/spreadsheetml/2006/main" id="102" name="T5_war_theater_alignment" displayName="T5_war_theater_alignment" ref="A5:L10" headerRowCount="1" totalsRowCount="0" totalsRowShown="0">
  <x:autoFilter ref="A5:L10"/>
  <x:tableColumns count="12">
    <x:tableColumn id="1" name="Identifiant"/>
    <x:tableColumn id="2" name="Titre"/>
    <x:tableColumn id="3" name="Profil guerre"/>
    <x:tableColumn id="4" name="Planète id"/>
    <x:tableColumn id="5" name="Zones cible profil"/>
    <x:tableColumn id="6" name="Zones detaillees"/>
    <x:tableColumn id="7" name="Zones hors theatre"/>
    <x:tableColumn id="8" name="Regions cible profil"/>
    <x:tableColumn id="9" name="Regions detaillees"/>
    <x:tableColumn id="10" name="Explication"/>
    <x:tableColumn id="11" name="Statut"/>
    <x:tableColumn id="12" name="Provenance"/>
  </x:tableColumns>
  <x:tableStyleInfo name="TableStyleMedium2" showFirstColumn="0" showLastColumn="0" showRowStripes="1" showColumnStripes="0"/>
</x:table>
</file>

<file path=xl/tables/table105.xml><?xml version="1.0" encoding="utf-8"?>
<x:table xmlns:x="http://schemas.openxmlformats.org/spreadsheetml/2006/main" id="103" name="T5_war_world_regions" displayName="T5_war_world_regions" ref="A5:L25" headerRowCount="1" totalsRowCount="0" totalsRowShown="0">
  <x:autoFilter ref="A5:L25"/>
  <x:tableColumns count="12">
    <x:tableColumn id="1" name="Identifiant"/>
    <x:tableColumn id="2" name="Titre"/>
    <x:tableColumn id="3" name="Profil guerre"/>
    <x:tableColumn id="4" name="Planète id"/>
    <x:tableColumn id="5" name="Terrain"/>
    <x:tableColumn id="6" name="Clan present"/>
    <x:tableColumn id="7" name="Bonus de défense (%)"/>
    <x:tableColumn id="8" name="Chemins"/>
    <x:tableColumn id="9" name="Renseignement"/>
    <x:tableColumn id="10" name="Condition coalition"/>
    <x:tableColumn id="11" name="Echelle"/>
    <x:tableColumn id="12" name="Provenance"/>
  </x:tableColumns>
  <x:tableStyleInfo name="TableStyleMedium2" showFirstColumn="0" showLastColumn="0" showRowStripes="1" showColumnStripes="0"/>
</x:table>
</file>

<file path=xl/tables/table106.xml><?xml version="1.0" encoding="utf-8"?>
<x:table xmlns:x="http://schemas.openxmlformats.org/spreadsheetml/2006/main" id="104" name="T5_war_world_local_rules" displayName="T5_war_world_local_rules" ref="A5:G20" headerRowCount="1" totalsRowCount="0" totalsRowShown="0">
  <x:autoFilter ref="A5:G20"/>
  <x:tableColumns count="7">
    <x:tableColumn id="1" name="Identifiant"/>
    <x:tableColumn id="2" name="Titre"/>
    <x:tableColumn id="3" name="Profil guerre"/>
    <x:tableColumn id="4" name="Règle"/>
    <x:tableColumn id="5" name="Actions"/>
    <x:tableColumn id="6" name="Limite"/>
    <x:tableColumn id="7" name="Provenance"/>
  </x:tableColumns>
  <x:tableStyleInfo name="TableStyleMedium2" showFirstColumn="0" showLastColumn="0" showRowStripes="1" showColumnStripes="0"/>
</x:table>
</file>

<file path=xl/tables/table107.xml><?xml version="1.0" encoding="utf-8"?>
<x:table xmlns:x="http://schemas.openxmlformats.org/spreadsheetml/2006/main" id="105" name="T5_war_world_territories" displayName="T5_war_world_territories" ref="A5:P125" headerRowCount="1" totalsRowCount="0" totalsRowShown="0">
  <x:autoFilter ref="A5:P125"/>
  <x:tableColumns count="16">
    <x:tableColumn id="1" name="Identifiant"/>
    <x:tableColumn id="2" name="Titre"/>
    <x:tableColumn id="3" name="Région ref"/>
    <x:tableColumn id="4" name="Profil guerre"/>
    <x:tableColumn id="5" name="Position"/>
    <x:tableColumn id="6" name="Terrain"/>
    <x:tableColumn id="7" name="Bonus de défense (%)"/>
    <x:tableColumn id="8" name="Garnison minimale (PC)"/>
    <x:tableColumn id="9" name="Rav produit"/>
    <x:tableColumn id="10" name="Occupants"/>
    <x:tableColumn id="11" name="Objectif 2D"/>
    <x:tableColumn id="12" name="Prise militaire"/>
    <x:tableColumn id="13" name="Condition presence"/>
    <x:tableColumn id="14" name="Ravitaillement"/>
    <x:tableColumn id="15" name="Repli"/>
    <x:tableColumn id="16" name="Provenance"/>
  </x:tableColumns>
  <x:tableStyleInfo name="TableStyleMedium2" showFirstColumn="0" showLastColumn="0" showRowStripes="1" showColumnStripes="0"/>
</x:table>
</file>

<file path=xl/tables/table108.xml><?xml version="1.0" encoding="utf-8"?>
<x:table xmlns:x="http://schemas.openxmlformats.org/spreadsheetml/2006/main" id="106" name="T5_war_world_links" displayName="T5_war_world_links" ref="A5:N195" headerRowCount="1" totalsRowCount="0" totalsRowShown="0">
  <x:autoFilter ref="A5:N195"/>
  <x:tableColumns count="14">
    <x:tableColumn id="1" name="Identifiant"/>
    <x:tableColumn id="2" name="Titre"/>
    <x:tableColumn id="3" name="Profil guerre"/>
    <x:tableColumn id="4" name="Zone A"/>
    <x:tableColumn id="5" name="Zone B"/>
    <x:tableColumn id="6" name="Type passage"/>
    <x:tableColumn id="7" name="Coût mouvement"/>
    <x:tableColumn id="8" name="Capacité PC"/>
    <x:tableColumn id="9" name="Rav autorise"/>
    <x:tableColumn id="10" name="Bidirectionnel"/>
    <x:tableColumn id="11" name="Condition"/>
    <x:tableColumn id="12" name="Repli"/>
    <x:tableColumn id="13" name="État initial"/>
    <x:tableColumn id="14" name="Provenance"/>
  </x:tableColumns>
  <x:tableStyleInfo name="TableStyleMedium2" showFirstColumn="0" showLastColumn="0" showRowStripes="1" showColumnStripes="0"/>
</x:table>
</file>

<file path=xl/tables/table109.xml><?xml version="1.0" encoding="utf-8"?>
<x:table xmlns:x="http://schemas.openxmlformats.org/spreadsheetml/2006/main" id="107" name="T5_reconstruction_coverage" displayName="T5_reconstruction_coverage" ref="A5:H29" headerRowCount="1" totalsRowCount="0" totalsRowShown="0">
  <x:autoFilter ref="A5:H29"/>
  <x:tableColumns count="8">
    <x:tableColumn id="1" name="Identifiant"/>
    <x:tableColumn id="2" name="Titre"/>
    <x:tableColumn id="3" name="Périmètre documente"/>
    <x:tableColumn id="4" name="Traitement v5"/>
    <x:tableColumn id="5" name="Limite"/>
    <x:tableColumn id="6" name="Source"/>
    <x:tableColumn id="7" name="Statut"/>
    <x:tableColumn id="8" name="Provenance"/>
  </x:tableColumns>
  <x:tableStyleInfo name="TableStyleMedium2" showFirstColumn="0" showLastColumn="0" showRowStripes="1" showColumnStripes="0"/>
</x:table>
</file>

<file path=xl/tables/table110.xml><?xml version="1.0" encoding="utf-8"?>
<x:table xmlns:x="http://schemas.openxmlformats.org/spreadsheetml/2006/main" id="108" name="T5_v5_sources" displayName="T5_v5_sources" ref="A5:H18" headerRowCount="1" totalsRowCount="0" totalsRowShown="0">
  <x:autoFilter ref="A5:H18"/>
  <x:tableColumns count="8">
    <x:tableColumn id="1" name="Identifiant"/>
    <x:tableColumn id="2" name="Titre"/>
    <x:tableColumn id="3" name="Origine"/>
    <x:tableColumn id="4" name="Fait ou usage"/>
    <x:tableColumn id="5" name="Statut"/>
    <x:tableColumn id="6" name="Lien"/>
    <x:tableColumn id="7" name="Consulté le"/>
    <x:tableColumn id="8" name="Provenance"/>
  </x:tableColumns>
  <x:tableStyleInfo name="TableStyleMedium2" showFirstColumn="0" showLastColumn="0" showRowStripes="1" showColumnStripes="0"/>
</x:table>
</file>

<file path=xl/tables/table111.xml><?xml version="1.0" encoding="utf-8"?>
<x:table xmlns:x="http://schemas.openxmlformats.org/spreadsheetml/2006/main" id="109" name="T5_city_rules_v5" displayName="T5_city_rules_v5" ref="A5:I77" headerRowCount="1" totalsRowCount="0" totalsRowShown="0">
  <x:autoFilter ref="A5:I77"/>
  <x:tableColumns count="9">
    <x:tableColumn id="1" name="Identifiant"/>
    <x:tableColumn id="2" name="Titre"/>
    <x:tableColumn id="3" name="Famille"/>
    <x:tableColumn id="4" name="Règle"/>
    <x:tableColumn id="5" name="Vérification"/>
    <x:tableColumn id="6" name="Unité"/>
    <x:tableColumn id="7" name="Application"/>
    <x:tableColumn id="8" name="État livraison"/>
    <x:tableColumn id="9" name="Provenance"/>
  </x:tableColumns>
  <x:tableStyleInfo name="TableStyleMedium2" showFirstColumn="0" showLastColumn="0" showRowStripes="1" showColumnStripes="0"/>
</x:table>
</file>

<file path=xl/tables/table112.xml><?xml version="1.0" encoding="utf-8"?>
<x:table xmlns:x="http://schemas.openxmlformats.org/spreadsheetml/2006/main" id="110" name="T5_shared_state_v5" displayName="T5_shared_state_v5" ref="A5:J53" headerRowCount="1" totalsRowCount="0" totalsRowShown="0">
  <x:autoFilter ref="A5:J53"/>
  <x:tableColumns count="10">
    <x:tableColumn id="1" name="Identifiant"/>
    <x:tableColumn id="2" name="Titre"/>
    <x:tableColumn id="3" name="Proprietaire"/>
    <x:tableColumn id="4" name="Valeurs"/>
    <x:tableColumn id="5" name="Écriture"/>
    <x:tableColumn id="6" name="Invariant"/>
    <x:tableColumn id="7" name="Lecteurs"/>
    <x:tableColumn id="8" name="Reprise"/>
    <x:tableColumn id="9" name="Migration"/>
    <x:tableColumn id="10" name="Provenance"/>
  </x:tableColumns>
  <x:tableStyleInfo name="TableStyleMedium2" showFirstColumn="0" showLastColumn="0" showRowStripes="1" showColumnStripes="0"/>
</x:table>
</file>

<file path=xl/tables/table113.xml><?xml version="1.0" encoding="utf-8"?>
<x:table xmlns:x="http://schemas.openxmlformats.org/spreadsheetml/2006/main" id="111" name="T5_acceptance_scenarios_v5" displayName="T5_acceptance_scenarios_v5" ref="A5:I47" headerRowCount="1" totalsRowCount="0" totalsRowShown="0">
  <x:autoFilter ref="A5:I47"/>
  <x:tableColumns count="9">
    <x:tableColumn id="1" name="Identifiant"/>
    <x:tableColumn id="2" name="Titre"/>
    <x:tableColumn id="3" name="Preparation"/>
    <x:tableColumn id="4" name="Action"/>
    <x:tableColumn id="5" name="Résultat attendu"/>
    <x:tableColumn id="6" name="Mode"/>
    <x:tableColumn id="7" name="Preuve à collecter"/>
    <x:tableColumn id="8" name="Statut"/>
    <x:tableColumn id="9" name="Provenance"/>
  </x:tableColumns>
  <x:tableStyleInfo name="TableStyleMedium2" showFirstColumn="0" showLastColumn="0" showRowStripes="1" showColumnStripes="0"/>
</x:table>
</file>

<file path=xl/tables/table114.xml><?xml version="1.0" encoding="utf-8"?>
<x:table xmlns:x="http://schemas.openxmlformats.org/spreadsheetml/2006/main" id="112" name="T5_production_batches_v5" displayName="T5_production_batches_v5" ref="A5:J29" headerRowCount="1" totalsRowCount="0" totalsRowShown="0">
  <x:autoFilter ref="A5:J29"/>
  <x:tableColumns count="10">
    <x:tableColumn id="1" name="Identifiant"/>
    <x:tableColumn id="2" name="Titre"/>
    <x:tableColumn id="3" name="References"/>
    <x:tableColumn id="4" name="Travail"/>
    <x:tableColumn id="5" name="Acceptation"/>
    <x:tableColumn id="6" name="Dependances"/>
    <x:tableColumn id="7" name="Priorite"/>
    <x:tableColumn id="8" name="Livrable attendu"/>
    <x:tableColumn id="9" name="Statut"/>
    <x:tableColumn id="10" name="Provena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0fffb806d3594c1e" /></Relationships>
</file>

<file path=xl/worksheets/_rels/sheet17.xml.rels>&#65279;<?xml version="1.0" encoding="utf-8"?><Relationships xmlns="http://schemas.openxmlformats.org/package/2006/relationships"><Relationship Type="http://schemas.openxmlformats.org/officeDocument/2006/relationships/table" Target="/xl/tables/table2.xml" Id="R6897874c35a646bd" /></Relationships>
</file>

<file path=xl/worksheets/_rels/sheet18.xml.rels>&#65279;<?xml version="1.0" encoding="utf-8"?><Relationships xmlns="http://schemas.openxmlformats.org/package/2006/relationships"><Relationship Type="http://schemas.openxmlformats.org/officeDocument/2006/relationships/table" Target="/xl/tables/table3.xml" Id="R722407e81b2f47d3" /></Relationships>
</file>

<file path=xl/worksheets/_rels/sheet19.xml.rels>&#65279;<?xml version="1.0" encoding="utf-8"?><Relationships xmlns="http://schemas.openxmlformats.org/package/2006/relationships"><Relationship Type="http://schemas.openxmlformats.org/officeDocument/2006/relationships/table" Target="/xl/tables/table4.xml" Id="R7fb8bfd7efd44472" /></Relationships>
</file>

<file path=xl/worksheets/_rels/sheet20.xml.rels>&#65279;<?xml version="1.0" encoding="utf-8"?><Relationships xmlns="http://schemas.openxmlformats.org/package/2006/relationships"><Relationship Type="http://schemas.openxmlformats.org/officeDocument/2006/relationships/table" Target="/xl/tables/table5.xml" Id="R347483ffc0a240ba" /></Relationships>
</file>

<file path=xl/worksheets/_rels/sheet21.xml.rels>&#65279;<?xml version="1.0" encoding="utf-8"?><Relationships xmlns="http://schemas.openxmlformats.org/package/2006/relationships"><Relationship Type="http://schemas.openxmlformats.org/officeDocument/2006/relationships/table" Target="/xl/tables/table6.xml" Id="R7d8055e966fd4101" /></Relationships>
</file>

<file path=xl/worksheets/_rels/sheet22.xml.rels>&#65279;<?xml version="1.0" encoding="utf-8"?><Relationships xmlns="http://schemas.openxmlformats.org/package/2006/relationships"><Relationship Type="http://schemas.openxmlformats.org/officeDocument/2006/relationships/table" Target="/xl/tables/table7.xml" Id="Rd9bd21bc36a64e03" /></Relationships>
</file>

<file path=xl/worksheets/_rels/sheet23.xml.rels>&#65279;<?xml version="1.0" encoding="utf-8"?><Relationships xmlns="http://schemas.openxmlformats.org/package/2006/relationships"><Relationship Type="http://schemas.openxmlformats.org/officeDocument/2006/relationships/table" Target="/xl/tables/table8.xml" Id="Rb519906333be4fc4" /></Relationships>
</file>

<file path=xl/worksheets/_rels/sheet24.xml.rels>&#65279;<?xml version="1.0" encoding="utf-8"?><Relationships xmlns="http://schemas.openxmlformats.org/package/2006/relationships"><Relationship Type="http://schemas.openxmlformats.org/officeDocument/2006/relationships/table" Target="/xl/tables/table9.xml" Id="R1c9d10ebb728433b" /></Relationships>
</file>

<file path=xl/worksheets/_rels/sheet25.xml.rels>&#65279;<?xml version="1.0" encoding="utf-8"?><Relationships xmlns="http://schemas.openxmlformats.org/package/2006/relationships"><Relationship Type="http://schemas.openxmlformats.org/officeDocument/2006/relationships/table" Target="/xl/tables/table10.xml" Id="R2782dee9f4df4449" /></Relationships>
</file>

<file path=xl/worksheets/_rels/sheet26.xml.rels>&#65279;<?xml version="1.0" encoding="utf-8"?><Relationships xmlns="http://schemas.openxmlformats.org/package/2006/relationships"><Relationship Type="http://schemas.openxmlformats.org/officeDocument/2006/relationships/table" Target="/xl/tables/table11.xml" Id="R30cea8f6c83a46d0" /></Relationships>
</file>

<file path=xl/worksheets/_rels/sheet27.xml.rels>&#65279;<?xml version="1.0" encoding="utf-8"?><Relationships xmlns="http://schemas.openxmlformats.org/package/2006/relationships"><Relationship Type="http://schemas.openxmlformats.org/officeDocument/2006/relationships/table" Target="/xl/tables/table12.xml" Id="R93426582ee314170" /></Relationships>
</file>

<file path=xl/worksheets/_rels/sheet28.xml.rels>&#65279;<?xml version="1.0" encoding="utf-8"?><Relationships xmlns="http://schemas.openxmlformats.org/package/2006/relationships"><Relationship Type="http://schemas.openxmlformats.org/officeDocument/2006/relationships/table" Target="/xl/tables/table13.xml" Id="Ra5beaabbbf9b451f" /></Relationships>
</file>

<file path=xl/worksheets/_rels/sheet29.xml.rels>&#65279;<?xml version="1.0" encoding="utf-8"?><Relationships xmlns="http://schemas.openxmlformats.org/package/2006/relationships"><Relationship Type="http://schemas.openxmlformats.org/officeDocument/2006/relationships/table" Target="/xl/tables/table14.xml" Id="R2e8e7dd4d7804d41" /></Relationships>
</file>

<file path=xl/worksheets/_rels/sheet30.xml.rels>&#65279;<?xml version="1.0" encoding="utf-8"?><Relationships xmlns="http://schemas.openxmlformats.org/package/2006/relationships"><Relationship Type="http://schemas.openxmlformats.org/officeDocument/2006/relationships/table" Target="/xl/tables/table15.xml" Id="R138e4b17d6124647" /></Relationships>
</file>

<file path=xl/worksheets/_rels/sheet31.xml.rels>&#65279;<?xml version="1.0" encoding="utf-8"?><Relationships xmlns="http://schemas.openxmlformats.org/package/2006/relationships"><Relationship Type="http://schemas.openxmlformats.org/officeDocument/2006/relationships/table" Target="/xl/tables/table16.xml" Id="R1ad45c6551474e75" /></Relationships>
</file>

<file path=xl/worksheets/_rels/sheet32.xml.rels>&#65279;<?xml version="1.0" encoding="utf-8"?><Relationships xmlns="http://schemas.openxmlformats.org/package/2006/relationships"><Relationship Type="http://schemas.openxmlformats.org/officeDocument/2006/relationships/table" Target="/xl/tables/table17.xml" Id="R17c450f5210149a2" /></Relationships>
</file>

<file path=xl/worksheets/_rels/sheet33.xml.rels>&#65279;<?xml version="1.0" encoding="utf-8"?><Relationships xmlns="http://schemas.openxmlformats.org/package/2006/relationships"><Relationship Type="http://schemas.openxmlformats.org/officeDocument/2006/relationships/table" Target="/xl/tables/table18.xml" Id="R3ff41993f79c4c69" /></Relationships>
</file>

<file path=xl/worksheets/_rels/sheet34.xml.rels>&#65279;<?xml version="1.0" encoding="utf-8"?><Relationships xmlns="http://schemas.openxmlformats.org/package/2006/relationships"><Relationship Type="http://schemas.openxmlformats.org/officeDocument/2006/relationships/table" Target="/xl/tables/table19.xml" Id="Rb511d9c0cfe645c2" /></Relationships>
</file>

<file path=xl/worksheets/_rels/sheet35.xml.rels>&#65279;<?xml version="1.0" encoding="utf-8"?><Relationships xmlns="http://schemas.openxmlformats.org/package/2006/relationships"><Relationship Type="http://schemas.openxmlformats.org/officeDocument/2006/relationships/table" Target="/xl/tables/table20.xml" Id="R79f70c05503c4224" /></Relationships>
</file>

<file path=xl/worksheets/_rels/sheet36.xml.rels>&#65279;<?xml version="1.0" encoding="utf-8"?><Relationships xmlns="http://schemas.openxmlformats.org/package/2006/relationships"><Relationship Type="http://schemas.openxmlformats.org/officeDocument/2006/relationships/table" Target="/xl/tables/table21.xml" Id="R1d7f5db7acd8474c" /></Relationships>
</file>

<file path=xl/worksheets/_rels/sheet37.xml.rels>&#65279;<?xml version="1.0" encoding="utf-8"?><Relationships xmlns="http://schemas.openxmlformats.org/package/2006/relationships"><Relationship Type="http://schemas.openxmlformats.org/officeDocument/2006/relationships/table" Target="/xl/tables/table22.xml" Id="Rec587d8b46cf4999" /></Relationships>
</file>

<file path=xl/worksheets/_rels/sheet38.xml.rels>&#65279;<?xml version="1.0" encoding="utf-8"?><Relationships xmlns="http://schemas.openxmlformats.org/package/2006/relationships"><Relationship Type="http://schemas.openxmlformats.org/officeDocument/2006/relationships/table" Target="/xl/tables/table23.xml" Id="R915700ca9c994975" /></Relationships>
</file>

<file path=xl/worksheets/_rels/sheet39.xml.rels>&#65279;<?xml version="1.0" encoding="utf-8"?><Relationships xmlns="http://schemas.openxmlformats.org/package/2006/relationships"><Relationship Type="http://schemas.openxmlformats.org/officeDocument/2006/relationships/table" Target="/xl/tables/table24.xml" Id="R9acbf842b6654cb8" /></Relationships>
</file>

<file path=xl/worksheets/_rels/sheet40.xml.rels>&#65279;<?xml version="1.0" encoding="utf-8"?><Relationships xmlns="http://schemas.openxmlformats.org/package/2006/relationships"><Relationship Type="http://schemas.openxmlformats.org/officeDocument/2006/relationships/table" Target="/xl/tables/table25.xml" Id="R164ffc02ef004366" /></Relationships>
</file>

<file path=xl/worksheets/_rels/sheet41.xml.rels>&#65279;<?xml version="1.0" encoding="utf-8"?><Relationships xmlns="http://schemas.openxmlformats.org/package/2006/relationships"><Relationship Type="http://schemas.openxmlformats.org/officeDocument/2006/relationships/table" Target="/xl/tables/table26.xml" Id="R7bf1939b26bf43e7" /></Relationships>
</file>

<file path=xl/worksheets/_rels/sheet42.xml.rels>&#65279;<?xml version="1.0" encoding="utf-8"?><Relationships xmlns="http://schemas.openxmlformats.org/package/2006/relationships"><Relationship Type="http://schemas.openxmlformats.org/officeDocument/2006/relationships/table" Target="/xl/tables/table27.xml" Id="Rc486bb7386f94498" /></Relationships>
</file>

<file path=xl/worksheets/_rels/sheet43.xml.rels>&#65279;<?xml version="1.0" encoding="utf-8"?><Relationships xmlns="http://schemas.openxmlformats.org/package/2006/relationships"><Relationship Type="http://schemas.openxmlformats.org/officeDocument/2006/relationships/table" Target="/xl/tables/table28.xml" Id="Re71ae299845545bd" /></Relationships>
</file>

<file path=xl/worksheets/_rels/sheet44.xml.rels>&#65279;<?xml version="1.0" encoding="utf-8"?><Relationships xmlns="http://schemas.openxmlformats.org/package/2006/relationships"><Relationship Type="http://schemas.openxmlformats.org/officeDocument/2006/relationships/table" Target="/xl/tables/table29.xml" Id="Rccc0a17d1c944d73" /></Relationships>
</file>

<file path=xl/worksheets/_rels/sheet45.xml.rels>&#65279;<?xml version="1.0" encoding="utf-8"?><Relationships xmlns="http://schemas.openxmlformats.org/package/2006/relationships"><Relationship Type="http://schemas.openxmlformats.org/officeDocument/2006/relationships/table" Target="/xl/tables/table30.xml" Id="R090cddf4ade74aca" /></Relationships>
</file>

<file path=xl/worksheets/_rels/sheet46.xml.rels>&#65279;<?xml version="1.0" encoding="utf-8"?><Relationships xmlns="http://schemas.openxmlformats.org/package/2006/relationships"><Relationship Type="http://schemas.openxmlformats.org/officeDocument/2006/relationships/table" Target="/xl/tables/table31.xml" Id="R0151c4cbc00849b2" /></Relationships>
</file>

<file path=xl/worksheets/_rels/sheet47.xml.rels>&#65279;<?xml version="1.0" encoding="utf-8"?><Relationships xmlns="http://schemas.openxmlformats.org/package/2006/relationships"><Relationship Type="http://schemas.openxmlformats.org/officeDocument/2006/relationships/table" Target="/xl/tables/table32.xml" Id="R09f9acf0d2174196" /></Relationships>
</file>

<file path=xl/worksheets/_rels/sheet48.xml.rels>&#65279;<?xml version="1.0" encoding="utf-8"?><Relationships xmlns="http://schemas.openxmlformats.org/package/2006/relationships"><Relationship Type="http://schemas.openxmlformats.org/officeDocument/2006/relationships/table" Target="/xl/tables/table33.xml" Id="Rfda8579c28eb4470" /></Relationships>
</file>

<file path=xl/worksheets/_rels/sheet49.xml.rels>&#65279;<?xml version="1.0" encoding="utf-8"?><Relationships xmlns="http://schemas.openxmlformats.org/package/2006/relationships"><Relationship Type="http://schemas.openxmlformats.org/officeDocument/2006/relationships/table" Target="/xl/tables/table34.xml" Id="Ra26c80efe0c24377" /></Relationships>
</file>

<file path=xl/worksheets/_rels/sheet50.xml.rels>&#65279;<?xml version="1.0" encoding="utf-8"?><Relationships xmlns="http://schemas.openxmlformats.org/package/2006/relationships"><Relationship Type="http://schemas.openxmlformats.org/officeDocument/2006/relationships/table" Target="/xl/tables/table35.xml" Id="R5ce285c2b54c479b" /></Relationships>
</file>

<file path=xl/worksheets/_rels/sheet51.xml.rels>&#65279;<?xml version="1.0" encoding="utf-8"?><Relationships xmlns="http://schemas.openxmlformats.org/package/2006/relationships"><Relationship Type="http://schemas.openxmlformats.org/officeDocument/2006/relationships/table" Target="/xl/tables/table36.xml" Id="Re61b9f29f93f446f" /></Relationships>
</file>

<file path=xl/worksheets/_rels/sheet52.xml.rels>&#65279;<?xml version="1.0" encoding="utf-8"?><Relationships xmlns="http://schemas.openxmlformats.org/package/2006/relationships"><Relationship Type="http://schemas.openxmlformats.org/officeDocument/2006/relationships/table" Target="/xl/tables/table37.xml" Id="Rc74f9bf93b954aa8" /></Relationships>
</file>

<file path=xl/worksheets/_rels/sheet53.xml.rels>&#65279;<?xml version="1.0" encoding="utf-8"?><Relationships xmlns="http://schemas.openxmlformats.org/package/2006/relationships"><Relationship Type="http://schemas.openxmlformats.org/officeDocument/2006/relationships/table" Target="/xl/tables/table38.xml" Id="R22d061b59f6743cb" /></Relationships>
</file>

<file path=xl/worksheets/_rels/sheet54.xml.rels>&#65279;<?xml version="1.0" encoding="utf-8"?><Relationships xmlns="http://schemas.openxmlformats.org/package/2006/relationships"><Relationship Type="http://schemas.openxmlformats.org/officeDocument/2006/relationships/table" Target="/xl/tables/table39.xml" Id="R41e6d231c02f48c5" /></Relationships>
</file>

<file path=xl/worksheets/_rels/sheet55.xml.rels>&#65279;<?xml version="1.0" encoding="utf-8"?><Relationships xmlns="http://schemas.openxmlformats.org/package/2006/relationships"><Relationship Type="http://schemas.openxmlformats.org/officeDocument/2006/relationships/table" Target="/xl/tables/table40.xml" Id="R16b1e0b0be094f66" /></Relationships>
</file>

<file path=xl/worksheets/_rels/sheet56.xml.rels>&#65279;<?xml version="1.0" encoding="utf-8"?><Relationships xmlns="http://schemas.openxmlformats.org/package/2006/relationships"><Relationship Type="http://schemas.openxmlformats.org/officeDocument/2006/relationships/table" Target="/xl/tables/table41.xml" Id="R534ea5a3254e41c6" /></Relationships>
</file>

<file path=xl/worksheets/_rels/sheet57.xml.rels>&#65279;<?xml version="1.0" encoding="utf-8"?><Relationships xmlns="http://schemas.openxmlformats.org/package/2006/relationships"><Relationship Type="http://schemas.openxmlformats.org/officeDocument/2006/relationships/table" Target="/xl/tables/table42.xml" Id="R5d9a45c4a1574a64" /></Relationships>
</file>

<file path=xl/worksheets/_rels/sheet58.xml.rels>&#65279;<?xml version="1.0" encoding="utf-8"?><Relationships xmlns="http://schemas.openxmlformats.org/package/2006/relationships"><Relationship Type="http://schemas.openxmlformats.org/officeDocument/2006/relationships/table" Target="/xl/tables/table43.xml" Id="R3ee810d09e3f4b9d" /></Relationships>
</file>

<file path=xl/worksheets/_rels/sheet59.xml.rels>&#65279;<?xml version="1.0" encoding="utf-8"?><Relationships xmlns="http://schemas.openxmlformats.org/package/2006/relationships"><Relationship Type="http://schemas.openxmlformats.org/officeDocument/2006/relationships/table" Target="/xl/tables/table44.xml" Id="R0c31b32d329e4b79" /></Relationships>
</file>

<file path=xl/worksheets/_rels/sheet60.xml.rels>&#65279;<?xml version="1.0" encoding="utf-8"?><Relationships xmlns="http://schemas.openxmlformats.org/package/2006/relationships"><Relationship Type="http://schemas.openxmlformats.org/officeDocument/2006/relationships/table" Target="/xl/tables/table45.xml" Id="R5b448ef328dc4f8e" /></Relationships>
</file>

<file path=xl/worksheets/_rels/sheet61.xml.rels>&#65279;<?xml version="1.0" encoding="utf-8"?><Relationships xmlns="http://schemas.openxmlformats.org/package/2006/relationships"><Relationship Type="http://schemas.openxmlformats.org/officeDocument/2006/relationships/table" Target="/xl/tables/table46.xml" Id="R8d9b43309b20472f" /></Relationships>
</file>

<file path=xl/worksheets/_rels/sheet62.xml.rels>&#65279;<?xml version="1.0" encoding="utf-8"?><Relationships xmlns="http://schemas.openxmlformats.org/package/2006/relationships"><Relationship Type="http://schemas.openxmlformats.org/officeDocument/2006/relationships/table" Target="/xl/tables/table47.xml" Id="R4a0581599b494152" /></Relationships>
</file>

<file path=xl/worksheets/_rels/sheet63.xml.rels>&#65279;<?xml version="1.0" encoding="utf-8"?><Relationships xmlns="http://schemas.openxmlformats.org/package/2006/relationships"><Relationship Type="http://schemas.openxmlformats.org/officeDocument/2006/relationships/table" Target="/xl/tables/table48.xml" Id="Rf86f98c544d74f4d" /></Relationships>
</file>

<file path=xl/worksheets/_rels/sheet64.xml.rels>&#65279;<?xml version="1.0" encoding="utf-8"?><Relationships xmlns="http://schemas.openxmlformats.org/package/2006/relationships"><Relationship Type="http://schemas.openxmlformats.org/officeDocument/2006/relationships/table" Target="/xl/tables/table49.xml" Id="R46fb907281264844" /></Relationships>
</file>

<file path=xl/worksheets/_rels/sheet65.xml.rels>&#65279;<?xml version="1.0" encoding="utf-8"?><Relationships xmlns="http://schemas.openxmlformats.org/package/2006/relationships"><Relationship Type="http://schemas.openxmlformats.org/officeDocument/2006/relationships/table" Target="/xl/tables/table50.xml" Id="Rcc458fb4c2014ab9" /></Relationships>
</file>

<file path=xl/worksheets/_rels/sheet66.xml.rels>&#65279;<?xml version="1.0" encoding="utf-8"?><Relationships xmlns="http://schemas.openxmlformats.org/package/2006/relationships"><Relationship Type="http://schemas.openxmlformats.org/officeDocument/2006/relationships/table" Target="/xl/tables/table51.xml" Id="Rdca684caec6340d4" /></Relationships>
</file>

<file path=xl/worksheets/_rels/sheet67.xml.rels>&#65279;<?xml version="1.0" encoding="utf-8"?><Relationships xmlns="http://schemas.openxmlformats.org/package/2006/relationships"><Relationship Type="http://schemas.openxmlformats.org/officeDocument/2006/relationships/table" Target="/xl/tables/table52.xml" Id="R7ebe483a66004f60" /></Relationships>
</file>

<file path=xl/worksheets/_rels/sheet68.xml.rels>&#65279;<?xml version="1.0" encoding="utf-8"?><Relationships xmlns="http://schemas.openxmlformats.org/package/2006/relationships"><Relationship Type="http://schemas.openxmlformats.org/officeDocument/2006/relationships/table" Target="/xl/tables/table53.xml" Id="R28460737b2db4301" /></Relationships>
</file>

<file path=xl/worksheets/_rels/sheet69.xml.rels>&#65279;<?xml version="1.0" encoding="utf-8"?><Relationships xmlns="http://schemas.openxmlformats.org/package/2006/relationships"><Relationship Type="http://schemas.openxmlformats.org/officeDocument/2006/relationships/table" Target="/xl/tables/table54.xml" Id="R05a5baaf4f514d53" /></Relationships>
</file>

<file path=xl/worksheets/_rels/sheet70.xml.rels>&#65279;<?xml version="1.0" encoding="utf-8"?><Relationships xmlns="http://schemas.openxmlformats.org/package/2006/relationships"><Relationship Type="http://schemas.openxmlformats.org/officeDocument/2006/relationships/table" Target="/xl/tables/table55.xml" Id="R3bc2bdd058004bcc" /></Relationships>
</file>

<file path=xl/worksheets/_rels/sheet71.xml.rels>&#65279;<?xml version="1.0" encoding="utf-8"?><Relationships xmlns="http://schemas.openxmlformats.org/package/2006/relationships"><Relationship Type="http://schemas.openxmlformats.org/officeDocument/2006/relationships/table" Target="/xl/tables/table56.xml" Id="Rd4ec4615a3534f86" /></Relationships>
</file>

<file path=xl/worksheets/_rels/sheet72.xml.rels>&#65279;<?xml version="1.0" encoding="utf-8"?><Relationships xmlns="http://schemas.openxmlformats.org/package/2006/relationships"><Relationship Type="http://schemas.openxmlformats.org/officeDocument/2006/relationships/table" Target="/xl/tables/table57.xml" Id="Rc848609bb9744bc7" /></Relationships>
</file>

<file path=xl/worksheets/_rels/sheet73.xml.rels>&#65279;<?xml version="1.0" encoding="utf-8"?><Relationships xmlns="http://schemas.openxmlformats.org/package/2006/relationships"><Relationship Type="http://schemas.openxmlformats.org/officeDocument/2006/relationships/table" Target="/xl/tables/table58.xml" Id="Rb04122c54aba4c43" /></Relationships>
</file>

<file path=xl/worksheets/_rels/sheet74.xml.rels>&#65279;<?xml version="1.0" encoding="utf-8"?><Relationships xmlns="http://schemas.openxmlformats.org/package/2006/relationships"><Relationship Type="http://schemas.openxmlformats.org/officeDocument/2006/relationships/table" Target="/xl/tables/table59.xml" Id="Ra772dbde71f04818" /></Relationships>
</file>

<file path=xl/worksheets/_rels/sheet75.xml.rels>&#65279;<?xml version="1.0" encoding="utf-8"?><Relationships xmlns="http://schemas.openxmlformats.org/package/2006/relationships"><Relationship Type="http://schemas.openxmlformats.org/officeDocument/2006/relationships/table" Target="/xl/tables/table60.xml" Id="R079effffbac4407b" /></Relationships>
</file>

<file path=xl/worksheets/_rels/sheet76.xml.rels>&#65279;<?xml version="1.0" encoding="utf-8"?><Relationships xmlns="http://schemas.openxmlformats.org/package/2006/relationships"><Relationship Type="http://schemas.openxmlformats.org/officeDocument/2006/relationships/table" Target="/xl/tables/table61.xml" Id="R2efe992ecaf24f20" /></Relationships>
</file>

<file path=xl/worksheets/_rels/sheet77.xml.rels>&#65279;<?xml version="1.0" encoding="utf-8"?><Relationships xmlns="http://schemas.openxmlformats.org/package/2006/relationships"><Relationship Type="http://schemas.openxmlformats.org/officeDocument/2006/relationships/table" Target="/xl/tables/table62.xml" Id="Rb1c75656fcb04222" /></Relationships>
</file>

<file path=xl/worksheets/_rels/sheet78.xml.rels>&#65279;<?xml version="1.0" encoding="utf-8"?><Relationships xmlns="http://schemas.openxmlformats.org/package/2006/relationships"><Relationship Type="http://schemas.openxmlformats.org/officeDocument/2006/relationships/table" Target="/xl/tables/table63.xml" Id="Re0fc854aa4004356" /></Relationships>
</file>

<file path=xl/worksheets/_rels/sheet79.xml.rels>&#65279;<?xml version="1.0" encoding="utf-8"?><Relationships xmlns="http://schemas.openxmlformats.org/package/2006/relationships"><Relationship Type="http://schemas.openxmlformats.org/officeDocument/2006/relationships/table" Target="/xl/tables/table64.xml" Id="Rb817e37366304ca8" /></Relationships>
</file>

<file path=xl/worksheets/_rels/sheet80.xml.rels>&#65279;<?xml version="1.0" encoding="utf-8"?><Relationships xmlns="http://schemas.openxmlformats.org/package/2006/relationships"><Relationship Type="http://schemas.openxmlformats.org/officeDocument/2006/relationships/table" Target="/xl/tables/table65.xml" Id="R15d91374183a4630" /></Relationships>
</file>

<file path=xl/worksheets/_rels/sheet81.xml.rels>&#65279;<?xml version="1.0" encoding="utf-8"?><Relationships xmlns="http://schemas.openxmlformats.org/package/2006/relationships"><Relationship Type="http://schemas.openxmlformats.org/officeDocument/2006/relationships/table" Target="/xl/tables/table66.xml" Id="Re96c268e75ff465c" /></Relationships>
</file>

<file path=xl/worksheets/_rels/sheet82.xml.rels>&#65279;<?xml version="1.0" encoding="utf-8"?><Relationships xmlns="http://schemas.openxmlformats.org/package/2006/relationships"><Relationship Type="http://schemas.openxmlformats.org/officeDocument/2006/relationships/table" Target="/xl/tables/table67.xml" Id="R4a0d9f364976491e" /></Relationships>
</file>

<file path=xl/worksheets/_rels/sheet83.xml.rels>&#65279;<?xml version="1.0" encoding="utf-8"?><Relationships xmlns="http://schemas.openxmlformats.org/package/2006/relationships"><Relationship Type="http://schemas.openxmlformats.org/officeDocument/2006/relationships/table" Target="/xl/tables/table68.xml" Id="R86b5c9ff1392465f" /></Relationships>
</file>

<file path=xl/worksheets/_rels/sheet84.xml.rels>&#65279;<?xml version="1.0" encoding="utf-8"?><Relationships xmlns="http://schemas.openxmlformats.org/package/2006/relationships"><Relationship Type="http://schemas.openxmlformats.org/officeDocument/2006/relationships/table" Target="/xl/tables/table69.xml" Id="Rbcfefb4f329a4e39" /></Relationships>
</file>

<file path=xl/worksheets/_rels/sheet85.xml.rels>&#65279;<?xml version="1.0" encoding="utf-8"?><Relationships xmlns="http://schemas.openxmlformats.org/package/2006/relationships"><Relationship Type="http://schemas.openxmlformats.org/officeDocument/2006/relationships/table" Target="/xl/tables/table70.xml" Id="R487136c7b78a44e2" /></Relationships>
</file>

<file path=xl/worksheets/_rels/sheet86.xml.rels>&#65279;<?xml version="1.0" encoding="utf-8"?><Relationships xmlns="http://schemas.openxmlformats.org/package/2006/relationships"><Relationship Type="http://schemas.openxmlformats.org/officeDocument/2006/relationships/table" Target="/xl/tables/table71.xml" Id="Ra52434d385aa4d4e" /></Relationships>
</file>

<file path=xl/worksheets/_rels/sheet87.xml.rels>&#65279;<?xml version="1.0" encoding="utf-8"?><Relationships xmlns="http://schemas.openxmlformats.org/package/2006/relationships"><Relationship Type="http://schemas.openxmlformats.org/officeDocument/2006/relationships/table" Target="/xl/tables/table72.xml" Id="R86166cb17cd34a95" /></Relationships>
</file>

<file path=xl/worksheets/_rels/sheet88.xml.rels>&#65279;<?xml version="1.0" encoding="utf-8"?><Relationships xmlns="http://schemas.openxmlformats.org/package/2006/relationships"><Relationship Type="http://schemas.openxmlformats.org/officeDocument/2006/relationships/table" Target="/xl/tables/table73.xml" Id="R40262047b51b4b74" /></Relationships>
</file>

<file path=xl/worksheets/_rels/sheet89.xml.rels>&#65279;<?xml version="1.0" encoding="utf-8"?><Relationships xmlns="http://schemas.openxmlformats.org/package/2006/relationships"><Relationship Type="http://schemas.openxmlformats.org/officeDocument/2006/relationships/table" Target="/xl/tables/table74.xml" Id="Racbd63762a34464f" /></Relationships>
</file>

<file path=xl/worksheets/_rels/sheet90.xml.rels>&#65279;<?xml version="1.0" encoding="utf-8"?><Relationships xmlns="http://schemas.openxmlformats.org/package/2006/relationships"><Relationship Type="http://schemas.openxmlformats.org/officeDocument/2006/relationships/table" Target="/xl/tables/table75.xml" Id="Rb751f9aa33de4468" /></Relationships>
</file>

<file path=xl/worksheets/_rels/sheet91.xml.rels>&#65279;<?xml version="1.0" encoding="utf-8"?><Relationships xmlns="http://schemas.openxmlformats.org/package/2006/relationships"><Relationship Type="http://schemas.openxmlformats.org/officeDocument/2006/relationships/table" Target="/xl/tables/table76.xml" Id="Ree2149046cef4bec" /></Relationships>
</file>

<file path=xl/worksheets/_rels/sheet92.xml.rels>&#65279;<?xml version="1.0" encoding="utf-8"?><Relationships xmlns="http://schemas.openxmlformats.org/package/2006/relationships"><Relationship Type="http://schemas.openxmlformats.org/officeDocument/2006/relationships/table" Target="/xl/tables/table77.xml" Id="Re2ab208e7388468a" /></Relationships>
</file>

<file path=xl/worksheets/_rels/sheet93.xml.rels>&#65279;<?xml version="1.0" encoding="utf-8"?><Relationships xmlns="http://schemas.openxmlformats.org/package/2006/relationships"><Relationship Type="http://schemas.openxmlformats.org/officeDocument/2006/relationships/table" Target="/xl/tables/table78.xml" Id="Rff48a47d9aad4ef6" /></Relationships>
</file>

<file path=xl/worksheets/_rels/sheet94.xml.rels>&#65279;<?xml version="1.0" encoding="utf-8"?><Relationships xmlns="http://schemas.openxmlformats.org/package/2006/relationships"><Relationship Type="http://schemas.openxmlformats.org/officeDocument/2006/relationships/table" Target="/xl/tables/table79.xml" Id="R84dc7eef02ce48c9" /></Relationships>
</file>

<file path=xl/worksheets/_rels/sheet95.xml.rels>&#65279;<?xml version="1.0" encoding="utf-8"?><Relationships xmlns="http://schemas.openxmlformats.org/package/2006/relationships"><Relationship Type="http://schemas.openxmlformats.org/officeDocument/2006/relationships/table" Target="/xl/tables/table80.xml" Id="R8885dc94cec042a9" /></Relationships>
</file>

<file path=xl/worksheets/_rels/sheet96.xml.rels>&#65279;<?xml version="1.0" encoding="utf-8"?><Relationships xmlns="http://schemas.openxmlformats.org/package/2006/relationships"><Relationship Type="http://schemas.openxmlformats.org/officeDocument/2006/relationships/table" Target="/xl/tables/table81.xml" Id="R2c2f929a92b44707" /></Relationships>
</file>

<file path=xl/worksheets/_rels/sheet97.xml.rels>&#65279;<?xml version="1.0" encoding="utf-8"?><Relationships xmlns="http://schemas.openxmlformats.org/package/2006/relationships"><Relationship Type="http://schemas.openxmlformats.org/officeDocument/2006/relationships/table" Target="/xl/tables/table82.xml" Id="R8a07b90da31c48e9" /></Relationships>
</file>

<file path=xl/worksheets/_rels/sheet98.xml.rels>&#65279;<?xml version="1.0" encoding="utf-8"?><Relationships xmlns="http://schemas.openxmlformats.org/package/2006/relationships"><Relationship Type="http://schemas.openxmlformats.org/officeDocument/2006/relationships/table" Target="/xl/tables/table83.xml" Id="R36dea58a796d47f8" /></Relationships>
</file>

<file path=xl/worksheets/_rels/sheet99.xml.rels>&#65279;<?xml version="1.0" encoding="utf-8"?><Relationships xmlns="http://schemas.openxmlformats.org/package/2006/relationships"><Relationship Type="http://schemas.openxmlformats.org/officeDocument/2006/relationships/table" Target="/xl/tables/table84.xml" Id="R56fb39d8880e4d91" /></Relationships>
</file>

<file path=xl/worksheets/_rels/sheet100.xml.rels>&#65279;<?xml version="1.0" encoding="utf-8"?><Relationships xmlns="http://schemas.openxmlformats.org/package/2006/relationships"><Relationship Type="http://schemas.openxmlformats.org/officeDocument/2006/relationships/table" Target="/xl/tables/table85.xml" Id="R19da6f9cb1d341ef" /></Relationships>
</file>

<file path=xl/worksheets/_rels/sheet101.xml.rels>&#65279;<?xml version="1.0" encoding="utf-8"?><Relationships xmlns="http://schemas.openxmlformats.org/package/2006/relationships"><Relationship Type="http://schemas.openxmlformats.org/officeDocument/2006/relationships/table" Target="/xl/tables/table86.xml" Id="R8ab2651274734ea6" /></Relationships>
</file>

<file path=xl/worksheets/_rels/sheet102.xml.rels>&#65279;<?xml version="1.0" encoding="utf-8"?><Relationships xmlns="http://schemas.openxmlformats.org/package/2006/relationships"><Relationship Type="http://schemas.openxmlformats.org/officeDocument/2006/relationships/table" Target="/xl/tables/table87.xml" Id="Rbaf805a54a744f44" /></Relationships>
</file>

<file path=xl/worksheets/_rels/sheet103.xml.rels>&#65279;<?xml version="1.0" encoding="utf-8"?><Relationships xmlns="http://schemas.openxmlformats.org/package/2006/relationships"><Relationship Type="http://schemas.openxmlformats.org/officeDocument/2006/relationships/table" Target="/xl/tables/table88.xml" Id="Rab9a04e2d3134a90" /></Relationships>
</file>

<file path=xl/worksheets/_rels/sheet104.xml.rels>&#65279;<?xml version="1.0" encoding="utf-8"?><Relationships xmlns="http://schemas.openxmlformats.org/package/2006/relationships"><Relationship Type="http://schemas.openxmlformats.org/officeDocument/2006/relationships/table" Target="/xl/tables/table89.xml" Id="R4a68fd71c430400d" /></Relationships>
</file>

<file path=xl/worksheets/_rels/sheet105.xml.rels>&#65279;<?xml version="1.0" encoding="utf-8"?><Relationships xmlns="http://schemas.openxmlformats.org/package/2006/relationships"><Relationship Type="http://schemas.openxmlformats.org/officeDocument/2006/relationships/table" Target="/xl/tables/table90.xml" Id="Ra02c8bb0b57b4139" /></Relationships>
</file>

<file path=xl/worksheets/_rels/sheet106.xml.rels>&#65279;<?xml version="1.0" encoding="utf-8"?><Relationships xmlns="http://schemas.openxmlformats.org/package/2006/relationships"><Relationship Type="http://schemas.openxmlformats.org/officeDocument/2006/relationships/table" Target="/xl/tables/table91.xml" Id="R14acc3b4d2404dab" /></Relationships>
</file>

<file path=xl/worksheets/_rels/sheet107.xml.rels>&#65279;<?xml version="1.0" encoding="utf-8"?><Relationships xmlns="http://schemas.openxmlformats.org/package/2006/relationships"><Relationship Type="http://schemas.openxmlformats.org/officeDocument/2006/relationships/table" Target="/xl/tables/table92.xml" Id="Rfa3ae8fcb7774535" /></Relationships>
</file>

<file path=xl/worksheets/_rels/sheet108.xml.rels>&#65279;<?xml version="1.0" encoding="utf-8"?><Relationships xmlns="http://schemas.openxmlformats.org/package/2006/relationships"><Relationship Type="http://schemas.openxmlformats.org/officeDocument/2006/relationships/table" Target="/xl/tables/table93.xml" Id="R35870e47d65e455f" /></Relationships>
</file>

<file path=xl/worksheets/_rels/sheet109.xml.rels>&#65279;<?xml version="1.0" encoding="utf-8"?><Relationships xmlns="http://schemas.openxmlformats.org/package/2006/relationships"><Relationship Type="http://schemas.openxmlformats.org/officeDocument/2006/relationships/table" Target="/xl/tables/table94.xml" Id="R68ccc91331da427d" /></Relationships>
</file>

<file path=xl/worksheets/_rels/sheet110.xml.rels>&#65279;<?xml version="1.0" encoding="utf-8"?><Relationships xmlns="http://schemas.openxmlformats.org/package/2006/relationships"><Relationship Type="http://schemas.openxmlformats.org/officeDocument/2006/relationships/table" Target="/xl/tables/table95.xml" Id="R9cf2124926a94f51" /></Relationships>
</file>

<file path=xl/worksheets/_rels/sheet111.xml.rels>&#65279;<?xml version="1.0" encoding="utf-8"?><Relationships xmlns="http://schemas.openxmlformats.org/package/2006/relationships"><Relationship Type="http://schemas.openxmlformats.org/officeDocument/2006/relationships/table" Target="/xl/tables/table96.xml" Id="R0852d57b53aa41a2" /></Relationships>
</file>

<file path=xl/worksheets/_rels/sheet112.xml.rels>&#65279;<?xml version="1.0" encoding="utf-8"?><Relationships xmlns="http://schemas.openxmlformats.org/package/2006/relationships"><Relationship Type="http://schemas.openxmlformats.org/officeDocument/2006/relationships/table" Target="/xl/tables/table97.xml" Id="R41e15462576a41c8" /></Relationships>
</file>

<file path=xl/worksheets/_rels/sheet113.xml.rels>&#65279;<?xml version="1.0" encoding="utf-8"?><Relationships xmlns="http://schemas.openxmlformats.org/package/2006/relationships"><Relationship Type="http://schemas.openxmlformats.org/officeDocument/2006/relationships/table" Target="/xl/tables/table98.xml" Id="R1092837bd871459a" /></Relationships>
</file>

<file path=xl/worksheets/_rels/sheet114.xml.rels>&#65279;<?xml version="1.0" encoding="utf-8"?><Relationships xmlns="http://schemas.openxmlformats.org/package/2006/relationships"><Relationship Type="http://schemas.openxmlformats.org/officeDocument/2006/relationships/table" Target="/xl/tables/table99.xml" Id="R362b9f83d8d34f68" /></Relationships>
</file>

<file path=xl/worksheets/_rels/sheet115.xml.rels>&#65279;<?xml version="1.0" encoding="utf-8"?><Relationships xmlns="http://schemas.openxmlformats.org/package/2006/relationships"><Relationship Type="http://schemas.openxmlformats.org/officeDocument/2006/relationships/table" Target="/xl/tables/table100.xml" Id="R2f0696b7dab74fe9" /></Relationships>
</file>

<file path=xl/worksheets/_rels/sheet116.xml.rels>&#65279;<?xml version="1.0" encoding="utf-8"?><Relationships xmlns="http://schemas.openxmlformats.org/package/2006/relationships"><Relationship Type="http://schemas.openxmlformats.org/officeDocument/2006/relationships/table" Target="/xl/tables/table101.xml" Id="R77980c6d6f074a55" /></Relationships>
</file>

<file path=xl/worksheets/_rels/sheet117.xml.rels>&#65279;<?xml version="1.0" encoding="utf-8"?><Relationships xmlns="http://schemas.openxmlformats.org/package/2006/relationships"><Relationship Type="http://schemas.openxmlformats.org/officeDocument/2006/relationships/table" Target="/xl/tables/table102.xml" Id="R600eab24c4334cc3" /></Relationships>
</file>

<file path=xl/worksheets/_rels/sheet118.xml.rels>&#65279;<?xml version="1.0" encoding="utf-8"?><Relationships xmlns="http://schemas.openxmlformats.org/package/2006/relationships"><Relationship Type="http://schemas.openxmlformats.org/officeDocument/2006/relationships/table" Target="/xl/tables/table103.xml" Id="Rda729672d8804512" /></Relationships>
</file>

<file path=xl/worksheets/_rels/sheet119.xml.rels>&#65279;<?xml version="1.0" encoding="utf-8"?><Relationships xmlns="http://schemas.openxmlformats.org/package/2006/relationships"><Relationship Type="http://schemas.openxmlformats.org/officeDocument/2006/relationships/table" Target="/xl/tables/table104.xml" Id="Rd8406c022d6f4c27" /></Relationships>
</file>

<file path=xl/worksheets/_rels/sheet120.xml.rels>&#65279;<?xml version="1.0" encoding="utf-8"?><Relationships xmlns="http://schemas.openxmlformats.org/package/2006/relationships"><Relationship Type="http://schemas.openxmlformats.org/officeDocument/2006/relationships/table" Target="/xl/tables/table105.xml" Id="Re3a189a512504bc9" /></Relationships>
</file>

<file path=xl/worksheets/_rels/sheet121.xml.rels>&#65279;<?xml version="1.0" encoding="utf-8"?><Relationships xmlns="http://schemas.openxmlformats.org/package/2006/relationships"><Relationship Type="http://schemas.openxmlformats.org/officeDocument/2006/relationships/table" Target="/xl/tables/table106.xml" Id="R62ce6c8b71da47c8" /></Relationships>
</file>

<file path=xl/worksheets/_rels/sheet122.xml.rels>&#65279;<?xml version="1.0" encoding="utf-8"?><Relationships xmlns="http://schemas.openxmlformats.org/package/2006/relationships"><Relationship Type="http://schemas.openxmlformats.org/officeDocument/2006/relationships/table" Target="/xl/tables/table107.xml" Id="Rf7720fdce8964232" /></Relationships>
</file>

<file path=xl/worksheets/_rels/sheet123.xml.rels>&#65279;<?xml version="1.0" encoding="utf-8"?><Relationships xmlns="http://schemas.openxmlformats.org/package/2006/relationships"><Relationship Type="http://schemas.openxmlformats.org/officeDocument/2006/relationships/table" Target="/xl/tables/table108.xml" Id="R88429ea6a0584d1d" /></Relationships>
</file>

<file path=xl/worksheets/_rels/sheet124.xml.rels>&#65279;<?xml version="1.0" encoding="utf-8"?><Relationships xmlns="http://schemas.openxmlformats.org/package/2006/relationships"><Relationship Type="http://schemas.openxmlformats.org/officeDocument/2006/relationships/table" Target="/xl/tables/table109.xml" Id="R428869145c994771" /></Relationships>
</file>

<file path=xl/worksheets/_rels/sheet125.xml.rels>&#65279;<?xml version="1.0" encoding="utf-8"?><Relationships xmlns="http://schemas.openxmlformats.org/package/2006/relationships"><Relationship Type="http://schemas.openxmlformats.org/officeDocument/2006/relationships/table" Target="/xl/tables/table110.xml" Id="R3758c22029e14a30" /></Relationships>
</file>

<file path=xl/worksheets/_rels/sheet126.xml.rels>&#65279;<?xml version="1.0" encoding="utf-8"?><Relationships xmlns="http://schemas.openxmlformats.org/package/2006/relationships"><Relationship Type="http://schemas.openxmlformats.org/officeDocument/2006/relationships/table" Target="/xl/tables/table111.xml" Id="Rb946170371584a3c" /></Relationships>
</file>

<file path=xl/worksheets/_rels/sheet127.xml.rels>&#65279;<?xml version="1.0" encoding="utf-8"?><Relationships xmlns="http://schemas.openxmlformats.org/package/2006/relationships"><Relationship Type="http://schemas.openxmlformats.org/officeDocument/2006/relationships/table" Target="/xl/tables/table112.xml" Id="R0147812710f04013" /></Relationships>
</file>

<file path=xl/worksheets/_rels/sheet128.xml.rels>&#65279;<?xml version="1.0" encoding="utf-8"?><Relationships xmlns="http://schemas.openxmlformats.org/package/2006/relationships"><Relationship Type="http://schemas.openxmlformats.org/officeDocument/2006/relationships/table" Target="/xl/tables/table113.xml" Id="R280d046447b34238" /></Relationships>
</file>

<file path=xl/worksheets/_rels/sheet129.xml.rels>&#65279;<?xml version="1.0" encoding="utf-8"?><Relationships xmlns="http://schemas.openxmlformats.org/package/2006/relationships"><Relationship Type="http://schemas.openxmlformats.org/officeDocument/2006/relationships/table" Target="/xl/tables/table114.xml" Id="R82ff44ec06e245a0" /></Relationships>
</file>

<file path=xl/worksheets/sheet1.xml><?xml version="1.0" encoding="utf-8"?>
<x:worksheet xmlns:x="http://schemas.openxmlformats.org/spreadsheetml/2006/main">
  <x:sheetPr>
    <x:tabColor rgb="FF26392F"/>
  </x:sheetPr>
  <x:sheetViews>
    <x:sheetView showGridLines="0" workbookViewId="0"/>
  </x:sheetViews>
  <x:sheetFormatPr defaultRowHeight="15"/>
  <x:cols>
    <x:col min="1" max="1" width="31" hidden="0" customWidth="1"/>
    <x:col min="2" max="2" width="104" hidden="0" customWidth="1"/>
    <x:col min="3" max="3" width="15" hidden="0" customWidth="1"/>
    <x:col min="4" max="4" width="32" hidden="0" customWidth="1"/>
  </x:cols>
  <x:sheetData>
    <x:row r="1">
      <x:c r="A1" s="2"/>
      <x:c r="B1" s="2"/>
      <x:c r="C1" s="2"/>
      <x:c r="D1" s="2"/>
    </x:row>
    <x:row r="2" ht="31" customHeight="1">
      <x:c r="A2" s="3" t="str">
        <x:v>Yautja : La Longue Chasse — Bible V5</x:v>
      </x:c>
      <x:c r="B2" s="3"/>
      <x:c r="C2" s="3"/>
      <x:c r="D2" s="3"/>
    </x:row>
    <x:row r="3">
      <x:c r="A3" s="4"/>
      <x:c r="B3" s="4"/>
      <x:c r="C3" s="4"/>
      <x:c r="D3" s="4"/>
    </x:row>
    <x:row r="4">
      <x:c r="A4" s="2" t="str">
        <x:v>Conception 2D cumulative · 7 octobre 2026</x:v>
      </x:c>
      <x:c r="B4" s="2"/>
      <x:c r="C4" s="2"/>
      <x:c r="D4" s="2"/>
    </x:row>
    <x:row r="5">
      <x:c r="A5" s="2"/>
      <x:c r="B5" s="2"/>
      <x:c r="C5" s="2"/>
      <x:c r="D5" s="2"/>
    </x:row>
    <x:row r="6">
      <x:c r="A6" s="2" t="str">
        <x:v>Fiches de conception</x:v>
      </x:c>
      <x:c r="B6" s="112" t="n">
        <x:f>COUNTA('Index V5'!A6:A3621)</x:f>
        <x:v>3616</x:v>
      </x:c>
      <x:c r="C6" s="2" t="str">
        <x:v>Tables de contenu</x:v>
      </x:c>
      <x:c r="D6" s="112" t="n">
        <x:v>112</x:v>
      </x:c>
    </x:row>
    <x:row r="7">
      <x:c r="A7" s="2"/>
      <x:c r="B7" s="2"/>
      <x:c r="C7" s="2"/>
      <x:c r="D7" s="2"/>
    </x:row>
    <x:row r="8" ht="48" customHeight="1">
      <x:c r="A8" s="73" t="str">
        <x:v>Ensemble</x:v>
      </x:c>
      <x:c r="B8" s="74" t="str">
        <x:v>À explorer</x:v>
      </x:c>
      <x:c r="C8" s="74" t="str">
        <x:v>Fiches</x:v>
      </x:c>
      <x:c r="D8" s="75" t="str">
        <x:v>Onglet de lecture</x:v>
      </x:c>
    </x:row>
    <x:row r="9" ht="60" customHeight="1">
      <x:c r="A9" s="13" t="str">
        <x:v>Histoire</x:v>
      </x:c>
      <x:c r="B9" s="13" t="str">
        <x:v>Six origines, campagne commune, réactions, fins, Warp, justice, THE PIT et transmission.</x:v>
      </x:c>
      <x:c r="C9" s="16" t="n">
        <x:f>COUNTIF('Index V5'!$C$6:$C$3621,A9)</x:f>
        <x:v>719</x:v>
      </x:c>
      <x:c r="D9" s="13" t="str">
        <x:v>Lire Histoire</x:v>
      </x:c>
    </x:row>
    <x:row r="10" ht="60" customHeight="1">
      <x:c r="A10" s="13" t="str">
        <x:v>Mondes</x:v>
      </x:c>
      <x:c r="B10" s="13" t="str">
        <x:v>Clans, communautés, cité, planètes, bases, vaisseaux, faune, réserves, montures et économie.</x:v>
      </x:c>
      <x:c r="C10" s="16" t="n">
        <x:f>COUNTIF('Index V5'!$C$6:$C$3621,A10)</x:f>
        <x:v>965</x:v>
      </x:c>
      <x:c r="D10" s="13" t="str">
        <x:v>Lire Mondes</x:v>
      </x:c>
    </x:row>
    <x:row r="11" ht="60" customHeight="1">
      <x:c r="A11" s="13" t="str">
        <x:v>Maison et clan</x:v>
      </x:c>
      <x:c r="B11" s="13" t="str">
        <x:v>Vingt résidences, vie quotidienne, navire collectif, équipage, missions et futur MP.</x:v>
      </x:c>
      <x:c r="C11" s="16" t="n">
        <x:f>COUNTIF('Index V5'!$C$6:$C$3621,A11)</x:f>
        <x:v>404</x:v>
      </x:c>
      <x:c r="D11" s="13" t="str">
        <x:v>Lire Maison et clan</x:v>
      </x:c>
    </x:row>
    <x:row r="12" ht="60" customHeight="1">
      <x:c r="A12" s="13" t="str">
        <x:v>Trophées</x:v>
      </x:c>
      <x:c r="B12" s="13" t="str">
        <x:v>Atelier gestuel, énigmes d’objets, récit d’exposition, meubles et conservation des originaux.</x:v>
      </x:c>
      <x:c r="C12" s="16" t="n">
        <x:f>COUNTIF('Index V5'!$C$6:$C$3621,A12)</x:f>
        <x:v>330</x:v>
      </x:c>
      <x:c r="D12" s="13" t="str">
        <x:v>Lire Trophées</x:v>
      </x:c>
    </x:row>
    <x:row r="13" ht="60" customHeight="1">
      <x:c r="A13" s="13" t="str">
        <x:v>Guerre</x:v>
      </x:c>
      <x:c r="B13" s="13" t="str">
        <x:v>Narration 2D, escarmouches RTS, conquête territoriale, XP, ravitaillement et campagnes liées.</x:v>
      </x:c>
      <x:c r="C13" s="16" t="n">
        <x:f>COUNTIF('Index V5'!$C$6:$C$3621,A13)</x:f>
        <x:v>975</x:v>
      </x:c>
      <x:c r="D13" s="13" t="str">
        <x:v>Lire Guerre</x:v>
      </x:c>
    </x:row>
    <x:row r="14" ht="60" customHeight="1">
      <x:c r="A14" s="13" t="str">
        <x:v>Production</x:v>
      </x:c>
      <x:c r="B14" s="13" t="str">
        <x:v>Placement en 2D, états communs, critères de recette, lots de réalisation et provenance.</x:v>
      </x:c>
      <x:c r="C14" s="16" t="n">
        <x:f>COUNTIF('Index V5'!$C$6:$C$3621,A14)</x:f>
        <x:v>223</x:v>
      </x:c>
      <x:c r="D14" s="13" t="str">
        <x:v>Lire Production</x:v>
      </x:c>
    </x:row>
    <x:row r="15">
      <x:c r="A15" s="2"/>
      <x:c r="B15" s="2"/>
      <x:c r="C15" s="2"/>
      <x:c r="D15" s="2"/>
    </x:row>
    <x:row r="16">
      <x:c r="A16" s="2"/>
      <x:c r="B16" s="2"/>
      <x:c r="C16" s="2"/>
      <x:c r="D16" s="2"/>
    </x:row>
    <x:row r="17" ht="62" customHeight="1">
      <x:c r="A17" s="13" t="str">
        <x:v>Lecture conseillée</x:v>
      </x:c>
      <x:c r="B17" s="13" t="str">
        <x:v>Commencer par Mode d’emploi, puis choisir une fiche dans un lecteur. Index V5 permet de filtrer tout le contenu. Le lecteur HTML reprend toutes les données pour une consultation verticale.</x:v>
      </x:c>
      <x:c r="C17" s="2"/>
      <x:c r="D17" s="2"/>
    </x:row>
    <x:row r="18" ht="62" customHeight="1">
      <x:c r="A18" s="13" t="str">
        <x:v>Votre histoire = voie 6</x:v>
      </x:c>
      <x:c r="B18" s="13" t="str">
        <x:v>O6 demeure la voie de votre histoire : enfance dans la cohorte, rival qui évolue, chasse, maîtrise et transmission. Les cinq autres voies modifient les relations et les missions autour du même socle de progression.</x:v>
      </x:c>
      <x:c r="C18" s="2"/>
      <x:c r="D18" s="2"/>
    </x:row>
    <x:row r="19" ht="62" customHeight="1">
      <x:c r="A19" s="13" t="str">
        <x:v>Reconstruction déclarée</x:v>
      </x:c>
      <x:c r="B19" s="13" t="str">
        <x:v>Les fichiers V2, V3 et V4 exacts ne sont plus récupérables dans cette session. La V5 reconstitue tout le périmètre documenté et ajoute les extensions indiquées dans la provenance. Les anciens textes et formules ne sont pas présentés comme retrouvés à l’identique.</x:v>
      </x:c>
      <x:c r="C19" s="2"/>
      <x:c r="D19" s="2"/>
    </x:row>
    <x:row r="20" ht="62" customHeight="1">
      <x:c r="A20" s="13" t="str">
        <x:v>Warp intégré</x:v>
      </x:c>
      <x:c r="B20" s="13" t="str">
        <x:v>Voyage physique dans le passé : Blooded, vaisseau possédé, fonction Adjutant, quête commune réussie et module installé. Un retour déjà engagé reste garanti. La progression Elite ne dépend pas de ce détour optionnel.</x:v>
      </x:c>
      <x:c r="C20" s="2"/>
      <x:c r="D20" s="2"/>
    </x:row>
    <x:row r="21" ht="62" customHeight="1">
      <x:c r="A21" s="13" t="str">
        <x:v>Une continuité entre les modes</x:v>
      </x:c>
      <x:c r="B21" s="13" t="str">
        <x:v>Une résidence active ; une localisation par objet original ; les mêmes équipiers, stocks et pertes ; un résultat d’opération attribué une seule fois entre héros, RTS et carte. Les profils de monde renvoient au même atlas.</x:v>
      </x:c>
      <x:c r="C21" s="2"/>
      <x:c r="D21" s="2"/>
    </x:row>
    <x:row r="22" ht="62" customHeight="1">
      <x:c r="A22" s="13" t="str">
        <x:v>Lore et création</x:v>
      </x:c>
      <x:c r="B22" s="13" t="str">
        <x:v>Les films servent d’ancrages, les références de l’univers étendu sont signalées. Clans nommés du projet, coutumes locales, Warp, chiffres, maisons et détails du navire constituent des propositions de conception. Le comportement d’un père n’est pas généralisé à toute l’espèce.</x:v>
      </x:c>
      <x:c r="C22" s="2"/>
      <x:c r="D22" s="2"/>
    </x:row>
    <x:row r="23" ht="62" customHeight="1">
      <x:c r="A23" s="13" t="str">
        <x:v>Outils inclus</x:v>
      </x:c>
      <x:c r="B23" s="13" t="str">
        <x:v>Simuler Résidence, Simuler Warp, Manifeste du navire, Simuler Une équipe, Campagne 12 tours et Carte de Korthas. Les cellules ambrées sont modifiables ; les résultats calculés sont des simulations de conception.</x:v>
      </x:c>
      <x:c r="C23" s="2"/>
      <x:c r="D23" s="2"/>
    </x:row>
    <x:row r="24" ht="62" customHeight="1">
      <x:c r="A24" s="13" t="str">
        <x:v>État de réalisation</x:v>
      </x:c>
      <x:c r="B24" s="13" t="str">
        <x:v>Ce livrable décrit le jeu et ses mécaniques. Les scénarios de recette listés restent à jouer après implémentation. Aucun nouveau gameplay, réseau, sprite ou morceau audio n’est déclaré installé dans le dépôt ou le site.</x:v>
      </x:c>
      <x:c r="C24" s="2"/>
      <x:c r="D24" s="2"/>
    </x:row>
    <x:row r="25" ht="62" customHeight="1">
      <x:c r="A25" s="13" t="str">
        <x:v>Reproductibilité</x:v>
      </x:c>
      <x:c r="B25" s="13" t="str">
        <x:v>Les fichiers JSON, générateurs, code du classeur, lecteur HTML et manifeste de livraison sont inclus dans l’archive. Le script V4 conservé est une pièce historique dont les anciennes dépendances manquent.</x:v>
      </x:c>
      <x:c r="C25" s="2"/>
      <x:c r="D25" s="2"/>
    </x:row>
    <x:row r="26">
      <x:c r="A26" s="2"/>
      <x:c r="B26" s="2"/>
      <x:c r="C26" s="2"/>
      <x:c r="D26" s="2"/>
    </x:row>
    <x:row r="27">
      <x:c r="A27" s="2"/>
      <x:c r="B27" s="2"/>
      <x:c r="C27" s="2"/>
      <x:c r="D27" s="2"/>
    </x:row>
    <x:row r="28">
      <x:c r="A28" s="2"/>
      <x:c r="B28" s="2"/>
      <x:c r="C28" s="2"/>
      <x:c r="D28" s="2"/>
    </x:row>
    <x:row r="29">
      <x:c r="A29" s="2"/>
      <x:c r="B29" s="2"/>
      <x:c r="C29" s="2"/>
      <x:c r="D29" s="2"/>
    </x:row>
    <x:row r="30">
      <x:c r="A30" s="2"/>
      <x:c r="B30" s="2"/>
      <x:c r="C30" s="2"/>
      <x:c r="D30" s="2"/>
    </x:row>
    <x:row r="31">
      <x:c r="A31" s="2"/>
      <x:c r="B31" s="2"/>
      <x:c r="C31" s="2"/>
      <x:c r="D31" s="2"/>
    </x:row>
  </x:sheetData>
  <x:pageMargins left="0.7" right="0.7" top="0.75" bottom="0.75" header="0.3" footer="0.3"/>
</x:worksheet>
</file>

<file path=xl/worksheets/sheet2.xml><?xml version="1.0" encoding="utf-8"?>
<x:worksheet xmlns:x="http://schemas.openxmlformats.org/spreadsheetml/2006/main">
  <x:sheetPr>
    <x:tabColor rgb="FF92998B"/>
  </x:sheetPr>
  <x:sheetViews>
    <x:sheetView showGridLines="0" workbookViewId="0">
      <x:pane ySplit="5" topLeftCell="A6" activePane="bottomLeft" state="frozen"/>
    </x:sheetView>
  </x:sheetViews>
  <x:sheetFormatPr defaultRowHeight="15"/>
  <x:cols>
    <x:col min="1" max="1" width="33" hidden="0" customWidth="1"/>
    <x:col min="2" max="2" width="121" hidden="0" customWidth="1"/>
  </x:cols>
  <x:sheetData>
    <x:row r="1">
      <x:c r="A1" s="2"/>
      <x:c r="B1" s="2"/>
    </x:row>
    <x:row r="2" ht="31" customHeight="1">
      <x:c r="A2" s="3" t="str">
        <x:v>Utiliser cette bible</x:v>
      </x:c>
      <x:c r="B2" s="3"/>
    </x:row>
    <x:row r="3">
      <x:c r="A3" s="4"/>
      <x:c r="B3" s="4"/>
    </x:row>
    <x:row r="4">
      <x:c r="A4" s="2"/>
      <x:c r="B4" s="2"/>
    </x:row>
    <x:row r="5" ht="48" customHeight="1">
      <x:c r="A5" s="73" t="str">
        <x:v>Besoin</x:v>
      </x:c>
      <x:c r="B5" s="75" t="str">
        <x:v>Parcours et lecture</x:v>
      </x:c>
    </x:row>
    <x:row r="6" ht="58" customHeight="1">
      <x:c r="A6" s="13" t="str">
        <x:v>Trouver une fiche</x:v>
      </x:c>
      <x:c r="B6" s="13" t="str">
        <x:v>Ouvrir Index V5, filtrer Ensemble ou Titre, puis copier l’identifiant dans B4 du lecteur indiqué. Le menu de B4 propose les IDs de cet ensemble. Chaque rubrique du document source est affichée en entier, verticalement.</x:v>
      </x:c>
    </x:row>
    <x:row r="7" ht="58" customHeight="1">
      <x:c r="A7" s="14" t="str">
        <x:v>Lire toute une table</x:v>
      </x:c>
      <x:c r="B7" s="14" t="str">
        <x:v>Ouvrir l’onglet source indiqué. Les en-têtes sont filtrables, les lignes descriptives ont une hauteur adaptée et l’identifiant reste figé à gauche. Les chiffres sont de vraies valeurs numériques.</x:v>
      </x:c>
    </x:row>
    <x:row r="8" ht="58" customHeight="1">
      <x:c r="A8" s="13" t="str">
        <x:v>Commencer les six voies</x:v>
      </x:c>
      <x:c r="B8" s="13" t="str">
        <x:v>Lire O1 à O6 puis les 36 missions de l’origine choisie. Les actes lisent les résultats des rites communs ; ils ne rejouent pas une nouvelle promotion. Les fins d’Elite sont exclusives, puis Elder et Ancient poursuivent leurs conséquences.</x:v>
      </x:c>
    </x:row>
    <x:row r="9" ht="58" customHeight="1">
      <x:c r="A9" s="14" t="str">
        <x:v>Retrouver les ajouts</x:v>
      </x:c>
      <x:c r="B9" s="14" t="str">
        <x:v>Filtrer Provenance sur Extension V5. Les préfixes de table V5 et les fiches de couverture complètent ce repérage. Une reconstitution documentée est une nouvelle rédaction fidèle aux contraintes connues, pas un extrait de l’ancien fichier perdu.</x:v>
      </x:c>
    </x:row>
    <x:row r="10" ht="58" customHeight="1">
      <x:c r="A10" s="13" t="str">
        <x:v>Débloquer une maison</x:v>
      </x:c>
      <x:c r="B10" s="13" t="str">
        <x:v>Dans Simuler Résidence, choisir HOME-CM07 : Young Blood, respect 40, région ouverte et mission réussie permettent d’habiter. À 60 l’atelier s’ouvre, à 80 l’accueil cérémoniel. Une maison déjà active demande un transfert confirmé.</x:v>
      </x:c>
    </x:row>
    <x:row r="11" ht="58" customHeight="1">
      <x:c r="A11" s="14" t="str">
        <x:v>Explorer le Warp</x:v>
      </x:c>
      <x:c r="B11" s="14" t="str">
        <x:v>Dans Simuler Warp, ouvrir chaque condition séparément. Passer ensuite Voyage engagé et Retour réservé à 1, retirer Adjutant : le retour demeure garanti. Cette vérification porte sur la formule de conception, pas sur un jeu déjà implémenté.</x:v>
      </x:c>
    </x:row>
    <x:row r="12" ht="58" customHeight="1">
      <x:c r="A12" s="13" t="str">
        <x:v>Préparer La Veille Partagée</x:v>
      </x:c>
      <x:c r="B12" s="13" t="str">
        <x:v>Dans Manifeste du navire, les paliers sont 7, 13 et 19 personnes totales. Le joueur est inclus. Activer une ligne supplémentaire consomme une place ; remplacer un PNJ par un joueur MP ne crée pas un siège.</x:v>
      </x:c>
    </x:row>
    <x:row r="13" ht="58" customHeight="1">
      <x:c r="A13" s="14" t="str">
        <x:v>Jouer un trophée</x:v>
      </x:c>
      <x:c r="B13" s="14" t="str">
        <x:v>Lire TR-M01 à TR-M03 pour le tutoriel, TR-A019 pour la rotation du berceau, puis V5-TR-C01-S01 à S08 pour la première enquête avancée. Les points interactifs, commandes, indices, erreurs, aides et états forment des étapes jouables.</x:v>
      </x:c>
    </x:row>
    <x:row r="14" ht="58" customHeight="1">
      <x:c r="A14" s="13" t="str">
        <x:v>Comparer les équipes</x:v>
      </x:c>
      <x:c r="B14" s="13" t="str">
        <x:v>Choisir une unité dans Simuler Une équipe et modifier XP, fatigue, membres, RAV et terrain. Les valeurs proviennent des paramètres et catalogues de guerre. Le résultat est une estimation pour l’équilibrage ; la bataille garde ses décisions tactiques.</x:v>
      </x:c>
    </x:row>
    <x:row r="15" ht="58" customHeight="1">
      <x:c r="A15" s="14" t="str">
        <x:v>Lire une campagne</x:v>
      </x:c>
      <x:c r="B15" s="14" t="str">
        <x:v>Consulter une campagne liée et ses trois objectifs héros, RTS et carte. Une opération conserve un résultat et une récompense uniques. La démonstration de douze tours calcule les stocks à partir d’événements explicitement hypothétiques.</x:v>
      </x:c>
    </x:row>
    <x:row r="16" ht="58" customHeight="1">
      <x:c r="A16" s="13" t="str">
        <x:v>Comprendre les cartes</x:v>
      </x:c>
      <x:c r="B16" s="13" t="str">
        <x:v>Carte de Korthas montre les 36 positions de conception. Passages de Korthas décrit les connexions. Les cinq autres mondes disposent d’un premier théâtre détaillé dans les tables V5 ; leur couverture distingue ce théâtre de l’ambition globale du profil.</x:v>
      </x:c>
    </x:row>
    <x:row r="17" ht="58" customHeight="1">
      <x:c r="A17" s="14" t="str">
        <x:v>Passer à la réalisation</x:v>
      </x:c>
      <x:c r="B17" s="14" t="str">
        <x:v>Lire les 48 états communs et les lots de réalisation. L’interface de conception n’impose pas des noms de variables à un moteur existant : il faut relier les alias du projet aux états décrits, conserver migrations et transactions, puis jouer les scénarios de recette.</x:v>
      </x:c>
    </x:row>
    <x:row r="18" ht="58" customHeight="1">
      <x:c r="A18" s="13" t="str">
        <x:v>Interpréter les sources</x:v>
      </x:c>
      <x:c r="B18" s="13" t="str">
        <x:v>Sources et provenance distingue demande de projet, trace documentaire, source filmique officielle, entretien primaire et article communautaire. La V5 n’affirme ni une organisation universelle des Yautja, ni une technologie Warp attestée au cinéma.</x:v>
      </x:c>
    </x:row>
    <x:row r="19" ht="58" customHeight="1">
      <x:c r="A19" s="14" t="str">
        <x:v>Données et protections</x:v>
      </x:c>
      <x:c r="B19" s="14" t="str">
        <x:v>Le fichier contient des formules et validations, sans macro ni liaison active à un service externe. Les valeurs ambrées sont les paramètres des simulateurs ; les éditer ne modifie aucune sauvegarde du jeu.</x:v>
      </x:c>
    </x:row>
    <x:row r="20" ht="58" customHeight="1">
      <x:c r="A20" s="13" t="str">
        <x:v>Conserver le travail</x:v>
      </x:c>
      <x:c r="B20" s="13" t="str">
        <x:v>Garder l’archive complète avec le classeur et le HTML. Le guide de reconstruction décrit l’ordre des générateurs et la dépendance @oai/artifact-tool du classeur. Les sources JSON et CSV restent lisibles sans cette dépendance.</x:v>
      </x:c>
    </x:row>
  </x:sheetData>
  <x:pageMargins left="0.7" right="0.7" top="0.75" bottom="0.75" header="0.3" footer="0.3"/>
</x:worksheet>
</file>

<file path=xl/worksheets/sheet3.xml><?xml version="1.0" encoding="utf-8"?>
<x:worksheet xmlns:x="http://schemas.openxmlformats.org/spreadsheetml/2006/main">
  <x:sheetPr>
    <x:tabColor rgb="FF26392F"/>
  </x:sheetPr>
  <x:sheetViews>
    <x:sheetView showGridLines="0" workbookViewId="0">
      <x:pane xSplit="1" ySplit="5" topLeftCell="B6" activePane="bottomRight" state="frozen"/>
    </x:sheetView>
  </x:sheetViews>
  <x:sheetFormatPr defaultRowHeight="15"/>
  <x:cols>
    <x:col min="1" max="1" width="24" hidden="0" customWidth="1"/>
    <x:col min="2" max="2" width="74" hidden="0" customWidth="1"/>
    <x:col min="3" max="3" width="24" hidden="0" customWidth="1"/>
    <x:col min="4" max="4" width="34" hidden="0" customWidth="1"/>
    <x:col min="5" max="5" width="30" hidden="0" customWidth="1"/>
    <x:col min="6" max="6" width="56" hidden="0" customWidth="1"/>
    <x:col min="7" max="7" width="12" hidden="0" customWidth="1"/>
    <x:col min="8" max="8" width="14" hidden="0" customWidth="1"/>
  </x:cols>
  <x:sheetData>
    <x:row r="1">
      <x:c r="A1" s="2"/>
      <x:c r="B1" s="2"/>
      <x:c r="C1" s="2"/>
      <x:c r="D1" s="2"/>
      <x:c r="E1" s="2"/>
      <x:c r="F1" s="2"/>
      <x:c r="G1" s="2"/>
    </x:row>
    <x:row r="2" ht="31" customHeight="1">
      <x:c r="A2" s="3" t="str">
        <x:v>Index de toutes les fiches V5</x:v>
      </x:c>
      <x:c r="B2" s="3"/>
      <x:c r="C2" s="3"/>
      <x:c r="D2" s="3"/>
      <x:c r="E2" s="3"/>
      <x:c r="F2" s="3"/>
      <x:c r="G2" s="3"/>
    </x:row>
    <x:row r="3">
      <x:c r="A3" s="4"/>
      <x:c r="B3" s="4"/>
      <x:c r="C3" s="4"/>
      <x:c r="D3" s="4"/>
      <x:c r="E3" s="4"/>
      <x:c r="F3" s="4"/>
      <x:c r="G3" s="4"/>
    </x:row>
    <x:row r="4">
      <x:c r="A4" s="2" t="str">
        <x:v>Filtrer les colonnes ; copier un identifiant dans le lecteur de son ensemble. Les textes sources restent complets.</x:v>
      </x:c>
      <x:c r="B4" s="2"/>
      <x:c r="C4" s="2"/>
      <x:c r="D4" s="2"/>
      <x:c r="E4" s="2"/>
      <x:c r="F4" s="2"/>
      <x:c r="G4" s="2"/>
    </x:row>
    <x:row r="5" ht="48" customHeight="1">
      <x:c r="A5" s="73" t="str">
        <x:v>Identifiant</x:v>
      </x:c>
      <x:c r="B5" s="74" t="str">
        <x:v>Titre</x:v>
      </x:c>
      <x:c r="C5" s="74" t="str">
        <x:v>Ensemble</x:v>
      </x:c>
      <x:c r="D5" s="74" t="str">
        <x:v>Onglet source</x:v>
      </x:c>
      <x:c r="E5" s="74" t="str">
        <x:v>Lecteur</x:v>
      </x:c>
      <x:c r="F5" s="74" t="str">
        <x:v>Provenance</x:v>
      </x:c>
      <x:c r="G5" s="74" t="str">
        <x:v>Champs</x:v>
      </x:c>
      <x:c r="H5" s="75" t="str">
        <x:v>Ligne source</x:v>
      </x:c>
    </x:row>
    <x:row r="6" ht="52" customHeight="1">
      <x:c r="A6" s="13" t="str">
        <x:v>O1</x:v>
      </x:c>
      <x:c r="B6" s="13" t="str">
        <x:v>Rejeté du clan</x:v>
      </x:c>
      <x:c r="C6" s="13" t="str">
        <x:v>Histoire</x:v>
      </x:c>
      <x:c r="D6" s="13" t="str">
        <x:v>Les six voies</x:v>
      </x:c>
      <x:c r="E6" s="13" t="str">
        <x:v>Lire Histoire</x:v>
      </x:c>
      <x:c r="F6" s="13" t="str">
        <x:v>Reconstitution documentée V4 — nouvelle rédaction V5</x:v>
      </x:c>
      <x:c r="G6" s="15" t="n">
        <x:v>11</x:v>
      </x:c>
      <x:c r="H6" s="15" t="n">
        <x:v>6</x:v>
      </x:c>
    </x:row>
    <x:row r="7" ht="52" customHeight="1">
      <x:c r="A7" s="13" t="str">
        <x:v>O2</x:v>
      </x:c>
      <x:c r="B7" s="13" t="str">
        <x:v>Héritier du masque</x:v>
      </x:c>
      <x:c r="C7" s="13" t="str">
        <x:v>Histoire</x:v>
      </x:c>
      <x:c r="D7" s="13" t="str">
        <x:v>Les six voies</x:v>
      </x:c>
      <x:c r="E7" s="13" t="str">
        <x:v>Lire Histoire</x:v>
      </x:c>
      <x:c r="F7" s="13" t="str">
        <x:v>Reconstitution documentée V4 — nouvelle rédaction V5</x:v>
      </x:c>
      <x:c r="G7" s="15" t="n">
        <x:v>11</x:v>
      </x:c>
      <x:c r="H7" s="15" t="n">
        <x:v>7</x:v>
      </x:c>
    </x:row>
    <x:row r="8" ht="52" customHeight="1">
      <x:c r="A8" s="13" t="str">
        <x:v>O3</x:v>
      </x:c>
      <x:c r="B8" s="13" t="str">
        <x:v>Porteur des derniers noms</x:v>
      </x:c>
      <x:c r="C8" s="13" t="str">
        <x:v>Histoire</x:v>
      </x:c>
      <x:c r="D8" s="13" t="str">
        <x:v>Les six voies</x:v>
      </x:c>
      <x:c r="E8" s="13" t="str">
        <x:v>Lire Histoire</x:v>
      </x:c>
      <x:c r="F8" s="13" t="str">
        <x:v>Reconstitution documentée V4 — nouvelle rédaction V5</x:v>
      </x:c>
      <x:c r="G8" s="15" t="n">
        <x:v>11</x:v>
      </x:c>
      <x:c r="H8" s="15" t="n">
        <x:v>8</x:v>
      </x:c>
    </x:row>
    <x:row r="9" ht="52" customHeight="1">
      <x:c r="A9" s="13" t="str">
        <x:v>O4</x:v>
      </x:c>
      <x:c r="B9" s="13" t="str">
        <x:v>Nom entaché</x:v>
      </x:c>
      <x:c r="C9" s="13" t="str">
        <x:v>Histoire</x:v>
      </x:c>
      <x:c r="D9" s="13" t="str">
        <x:v>Les six voies</x:v>
      </x:c>
      <x:c r="E9" s="13" t="str">
        <x:v>Lire Histoire</x:v>
      </x:c>
      <x:c r="F9" s="13" t="str">
        <x:v>Reconstitution documentée V4 — nouvelle rédaction V5</x:v>
      </x:c>
      <x:c r="G9" s="15" t="n">
        <x:v>11</x:v>
      </x:c>
      <x:c r="H9" s="15" t="n">
        <x:v>9</x:v>
      </x:c>
    </x:row>
    <x:row r="10" ht="52" customHeight="1">
      <x:c r="A10" s="13" t="str">
        <x:v>O5</x:v>
      </x:c>
      <x:c r="B10" s="13" t="str">
        <x:v>Dette envers l’Étranger</x:v>
      </x:c>
      <x:c r="C10" s="13" t="str">
        <x:v>Histoire</x:v>
      </x:c>
      <x:c r="D10" s="13" t="str">
        <x:v>Les six voies</x:v>
      </x:c>
      <x:c r="E10" s="13" t="str">
        <x:v>Lire Histoire</x:v>
      </x:c>
      <x:c r="F10" s="13" t="str">
        <x:v>Reconstitution documentée V4 — nouvelle rédaction V5</x:v>
      </x:c>
      <x:c r="G10" s="15" t="n">
        <x:v>11</x:v>
      </x:c>
      <x:c r="H10" s="15" t="n">
        <x:v>10</x:v>
      </x:c>
    </x:row>
    <x:row r="11" ht="52" customHeight="1">
      <x:c r="A11" s="13" t="str">
        <x:v>O6</x:v>
      </x:c>
      <x:c r="B11" s="13" t="str">
        <x:v>La Longue Chasse</x:v>
      </x:c>
      <x:c r="C11" s="13" t="str">
        <x:v>Histoire</x:v>
      </x:c>
      <x:c r="D11" s="13" t="str">
        <x:v>Les six voies</x:v>
      </x:c>
      <x:c r="E11" s="13" t="str">
        <x:v>Lire Histoire</x:v>
      </x:c>
      <x:c r="F11" s="13" t="str">
        <x:v>Reconstitution documentée V4 — nouvelle rédaction V5</x:v>
      </x:c>
      <x:c r="G11" s="15" t="n">
        <x:v>11</x:v>
      </x:c>
      <x:c r="H11" s="15" t="n">
        <x:v>11</x:v>
      </x:c>
    </x:row>
    <x:row r="12" ht="52" customHeight="1">
      <x:c r="A12" s="13" t="str">
        <x:v>O1-M01</x:v>
      </x:c>
      <x:c r="B12" s="13" t="str">
        <x:v>La marche trop haute</x:v>
      </x:c>
      <x:c r="C12" s="13" t="str">
        <x:v>Histoire</x:v>
      </x:c>
      <x:c r="D12" s="13" t="str">
        <x:v>Missions des six voies</x:v>
      </x:c>
      <x:c r="E12" s="13" t="str">
        <x:v>Lire Histoire</x:v>
      </x:c>
      <x:c r="F12" s="13" t="str">
        <x:v>Reconstitution documentée V4 — nouvelle rédaction V5</x:v>
      </x:c>
      <x:c r="G12" s="15" t="n">
        <x:v>13</x:v>
      </x:c>
      <x:c r="H12" s="15" t="n">
        <x:v>6</x:v>
      </x:c>
    </x:row>
    <x:row r="13" ht="52" customHeight="1">
      <x:c r="A13" s="13" t="str">
        <x:v>O1-M02</x:v>
      </x:c>
      <x:c r="B13" s="13" t="str">
        <x:v>La gamelle renversée</x:v>
      </x:c>
      <x:c r="C13" s="13" t="str">
        <x:v>Histoire</x:v>
      </x:c>
      <x:c r="D13" s="13" t="str">
        <x:v>Missions des six voies</x:v>
      </x:c>
      <x:c r="E13" s="13" t="str">
        <x:v>Lire Histoire</x:v>
      </x:c>
      <x:c r="F13" s="13" t="str">
        <x:v>Reconstitution documentée V4 — nouvelle rédaction V5</x:v>
      </x:c>
      <x:c r="G13" s="15" t="n">
        <x:v>13</x:v>
      </x:c>
      <x:c r="H13" s="15" t="n">
        <x:v>7</x:v>
      </x:c>
    </x:row>
    <x:row r="14" ht="52" customHeight="1">
      <x:c r="A14" s="13" t="str">
        <x:v>O1-M03</x:v>
      </x:c>
      <x:c r="B14" s="13" t="str">
        <x:v>Le nom sur la pierre</x:v>
      </x:c>
      <x:c r="C14" s="13" t="str">
        <x:v>Histoire</x:v>
      </x:c>
      <x:c r="D14" s="13" t="str">
        <x:v>Missions des six voies</x:v>
      </x:c>
      <x:c r="E14" s="13" t="str">
        <x:v>Lire Histoire</x:v>
      </x:c>
      <x:c r="F14" s="13" t="str">
        <x:v>Reconstitution documentée V4 — nouvelle rédaction V5</x:v>
      </x:c>
      <x:c r="G14" s="15" t="n">
        <x:v>13</x:v>
      </x:c>
      <x:c r="H14" s="15" t="n">
        <x:v>8</x:v>
      </x:c>
    </x:row>
    <x:row r="15" ht="52" customHeight="1">
      <x:c r="A15" s="13" t="str">
        <x:v>O1-M04</x:v>
      </x:c>
      <x:c r="B15" s="13" t="str">
        <x:v>Sous les jarres chaudes</x:v>
      </x:c>
      <x:c r="C15" s="13" t="str">
        <x:v>Histoire</x:v>
      </x:c>
      <x:c r="D15" s="13" t="str">
        <x:v>Missions des six voies</x:v>
      </x:c>
      <x:c r="E15" s="13" t="str">
        <x:v>Lire Histoire</x:v>
      </x:c>
      <x:c r="F15" s="13" t="str">
        <x:v>Reconstitution documentée V4 — nouvelle rédaction V5</x:v>
      </x:c>
      <x:c r="G15" s="15" t="n">
        <x:v>13</x:v>
      </x:c>
      <x:c r="H15" s="15" t="n">
        <x:v>9</x:v>
      </x:c>
    </x:row>
    <x:row r="16" ht="52" customHeight="1">
      <x:c r="A16" s="13" t="str">
        <x:v>O1-M05</x:v>
      </x:c>
      <x:c r="B16" s="13" t="str">
        <x:v>Ce que voit l’instructrice</x:v>
      </x:c>
      <x:c r="C16" s="13" t="str">
        <x:v>Histoire</x:v>
      </x:c>
      <x:c r="D16" s="13" t="str">
        <x:v>Missions des six voies</x:v>
      </x:c>
      <x:c r="E16" s="13" t="str">
        <x:v>Lire Histoire</x:v>
      </x:c>
      <x:c r="F16" s="13" t="str">
        <x:v>Reconstitution documentée V4 — nouvelle rédaction V5</x:v>
      </x:c>
      <x:c r="G16" s="15" t="n">
        <x:v>13</x:v>
      </x:c>
      <x:c r="H16" s="15" t="n">
        <x:v>10</x:v>
      </x:c>
    </x:row>
    <x:row r="17" ht="52" customHeight="1">
      <x:c r="A17" s="13" t="str">
        <x:v>O1-M06</x:v>
      </x:c>
      <x:c r="B17" s="13" t="str">
        <x:v>Une porte qui ferme</x:v>
      </x:c>
      <x:c r="C17" s="13" t="str">
        <x:v>Histoire</x:v>
      </x:c>
      <x:c r="D17" s="13" t="str">
        <x:v>Missions des six voies</x:v>
      </x:c>
      <x:c r="E17" s="13" t="str">
        <x:v>Lire Histoire</x:v>
      </x:c>
      <x:c r="F17" s="13" t="str">
        <x:v>Reconstitution documentée V4 — nouvelle rédaction V5</x:v>
      </x:c>
      <x:c r="G17" s="15" t="n">
        <x:v>13</x:v>
      </x:c>
      <x:c r="H17" s="15" t="n">
        <x:v>11</x:v>
      </x:c>
    </x:row>
    <x:row r="18" ht="52" customHeight="1">
      <x:c r="A18" s="13" t="str">
        <x:v>O1-M07</x:v>
      </x:c>
      <x:c r="B18" s="13" t="str">
        <x:v>Le poids de l’arme</x:v>
      </x:c>
      <x:c r="C18" s="13" t="str">
        <x:v>Histoire</x:v>
      </x:c>
      <x:c r="D18" s="13" t="str">
        <x:v>Missions des six voies</x:v>
      </x:c>
      <x:c r="E18" s="13" t="str">
        <x:v>Lire Histoire</x:v>
      </x:c>
      <x:c r="F18" s="13" t="str">
        <x:v>Reconstitution documentée V4 — nouvelle rédaction V5</x:v>
      </x:c>
      <x:c r="G18" s="15" t="n">
        <x:v>13</x:v>
      </x:c>
      <x:c r="H18" s="15" t="n">
        <x:v>12</x:v>
      </x:c>
    </x:row>
    <x:row r="19" ht="52" customHeight="1">
      <x:c r="A19" s="13" t="str">
        <x:v>O1-M08</x:v>
      </x:c>
      <x:c r="B19" s="13" t="str">
        <x:v>L’odeur au-dessus du vent</x:v>
      </x:c>
      <x:c r="C19" s="13" t="str">
        <x:v>Histoire</x:v>
      </x:c>
      <x:c r="D19" s="13" t="str">
        <x:v>Missions des six voies</x:v>
      </x:c>
      <x:c r="E19" s="13" t="str">
        <x:v>Lire Histoire</x:v>
      </x:c>
      <x:c r="F19" s="13" t="str">
        <x:v>Reconstitution documentée V4 — nouvelle rédaction V5</x:v>
      </x:c>
      <x:c r="G19" s="15" t="n">
        <x:v>13</x:v>
      </x:c>
      <x:c r="H19" s="15" t="n">
        <x:v>13</x:v>
      </x:c>
    </x:row>
    <x:row r="20" ht="52" customHeight="1">
      <x:c r="A20" s="13" t="str">
        <x:v>O1-M09</x:v>
      </x:c>
      <x:c r="B20" s="13" t="str">
        <x:v>Le pari de Ruun</x:v>
      </x:c>
      <x:c r="C20" s="13" t="str">
        <x:v>Histoire</x:v>
      </x:c>
      <x:c r="D20" s="13" t="str">
        <x:v>Missions des six voies</x:v>
      </x:c>
      <x:c r="E20" s="13" t="str">
        <x:v>Lire Histoire</x:v>
      </x:c>
      <x:c r="F20" s="13" t="str">
        <x:v>Reconstitution documentée V4 — nouvelle rédaction V5</x:v>
      </x:c>
      <x:c r="G20" s="15" t="n">
        <x:v>13</x:v>
      </x:c>
      <x:c r="H20" s="15" t="n">
        <x:v>14</x:v>
      </x:c>
    </x:row>
    <x:row r="21" ht="52" customHeight="1">
      <x:c r="A21" s="13" t="str">
        <x:v>O1-M10</x:v>
      </x:c>
      <x:c r="B21" s="13" t="str">
        <x:v>Le filet sans issue</x:v>
      </x:c>
      <x:c r="C21" s="13" t="str">
        <x:v>Histoire</x:v>
      </x:c>
      <x:c r="D21" s="13" t="str">
        <x:v>Missions des six voies</x:v>
      </x:c>
      <x:c r="E21" s="13" t="str">
        <x:v>Lire Histoire</x:v>
      </x:c>
      <x:c r="F21" s="13" t="str">
        <x:v>Reconstitution documentée V4 — nouvelle rédaction V5</x:v>
      </x:c>
      <x:c r="G21" s="15" t="n">
        <x:v>13</x:v>
      </x:c>
      <x:c r="H21" s="15" t="n">
        <x:v>15</x:v>
      </x:c>
    </x:row>
    <x:row r="22" ht="52" customHeight="1">
      <x:c r="A22" s="13" t="str">
        <x:v>O1-M11</x:v>
      </x:c>
      <x:c r="B22" s="13" t="str">
        <x:v>Les témoins du passage</x:v>
      </x:c>
      <x:c r="C22" s="13" t="str">
        <x:v>Histoire</x:v>
      </x:c>
      <x:c r="D22" s="13" t="str">
        <x:v>Missions des six voies</x:v>
      </x:c>
      <x:c r="E22" s="13" t="str">
        <x:v>Lire Histoire</x:v>
      </x:c>
      <x:c r="F22" s="13" t="str">
        <x:v>Reconstitution documentée V4 — nouvelle rédaction V5</x:v>
      </x:c>
      <x:c r="G22" s="15" t="n">
        <x:v>13</x:v>
      </x:c>
      <x:c r="H22" s="15" t="n">
        <x:v>16</x:v>
      </x:c>
    </x:row>
    <x:row r="23" ht="52" customHeight="1">
      <x:c r="A23" s="13" t="str">
        <x:v>O1-M12</x:v>
      </x:c>
      <x:c r="B23" s="13" t="str">
        <x:v>Le regard de la tribune</x:v>
      </x:c>
      <x:c r="C23" s="13" t="str">
        <x:v>Histoire</x:v>
      </x:c>
      <x:c r="D23" s="13" t="str">
        <x:v>Missions des six voies</x:v>
      </x:c>
      <x:c r="E23" s="13" t="str">
        <x:v>Lire Histoire</x:v>
      </x:c>
      <x:c r="F23" s="13" t="str">
        <x:v>Reconstitution documentée V4 — nouvelle rédaction V5</x:v>
      </x:c>
      <x:c r="G23" s="15" t="n">
        <x:v>13</x:v>
      </x:c>
      <x:c r="H23" s="15" t="n">
        <x:v>17</x:v>
      </x:c>
    </x:row>
    <x:row r="24" ht="52" customHeight="1">
      <x:c r="A24" s="13" t="str">
        <x:v>O1-M13</x:v>
      </x:c>
      <x:c r="B24" s="13" t="str">
        <x:v>Les trois ombres du frère</x:v>
      </x:c>
      <x:c r="C24" s="13" t="str">
        <x:v>Histoire</x:v>
      </x:c>
      <x:c r="D24" s="13" t="str">
        <x:v>Missions des six voies</x:v>
      </x:c>
      <x:c r="E24" s="13" t="str">
        <x:v>Lire Histoire</x:v>
      </x:c>
      <x:c r="F24" s="13" t="str">
        <x:v>Reconstitution documentée V4 — nouvelle rédaction V5</x:v>
      </x:c>
      <x:c r="G24" s="15" t="n">
        <x:v>13</x:v>
      </x:c>
      <x:c r="H24" s="15" t="n">
        <x:v>18</x:v>
      </x:c>
    </x:row>
    <x:row r="25" ht="52" customHeight="1">
      <x:c r="A25" s="13" t="str">
        <x:v>O1-M14</x:v>
      </x:c>
      <x:c r="B25" s="13" t="str">
        <x:v>Le sang sur le rocher</x:v>
      </x:c>
      <x:c r="C25" s="13" t="str">
        <x:v>Histoire</x:v>
      </x:c>
      <x:c r="D25" s="13" t="str">
        <x:v>Missions des six voies</x:v>
      </x:c>
      <x:c r="E25" s="13" t="str">
        <x:v>Lire Histoire</x:v>
      </x:c>
      <x:c r="F25" s="13" t="str">
        <x:v>Reconstitution documentée V4 — nouvelle rédaction V5</x:v>
      </x:c>
      <x:c r="G25" s="15" t="n">
        <x:v>13</x:v>
      </x:c>
      <x:c r="H25" s="15" t="n">
        <x:v>19</x:v>
      </x:c>
    </x:row>
    <x:row r="26" ht="52" customHeight="1">
      <x:c r="A26" s="13" t="str">
        <x:v>O1-M15</x:v>
      </x:c>
      <x:c r="B26" s="13" t="str">
        <x:v>Le chasseur derrière moi</x:v>
      </x:c>
      <x:c r="C26" s="13" t="str">
        <x:v>Histoire</x:v>
      </x:c>
      <x:c r="D26" s="13" t="str">
        <x:v>Missions des six voies</x:v>
      </x:c>
      <x:c r="E26" s="13" t="str">
        <x:v>Lire Histoire</x:v>
      </x:c>
      <x:c r="F26" s="13" t="str">
        <x:v>Reconstitution documentée V4 — nouvelle rédaction V5</x:v>
      </x:c>
      <x:c r="G26" s="15" t="n">
        <x:v>13</x:v>
      </x:c>
      <x:c r="H26" s="15" t="n">
        <x:v>20</x:v>
      </x:c>
    </x:row>
    <x:row r="27" ht="52" customHeight="1">
      <x:c r="A27" s="13" t="str">
        <x:v>O1-M16</x:v>
      </x:c>
      <x:c r="B27" s="13" t="str">
        <x:v>La lame rendue</x:v>
      </x:c>
      <x:c r="C27" s="13" t="str">
        <x:v>Histoire</x:v>
      </x:c>
      <x:c r="D27" s="13" t="str">
        <x:v>Missions des six voies</x:v>
      </x:c>
      <x:c r="E27" s="13" t="str">
        <x:v>Lire Histoire</x:v>
      </x:c>
      <x:c r="F27" s="13" t="str">
        <x:v>Reconstitution documentée V4 — nouvelle rédaction V5</x:v>
      </x:c>
      <x:c r="G27" s="15" t="n">
        <x:v>13</x:v>
      </x:c>
      <x:c r="H27" s="15" t="n">
        <x:v>21</x:v>
      </x:c>
    </x:row>
    <x:row r="28" ht="52" customHeight="1">
      <x:c r="A28" s="13" t="str">
        <x:v>O1-M17</x:v>
      </x:c>
      <x:c r="B28" s="13" t="str">
        <x:v>Ceux qui ouvrent la porte</x:v>
      </x:c>
      <x:c r="C28" s="13" t="str">
        <x:v>Histoire</x:v>
      </x:c>
      <x:c r="D28" s="13" t="str">
        <x:v>Missions des six voies</x:v>
      </x:c>
      <x:c r="E28" s="13" t="str">
        <x:v>Lire Histoire</x:v>
      </x:c>
      <x:c r="F28" s="13" t="str">
        <x:v>Reconstitution documentée V4 — nouvelle rédaction V5</x:v>
      </x:c>
      <x:c r="G28" s="15" t="n">
        <x:v>13</x:v>
      </x:c>
      <x:c r="H28" s="15" t="n">
        <x:v>22</x:v>
      </x:c>
    </x:row>
    <x:row r="29" ht="52" customHeight="1">
      <x:c r="A29" s="13" t="str">
        <x:v>O1-M18</x:v>
      </x:c>
      <x:c r="B29" s="13" t="str">
        <x:v>Partir sans être chassé</x:v>
      </x:c>
      <x:c r="C29" s="13" t="str">
        <x:v>Histoire</x:v>
      </x:c>
      <x:c r="D29" s="13" t="str">
        <x:v>Missions des six voies</x:v>
      </x:c>
      <x:c r="E29" s="13" t="str">
        <x:v>Lire Histoire</x:v>
      </x:c>
      <x:c r="F29" s="13" t="str">
        <x:v>Reconstitution documentée V4 — nouvelle rédaction V5</x:v>
      </x:c>
      <x:c r="G29" s="15" t="n">
        <x:v>13</x:v>
      </x:c>
      <x:c r="H29" s="15" t="n">
        <x:v>23</x:v>
      </x:c>
    </x:row>
    <x:row r="30" ht="52" customHeight="1">
      <x:c r="A30" s="13" t="str">
        <x:v>O1-M19</x:v>
      </x:c>
      <x:c r="B30" s="13" t="str">
        <x:v>Un ciel sans son regard</x:v>
      </x:c>
      <x:c r="C30" s="13" t="str">
        <x:v>Histoire</x:v>
      </x:c>
      <x:c r="D30" s="13" t="str">
        <x:v>Missions des six voies</x:v>
      </x:c>
      <x:c r="E30" s="13" t="str">
        <x:v>Lire Histoire</x:v>
      </x:c>
      <x:c r="F30" s="13" t="str">
        <x:v>Reconstitution documentée V4 — nouvelle rédaction V5</x:v>
      </x:c>
      <x:c r="G30" s="15" t="n">
        <x:v>13</x:v>
      </x:c>
      <x:c r="H30" s="15" t="n">
        <x:v>24</x:v>
      </x:c>
    </x:row>
    <x:row r="31" ht="52" customHeight="1">
      <x:c r="A31" s="13" t="str">
        <x:v>O1-M20</x:v>
      </x:c>
      <x:c r="B31" s="13" t="str">
        <x:v>La proie qui recule</x:v>
      </x:c>
      <x:c r="C31" s="13" t="str">
        <x:v>Histoire</x:v>
      </x:c>
      <x:c r="D31" s="13" t="str">
        <x:v>Missions des six voies</x:v>
      </x:c>
      <x:c r="E31" s="13" t="str">
        <x:v>Lire Histoire</x:v>
      </x:c>
      <x:c r="F31" s="13" t="str">
        <x:v>Reconstitution documentée V4 — nouvelle rédaction V5</x:v>
      </x:c>
      <x:c r="G31" s="15" t="n">
        <x:v>13</x:v>
      </x:c>
      <x:c r="H31" s="15" t="n">
        <x:v>25</x:v>
      </x:c>
    </x:row>
    <x:row r="32" ht="52" customHeight="1">
      <x:c r="A32" s="13" t="str">
        <x:v>O1-M21</x:v>
      </x:c>
      <x:c r="B32" s="13" t="str">
        <x:v>Le message incomplet</x:v>
      </x:c>
      <x:c r="C32" s="13" t="str">
        <x:v>Histoire</x:v>
      </x:c>
      <x:c r="D32" s="13" t="str">
        <x:v>Missions des six voies</x:v>
      </x:c>
      <x:c r="E32" s="13" t="str">
        <x:v>Lire Histoire</x:v>
      </x:c>
      <x:c r="F32" s="13" t="str">
        <x:v>Reconstitution documentée V4 — nouvelle rédaction V5</x:v>
      </x:c>
      <x:c r="G32" s="15" t="n">
        <x:v>13</x:v>
      </x:c>
      <x:c r="H32" s="15" t="n">
        <x:v>26</x:v>
      </x:c>
    </x:row>
    <x:row r="33" ht="52" customHeight="1">
      <x:c r="A33" s="13" t="str">
        <x:v>O1-M22</x:v>
      </x:c>
      <x:c r="B33" s="13" t="str">
        <x:v>Le masque prêté</x:v>
      </x:c>
      <x:c r="C33" s="13" t="str">
        <x:v>Histoire</x:v>
      </x:c>
      <x:c r="D33" s="13" t="str">
        <x:v>Missions des six voies</x:v>
      </x:c>
      <x:c r="E33" s="13" t="str">
        <x:v>Lire Histoire</x:v>
      </x:c>
      <x:c r="F33" s="13" t="str">
        <x:v>Reconstitution documentée V4 — nouvelle rédaction V5</x:v>
      </x:c>
      <x:c r="G33" s="15" t="n">
        <x:v>13</x:v>
      </x:c>
      <x:c r="H33" s="15" t="n">
        <x:v>27</x:v>
      </x:c>
    </x:row>
    <x:row r="34" ht="52" customHeight="1">
      <x:c r="A34" s="13" t="str">
        <x:v>O1-M23</x:v>
      </x:c>
      <x:c r="B34" s="13" t="str">
        <x:v>Le retour du piège</x:v>
      </x:c>
      <x:c r="C34" s="13" t="str">
        <x:v>Histoire</x:v>
      </x:c>
      <x:c r="D34" s="13" t="str">
        <x:v>Missions des six voies</x:v>
      </x:c>
      <x:c r="E34" s="13" t="str">
        <x:v>Lire Histoire</x:v>
      </x:c>
      <x:c r="F34" s="13" t="str">
        <x:v>Reconstitution documentée V4 — nouvelle rédaction V5</x:v>
      </x:c>
      <x:c r="G34" s="15" t="n">
        <x:v>13</x:v>
      </x:c>
      <x:c r="H34" s="15" t="n">
        <x:v>28</x:v>
      </x:c>
    </x:row>
    <x:row r="35" ht="52" customHeight="1">
      <x:c r="A35" s="13" t="str">
        <x:v>O1-M24</x:v>
      </x:c>
      <x:c r="B35" s="13" t="str">
        <x:v>Le nom peint sur la coque</x:v>
      </x:c>
      <x:c r="C35" s="13" t="str">
        <x:v>Histoire</x:v>
      </x:c>
      <x:c r="D35" s="13" t="str">
        <x:v>Missions des six voies</x:v>
      </x:c>
      <x:c r="E35" s="13" t="str">
        <x:v>Lire Histoire</x:v>
      </x:c>
      <x:c r="F35" s="13" t="str">
        <x:v>Reconstitution documentée V4 — nouvelle rédaction V5</x:v>
      </x:c>
      <x:c r="G35" s="15" t="n">
        <x:v>13</x:v>
      </x:c>
      <x:c r="H35" s="15" t="n">
        <x:v>29</x:v>
      </x:c>
    </x:row>
    <x:row r="36" ht="52" customHeight="1">
      <x:c r="A36" s="13" t="str">
        <x:v>O1-M25</x:v>
      </x:c>
      <x:c r="B36" s="13" t="str">
        <x:v>La force devant témoins</x:v>
      </x:c>
      <x:c r="C36" s="13" t="str">
        <x:v>Histoire</x:v>
      </x:c>
      <x:c r="D36" s="13" t="str">
        <x:v>Missions des six voies</x:v>
      </x:c>
      <x:c r="E36" s="13" t="str">
        <x:v>Lire Histoire</x:v>
      </x:c>
      <x:c r="F36" s="13" t="str">
        <x:v>Reconstitution documentée V4 — nouvelle rédaction V5</x:v>
      </x:c>
      <x:c r="G36" s="15" t="n">
        <x:v>13</x:v>
      </x:c>
      <x:c r="H36" s="15" t="n">
        <x:v>30</x:v>
      </x:c>
    </x:row>
    <x:row r="37" ht="52" customHeight="1">
      <x:c r="A37" s="13" t="str">
        <x:v>O1-M26</x:v>
      </x:c>
      <x:c r="B37" s="13" t="str">
        <x:v>Le frère hors du cercle</x:v>
      </x:c>
      <x:c r="C37" s="13" t="str">
        <x:v>Histoire</x:v>
      </x:c>
      <x:c r="D37" s="13" t="str">
        <x:v>Missions des six voies</x:v>
      </x:c>
      <x:c r="E37" s="13" t="str">
        <x:v>Lire Histoire</x:v>
      </x:c>
      <x:c r="F37" s="13" t="str">
        <x:v>Reconstitution documentée V4 — nouvelle rédaction V5</x:v>
      </x:c>
      <x:c r="G37" s="15" t="n">
        <x:v>13</x:v>
      </x:c>
      <x:c r="H37" s="15" t="n">
        <x:v>31</x:v>
      </x:c>
    </x:row>
    <x:row r="38" ht="52" customHeight="1">
      <x:c r="A38" s="13" t="str">
        <x:v>O1-M27</x:v>
      </x:c>
      <x:c r="B38" s="13" t="str">
        <x:v>La dernière chasse de Varek</x:v>
      </x:c>
      <x:c r="C38" s="13" t="str">
        <x:v>Histoire</x:v>
      </x:c>
      <x:c r="D38" s="13" t="str">
        <x:v>Missions des six voies</x:v>
      </x:c>
      <x:c r="E38" s="13" t="str">
        <x:v>Lire Histoire</x:v>
      </x:c>
      <x:c r="F38" s="13" t="str">
        <x:v>Reconstitution documentée V4 — nouvelle rédaction V5</x:v>
      </x:c>
      <x:c r="G38" s="15" t="n">
        <x:v>13</x:v>
      </x:c>
      <x:c r="H38" s="15" t="n">
        <x:v>32</x:v>
      </x:c>
    </x:row>
    <x:row r="39" ht="52" customHeight="1">
      <x:c r="A39" s="13" t="str">
        <x:v>O1-M28</x:v>
      </x:c>
      <x:c r="B39" s="13" t="str">
        <x:v>Les trois issues du cercle</x:v>
      </x:c>
      <x:c r="C39" s="13" t="str">
        <x:v>Histoire</x:v>
      </x:c>
      <x:c r="D39" s="13" t="str">
        <x:v>Missions des six voies</x:v>
      </x:c>
      <x:c r="E39" s="13" t="str">
        <x:v>Lire Histoire</x:v>
      </x:c>
      <x:c r="F39" s="13" t="str">
        <x:v>Reconstitution documentée V4 — nouvelle rédaction V5</x:v>
      </x:c>
      <x:c r="G39" s="15" t="n">
        <x:v>13</x:v>
      </x:c>
      <x:c r="H39" s="15" t="n">
        <x:v>33</x:v>
      </x:c>
    </x:row>
    <x:row r="40" ht="52" customHeight="1">
      <x:c r="A40" s="13" t="str">
        <x:v>O1-M29</x:v>
      </x:c>
      <x:c r="B40" s="13" t="str">
        <x:v>Choisir ce qui m’appartient</x:v>
      </x:c>
      <x:c r="C40" s="13" t="str">
        <x:v>Histoire</x:v>
      </x:c>
      <x:c r="D40" s="13" t="str">
        <x:v>Missions des six voies</x:v>
      </x:c>
      <x:c r="E40" s="13" t="str">
        <x:v>Lire Histoire</x:v>
      </x:c>
      <x:c r="F40" s="13" t="str">
        <x:v>Reconstitution documentée V4 — nouvelle rédaction V5</x:v>
      </x:c>
      <x:c r="G40" s="15" t="n">
        <x:v>13</x:v>
      </x:c>
      <x:c r="H40" s="15" t="n">
        <x:v>34</x:v>
      </x:c>
    </x:row>
    <x:row r="41" ht="52" customHeight="1">
      <x:c r="A41" s="13" t="str">
        <x:v>O1-M30</x:v>
      </x:c>
      <x:c r="B41" s="13" t="str">
        <x:v>Le seuil franchi</x:v>
      </x:c>
      <x:c r="C41" s="13" t="str">
        <x:v>Histoire</x:v>
      </x:c>
      <x:c r="D41" s="13" t="str">
        <x:v>Missions des six voies</x:v>
      </x:c>
      <x:c r="E41" s="13" t="str">
        <x:v>Lire Histoire</x:v>
      </x:c>
      <x:c r="F41" s="13" t="str">
        <x:v>Reconstitution documentée V4 — nouvelle rédaction V5</x:v>
      </x:c>
      <x:c r="G41" s="15" t="n">
        <x:v>13</x:v>
      </x:c>
      <x:c r="H41" s="15" t="n">
        <x:v>35</x:v>
      </x:c>
    </x:row>
    <x:row r="42" ht="52" customHeight="1">
      <x:c r="A42" s="13" t="str">
        <x:v>O1-M31</x:v>
      </x:c>
      <x:c r="B42" s="13" t="str">
        <x:v>L’enfant sur la marche</x:v>
      </x:c>
      <x:c r="C42" s="13" t="str">
        <x:v>Histoire</x:v>
      </x:c>
      <x:c r="D42" s="13" t="str">
        <x:v>Missions des six voies</x:v>
      </x:c>
      <x:c r="E42" s="13" t="str">
        <x:v>Lire Histoire</x:v>
      </x:c>
      <x:c r="F42" s="13" t="str">
        <x:v>Reconstitution documentée V4 — nouvelle rédaction V5</x:v>
      </x:c>
      <x:c r="G42" s="15" t="n">
        <x:v>13</x:v>
      </x:c>
      <x:c r="H42" s="15" t="n">
        <x:v>36</x:v>
      </x:c>
    </x:row>
    <x:row r="43" ht="52" customHeight="1">
      <x:c r="A43" s="13" t="str">
        <x:v>O1-M32</x:v>
      </x:c>
      <x:c r="B43" s="13" t="str">
        <x:v>La place de Dhera</x:v>
      </x:c>
      <x:c r="C43" s="13" t="str">
        <x:v>Histoire</x:v>
      </x:c>
      <x:c r="D43" s="13" t="str">
        <x:v>Missions des six voies</x:v>
      </x:c>
      <x:c r="E43" s="13" t="str">
        <x:v>Lire Histoire</x:v>
      </x:c>
      <x:c r="F43" s="13" t="str">
        <x:v>Reconstitution documentée V4 — nouvelle rédaction V5</x:v>
      </x:c>
      <x:c r="G43" s="15" t="n">
        <x:v>13</x:v>
      </x:c>
      <x:c r="H43" s="15" t="n">
        <x:v>37</x:v>
      </x:c>
    </x:row>
    <x:row r="44" ht="52" customHeight="1">
      <x:c r="A44" s="13" t="str">
        <x:v>O1-M33</x:v>
      </x:c>
      <x:c r="B44" s="13" t="str">
        <x:v>Un frère à sa route</x:v>
      </x:c>
      <x:c r="C44" s="13" t="str">
        <x:v>Histoire</x:v>
      </x:c>
      <x:c r="D44" s="13" t="str">
        <x:v>Missions des six voies</x:v>
      </x:c>
      <x:c r="E44" s="13" t="str">
        <x:v>Lire Histoire</x:v>
      </x:c>
      <x:c r="F44" s="13" t="str">
        <x:v>Reconstitution documentée V4 — nouvelle rédaction V5</x:v>
      </x:c>
      <x:c r="G44" s="15" t="n">
        <x:v>13</x:v>
      </x:c>
      <x:c r="H44" s="15" t="n">
        <x:v>38</x:v>
      </x:c>
    </x:row>
    <x:row r="45" ht="52" customHeight="1">
      <x:c r="A45" s="13" t="str">
        <x:v>O1-M34</x:v>
      </x:c>
      <x:c r="B45" s="13" t="str">
        <x:v>Les marques qu’on montre</x:v>
      </x:c>
      <x:c r="C45" s="13" t="str">
        <x:v>Histoire</x:v>
      </x:c>
      <x:c r="D45" s="13" t="str">
        <x:v>Missions des six voies</x:v>
      </x:c>
      <x:c r="E45" s="13" t="str">
        <x:v>Lire Histoire</x:v>
      </x:c>
      <x:c r="F45" s="13" t="str">
        <x:v>Reconstitution documentée V4 — nouvelle rédaction V5</x:v>
      </x:c>
      <x:c r="G45" s="15" t="n">
        <x:v>13</x:v>
      </x:c>
      <x:c r="H45" s="15" t="n">
        <x:v>39</x:v>
      </x:c>
    </x:row>
    <x:row r="46" ht="52" customHeight="1">
      <x:c r="A46" s="13" t="str">
        <x:v>O1-M35</x:v>
      </x:c>
      <x:c r="B46" s="13" t="str">
        <x:v>Un héritier sans ordre</x:v>
      </x:c>
      <x:c r="C46" s="13" t="str">
        <x:v>Histoire</x:v>
      </x:c>
      <x:c r="D46" s="13" t="str">
        <x:v>Missions des six voies</x:v>
      </x:c>
      <x:c r="E46" s="13" t="str">
        <x:v>Lire Histoire</x:v>
      </x:c>
      <x:c r="F46" s="13" t="str">
        <x:v>Reconstitution documentée V4 — nouvelle rédaction V5</x:v>
      </x:c>
      <x:c r="G46" s="15" t="n">
        <x:v>13</x:v>
      </x:c>
      <x:c r="H46" s="15" t="n">
        <x:v>40</x:v>
      </x:c>
    </x:row>
    <x:row r="47" ht="52" customHeight="1">
      <x:c r="A47" s="13" t="str">
        <x:v>O1-M36</x:v>
      </x:c>
      <x:c r="B47" s="13" t="str">
        <x:v>La porte laissée à hauteur</x:v>
      </x:c>
      <x:c r="C47" s="13" t="str">
        <x:v>Histoire</x:v>
      </x:c>
      <x:c r="D47" s="13" t="str">
        <x:v>Missions des six voies</x:v>
      </x:c>
      <x:c r="E47" s="13" t="str">
        <x:v>Lire Histoire</x:v>
      </x:c>
      <x:c r="F47" s="13" t="str">
        <x:v>Reconstitution documentée V4 — nouvelle rédaction V5</x:v>
      </x:c>
      <x:c r="G47" s="15" t="n">
        <x:v>13</x:v>
      </x:c>
      <x:c r="H47" s="15" t="n">
        <x:v>41</x:v>
      </x:c>
    </x:row>
    <x:row r="48" ht="52" customHeight="1">
      <x:c r="A48" s="13" t="str">
        <x:v>O2-M01</x:v>
      </x:c>
      <x:c r="B48" s="13" t="str">
        <x:v>Le masque trop grand</x:v>
      </x:c>
      <x:c r="C48" s="13" t="str">
        <x:v>Histoire</x:v>
      </x:c>
      <x:c r="D48" s="13" t="str">
        <x:v>Missions des six voies</x:v>
      </x:c>
      <x:c r="E48" s="13" t="str">
        <x:v>Lire Histoire</x:v>
      </x:c>
      <x:c r="F48" s="13" t="str">
        <x:v>Reconstitution documentée V4 — nouvelle rédaction V5</x:v>
      </x:c>
      <x:c r="G48" s="15" t="n">
        <x:v>13</x:v>
      </x:c>
      <x:c r="H48" s="15" t="n">
        <x:v>42</x:v>
      </x:c>
    </x:row>
    <x:row r="49" ht="52" customHeight="1">
      <x:c r="A49" s="13" t="str">
        <x:v>O2-M02</x:v>
      </x:c>
      <x:c r="B49" s="13" t="str">
        <x:v>Deux pas dans la poussière</x:v>
      </x:c>
      <x:c r="C49" s="13" t="str">
        <x:v>Histoire</x:v>
      </x:c>
      <x:c r="D49" s="13" t="str">
        <x:v>Missions des six voies</x:v>
      </x:c>
      <x:c r="E49" s="13" t="str">
        <x:v>Lire Histoire</x:v>
      </x:c>
      <x:c r="F49" s="13" t="str">
        <x:v>Reconstitution documentée V4 — nouvelle rédaction V5</x:v>
      </x:c>
      <x:c r="G49" s="15" t="n">
        <x:v>13</x:v>
      </x:c>
      <x:c r="H49" s="15" t="n">
        <x:v>43</x:v>
      </x:c>
    </x:row>
    <x:row r="50" ht="52" customHeight="1">
      <x:c r="A50" s="13" t="str">
        <x:v>O2-M03</x:v>
      </x:c>
      <x:c r="B50" s="13" t="str">
        <x:v>Le jeu du porteur</x:v>
      </x:c>
      <x:c r="C50" s="13" t="str">
        <x:v>Histoire</x:v>
      </x:c>
      <x:c r="D50" s="13" t="str">
        <x:v>Missions des six voies</x:v>
      </x:c>
      <x:c r="E50" s="13" t="str">
        <x:v>Lire Histoire</x:v>
      </x:c>
      <x:c r="F50" s="13" t="str">
        <x:v>Reconstitution documentée V4 — nouvelle rédaction V5</x:v>
      </x:c>
      <x:c r="G50" s="15" t="n">
        <x:v>13</x:v>
      </x:c>
      <x:c r="H50" s="15" t="n">
        <x:v>44</x:v>
      </x:c>
    </x:row>
    <x:row r="51" ht="52" customHeight="1">
      <x:c r="A51" s="13" t="str">
        <x:v>O2-M04</x:v>
      </x:c>
      <x:c r="B51" s="13" t="str">
        <x:v>La voix derrière le chant</x:v>
      </x:c>
      <x:c r="C51" s="13" t="str">
        <x:v>Histoire</x:v>
      </x:c>
      <x:c r="D51" s="13" t="str">
        <x:v>Missions des six voies</x:v>
      </x:c>
      <x:c r="E51" s="13" t="str">
        <x:v>Lire Histoire</x:v>
      </x:c>
      <x:c r="F51" s="13" t="str">
        <x:v>Reconstitution documentée V4 — nouvelle rédaction V5</x:v>
      </x:c>
      <x:c r="G51" s="15" t="n">
        <x:v>13</x:v>
      </x:c>
      <x:c r="H51" s="15" t="n">
        <x:v>45</x:v>
      </x:c>
    </x:row>
    <x:row r="52" ht="52" customHeight="1">
      <x:c r="A52" s="13" t="str">
        <x:v>O2-M05</x:v>
      </x:c>
      <x:c r="B52" s="13" t="str">
        <x:v>L’ombre sur la toile</x:v>
      </x:c>
      <x:c r="C52" s="13" t="str">
        <x:v>Histoire</x:v>
      </x:c>
      <x:c r="D52" s="13" t="str">
        <x:v>Missions des six voies</x:v>
      </x:c>
      <x:c r="E52" s="13" t="str">
        <x:v>Lire Histoire</x:v>
      </x:c>
      <x:c r="F52" s="13" t="str">
        <x:v>Reconstitution documentée V4 — nouvelle rédaction V5</x:v>
      </x:c>
      <x:c r="G52" s="15" t="n">
        <x:v>13</x:v>
      </x:c>
      <x:c r="H52" s="15" t="n">
        <x:v>46</x:v>
      </x:c>
    </x:row>
    <x:row r="53" ht="52" customHeight="1">
      <x:c r="A53" s="13" t="str">
        <x:v>O2-M06</x:v>
      </x:c>
      <x:c r="B53" s="13" t="str">
        <x:v>Porter sans posséder</x:v>
      </x:c>
      <x:c r="C53" s="13" t="str">
        <x:v>Histoire</x:v>
      </x:c>
      <x:c r="D53" s="13" t="str">
        <x:v>Missions des six voies</x:v>
      </x:c>
      <x:c r="E53" s="13" t="str">
        <x:v>Lire Histoire</x:v>
      </x:c>
      <x:c r="F53" s="13" t="str">
        <x:v>Reconstitution documentée V4 — nouvelle rédaction V5</x:v>
      </x:c>
      <x:c r="G53" s="15" t="n">
        <x:v>13</x:v>
      </x:c>
      <x:c r="H53" s="15" t="n">
        <x:v>47</x:v>
      </x:c>
    </x:row>
    <x:row r="54" ht="52" customHeight="1">
      <x:c r="A54" s="13" t="str">
        <x:v>O2-M07</x:v>
      </x:c>
      <x:c r="B54" s="13" t="str">
        <x:v>L’atelier des attaches</x:v>
      </x:c>
      <x:c r="C54" s="13" t="str">
        <x:v>Histoire</x:v>
      </x:c>
      <x:c r="D54" s="13" t="str">
        <x:v>Missions des six voies</x:v>
      </x:c>
      <x:c r="E54" s="13" t="str">
        <x:v>Lire Histoire</x:v>
      </x:c>
      <x:c r="F54" s="13" t="str">
        <x:v>Reconstitution documentée V4 — nouvelle rédaction V5</x:v>
      </x:c>
      <x:c r="G54" s="15" t="n">
        <x:v>13</x:v>
      </x:c>
      <x:c r="H54" s="15" t="n">
        <x:v>48</x:v>
      </x:c>
    </x:row>
    <x:row r="55" ht="52" customHeight="1">
      <x:c r="A55" s="13" t="str">
        <x:v>O2-M08</x:v>
      </x:c>
      <x:c r="B55" s="13" t="str">
        <x:v>Le sentier des deux chasseurs</x:v>
      </x:c>
      <x:c r="C55" s="13" t="str">
        <x:v>Histoire</x:v>
      </x:c>
      <x:c r="D55" s="13" t="str">
        <x:v>Missions des six voies</x:v>
      </x:c>
      <x:c r="E55" s="13" t="str">
        <x:v>Lire Histoire</x:v>
      </x:c>
      <x:c r="F55" s="13" t="str">
        <x:v>Reconstitution documentée V4 — nouvelle rédaction V5</x:v>
      </x:c>
      <x:c r="G55" s="15" t="n">
        <x:v>13</x:v>
      </x:c>
      <x:c r="H55" s="15" t="n">
        <x:v>49</x:v>
      </x:c>
    </x:row>
    <x:row r="56" ht="52" customHeight="1">
      <x:c r="A56" s="13" t="str">
        <x:v>O2-M09</x:v>
      </x:c>
      <x:c r="B56" s="13" t="str">
        <x:v>La marque du troisième outil</x:v>
      </x:c>
      <x:c r="C56" s="13" t="str">
        <x:v>Histoire</x:v>
      </x:c>
      <x:c r="D56" s="13" t="str">
        <x:v>Missions des six voies</x:v>
      </x:c>
      <x:c r="E56" s="13" t="str">
        <x:v>Lire Histoire</x:v>
      </x:c>
      <x:c r="F56" s="13" t="str">
        <x:v>Reconstitution documentée V4 — nouvelle rédaction V5</x:v>
      </x:c>
      <x:c r="G56" s="15" t="n">
        <x:v>13</x:v>
      </x:c>
      <x:c r="H56" s="15" t="n">
        <x:v>50</x:v>
      </x:c>
    </x:row>
    <x:row r="57" ht="52" customHeight="1">
      <x:c r="A57" s="13" t="str">
        <x:v>O2-M10</x:v>
      </x:c>
      <x:c r="B57" s="13" t="str">
        <x:v>Une histoire contre la pierre</x:v>
      </x:c>
      <x:c r="C57" s="13" t="str">
        <x:v>Histoire</x:v>
      </x:c>
      <x:c r="D57" s="13" t="str">
        <x:v>Missions des six voies</x:v>
      </x:c>
      <x:c r="E57" s="13" t="str">
        <x:v>Lire Histoire</x:v>
      </x:c>
      <x:c r="F57" s="13" t="str">
        <x:v>Reconstitution documentée V4 — nouvelle rédaction V5</x:v>
      </x:c>
      <x:c r="G57" s="15" t="n">
        <x:v>13</x:v>
      </x:c>
      <x:c r="H57" s="15" t="n">
        <x:v>51</x:v>
      </x:c>
    </x:row>
    <x:row r="58" ht="52" customHeight="1">
      <x:c r="A58" s="13" t="str">
        <x:v>O2-M11</x:v>
      </x:c>
      <x:c r="B58" s="13" t="str">
        <x:v>Le nom dans l’étui</x:v>
      </x:c>
      <x:c r="C58" s="13" t="str">
        <x:v>Histoire</x:v>
      </x:c>
      <x:c r="D58" s="13" t="str">
        <x:v>Missions des six voies</x:v>
      </x:c>
      <x:c r="E58" s="13" t="str">
        <x:v>Lire Histoire</x:v>
      </x:c>
      <x:c r="F58" s="13" t="str">
        <x:v>Reconstitution documentée V4 — nouvelle rédaction V5</x:v>
      </x:c>
      <x:c r="G58" s="15" t="n">
        <x:v>13</x:v>
      </x:c>
      <x:c r="H58" s="15" t="n">
        <x:v>52</x:v>
      </x:c>
    </x:row>
    <x:row r="59" ht="52" customHeight="1">
      <x:c r="A59" s="13" t="str">
        <x:v>O2-M12</x:v>
      </x:c>
      <x:c r="B59" s="13" t="str">
        <x:v>La réussite de l’ancêtre</x:v>
      </x:c>
      <x:c r="C59" s="13" t="str">
        <x:v>Histoire</x:v>
      </x:c>
      <x:c r="D59" s="13" t="str">
        <x:v>Missions des six voies</x:v>
      </x:c>
      <x:c r="E59" s="13" t="str">
        <x:v>Lire Histoire</x:v>
      </x:c>
      <x:c r="F59" s="13" t="str">
        <x:v>Reconstitution documentée V4 — nouvelle rédaction V5</x:v>
      </x:c>
      <x:c r="G59" s="15" t="n">
        <x:v>13</x:v>
      </x:c>
      <x:c r="H59" s="15" t="n">
        <x:v>53</x:v>
      </x:c>
    </x:row>
    <x:row r="60" ht="52" customHeight="1">
      <x:c r="A60" s="13" t="str">
        <x:v>O2-M13</x:v>
      </x:c>
      <x:c r="B60" s="13" t="str">
        <x:v>Un rôle dans la triade</x:v>
      </x:c>
      <x:c r="C60" s="13" t="str">
        <x:v>Histoire</x:v>
      </x:c>
      <x:c r="D60" s="13" t="str">
        <x:v>Missions des six voies</x:v>
      </x:c>
      <x:c r="E60" s="13" t="str">
        <x:v>Lire Histoire</x:v>
      </x:c>
      <x:c r="F60" s="13" t="str">
        <x:v>Reconstitution documentée V4 — nouvelle rédaction V5</x:v>
      </x:c>
      <x:c r="G60" s="15" t="n">
        <x:v>13</x:v>
      </x:c>
      <x:c r="H60" s="15" t="n">
        <x:v>54</x:v>
      </x:c>
    </x:row>
    <x:row r="61" ht="52" customHeight="1">
      <x:c r="A61" s="13" t="str">
        <x:v>O2-M14</x:v>
      </x:c>
      <x:c r="B61" s="13" t="str">
        <x:v>La galerie oubliée</x:v>
      </x:c>
      <x:c r="C61" s="13" t="str">
        <x:v>Histoire</x:v>
      </x:c>
      <x:c r="D61" s="13" t="str">
        <x:v>Missions des six voies</x:v>
      </x:c>
      <x:c r="E61" s="13" t="str">
        <x:v>Lire Histoire</x:v>
      </x:c>
      <x:c r="F61" s="13" t="str">
        <x:v>Reconstitution documentée V4 — nouvelle rédaction V5</x:v>
      </x:c>
      <x:c r="G61" s="15" t="n">
        <x:v>13</x:v>
      </x:c>
      <x:c r="H61" s="15" t="n">
        <x:v>55</x:v>
      </x:c>
    </x:row>
    <x:row r="62" ht="52" customHeight="1">
      <x:c r="A62" s="13" t="str">
        <x:v>O2-M15</x:v>
      </x:c>
      <x:c r="B62" s="13" t="str">
        <x:v>Le chasseur de l’arrière</x:v>
      </x:c>
      <x:c r="C62" s="13" t="str">
        <x:v>Histoire</x:v>
      </x:c>
      <x:c r="D62" s="13" t="str">
        <x:v>Missions des six voies</x:v>
      </x:c>
      <x:c r="E62" s="13" t="str">
        <x:v>Lire Histoire</x:v>
      </x:c>
      <x:c r="F62" s="13" t="str">
        <x:v>Reconstitution documentée V4 — nouvelle rédaction V5</x:v>
      </x:c>
      <x:c r="G62" s="15" t="n">
        <x:v>13</x:v>
      </x:c>
      <x:c r="H62" s="15" t="n">
        <x:v>56</x:v>
      </x:c>
    </x:row>
    <x:row r="63" ht="52" customHeight="1">
      <x:c r="A63" s="13" t="str">
        <x:v>O2-M16</x:v>
      </x:c>
      <x:c r="B63" s="13" t="str">
        <x:v>Le trophée sous un autre angle</x:v>
      </x:c>
      <x:c r="C63" s="13" t="str">
        <x:v>Histoire</x:v>
      </x:c>
      <x:c r="D63" s="13" t="str">
        <x:v>Missions des six voies</x:v>
      </x:c>
      <x:c r="E63" s="13" t="str">
        <x:v>Lire Histoire</x:v>
      </x:c>
      <x:c r="F63" s="13" t="str">
        <x:v>Reconstitution documentée V4 — nouvelle rédaction V5</x:v>
      </x:c>
      <x:c r="G63" s="15" t="n">
        <x:v>13</x:v>
      </x:c>
      <x:c r="H63" s="15" t="n">
        <x:v>57</x:v>
      </x:c>
    </x:row>
    <x:row r="64" ht="52" customHeight="1">
      <x:c r="A64" s="13" t="str">
        <x:v>O2-M17</x:v>
      </x:c>
      <x:c r="B64" s="13" t="str">
        <x:v>Le refus de Khor</x:v>
      </x:c>
      <x:c r="C64" s="13" t="str">
        <x:v>Histoire</x:v>
      </x:c>
      <x:c r="D64" s="13" t="str">
        <x:v>Missions des six voies</x:v>
      </x:c>
      <x:c r="E64" s="13" t="str">
        <x:v>Lire Histoire</x:v>
      </x:c>
      <x:c r="F64" s="13" t="str">
        <x:v>Reconstitution documentée V4 — nouvelle rédaction V5</x:v>
      </x:c>
      <x:c r="G64" s="15" t="n">
        <x:v>13</x:v>
      </x:c>
      <x:c r="H64" s="15" t="n">
        <x:v>58</x:v>
      </x:c>
    </x:row>
    <x:row r="65" ht="52" customHeight="1">
      <x:c r="A65" s="13" t="str">
        <x:v>O2-M18</x:v>
      </x:c>
      <x:c r="B65" s="13" t="str">
        <x:v>Une plaque provisoire</x:v>
      </x:c>
      <x:c r="C65" s="13" t="str">
        <x:v>Histoire</x:v>
      </x:c>
      <x:c r="D65" s="13" t="str">
        <x:v>Missions des six voies</x:v>
      </x:c>
      <x:c r="E65" s="13" t="str">
        <x:v>Lire Histoire</x:v>
      </x:c>
      <x:c r="F65" s="13" t="str">
        <x:v>Reconstitution documentée V4 — nouvelle rédaction V5</x:v>
      </x:c>
      <x:c r="G65" s="15" t="n">
        <x:v>13</x:v>
      </x:c>
      <x:c r="H65" s="15" t="n">
        <x:v>59</x:v>
      </x:c>
    </x:row>
    <x:row r="66" ht="52" customHeight="1">
      <x:c r="A66" s="13" t="str">
        <x:v>O2-M19</x:v>
      </x:c>
      <x:c r="B66" s="13" t="str">
        <x:v>L’archive du quai lointain</x:v>
      </x:c>
      <x:c r="C66" s="13" t="str">
        <x:v>Histoire</x:v>
      </x:c>
      <x:c r="D66" s="13" t="str">
        <x:v>Missions des six voies</x:v>
      </x:c>
      <x:c r="E66" s="13" t="str">
        <x:v>Lire Histoire</x:v>
      </x:c>
      <x:c r="F66" s="13" t="str">
        <x:v>Reconstitution documentée V4 — nouvelle rédaction V5</x:v>
      </x:c>
      <x:c r="G66" s="15" t="n">
        <x:v>13</x:v>
      </x:c>
      <x:c r="H66" s="15" t="n">
        <x:v>60</x:v>
      </x:c>
    </x:row>
    <x:row r="67" ht="52" customHeight="1">
      <x:c r="A67" s="13" t="str">
        <x:v>O2-M20</x:v>
      </x:c>
      <x:c r="B67" s="13" t="str">
        <x:v>La roche du vrai combat</x:v>
      </x:c>
      <x:c r="C67" s="13" t="str">
        <x:v>Histoire</x:v>
      </x:c>
      <x:c r="D67" s="13" t="str">
        <x:v>Missions des six voies</x:v>
      </x:c>
      <x:c r="E67" s="13" t="str">
        <x:v>Lire Histoire</x:v>
      </x:c>
      <x:c r="F67" s="13" t="str">
        <x:v>Reconstitution documentée V4 — nouvelle rédaction V5</x:v>
      </x:c>
      <x:c r="G67" s="15" t="n">
        <x:v>13</x:v>
      </x:c>
      <x:c r="H67" s="15" t="n">
        <x:v>61</x:v>
      </x:c>
    </x:row>
    <x:row r="68" ht="52" customHeight="1">
      <x:c r="A68" s="13" t="str">
        <x:v>O2-M21</x:v>
      </x:c>
      <x:c r="B68" s="13" t="str">
        <x:v>L’étui du sauveteur</x:v>
      </x:c>
      <x:c r="C68" s="13" t="str">
        <x:v>Histoire</x:v>
      </x:c>
      <x:c r="D68" s="13" t="str">
        <x:v>Missions des six voies</x:v>
      </x:c>
      <x:c r="E68" s="13" t="str">
        <x:v>Lire Histoire</x:v>
      </x:c>
      <x:c r="F68" s="13" t="str">
        <x:v>Reconstitution documentée V4 — nouvelle rédaction V5</x:v>
      </x:c>
      <x:c r="G68" s="15" t="n">
        <x:v>13</x:v>
      </x:c>
      <x:c r="H68" s="15" t="n">
        <x:v>62</x:v>
      </x:c>
    </x:row>
    <x:row r="69" ht="52" customHeight="1">
      <x:c r="A69" s="13" t="str">
        <x:v>O2-M22</x:v>
      </x:c>
      <x:c r="B69" s="13" t="str">
        <x:v>Le crâne de la chasse partagée</x:v>
      </x:c>
      <x:c r="C69" s="13" t="str">
        <x:v>Histoire</x:v>
      </x:c>
      <x:c r="D69" s="13" t="str">
        <x:v>Missions des six voies</x:v>
      </x:c>
      <x:c r="E69" s="13" t="str">
        <x:v>Lire Histoire</x:v>
      </x:c>
      <x:c r="F69" s="13" t="str">
        <x:v>Reconstitution documentée V4 — nouvelle rédaction V5</x:v>
      </x:c>
      <x:c r="G69" s="15" t="n">
        <x:v>13</x:v>
      </x:c>
      <x:c r="H69" s="15" t="n">
        <x:v>63</x:v>
      </x:c>
    </x:row>
    <x:row r="70" ht="52" customHeight="1">
      <x:c r="A70" s="13" t="str">
        <x:v>O2-M23</x:v>
      </x:c>
      <x:c r="B70" s="13" t="str">
        <x:v>La dette du retour</x:v>
      </x:c>
      <x:c r="C70" s="13" t="str">
        <x:v>Histoire</x:v>
      </x:c>
      <x:c r="D70" s="13" t="str">
        <x:v>Missions des six voies</x:v>
      </x:c>
      <x:c r="E70" s="13" t="str">
        <x:v>Lire Histoire</x:v>
      </x:c>
      <x:c r="F70" s="13" t="str">
        <x:v>Reconstitution documentée V4 — nouvelle rédaction V5</x:v>
      </x:c>
      <x:c r="G70" s="15" t="n">
        <x:v>13</x:v>
      </x:c>
      <x:c r="H70" s="15" t="n">
        <x:v>64</x:v>
      </x:c>
    </x:row>
    <x:row r="71" ht="52" customHeight="1">
      <x:c r="A71" s="13" t="str">
        <x:v>O2-M24</x:v>
      </x:c>
      <x:c r="B71" s="13" t="str">
        <x:v>Le récit à plusieurs voix</x:v>
      </x:c>
      <x:c r="C71" s="13" t="str">
        <x:v>Histoire</x:v>
      </x:c>
      <x:c r="D71" s="13" t="str">
        <x:v>Missions des six voies</x:v>
      </x:c>
      <x:c r="E71" s="13" t="str">
        <x:v>Lire Histoire</x:v>
      </x:c>
      <x:c r="F71" s="13" t="str">
        <x:v>Reconstitution documentée V4 — nouvelle rédaction V5</x:v>
      </x:c>
      <x:c r="G71" s="15" t="n">
        <x:v>13</x:v>
      </x:c>
      <x:c r="H71" s="15" t="n">
        <x:v>65</x:v>
      </x:c>
    </x:row>
    <x:row r="72" ht="52" customHeight="1">
      <x:c r="A72" s="13" t="str">
        <x:v>O2-M25</x:v>
      </x:c>
      <x:c r="B72" s="13" t="str">
        <x:v>Un masque pour aujourd’hui</x:v>
      </x:c>
      <x:c r="C72" s="13" t="str">
        <x:v>Histoire</x:v>
      </x:c>
      <x:c r="D72" s="13" t="str">
        <x:v>Missions des six voies</x:v>
      </x:c>
      <x:c r="E72" s="13" t="str">
        <x:v>Lire Histoire</x:v>
      </x:c>
      <x:c r="F72" s="13" t="str">
        <x:v>Reconstitution documentée V4 — nouvelle rédaction V5</x:v>
      </x:c>
      <x:c r="G72" s="15" t="n">
        <x:v>13</x:v>
      </x:c>
      <x:c r="H72" s="15" t="n">
        <x:v>66</x:v>
      </x:c>
    </x:row>
    <x:row r="73" ht="52" customHeight="1">
      <x:c r="A73" s="13" t="str">
        <x:v>O2-M26</x:v>
      </x:c>
      <x:c r="B73" s="13" t="str">
        <x:v>La place du dernier geste</x:v>
      </x:c>
      <x:c r="C73" s="13" t="str">
        <x:v>Histoire</x:v>
      </x:c>
      <x:c r="D73" s="13" t="str">
        <x:v>Missions des six voies</x:v>
      </x:c>
      <x:c r="E73" s="13" t="str">
        <x:v>Lire Histoire</x:v>
      </x:c>
      <x:c r="F73" s="13" t="str">
        <x:v>Reconstitution documentée V4 — nouvelle rédaction V5</x:v>
      </x:c>
      <x:c r="G73" s="15" t="n">
        <x:v>13</x:v>
      </x:c>
      <x:c r="H73" s="15" t="n">
        <x:v>67</x:v>
      </x:c>
    </x:row>
    <x:row r="74" ht="52" customHeight="1">
      <x:c r="A74" s="13" t="str">
        <x:v>O2-M27</x:v>
      </x:c>
      <x:c r="B74" s="13" t="str">
        <x:v>Le masque que Khor refuse</x:v>
      </x:c>
      <x:c r="C74" s="13" t="str">
        <x:v>Histoire</x:v>
      </x:c>
      <x:c r="D74" s="13" t="str">
        <x:v>Missions des six voies</x:v>
      </x:c>
      <x:c r="E74" s="13" t="str">
        <x:v>Lire Histoire</x:v>
      </x:c>
      <x:c r="F74" s="13" t="str">
        <x:v>Reconstitution documentée V4 — nouvelle rédaction V5</x:v>
      </x:c>
      <x:c r="G74" s="15" t="n">
        <x:v>13</x:v>
      </x:c>
      <x:c r="H74" s="15" t="n">
        <x:v>68</x:v>
      </x:c>
    </x:row>
    <x:row r="75" ht="52" customHeight="1">
      <x:c r="A75" s="13" t="str">
        <x:v>O2-M28</x:v>
      </x:c>
      <x:c r="B75" s="13" t="str">
        <x:v>Trois supports vides</x:v>
      </x:c>
      <x:c r="C75" s="13" t="str">
        <x:v>Histoire</x:v>
      </x:c>
      <x:c r="D75" s="13" t="str">
        <x:v>Missions des six voies</x:v>
      </x:c>
      <x:c r="E75" s="13" t="str">
        <x:v>Lire Histoire</x:v>
      </x:c>
      <x:c r="F75" s="13" t="str">
        <x:v>Reconstitution documentée V4 — nouvelle rédaction V5</x:v>
      </x:c>
      <x:c r="G75" s="15" t="n">
        <x:v>13</x:v>
      </x:c>
      <x:c r="H75" s="15" t="n">
        <x:v>69</x:v>
      </x:c>
    </x:row>
    <x:row r="76" ht="52" customHeight="1">
      <x:c r="A76" s="13" t="str">
        <x:v>O2-M29</x:v>
      </x:c>
      <x:c r="B76" s="13" t="str">
        <x:v>Le nom de la galerie</x:v>
      </x:c>
      <x:c r="C76" s="13" t="str">
        <x:v>Histoire</x:v>
      </x:c>
      <x:c r="D76" s="13" t="str">
        <x:v>Missions des six voies</x:v>
      </x:c>
      <x:c r="E76" s="13" t="str">
        <x:v>Lire Histoire</x:v>
      </x:c>
      <x:c r="F76" s="13" t="str">
        <x:v>Reconstitution documentée V4 — nouvelle rédaction V5</x:v>
      </x:c>
      <x:c r="G76" s="15" t="n">
        <x:v>13</x:v>
      </x:c>
      <x:c r="H76" s="15" t="n">
        <x:v>70</x:v>
      </x:c>
    </x:row>
    <x:row r="77" ht="52" customHeight="1">
      <x:c r="A77" s="13" t="str">
        <x:v>O2-M30</x:v>
      </x:c>
      <x:c r="B77" s="13" t="str">
        <x:v>L’exploit entier</x:v>
      </x:c>
      <x:c r="C77" s="13" t="str">
        <x:v>Histoire</x:v>
      </x:c>
      <x:c r="D77" s="13" t="str">
        <x:v>Missions des six voies</x:v>
      </x:c>
      <x:c r="E77" s="13" t="str">
        <x:v>Lire Histoire</x:v>
      </x:c>
      <x:c r="F77" s="13" t="str">
        <x:v>Reconstitution documentée V4 — nouvelle rédaction V5</x:v>
      </x:c>
      <x:c r="G77" s="15" t="n">
        <x:v>13</x:v>
      </x:c>
      <x:c r="H77" s="15" t="n">
        <x:v>71</x:v>
      </x:c>
    </x:row>
    <x:row r="78" ht="52" customHeight="1">
      <x:c r="A78" s="13" t="str">
        <x:v>O2-M31</x:v>
      </x:c>
      <x:c r="B78" s="13" t="str">
        <x:v>Une question d’élève</x:v>
      </x:c>
      <x:c r="C78" s="13" t="str">
        <x:v>Histoire</x:v>
      </x:c>
      <x:c r="D78" s="13" t="str">
        <x:v>Missions des six voies</x:v>
      </x:c>
      <x:c r="E78" s="13" t="str">
        <x:v>Lire Histoire</x:v>
      </x:c>
      <x:c r="F78" s="13" t="str">
        <x:v>Reconstitution documentée V4 — nouvelle rédaction V5</x:v>
      </x:c>
      <x:c r="G78" s="15" t="n">
        <x:v>13</x:v>
      </x:c>
      <x:c r="H78" s="15" t="n">
        <x:v>72</x:v>
      </x:c>
    </x:row>
    <x:row r="79" ht="52" customHeight="1">
      <x:c r="A79" s="13" t="str">
        <x:v>O2-M32</x:v>
      </x:c>
      <x:c r="B79" s="13" t="str">
        <x:v>La chasse de Khor</x:v>
      </x:c>
      <x:c r="C79" s="13" t="str">
        <x:v>Histoire</x:v>
      </x:c>
      <x:c r="D79" s="13" t="str">
        <x:v>Missions des six voies</x:v>
      </x:c>
      <x:c r="E79" s="13" t="str">
        <x:v>Lire Histoire</x:v>
      </x:c>
      <x:c r="F79" s="13" t="str">
        <x:v>Reconstitution documentée V4 — nouvelle rédaction V5</x:v>
      </x:c>
      <x:c r="G79" s="15" t="n">
        <x:v>13</x:v>
      </x:c>
      <x:c r="H79" s="15" t="n">
        <x:v>73</x:v>
      </x:c>
    </x:row>
    <x:row r="80" ht="52" customHeight="1">
      <x:c r="A80" s="13" t="str">
        <x:v>O2-M33</x:v>
      </x:c>
      <x:c r="B80" s="13" t="str">
        <x:v>Le prêt d’une génération</x:v>
      </x:c>
      <x:c r="C80" s="13" t="str">
        <x:v>Histoire</x:v>
      </x:c>
      <x:c r="D80" s="13" t="str">
        <x:v>Missions des six voies</x:v>
      </x:c>
      <x:c r="E80" s="13" t="str">
        <x:v>Lire Histoire</x:v>
      </x:c>
      <x:c r="F80" s="13" t="str">
        <x:v>Reconstitution documentée V4 — nouvelle rédaction V5</x:v>
      </x:c>
      <x:c r="G80" s="15" t="n">
        <x:v>13</x:v>
      </x:c>
      <x:c r="H80" s="15" t="n">
        <x:v>74</x:v>
      </x:c>
    </x:row>
    <x:row r="81" ht="52" customHeight="1">
      <x:c r="A81" s="13" t="str">
        <x:v>O2-M34</x:v>
      </x:c>
      <x:c r="B81" s="13" t="str">
        <x:v>La place de l’inconnu</x:v>
      </x:c>
      <x:c r="C81" s="13" t="str">
        <x:v>Histoire</x:v>
      </x:c>
      <x:c r="D81" s="13" t="str">
        <x:v>Missions des six voies</x:v>
      </x:c>
      <x:c r="E81" s="13" t="str">
        <x:v>Lire Histoire</x:v>
      </x:c>
      <x:c r="F81" s="13" t="str">
        <x:v>Reconstitution documentée V4 — nouvelle rédaction V5</x:v>
      </x:c>
      <x:c r="G81" s="15" t="n">
        <x:v>13</x:v>
      </x:c>
      <x:c r="H81" s="15" t="n">
        <x:v>75</x:v>
      </x:c>
    </x:row>
    <x:row r="82" ht="52" customHeight="1">
      <x:c r="A82" s="13" t="str">
        <x:v>O2-M35</x:v>
      </x:c>
      <x:c r="B82" s="13" t="str">
        <x:v>L’élève signe sa plaque</x:v>
      </x:c>
      <x:c r="C82" s="13" t="str">
        <x:v>Histoire</x:v>
      </x:c>
      <x:c r="D82" s="13" t="str">
        <x:v>Missions des six voies</x:v>
      </x:c>
      <x:c r="E82" s="13" t="str">
        <x:v>Lire Histoire</x:v>
      </x:c>
      <x:c r="F82" s="13" t="str">
        <x:v>Reconstitution documentée V4 — nouvelle rédaction V5</x:v>
      </x:c>
      <x:c r="G82" s="15" t="n">
        <x:v>13</x:v>
      </x:c>
      <x:c r="H82" s="15" t="n">
        <x:v>76</x:v>
      </x:c>
    </x:row>
    <x:row r="83" ht="52" customHeight="1">
      <x:c r="A83" s="13" t="str">
        <x:v>O2-M36</x:v>
      </x:c>
      <x:c r="B83" s="13" t="str">
        <x:v>Le masque et les visages</x:v>
      </x:c>
      <x:c r="C83" s="13" t="str">
        <x:v>Histoire</x:v>
      </x:c>
      <x:c r="D83" s="13" t="str">
        <x:v>Missions des six voies</x:v>
      </x:c>
      <x:c r="E83" s="13" t="str">
        <x:v>Lire Histoire</x:v>
      </x:c>
      <x:c r="F83" s="13" t="str">
        <x:v>Reconstitution documentée V4 — nouvelle rédaction V5</x:v>
      </x:c>
      <x:c r="G83" s="15" t="n">
        <x:v>13</x:v>
      </x:c>
      <x:c r="H83" s="15" t="n">
        <x:v>77</x:v>
      </x:c>
    </x:row>
    <x:row r="84" ht="52" customHeight="1">
      <x:c r="A84" s="13" t="str">
        <x:v>O3-M01</x:v>
      </x:c>
      <x:c r="B84" s="13" t="str">
        <x:v>Le grondement sous la cour</x:v>
      </x:c>
      <x:c r="C84" s="13" t="str">
        <x:v>Histoire</x:v>
      </x:c>
      <x:c r="D84" s="13" t="str">
        <x:v>Missions des six voies</x:v>
      </x:c>
      <x:c r="E84" s="13" t="str">
        <x:v>Lire Histoire</x:v>
      </x:c>
      <x:c r="F84" s="13" t="str">
        <x:v>Reconstitution documentée V4 — nouvelle rédaction V5</x:v>
      </x:c>
      <x:c r="G84" s="15" t="n">
        <x:v>13</x:v>
      </x:c>
      <x:c r="H84" s="15" t="n">
        <x:v>78</x:v>
      </x:c>
    </x:row>
    <x:row r="85" ht="52" customHeight="1">
      <x:c r="A85" s="13" t="str">
        <x:v>O3-M02</x:v>
      </x:c>
      <x:c r="B85" s="13" t="str">
        <x:v>La fumée des sources</x:v>
      </x:c>
      <x:c r="C85" s="13" t="str">
        <x:v>Histoire</x:v>
      </x:c>
      <x:c r="D85" s="13" t="str">
        <x:v>Missions des six voies</x:v>
      </x:c>
      <x:c r="E85" s="13" t="str">
        <x:v>Lire Histoire</x:v>
      </x:c>
      <x:c r="F85" s="13" t="str">
        <x:v>Reconstitution documentée V4 — nouvelle rédaction V5</x:v>
      </x:c>
      <x:c r="G85" s="15" t="n">
        <x:v>13</x:v>
      </x:c>
      <x:c r="H85" s="15" t="n">
        <x:v>79</x:v>
      </x:c>
    </x:row>
    <x:row r="86" ht="52" customHeight="1">
      <x:c r="A86" s="13" t="str">
        <x:v>O3-M03</x:v>
      </x:c>
      <x:c r="B86" s="13" t="str">
        <x:v>Les trois voix du pont</x:v>
      </x:c>
      <x:c r="C86" s="13" t="str">
        <x:v>Histoire</x:v>
      </x:c>
      <x:c r="D86" s="13" t="str">
        <x:v>Missions des six voies</x:v>
      </x:c>
      <x:c r="E86" s="13" t="str">
        <x:v>Lire Histoire</x:v>
      </x:c>
      <x:c r="F86" s="13" t="str">
        <x:v>Reconstitution documentée V4 — nouvelle rédaction V5</x:v>
      </x:c>
      <x:c r="G86" s="15" t="n">
        <x:v>13</x:v>
      </x:c>
      <x:c r="H86" s="15" t="n">
        <x:v>80</x:v>
      </x:c>
    </x:row>
    <x:row r="87" ht="52" customHeight="1">
      <x:c r="A87" s="13" t="str">
        <x:v>O3-M04</x:v>
      </x:c>
      <x:c r="B87" s="13" t="str">
        <x:v>Ce qu’on peut emporter</x:v>
      </x:c>
      <x:c r="C87" s="13" t="str">
        <x:v>Histoire</x:v>
      </x:c>
      <x:c r="D87" s="13" t="str">
        <x:v>Missions des six voies</x:v>
      </x:c>
      <x:c r="E87" s="13" t="str">
        <x:v>Lire Histoire</x:v>
      </x:c>
      <x:c r="F87" s="13" t="str">
        <x:v>Reconstitution documentée V4 — nouvelle rédaction V5</x:v>
      </x:c>
      <x:c r="G87" s="15" t="n">
        <x:v>13</x:v>
      </x:c>
      <x:c r="H87" s="15" t="n">
        <x:v>81</x:v>
      </x:c>
    </x:row>
    <x:row r="88" ht="52" customHeight="1">
      <x:c r="A88" s="13" t="str">
        <x:v>O3-M05</x:v>
      </x:c>
      <x:c r="B88" s="13" t="str">
        <x:v>Le repas du premier soir</x:v>
      </x:c>
      <x:c r="C88" s="13" t="str">
        <x:v>Histoire</x:v>
      </x:c>
      <x:c r="D88" s="13" t="str">
        <x:v>Missions des six voies</x:v>
      </x:c>
      <x:c r="E88" s="13" t="str">
        <x:v>Lire Histoire</x:v>
      </x:c>
      <x:c r="F88" s="13" t="str">
        <x:v>Reconstitution documentée V4 — nouvelle rédaction V5</x:v>
      </x:c>
      <x:c r="G88" s="15" t="n">
        <x:v>13</x:v>
      </x:c>
      <x:c r="H88" s="15" t="n">
        <x:v>82</x:v>
      </x:c>
    </x:row>
    <x:row r="89" ht="52" customHeight="1">
      <x:c r="A89" s="13" t="str">
        <x:v>O3-M06</x:v>
      </x:c>
      <x:c r="B89" s="13" t="str">
        <x:v>Un nom retrouvé</x:v>
      </x:c>
      <x:c r="C89" s="13" t="str">
        <x:v>Histoire</x:v>
      </x:c>
      <x:c r="D89" s="13" t="str">
        <x:v>Missions des six voies</x:v>
      </x:c>
      <x:c r="E89" s="13" t="str">
        <x:v>Lire Histoire</x:v>
      </x:c>
      <x:c r="F89" s="13" t="str">
        <x:v>Reconstitution documentée V4 — nouvelle rédaction V5</x:v>
      </x:c>
      <x:c r="G89" s="15" t="n">
        <x:v>13</x:v>
      </x:c>
      <x:c r="H89" s="15" t="n">
        <x:v>83</x:v>
      </x:c>
    </x:row>
    <x:row r="90" ht="52" customHeight="1">
      <x:c r="A90" s="13" t="str">
        <x:v>O3-M07</x:v>
      </x:c>
      <x:c r="B90" s="13" t="str">
        <x:v>Le sentier neuf</x:v>
      </x:c>
      <x:c r="C90" s="13" t="str">
        <x:v>Histoire</x:v>
      </x:c>
      <x:c r="D90" s="13" t="str">
        <x:v>Missions des six voies</x:v>
      </x:c>
      <x:c r="E90" s="13" t="str">
        <x:v>Lire Histoire</x:v>
      </x:c>
      <x:c r="F90" s="13" t="str">
        <x:v>Reconstitution documentée V4 — nouvelle rédaction V5</x:v>
      </x:c>
      <x:c r="G90" s="15" t="n">
        <x:v>13</x:v>
      </x:c>
      <x:c r="H90" s="15" t="n">
        <x:v>84</x:v>
      </x:c>
    </x:row>
    <x:row r="91" ht="52" customHeight="1">
      <x:c r="A91" s="13" t="str">
        <x:v>O3-M08</x:v>
      </x:c>
      <x:c r="B91" s="13" t="str">
        <x:v>La maison de Vesha</x:v>
      </x:c>
      <x:c r="C91" s="13" t="str">
        <x:v>Histoire</x:v>
      </x:c>
      <x:c r="D91" s="13" t="str">
        <x:v>Missions des six voies</x:v>
      </x:c>
      <x:c r="E91" s="13" t="str">
        <x:v>Lire Histoire</x:v>
      </x:c>
      <x:c r="F91" s="13" t="str">
        <x:v>Reconstitution documentée V4 — nouvelle rédaction V5</x:v>
      </x:c>
      <x:c r="G91" s="15" t="n">
        <x:v>13</x:v>
      </x:c>
      <x:c r="H91" s="15" t="n">
        <x:v>85</x:v>
      </x:c>
    </x:row>
    <x:row r="92" ht="52" customHeight="1">
      <x:c r="A92" s="13" t="str">
        <x:v>O3-M09</x:v>
      </x:c>
      <x:c r="B92" s="13" t="str">
        <x:v>La piste des bêtes déplacées</x:v>
      </x:c>
      <x:c r="C92" s="13" t="str">
        <x:v>Histoire</x:v>
      </x:c>
      <x:c r="D92" s="13" t="str">
        <x:v>Missions des six voies</x:v>
      </x:c>
      <x:c r="E92" s="13" t="str">
        <x:v>Lire Histoire</x:v>
      </x:c>
      <x:c r="F92" s="13" t="str">
        <x:v>Reconstitution documentée V4 — nouvelle rédaction V5</x:v>
      </x:c>
      <x:c r="G92" s="15" t="n">
        <x:v>13</x:v>
      </x:c>
      <x:c r="H92" s="15" t="n">
        <x:v>86</x:v>
      </x:c>
    </x:row>
    <x:row r="93" ht="52" customHeight="1">
      <x:c r="A93" s="13" t="str">
        <x:v>O3-M10</x:v>
      </x:c>
      <x:c r="B93" s="13" t="str">
        <x:v>Les outils sous la cendre</x:v>
      </x:c>
      <x:c r="C93" s="13" t="str">
        <x:v>Histoire</x:v>
      </x:c>
      <x:c r="D93" s="13" t="str">
        <x:v>Missions des six voies</x:v>
      </x:c>
      <x:c r="E93" s="13" t="str">
        <x:v>Lire Histoire</x:v>
      </x:c>
      <x:c r="F93" s="13" t="str">
        <x:v>Reconstitution documentée V4 — nouvelle rédaction V5</x:v>
      </x:c>
      <x:c r="G93" s="15" t="n">
        <x:v>13</x:v>
      </x:c>
      <x:c r="H93" s="15" t="n">
        <x:v>87</x:v>
      </x:c>
    </x:row>
    <x:row r="94" ht="52" customHeight="1">
      <x:c r="A94" s="13" t="str">
        <x:v>O3-M11</x:v>
      </x:c>
      <x:c r="B94" s="13" t="str">
        <x:v>La colère d’Orem</x:v>
      </x:c>
      <x:c r="C94" s="13" t="str">
        <x:v>Histoire</x:v>
      </x:c>
      <x:c r="D94" s="13" t="str">
        <x:v>Missions des six voies</x:v>
      </x:c>
      <x:c r="E94" s="13" t="str">
        <x:v>Lire Histoire</x:v>
      </x:c>
      <x:c r="F94" s="13" t="str">
        <x:v>Reconstitution documentée V4 — nouvelle rédaction V5</x:v>
      </x:c>
      <x:c r="G94" s="15" t="n">
        <x:v>13</x:v>
      </x:c>
      <x:c r="H94" s="15" t="n">
        <x:v>88</x:v>
      </x:c>
    </x:row>
    <x:row r="95" ht="52" customHeight="1">
      <x:c r="A95" s="13" t="str">
        <x:v>O3-M12</x:v>
      </x:c>
      <x:c r="B95" s="13" t="str">
        <x:v>Le nom qui reste inconnu</x:v>
      </x:c>
      <x:c r="C95" s="13" t="str">
        <x:v>Histoire</x:v>
      </x:c>
      <x:c r="D95" s="13" t="str">
        <x:v>Missions des six voies</x:v>
      </x:c>
      <x:c r="E95" s="13" t="str">
        <x:v>Lire Histoire</x:v>
      </x:c>
      <x:c r="F95" s="13" t="str">
        <x:v>Reconstitution documentée V4 — nouvelle rédaction V5</x:v>
      </x:c>
      <x:c r="G95" s="15" t="n">
        <x:v>13</x:v>
      </x:c>
      <x:c r="H95" s="15" t="n">
        <x:v>89</x:v>
      </x:c>
    </x:row>
    <x:row r="96" ht="52" customHeight="1">
      <x:c r="A96" s="13" t="str">
        <x:v>O3-M13</x:v>
      </x:c>
      <x:c r="B96" s="13" t="str">
        <x:v>Les hauteurs de la triade</x:v>
      </x:c>
      <x:c r="C96" s="13" t="str">
        <x:v>Histoire</x:v>
      </x:c>
      <x:c r="D96" s="13" t="str">
        <x:v>Missions des six voies</x:v>
      </x:c>
      <x:c r="E96" s="13" t="str">
        <x:v>Lire Histoire</x:v>
      </x:c>
      <x:c r="F96" s="13" t="str">
        <x:v>Reconstitution documentée V4 — nouvelle rédaction V5</x:v>
      </x:c>
      <x:c r="G96" s="15" t="n">
        <x:v>13</x:v>
      </x:c>
      <x:c r="H96" s="15" t="n">
        <x:v>90</x:v>
      </x:c>
    </x:row>
    <x:row r="97" ht="52" customHeight="1">
      <x:c r="A97" s="13" t="str">
        <x:v>O3-M14</x:v>
      </x:c>
      <x:c r="B97" s="13" t="str">
        <x:v>Le foyer ne tient plus ici</x:v>
      </x:c>
      <x:c r="C97" s="13" t="str">
        <x:v>Histoire</x:v>
      </x:c>
      <x:c r="D97" s="13" t="str">
        <x:v>Missions des six voies</x:v>
      </x:c>
      <x:c r="E97" s="13" t="str">
        <x:v>Lire Histoire</x:v>
      </x:c>
      <x:c r="F97" s="13" t="str">
        <x:v>Reconstitution documentée V4 — nouvelle rédaction V5</x:v>
      </x:c>
      <x:c r="G97" s="15" t="n">
        <x:v>13</x:v>
      </x:c>
      <x:c r="H97" s="15" t="n">
        <x:v>91</x:v>
      </x:c>
    </x:row>
    <x:row r="98" ht="52" customHeight="1">
      <x:c r="A98" s="13" t="str">
        <x:v>O3-M15</x:v>
      </x:c>
      <x:c r="B98" s="13" t="str">
        <x:v>La première lampe rallumée</x:v>
      </x:c>
      <x:c r="C98" s="13" t="str">
        <x:v>Histoire</x:v>
      </x:c>
      <x:c r="D98" s="13" t="str">
        <x:v>Missions des six voies</x:v>
      </x:c>
      <x:c r="E98" s="13" t="str">
        <x:v>Lire Histoire</x:v>
      </x:c>
      <x:c r="F98" s="13" t="str">
        <x:v>Reconstitution documentée V4 — nouvelle rédaction V5</x:v>
      </x:c>
      <x:c r="G98" s="15" t="n">
        <x:v>13</x:v>
      </x:c>
      <x:c r="H98" s="15" t="n">
        <x:v>92</x:v>
      </x:c>
    </x:row>
    <x:row r="99" ht="52" customHeight="1">
      <x:c r="A99" s="13" t="str">
        <x:v>O3-M16</x:v>
      </x:c>
      <x:c r="B99" s="13" t="str">
        <x:v>Le chant que Tava oublie</x:v>
      </x:c>
      <x:c r="C99" s="13" t="str">
        <x:v>Histoire</x:v>
      </x:c>
      <x:c r="D99" s="13" t="str">
        <x:v>Missions des six voies</x:v>
      </x:c>
      <x:c r="E99" s="13" t="str">
        <x:v>Lire Histoire</x:v>
      </x:c>
      <x:c r="F99" s="13" t="str">
        <x:v>Reconstitution documentée V4 — nouvelle rédaction V5</x:v>
      </x:c>
      <x:c r="G99" s="15" t="n">
        <x:v>13</x:v>
      </x:c>
      <x:c r="H99" s="15" t="n">
        <x:v>93</x:v>
      </x:c>
    </x:row>
    <x:row r="100" ht="52" customHeight="1">
      <x:c r="A100" s="13" t="str">
        <x:v>O3-M17</x:v>
      </x:c>
      <x:c r="B100" s="13" t="str">
        <x:v>Une chasse sans souvenir imposé</x:v>
      </x:c>
      <x:c r="C100" s="13" t="str">
        <x:v>Histoire</x:v>
      </x:c>
      <x:c r="D100" s="13" t="str">
        <x:v>Missions des six voies</x:v>
      </x:c>
      <x:c r="E100" s="13" t="str">
        <x:v>Lire Histoire</x:v>
      </x:c>
      <x:c r="F100" s="13" t="str">
        <x:v>Reconstitution documentée V4 — nouvelle rédaction V5</x:v>
      </x:c>
      <x:c r="G100" s="15" t="n">
        <x:v>13</x:v>
      </x:c>
      <x:c r="H100" s="15" t="n">
        <x:v>94</x:v>
      </x:c>
    </x:row>
    <x:row r="101" ht="52" customHeight="1">
      <x:c r="A101" s="13" t="str">
        <x:v>O3-M18</x:v>
      </x:c>
      <x:c r="B101" s="13" t="str">
        <x:v>Le chemin des visites</x:v>
      </x:c>
      <x:c r="C101" s="13" t="str">
        <x:v>Histoire</x:v>
      </x:c>
      <x:c r="D101" s="13" t="str">
        <x:v>Missions des six voies</x:v>
      </x:c>
      <x:c r="E101" s="13" t="str">
        <x:v>Lire Histoire</x:v>
      </x:c>
      <x:c r="F101" s="13" t="str">
        <x:v>Reconstitution documentée V4 — nouvelle rédaction V5</x:v>
      </x:c>
      <x:c r="G101" s="15" t="n">
        <x:v>13</x:v>
      </x:c>
      <x:c r="H101" s="15" t="n">
        <x:v>95</x:v>
      </x:c>
    </x:row>
    <x:row r="102" ht="52" customHeight="1">
      <x:c r="A102" s="13" t="str">
        <x:v>O3-M19</x:v>
      </x:c>
      <x:c r="B102" s="13" t="str">
        <x:v>Une étoile pour chaque départ</x:v>
      </x:c>
      <x:c r="C102" s="13" t="str">
        <x:v>Histoire</x:v>
      </x:c>
      <x:c r="D102" s="13" t="str">
        <x:v>Missions des six voies</x:v>
      </x:c>
      <x:c r="E102" s="13" t="str">
        <x:v>Lire Histoire</x:v>
      </x:c>
      <x:c r="F102" s="13" t="str">
        <x:v>Reconstitution documentée V4 — nouvelle rédaction V5</x:v>
      </x:c>
      <x:c r="G102" s="15" t="n">
        <x:v>13</x:v>
      </x:c>
      <x:c r="H102" s="15" t="n">
        <x:v>96</x:v>
      </x:c>
    </x:row>
    <x:row r="103" ht="52" customHeight="1">
      <x:c r="A103" s="13" t="str">
        <x:v>O3-M20</x:v>
      </x:c>
      <x:c r="B103" s="13" t="str">
        <x:v>La caisse revenue de loin</x:v>
      </x:c>
      <x:c r="C103" s="13" t="str">
        <x:v>Histoire</x:v>
      </x:c>
      <x:c r="D103" s="13" t="str">
        <x:v>Missions des six voies</x:v>
      </x:c>
      <x:c r="E103" s="13" t="str">
        <x:v>Lire Histoire</x:v>
      </x:c>
      <x:c r="F103" s="13" t="str">
        <x:v>Reconstitution documentée V4 — nouvelle rédaction V5</x:v>
      </x:c>
      <x:c r="G103" s="15" t="n">
        <x:v>13</x:v>
      </x:c>
      <x:c r="H103" s="15" t="n">
        <x:v>97</x:v>
      </x:c>
    </x:row>
    <x:row r="104" ht="52" customHeight="1">
      <x:c r="A104" s="13" t="str">
        <x:v>O3-M21</x:v>
      </x:c>
      <x:c r="B104" s="13" t="str">
        <x:v>Le monde qui tremble aussi</x:v>
      </x:c>
      <x:c r="C104" s="13" t="str">
        <x:v>Histoire</x:v>
      </x:c>
      <x:c r="D104" s="13" t="str">
        <x:v>Missions des six voies</x:v>
      </x:c>
      <x:c r="E104" s="13" t="str">
        <x:v>Lire Histoire</x:v>
      </x:c>
      <x:c r="F104" s="13" t="str">
        <x:v>Reconstitution documentée V4 — nouvelle rédaction V5</x:v>
      </x:c>
      <x:c r="G104" s="15" t="n">
        <x:v>13</x:v>
      </x:c>
      <x:c r="H104" s="15" t="n">
        <x:v>98</x:v>
      </x:c>
    </x:row>
    <x:row r="105" ht="52" customHeight="1">
      <x:c r="A105" s="13" t="str">
        <x:v>O3-M22</x:v>
      </x:c>
      <x:c r="B105" s="13" t="str">
        <x:v>Les noms dans le vaisseau</x:v>
      </x:c>
      <x:c r="C105" s="13" t="str">
        <x:v>Histoire</x:v>
      </x:c>
      <x:c r="D105" s="13" t="str">
        <x:v>Missions des six voies</x:v>
      </x:c>
      <x:c r="E105" s="13" t="str">
        <x:v>Lire Histoire</x:v>
      </x:c>
      <x:c r="F105" s="13" t="str">
        <x:v>Reconstitution documentée V4 — nouvelle rédaction V5</x:v>
      </x:c>
      <x:c r="G105" s="15" t="n">
        <x:v>13</x:v>
      </x:c>
      <x:c r="H105" s="15" t="n">
        <x:v>99</x:v>
      </x:c>
    </x:row>
    <x:row r="106" ht="52" customHeight="1">
      <x:c r="A106" s="13" t="str">
        <x:v>O3-M23</x:v>
      </x:c>
      <x:c r="B106" s="13" t="str">
        <x:v>Le refus de l’équipage rêvé</x:v>
      </x:c>
      <x:c r="C106" s="13" t="str">
        <x:v>Histoire</x:v>
      </x:c>
      <x:c r="D106" s="13" t="str">
        <x:v>Missions des six voies</x:v>
      </x:c>
      <x:c r="E106" s="13" t="str">
        <x:v>Lire Histoire</x:v>
      </x:c>
      <x:c r="F106" s="13" t="str">
        <x:v>Reconstitution documentée V4 — nouvelle rédaction V5</x:v>
      </x:c>
      <x:c r="G106" s="15" t="n">
        <x:v>13</x:v>
      </x:c>
      <x:c r="H106" s="15" t="n">
        <x:v>100</x:v>
      </x:c>
    </x:row>
    <x:row r="107" ht="52" customHeight="1">
      <x:c r="A107" s="13" t="str">
        <x:v>O3-M24</x:v>
      </x:c>
      <x:c r="B107" s="13" t="str">
        <x:v>Le retour à plusieurs routes</x:v>
      </x:c>
      <x:c r="C107" s="13" t="str">
        <x:v>Histoire</x:v>
      </x:c>
      <x:c r="D107" s="13" t="str">
        <x:v>Missions des six voies</x:v>
      </x:c>
      <x:c r="E107" s="13" t="str">
        <x:v>Lire Histoire</x:v>
      </x:c>
      <x:c r="F107" s="13" t="str">
        <x:v>Reconstitution documentée V4 — nouvelle rédaction V5</x:v>
      </x:c>
      <x:c r="G107" s="15" t="n">
        <x:v>13</x:v>
      </x:c>
      <x:c r="H107" s="15" t="n">
        <x:v>101</x:v>
      </x:c>
    </x:row>
    <x:row r="108" ht="52" customHeight="1">
      <x:c r="A108" s="13" t="str">
        <x:v>O3-M25</x:v>
      </x:c>
      <x:c r="B108" s="13" t="str">
        <x:v>Le lieu assez stable</x:v>
      </x:c>
      <x:c r="C108" s="13" t="str">
        <x:v>Histoire</x:v>
      </x:c>
      <x:c r="D108" s="13" t="str">
        <x:v>Missions des six voies</x:v>
      </x:c>
      <x:c r="E108" s="13" t="str">
        <x:v>Lire Histoire</x:v>
      </x:c>
      <x:c r="F108" s="13" t="str">
        <x:v>Reconstitution documentée V4 — nouvelle rédaction V5</x:v>
      </x:c>
      <x:c r="G108" s="15" t="n">
        <x:v>13</x:v>
      </x:c>
      <x:c r="H108" s="15" t="n">
        <x:v>102</x:v>
      </x:c>
    </x:row>
    <x:row r="109" ht="52" customHeight="1">
      <x:c r="A109" s="13" t="str">
        <x:v>O3-M26</x:v>
      </x:c>
      <x:c r="B109" s="13" t="str">
        <x:v>La route de Vesha</x:v>
      </x:c>
      <x:c r="C109" s="13" t="str">
        <x:v>Histoire</x:v>
      </x:c>
      <x:c r="D109" s="13" t="str">
        <x:v>Missions des six voies</x:v>
      </x:c>
      <x:c r="E109" s="13" t="str">
        <x:v>Lire Histoire</x:v>
      </x:c>
      <x:c r="F109" s="13" t="str">
        <x:v>Reconstitution documentée V4 — nouvelle rédaction V5</x:v>
      </x:c>
      <x:c r="G109" s="15" t="n">
        <x:v>13</x:v>
      </x:c>
      <x:c r="H109" s="15" t="n">
        <x:v>103</x:v>
      </x:c>
    </x:row>
    <x:row r="110" ht="52" customHeight="1">
      <x:c r="A110" s="13" t="str">
        <x:v>O3-M27</x:v>
      </x:c>
      <x:c r="B110" s="13" t="str">
        <x:v>Le dernier objet sans maître</x:v>
      </x:c>
      <x:c r="C110" s="13" t="str">
        <x:v>Histoire</x:v>
      </x:c>
      <x:c r="D110" s="13" t="str">
        <x:v>Missions des six voies</x:v>
      </x:c>
      <x:c r="E110" s="13" t="str">
        <x:v>Lire Histoire</x:v>
      </x:c>
      <x:c r="F110" s="13" t="str">
        <x:v>Reconstitution documentée V4 — nouvelle rédaction V5</x:v>
      </x:c>
      <x:c r="G110" s="15" t="n">
        <x:v>13</x:v>
      </x:c>
      <x:c r="H110" s="15" t="n">
        <x:v>104</x:v>
      </x:c>
    </x:row>
    <x:row r="111" ht="52" customHeight="1">
      <x:c r="A111" s="13" t="str">
        <x:v>O3-M28</x:v>
      </x:c>
      <x:c r="B111" s="13" t="str">
        <x:v>Trois manières de demeurer</x:v>
      </x:c>
      <x:c r="C111" s="13" t="str">
        <x:v>Histoire</x:v>
      </x:c>
      <x:c r="D111" s="13" t="str">
        <x:v>Missions des six voies</x:v>
      </x:c>
      <x:c r="E111" s="13" t="str">
        <x:v>Lire Histoire</x:v>
      </x:c>
      <x:c r="F111" s="13" t="str">
        <x:v>Reconstitution documentée V4 — nouvelle rédaction V5</x:v>
      </x:c>
      <x:c r="G111" s="15" t="n">
        <x:v>13</x:v>
      </x:c>
      <x:c r="H111" s="15" t="n">
        <x:v>105</x:v>
      </x:c>
    </x:row>
    <x:row r="112" ht="52" customHeight="1">
      <x:c r="A112" s="13" t="str">
        <x:v>O3-M29</x:v>
      </x:c>
      <x:c r="B112" s="13" t="str">
        <x:v>Le cercle de ceux qui choisissent</x:v>
      </x:c>
      <x:c r="C112" s="13" t="str">
        <x:v>Histoire</x:v>
      </x:c>
      <x:c r="D112" s="13" t="str">
        <x:v>Missions des six voies</x:v>
      </x:c>
      <x:c r="E112" s="13" t="str">
        <x:v>Lire Histoire</x:v>
      </x:c>
      <x:c r="F112" s="13" t="str">
        <x:v>Reconstitution documentée V4 — nouvelle rédaction V5</x:v>
      </x:c>
      <x:c r="G112" s="15" t="n">
        <x:v>13</x:v>
      </x:c>
      <x:c r="H112" s="15" t="n">
        <x:v>106</x:v>
      </x:c>
    </x:row>
    <x:row r="113" ht="52" customHeight="1">
      <x:c r="A113" s="13" t="str">
        <x:v>O3-M30</x:v>
      </x:c>
      <x:c r="B113" s="13" t="str">
        <x:v>Les lampes séparées</x:v>
      </x:c>
      <x:c r="C113" s="13" t="str">
        <x:v>Histoire</x:v>
      </x:c>
      <x:c r="D113" s="13" t="str">
        <x:v>Missions des six voies</x:v>
      </x:c>
      <x:c r="E113" s="13" t="str">
        <x:v>Lire Histoire</x:v>
      </x:c>
      <x:c r="F113" s="13" t="str">
        <x:v>Reconstitution documentée V4 — nouvelle rédaction V5</x:v>
      </x:c>
      <x:c r="G113" s="15" t="n">
        <x:v>13</x:v>
      </x:c>
      <x:c r="H113" s="15" t="n">
        <x:v>107</x:v>
      </x:c>
    </x:row>
    <x:row r="114" ht="52" customHeight="1">
      <x:c r="A114" s="13" t="str">
        <x:v>O3-M31</x:v>
      </x:c>
      <x:c r="B114" s="13" t="str">
        <x:v>L’enfant qui n’a pas connu</x:v>
      </x:c>
      <x:c r="C114" s="13" t="str">
        <x:v>Histoire</x:v>
      </x:c>
      <x:c r="D114" s="13" t="str">
        <x:v>Missions des six voies</x:v>
      </x:c>
      <x:c r="E114" s="13" t="str">
        <x:v>Lire Histoire</x:v>
      </x:c>
      <x:c r="F114" s="13" t="str">
        <x:v>Reconstitution documentée V4 — nouvelle rédaction V5</x:v>
      </x:c>
      <x:c r="G114" s="15" t="n">
        <x:v>13</x:v>
      </x:c>
      <x:c r="H114" s="15" t="n">
        <x:v>108</x:v>
      </x:c>
    </x:row>
    <x:row r="115" ht="52" customHeight="1">
      <x:c r="A115" s="13" t="str">
        <x:v>O3-M32</x:v>
      </x:c>
      <x:c r="B115" s="13" t="str">
        <x:v>Le sentier devenu forêt</x:v>
      </x:c>
      <x:c r="C115" s="13" t="str">
        <x:v>Histoire</x:v>
      </x:c>
      <x:c r="D115" s="13" t="str">
        <x:v>Missions des six voies</x:v>
      </x:c>
      <x:c r="E115" s="13" t="str">
        <x:v>Lire Histoire</x:v>
      </x:c>
      <x:c r="F115" s="13" t="str">
        <x:v>Reconstitution documentée V4 — nouvelle rédaction V5</x:v>
      </x:c>
      <x:c r="G115" s="15" t="n">
        <x:v>13</x:v>
      </x:c>
      <x:c r="H115" s="15" t="n">
        <x:v>109</x:v>
      </x:c>
    </x:row>
    <x:row r="116" ht="52" customHeight="1">
      <x:c r="A116" s="13" t="str">
        <x:v>O3-M33</x:v>
      </x:c>
      <x:c r="B116" s="13" t="str">
        <x:v>Un nom qui revient</x:v>
      </x:c>
      <x:c r="C116" s="13" t="str">
        <x:v>Histoire</x:v>
      </x:c>
      <x:c r="D116" s="13" t="str">
        <x:v>Missions des six voies</x:v>
      </x:c>
      <x:c r="E116" s="13" t="str">
        <x:v>Lire Histoire</x:v>
      </x:c>
      <x:c r="F116" s="13" t="str">
        <x:v>Reconstitution documentée V4 — nouvelle rédaction V5</x:v>
      </x:c>
      <x:c r="G116" s="15" t="n">
        <x:v>13</x:v>
      </x:c>
      <x:c r="H116" s="15" t="n">
        <x:v>110</x:v>
      </x:c>
    </x:row>
    <x:row r="117" ht="52" customHeight="1">
      <x:c r="A117" s="13" t="str">
        <x:v>O3-M34</x:v>
      </x:c>
      <x:c r="B117" s="13" t="str">
        <x:v>La halte des nouveaux venus</x:v>
      </x:c>
      <x:c r="C117" s="13" t="str">
        <x:v>Histoire</x:v>
      </x:c>
      <x:c r="D117" s="13" t="str">
        <x:v>Missions des six voies</x:v>
      </x:c>
      <x:c r="E117" s="13" t="str">
        <x:v>Lire Histoire</x:v>
      </x:c>
      <x:c r="F117" s="13" t="str">
        <x:v>Reconstitution documentée V4 — nouvelle rédaction V5</x:v>
      </x:c>
      <x:c r="G117" s="15" t="n">
        <x:v>13</x:v>
      </x:c>
      <x:c r="H117" s="15" t="n">
        <x:v>111</x:v>
      </x:c>
    </x:row>
    <x:row r="118" ht="52" customHeight="1">
      <x:c r="A118" s="13" t="str">
        <x:v>O3-M35</x:v>
      </x:c>
      <x:c r="B118" s="13" t="str">
        <x:v>La chanson change encore</x:v>
      </x:c>
      <x:c r="C118" s="13" t="str">
        <x:v>Histoire</x:v>
      </x:c>
      <x:c r="D118" s="13" t="str">
        <x:v>Missions des six voies</x:v>
      </x:c>
      <x:c r="E118" s="13" t="str">
        <x:v>Lire Histoire</x:v>
      </x:c>
      <x:c r="F118" s="13" t="str">
        <x:v>Reconstitution documentée V4 — nouvelle rédaction V5</x:v>
      </x:c>
      <x:c r="G118" s="15" t="n">
        <x:v>13</x:v>
      </x:c>
      <x:c r="H118" s="15" t="n">
        <x:v>112</x:v>
      </x:c>
    </x:row>
    <x:row r="119" ht="52" customHeight="1">
      <x:c r="A119" s="13" t="str">
        <x:v>O3-M36</x:v>
      </x:c>
      <x:c r="B119" s="13" t="str">
        <x:v>Les routes après moi</x:v>
      </x:c>
      <x:c r="C119" s="13" t="str">
        <x:v>Histoire</x:v>
      </x:c>
      <x:c r="D119" s="13" t="str">
        <x:v>Missions des six voies</x:v>
      </x:c>
      <x:c r="E119" s="13" t="str">
        <x:v>Lire Histoire</x:v>
      </x:c>
      <x:c r="F119" s="13" t="str">
        <x:v>Reconstitution documentée V4 — nouvelle rédaction V5</x:v>
      </x:c>
      <x:c r="G119" s="15" t="n">
        <x:v>13</x:v>
      </x:c>
      <x:c r="H119" s="15" t="n">
        <x:v>113</x:v>
      </x:c>
    </x:row>
    <x:row r="120" ht="52" customHeight="1">
      <x:c r="A120" s="13" t="str">
        <x:v>O4-M01</x:v>
      </x:c>
      <x:c r="B120" s="13" t="str">
        <x:v>Le nom interrompu</x:v>
      </x:c>
      <x:c r="C120" s="13" t="str">
        <x:v>Histoire</x:v>
      </x:c>
      <x:c r="D120" s="13" t="str">
        <x:v>Missions des six voies</x:v>
      </x:c>
      <x:c r="E120" s="13" t="str">
        <x:v>Lire Histoire</x:v>
      </x:c>
      <x:c r="F120" s="13" t="str">
        <x:v>Reconstitution documentée V4 — nouvelle rédaction V5</x:v>
      </x:c>
      <x:c r="G120" s="15" t="n">
        <x:v>13</x:v>
      </x:c>
      <x:c r="H120" s="15" t="n">
        <x:v>114</x:v>
      </x:c>
    </x:row>
    <x:row r="121" ht="52" customHeight="1">
      <x:c r="A121" s="13" t="str">
        <x:v>O4-M02</x:v>
      </x:c>
      <x:c r="B121" s="13" t="str">
        <x:v>La pierre retournée</x:v>
      </x:c>
      <x:c r="C121" s="13" t="str">
        <x:v>Histoire</x:v>
      </x:c>
      <x:c r="D121" s="13" t="str">
        <x:v>Missions des six voies</x:v>
      </x:c>
      <x:c r="E121" s="13" t="str">
        <x:v>Lire Histoire</x:v>
      </x:c>
      <x:c r="F121" s="13" t="str">
        <x:v>Reconstitution documentée V4 — nouvelle rédaction V5</x:v>
      </x:c>
      <x:c r="G121" s="15" t="n">
        <x:v>13</x:v>
      </x:c>
      <x:c r="H121" s="15" t="n">
        <x:v>115</x:v>
      </x:c>
    </x:row>
    <x:row r="122" ht="52" customHeight="1">
      <x:c r="A122" s="13" t="str">
        <x:v>O4-M03</x:v>
      </x:c>
      <x:c r="B122" s="13" t="str">
        <x:v>Le jeu des cibles liées</x:v>
      </x:c>
      <x:c r="C122" s="13" t="str">
        <x:v>Histoire</x:v>
      </x:c>
      <x:c r="D122" s="13" t="str">
        <x:v>Missions des six voies</x:v>
      </x:c>
      <x:c r="E122" s="13" t="str">
        <x:v>Lire Histoire</x:v>
      </x:c>
      <x:c r="F122" s="13" t="str">
        <x:v>Reconstitution documentée V4 — nouvelle rédaction V5</x:v>
      </x:c>
      <x:c r="G122" s="15" t="n">
        <x:v>13</x:v>
      </x:c>
      <x:c r="H122" s="15" t="n">
        <x:v>116</x:v>
      </x:c>
    </x:row>
    <x:row r="123" ht="52" customHeight="1">
      <x:c r="A123" s="13" t="str">
        <x:v>O4-M04</x:v>
      </x:c>
      <x:c r="B123" s="13" t="str">
        <x:v>La question d’Isha</x:v>
      </x:c>
      <x:c r="C123" s="13" t="str">
        <x:v>Histoire</x:v>
      </x:c>
      <x:c r="D123" s="13" t="str">
        <x:v>Missions des six voies</x:v>
      </x:c>
      <x:c r="E123" s="13" t="str">
        <x:v>Lire Histoire</x:v>
      </x:c>
      <x:c r="F123" s="13" t="str">
        <x:v>Reconstitution documentée V4 — nouvelle rédaction V5</x:v>
      </x:c>
      <x:c r="G123" s="15" t="n">
        <x:v>13</x:v>
      </x:c>
      <x:c r="H123" s="15" t="n">
        <x:v>117</x:v>
      </x:c>
    </x:row>
    <x:row r="124" ht="52" customHeight="1">
      <x:c r="A124" s="13" t="str">
        <x:v>O4-M05</x:v>
      </x:c>
      <x:c r="B124" s="13" t="str">
        <x:v>Le récit qui ne tient pas</x:v>
      </x:c>
      <x:c r="C124" s="13" t="str">
        <x:v>Histoire</x:v>
      </x:c>
      <x:c r="D124" s="13" t="str">
        <x:v>Missions des six voies</x:v>
      </x:c>
      <x:c r="E124" s="13" t="str">
        <x:v>Lire Histoire</x:v>
      </x:c>
      <x:c r="F124" s="13" t="str">
        <x:v>Reconstitution documentée V4 — nouvelle rédaction V5</x:v>
      </x:c>
      <x:c r="G124" s="15" t="n">
        <x:v>13</x:v>
      </x:c>
      <x:c r="H124" s="15" t="n">
        <x:v>118</x:v>
      </x:c>
    </x:row>
    <x:row r="125" ht="52" customHeight="1">
      <x:c r="A125" s="13" t="str">
        <x:v>O4-M06</x:v>
      </x:c>
      <x:c r="B125" s="13" t="str">
        <x:v>Mon geste aujourd’hui</x:v>
      </x:c>
      <x:c r="C125" s="13" t="str">
        <x:v>Histoire</x:v>
      </x:c>
      <x:c r="D125" s="13" t="str">
        <x:v>Missions des six voies</x:v>
      </x:c>
      <x:c r="E125" s="13" t="str">
        <x:v>Lire Histoire</x:v>
      </x:c>
      <x:c r="F125" s="13" t="str">
        <x:v>Reconstitution documentée V4 — nouvelle rédaction V5</x:v>
      </x:c>
      <x:c r="G125" s="15" t="n">
        <x:v>13</x:v>
      </x:c>
      <x:c r="H125" s="15" t="n">
        <x:v>119</x:v>
      </x:c>
    </x:row>
    <x:row r="126" ht="52" customHeight="1">
      <x:c r="A126" s="13" t="str">
        <x:v>O4-M07</x:v>
      </x:c>
      <x:c r="B126" s="13" t="str">
        <x:v>La lame sous le tissu</x:v>
      </x:c>
      <x:c r="C126" s="13" t="str">
        <x:v>Histoire</x:v>
      </x:c>
      <x:c r="D126" s="13" t="str">
        <x:v>Missions des six voies</x:v>
      </x:c>
      <x:c r="E126" s="13" t="str">
        <x:v>Lire Histoire</x:v>
      </x:c>
      <x:c r="F126" s="13" t="str">
        <x:v>Reconstitution documentée V4 — nouvelle rédaction V5</x:v>
      </x:c>
      <x:c r="G126" s="15" t="n">
        <x:v>13</x:v>
      </x:c>
      <x:c r="H126" s="15" t="n">
        <x:v>120</x:v>
      </x:c>
    </x:row>
    <x:row r="127" ht="52" customHeight="1">
      <x:c r="A127" s="13" t="str">
        <x:v>O4-M08</x:v>
      </x:c>
      <x:c r="B127" s="13" t="str">
        <x:v>La piste d’une fuite</x:v>
      </x:c>
      <x:c r="C127" s="13" t="str">
        <x:v>Histoire</x:v>
      </x:c>
      <x:c r="D127" s="13" t="str">
        <x:v>Missions des six voies</x:v>
      </x:c>
      <x:c r="E127" s="13" t="str">
        <x:v>Lire Histoire</x:v>
      </x:c>
      <x:c r="F127" s="13" t="str">
        <x:v>Reconstitution documentée V4 — nouvelle rédaction V5</x:v>
      </x:c>
      <x:c r="G127" s="15" t="n">
        <x:v>13</x:v>
      </x:c>
      <x:c r="H127" s="15" t="n">
        <x:v>121</x:v>
      </x:c>
    </x:row>
    <x:row r="128" ht="52" customHeight="1">
      <x:c r="A128" s="13" t="str">
        <x:v>O4-M09</x:v>
      </x:c>
      <x:c r="B128" s="13" t="str">
        <x:v>La colère sur le marché</x:v>
      </x:c>
      <x:c r="C128" s="13" t="str">
        <x:v>Histoire</x:v>
      </x:c>
      <x:c r="D128" s="13" t="str">
        <x:v>Missions des six voies</x:v>
      </x:c>
      <x:c r="E128" s="13" t="str">
        <x:v>Lire Histoire</x:v>
      </x:c>
      <x:c r="F128" s="13" t="str">
        <x:v>Reconstitution documentée V4 — nouvelle rédaction V5</x:v>
      </x:c>
      <x:c r="G128" s="15" t="n">
        <x:v>13</x:v>
      </x:c>
      <x:c r="H128" s="15" t="n">
        <x:v>122</x:v>
      </x:c>
    </x:row>
    <x:row r="129" ht="52" customHeight="1">
      <x:c r="A129" s="13" t="str">
        <x:v>O4-M10</x:v>
      </x:c>
      <x:c r="B129" s="13" t="str">
        <x:v>La voix du témoin transmis</x:v>
      </x:c>
      <x:c r="C129" s="13" t="str">
        <x:v>Histoire</x:v>
      </x:c>
      <x:c r="D129" s="13" t="str">
        <x:v>Missions des six voies</x:v>
      </x:c>
      <x:c r="E129" s="13" t="str">
        <x:v>Lire Histoire</x:v>
      </x:c>
      <x:c r="F129" s="13" t="str">
        <x:v>Reconstitution documentée V4 — nouvelle rédaction V5</x:v>
      </x:c>
      <x:c r="G129" s="15" t="n">
        <x:v>13</x:v>
      </x:c>
      <x:c r="H129" s="15" t="n">
        <x:v>123</x:v>
      </x:c>
    </x:row>
    <x:row r="130" ht="52" customHeight="1">
      <x:c r="A130" s="13" t="str">
        <x:v>O4-M11</x:v>
      </x:c>
      <x:c r="B130" s="13" t="str">
        <x:v>La proposition de Drek</x:v>
      </x:c>
      <x:c r="C130" s="13" t="str">
        <x:v>Histoire</x:v>
      </x:c>
      <x:c r="D130" s="13" t="str">
        <x:v>Missions des six voies</x:v>
      </x:c>
      <x:c r="E130" s="13" t="str">
        <x:v>Lire Histoire</x:v>
      </x:c>
      <x:c r="F130" s="13" t="str">
        <x:v>Reconstitution documentée V4 — nouvelle rédaction V5</x:v>
      </x:c>
      <x:c r="G130" s="15" t="n">
        <x:v>13</x:v>
      </x:c>
      <x:c r="H130" s="15" t="n">
        <x:v>124</x:v>
      </x:c>
    </x:row>
    <x:row r="131" ht="52" customHeight="1">
      <x:c r="A131" s="13" t="str">
        <x:v>O4-M12</x:v>
      </x:c>
      <x:c r="B131" s="13" t="str">
        <x:v>Un duel sans dette ancienne</x:v>
      </x:c>
      <x:c r="C131" s="13" t="str">
        <x:v>Histoire</x:v>
      </x:c>
      <x:c r="D131" s="13" t="str">
        <x:v>Missions des six voies</x:v>
      </x:c>
      <x:c r="E131" s="13" t="str">
        <x:v>Lire Histoire</x:v>
      </x:c>
      <x:c r="F131" s="13" t="str">
        <x:v>Reconstitution documentée V4 — nouvelle rédaction V5</x:v>
      </x:c>
      <x:c r="G131" s="15" t="n">
        <x:v>13</x:v>
      </x:c>
      <x:c r="H131" s="15" t="n">
        <x:v>125</x:v>
      </x:c>
    </x:row>
    <x:row r="132" ht="52" customHeight="1">
      <x:c r="A132" s="13" t="str">
        <x:v>O4-M13</x:v>
      </x:c>
      <x:c r="B132" s="13" t="str">
        <x:v>La triade me voit agir</x:v>
      </x:c>
      <x:c r="C132" s="13" t="str">
        <x:v>Histoire</x:v>
      </x:c>
      <x:c r="D132" s="13" t="str">
        <x:v>Missions des six voies</x:v>
      </x:c>
      <x:c r="E132" s="13" t="str">
        <x:v>Lire Histoire</x:v>
      </x:c>
      <x:c r="F132" s="13" t="str">
        <x:v>Reconstitution documentée V4 — nouvelle rédaction V5</x:v>
      </x:c>
      <x:c r="G132" s="15" t="n">
        <x:v>13</x:v>
      </x:c>
      <x:c r="H132" s="15" t="n">
        <x:v>126</x:v>
      </x:c>
    </x:row>
    <x:row r="133" ht="52" customHeight="1">
      <x:c r="A133" s="13" t="str">
        <x:v>O4-M14</x:v>
      </x:c>
      <x:c r="B133" s="13" t="str">
        <x:v>Les attaches encore fermées</x:v>
      </x:c>
      <x:c r="C133" s="13" t="str">
        <x:v>Histoire</x:v>
      </x:c>
      <x:c r="D133" s="13" t="str">
        <x:v>Missions des six voies</x:v>
      </x:c>
      <x:c r="E133" s="13" t="str">
        <x:v>Lire Histoire</x:v>
      </x:c>
      <x:c r="F133" s="13" t="str">
        <x:v>Reconstitution documentée V4 — nouvelle rédaction V5</x:v>
      </x:c>
      <x:c r="G133" s="15" t="n">
        <x:v>13</x:v>
      </x:c>
      <x:c r="H133" s="15" t="n">
        <x:v>127</x:v>
      </x:c>
    </x:row>
    <x:row r="134" ht="52" customHeight="1">
      <x:c r="A134" s="13" t="str">
        <x:v>O4-M15</x:v>
      </x:c>
      <x:c r="B134" s="13" t="str">
        <x:v>Le nom du bénéfice</x:v>
      </x:c>
      <x:c r="C134" s="13" t="str">
        <x:v>Histoire</x:v>
      </x:c>
      <x:c r="D134" s="13" t="str">
        <x:v>Missions des six voies</x:v>
      </x:c>
      <x:c r="E134" s="13" t="str">
        <x:v>Lire Histoire</x:v>
      </x:c>
      <x:c r="F134" s="13" t="str">
        <x:v>Reconstitution documentée V4 — nouvelle rédaction V5</x:v>
      </x:c>
      <x:c r="G134" s="15" t="n">
        <x:v>13</x:v>
      </x:c>
      <x:c r="H134" s="15" t="n">
        <x:v>128</x:v>
      </x:c>
    </x:row>
    <x:row r="135" ht="52" customHeight="1">
      <x:c r="A135" s="13" t="str">
        <x:v>O4-M16</x:v>
      </x:c>
      <x:c r="B135" s="13" t="str">
        <x:v>La chasse observée</x:v>
      </x:c>
      <x:c r="C135" s="13" t="str">
        <x:v>Histoire</x:v>
      </x:c>
      <x:c r="D135" s="13" t="str">
        <x:v>Missions des six voies</x:v>
      </x:c>
      <x:c r="E135" s="13" t="str">
        <x:v>Lire Histoire</x:v>
      </x:c>
      <x:c r="F135" s="13" t="str">
        <x:v>Reconstitution documentée V4 — nouvelle rédaction V5</x:v>
      </x:c>
      <x:c r="G135" s="15" t="n">
        <x:v>13</x:v>
      </x:c>
      <x:c r="H135" s="15" t="n">
        <x:v>129</x:v>
      </x:c>
    </x:row>
    <x:row r="136" ht="52" customHeight="1">
      <x:c r="A136" s="13" t="str">
        <x:v>O4-M17</x:v>
      </x:c>
      <x:c r="B136" s="13" t="str">
        <x:v>Ce qu’Isha ne pardonne pas</x:v>
      </x:c>
      <x:c r="C136" s="13" t="str">
        <x:v>Histoire</x:v>
      </x:c>
      <x:c r="D136" s="13" t="str">
        <x:v>Missions des six voies</x:v>
      </x:c>
      <x:c r="E136" s="13" t="str">
        <x:v>Lire Histoire</x:v>
      </x:c>
      <x:c r="F136" s="13" t="str">
        <x:v>Reconstitution documentée V4 — nouvelle rédaction V5</x:v>
      </x:c>
      <x:c r="G136" s="15" t="n">
        <x:v>13</x:v>
      </x:c>
      <x:c r="H136" s="15" t="n">
        <x:v>130</x:v>
      </x:c>
    </x:row>
    <x:row r="137" ht="52" customHeight="1">
      <x:c r="A137" s="13" t="str">
        <x:v>O4-M18</x:v>
      </x:c>
      <x:c r="B137" s="13" t="str">
        <x:v>Le nom à l’entrée</x:v>
      </x:c>
      <x:c r="C137" s="13" t="str">
        <x:v>Histoire</x:v>
      </x:c>
      <x:c r="D137" s="13" t="str">
        <x:v>Missions des six voies</x:v>
      </x:c>
      <x:c r="E137" s="13" t="str">
        <x:v>Lire Histoire</x:v>
      </x:c>
      <x:c r="F137" s="13" t="str">
        <x:v>Reconstitution documentée V4 — nouvelle rédaction V5</x:v>
      </x:c>
      <x:c r="G137" s="15" t="n">
        <x:v>13</x:v>
      </x:c>
      <x:c r="H137" s="15" t="n">
        <x:v>131</x:v>
      </x:c>
    </x:row>
    <x:row r="138" ht="52" customHeight="1">
      <x:c r="A138" s="13" t="str">
        <x:v>O4-M19</x:v>
      </x:c>
      <x:c r="B138" s="13" t="str">
        <x:v>L’ancien butin au quai</x:v>
      </x:c>
      <x:c r="C138" s="13" t="str">
        <x:v>Histoire</x:v>
      </x:c>
      <x:c r="D138" s="13" t="str">
        <x:v>Missions des six voies</x:v>
      </x:c>
      <x:c r="E138" s="13" t="str">
        <x:v>Lire Histoire</x:v>
      </x:c>
      <x:c r="F138" s="13" t="str">
        <x:v>Reconstitution documentée V4 — nouvelle rédaction V5</x:v>
      </x:c>
      <x:c r="G138" s="15" t="n">
        <x:v>13</x:v>
      </x:c>
      <x:c r="H138" s="15" t="n">
        <x:v>132</x:v>
      </x:c>
    </x:row>
    <x:row r="139" ht="52" customHeight="1">
      <x:c r="A139" s="13" t="str">
        <x:v>O4-M20</x:v>
      </x:c>
      <x:c r="B139" s="13" t="str">
        <x:v>Une cible rendue impuissante</x:v>
      </x:c>
      <x:c r="C139" s="13" t="str">
        <x:v>Histoire</x:v>
      </x:c>
      <x:c r="D139" s="13" t="str">
        <x:v>Missions des six voies</x:v>
      </x:c>
      <x:c r="E139" s="13" t="str">
        <x:v>Lire Histoire</x:v>
      </x:c>
      <x:c r="F139" s="13" t="str">
        <x:v>Reconstitution documentée V4 — nouvelle rédaction V5</x:v>
      </x:c>
      <x:c r="G139" s="15" t="n">
        <x:v>13</x:v>
      </x:c>
      <x:c r="H139" s="15" t="n">
        <x:v>133</x:v>
      </x:c>
    </x:row>
    <x:row r="140" ht="52" customHeight="1">
      <x:c r="A140" s="13" t="str">
        <x:v>O4-M21</x:v>
      </x:c>
      <x:c r="B140" s="13" t="str">
        <x:v>Le témoin qui ment maintenant</x:v>
      </x:c>
      <x:c r="C140" s="13" t="str">
        <x:v>Histoire</x:v>
      </x:c>
      <x:c r="D140" s="13" t="str">
        <x:v>Missions des six voies</x:v>
      </x:c>
      <x:c r="E140" s="13" t="str">
        <x:v>Lire Histoire</x:v>
      </x:c>
      <x:c r="F140" s="13" t="str">
        <x:v>Reconstitution documentée V4 — nouvelle rédaction V5</x:v>
      </x:c>
      <x:c r="G140" s="15" t="n">
        <x:v>13</x:v>
      </x:c>
      <x:c r="H140" s="15" t="n">
        <x:v>134</x:v>
      </x:c>
    </x:row>
    <x:row r="141" ht="52" customHeight="1">
      <x:c r="A141" s="13" t="str">
        <x:v>O4-M22</x:v>
      </x:c>
      <x:c r="B141" s="13" t="str">
        <x:v>Une plaque qui dit la faute</x:v>
      </x:c>
      <x:c r="C141" s="13" t="str">
        <x:v>Histoire</x:v>
      </x:c>
      <x:c r="D141" s="13" t="str">
        <x:v>Missions des six voies</x:v>
      </x:c>
      <x:c r="E141" s="13" t="str">
        <x:v>Lire Histoire</x:v>
      </x:c>
      <x:c r="F141" s="13" t="str">
        <x:v>Reconstitution documentée V4 — nouvelle rédaction V5</x:v>
      </x:c>
      <x:c r="G141" s="15" t="n">
        <x:v>13</x:v>
      </x:c>
      <x:c r="H141" s="15" t="n">
        <x:v>135</x:v>
      </x:c>
    </x:row>
    <x:row r="142" ht="52" customHeight="1">
      <x:c r="A142" s="13" t="str">
        <x:v>O4-M23</x:v>
      </x:c>
      <x:c r="B142" s="13" t="str">
        <x:v>Le retour de Drek</x:v>
      </x:c>
      <x:c r="C142" s="13" t="str">
        <x:v>Histoire</x:v>
      </x:c>
      <x:c r="D142" s="13" t="str">
        <x:v>Missions des six voies</x:v>
      </x:c>
      <x:c r="E142" s="13" t="str">
        <x:v>Lire Histoire</x:v>
      </x:c>
      <x:c r="F142" s="13" t="str">
        <x:v>Reconstitution documentée V4 — nouvelle rédaction V5</x:v>
      </x:c>
      <x:c r="G142" s="15" t="n">
        <x:v>13</x:v>
      </x:c>
      <x:c r="H142" s="15" t="n">
        <x:v>136</x:v>
      </x:c>
    </x:row>
    <x:row r="143" ht="52" customHeight="1">
      <x:c r="A143" s="13" t="str">
        <x:v>O4-M24</x:v>
      </x:c>
      <x:c r="B143" s="13" t="str">
        <x:v>Ma chasse, mon récit</x:v>
      </x:c>
      <x:c r="C143" s="13" t="str">
        <x:v>Histoire</x:v>
      </x:c>
      <x:c r="D143" s="13" t="str">
        <x:v>Missions des six voies</x:v>
      </x:c>
      <x:c r="E143" s="13" t="str">
        <x:v>Lire Histoire</x:v>
      </x:c>
      <x:c r="F143" s="13" t="str">
        <x:v>Reconstitution documentée V4 — nouvelle rédaction V5</x:v>
      </x:c>
      <x:c r="G143" s="15" t="n">
        <x:v>13</x:v>
      </x:c>
      <x:c r="H143" s="15" t="n">
        <x:v>137</x:v>
      </x:c>
    </x:row>
    <x:row r="144" ht="52" customHeight="1">
      <x:c r="A144" s="13" t="str">
        <x:v>O4-M25</x:v>
      </x:c>
      <x:c r="B144" s="13" t="str">
        <x:v>Elite devant le même nom</x:v>
      </x:c>
      <x:c r="C144" s="13" t="str">
        <x:v>Histoire</x:v>
      </x:c>
      <x:c r="D144" s="13" t="str">
        <x:v>Missions des six voies</x:v>
      </x:c>
      <x:c r="E144" s="13" t="str">
        <x:v>Lire Histoire</x:v>
      </x:c>
      <x:c r="F144" s="13" t="str">
        <x:v>Reconstitution documentée V4 — nouvelle rédaction V5</x:v>
      </x:c>
      <x:c r="G144" s="15" t="n">
        <x:v>13</x:v>
      </x:c>
      <x:c r="H144" s="15" t="n">
        <x:v>138</x:v>
      </x:c>
    </x:row>
    <x:row r="145" ht="52" customHeight="1">
      <x:c r="A145" s="13" t="str">
        <x:v>O4-M26</x:v>
      </x:c>
      <x:c r="B145" s="13" t="str">
        <x:v>Ce qu’on peut rendre encore</x:v>
      </x:c>
      <x:c r="C145" s="13" t="str">
        <x:v>Histoire</x:v>
      </x:c>
      <x:c r="D145" s="13" t="str">
        <x:v>Missions des six voies</x:v>
      </x:c>
      <x:c r="E145" s="13" t="str">
        <x:v>Lire Histoire</x:v>
      </x:c>
      <x:c r="F145" s="13" t="str">
        <x:v>Reconstitution documentée V4 — nouvelle rédaction V5</x:v>
      </x:c>
      <x:c r="G145" s="15" t="n">
        <x:v>13</x:v>
      </x:c>
      <x:c r="H145" s="15" t="n">
        <x:v>139</x:v>
      </x:c>
    </x:row>
    <x:row r="146" ht="52" customHeight="1">
      <x:c r="A146" s="13" t="str">
        <x:v>O4-M27</x:v>
      </x:c>
      <x:c r="B146" s="13" t="str">
        <x:v>Le mandat limité d’Evar</x:v>
      </x:c>
      <x:c r="C146" s="13" t="str">
        <x:v>Histoire</x:v>
      </x:c>
      <x:c r="D146" s="13" t="str">
        <x:v>Missions des six voies</x:v>
      </x:c>
      <x:c r="E146" s="13" t="str">
        <x:v>Lire Histoire</x:v>
      </x:c>
      <x:c r="F146" s="13" t="str">
        <x:v>Reconstitution documentée V4 — nouvelle rédaction V5</x:v>
      </x:c>
      <x:c r="G146" s="15" t="n">
        <x:v>13</x:v>
      </x:c>
      <x:c r="H146" s="15" t="n">
        <x:v>140</x:v>
      </x:c>
    </x:row>
    <x:row r="147" ht="52" customHeight="1">
      <x:c r="A147" s="13" t="str">
        <x:v>O4-M28</x:v>
      </x:c>
      <x:c r="B147" s="13" t="str">
        <x:v>Trois noms sur l’établi</x:v>
      </x:c>
      <x:c r="C147" s="13" t="str">
        <x:v>Histoire</x:v>
      </x:c>
      <x:c r="D147" s="13" t="str">
        <x:v>Missions des six voies</x:v>
      </x:c>
      <x:c r="E147" s="13" t="str">
        <x:v>Lire Histoire</x:v>
      </x:c>
      <x:c r="F147" s="13" t="str">
        <x:v>Reconstitution documentée V4 — nouvelle rédaction V5</x:v>
      </x:c>
      <x:c r="G147" s="15" t="n">
        <x:v>13</x:v>
      </x:c>
      <x:c r="H147" s="15" t="n">
        <x:v>141</x:v>
      </x:c>
    </x:row>
    <x:row r="148" ht="52" customHeight="1">
      <x:c r="A148" s="13" t="str">
        <x:v>O4-M29</x:v>
      </x:c>
      <x:c r="B148" s="13" t="str">
        <x:v>Le nom que je porte</x:v>
      </x:c>
      <x:c r="C148" s="13" t="str">
        <x:v>Histoire</x:v>
      </x:c>
      <x:c r="D148" s="13" t="str">
        <x:v>Missions des six voies</x:v>
      </x:c>
      <x:c r="E148" s="13" t="str">
        <x:v>Lire Histoire</x:v>
      </x:c>
      <x:c r="F148" s="13" t="str">
        <x:v>Reconstitution documentée V4 — nouvelle rédaction V5</x:v>
      </x:c>
      <x:c r="G148" s="15" t="n">
        <x:v>13</x:v>
      </x:c>
      <x:c r="H148" s="15" t="n">
        <x:v>142</x:v>
      </x:c>
    </x:row>
    <x:row r="149" ht="52" customHeight="1">
      <x:c r="A149" s="13" t="str">
        <x:v>O4-M30</x:v>
      </x:c>
      <x:c r="B149" s="13" t="str">
        <x:v>Le geste devant la porte</x:v>
      </x:c>
      <x:c r="C149" s="13" t="str">
        <x:v>Histoire</x:v>
      </x:c>
      <x:c r="D149" s="13" t="str">
        <x:v>Missions des six voies</x:v>
      </x:c>
      <x:c r="E149" s="13" t="str">
        <x:v>Lire Histoire</x:v>
      </x:c>
      <x:c r="F149" s="13" t="str">
        <x:v>Reconstitution documentée V4 — nouvelle rédaction V5</x:v>
      </x:c>
      <x:c r="G149" s="15" t="n">
        <x:v>13</x:v>
      </x:c>
      <x:c r="H149" s="15" t="n">
        <x:v>143</x:v>
      </x:c>
    </x:row>
    <x:row r="150" ht="52" customHeight="1">
      <x:c r="A150" s="13" t="str">
        <x:v>O4-M31</x:v>
      </x:c>
      <x:c r="B150" s="13" t="str">
        <x:v>La question sans héritage</x:v>
      </x:c>
      <x:c r="C150" s="13" t="str">
        <x:v>Histoire</x:v>
      </x:c>
      <x:c r="D150" s="13" t="str">
        <x:v>Missions des six voies</x:v>
      </x:c>
      <x:c r="E150" s="13" t="str">
        <x:v>Lire Histoire</x:v>
      </x:c>
      <x:c r="F150" s="13" t="str">
        <x:v>Reconstitution documentée V4 — nouvelle rédaction V5</x:v>
      </x:c>
      <x:c r="G150" s="15" t="n">
        <x:v>13</x:v>
      </x:c>
      <x:c r="H150" s="15" t="n">
        <x:v>144</x:v>
      </x:c>
    </x:row>
    <x:row r="151" ht="52" customHeight="1">
      <x:c r="A151" s="13" t="str">
        <x:v>O4-M32</x:v>
      </x:c>
      <x:c r="B151" s="13" t="str">
        <x:v>La trace qui me contredit</x:v>
      </x:c>
      <x:c r="C151" s="13" t="str">
        <x:v>Histoire</x:v>
      </x:c>
      <x:c r="D151" s="13" t="str">
        <x:v>Missions des six voies</x:v>
      </x:c>
      <x:c r="E151" s="13" t="str">
        <x:v>Lire Histoire</x:v>
      </x:c>
      <x:c r="F151" s="13" t="str">
        <x:v>Reconstitution documentée V4 — nouvelle rédaction V5</x:v>
      </x:c>
      <x:c r="G151" s="15" t="n">
        <x:v>13</x:v>
      </x:c>
      <x:c r="H151" s="15" t="n">
        <x:v>145</x:v>
      </x:c>
    </x:row>
    <x:row r="152" ht="52" customHeight="1">
      <x:c r="A152" s="13" t="str">
        <x:v>O4-M33</x:v>
      </x:c>
      <x:c r="B152" s="13" t="str">
        <x:v>Isha à son tour</x:v>
      </x:c>
      <x:c r="C152" s="13" t="str">
        <x:v>Histoire</x:v>
      </x:c>
      <x:c r="D152" s="13" t="str">
        <x:v>Missions des six voies</x:v>
      </x:c>
      <x:c r="E152" s="13" t="str">
        <x:v>Lire Histoire</x:v>
      </x:c>
      <x:c r="F152" s="13" t="str">
        <x:v>Reconstitution documentée V4 — nouvelle rédaction V5</x:v>
      </x:c>
      <x:c r="G152" s="15" t="n">
        <x:v>13</x:v>
      </x:c>
      <x:c r="H152" s="15" t="n">
        <x:v>146</x:v>
      </x:c>
    </x:row>
    <x:row r="153" ht="52" customHeight="1">
      <x:c r="A153" s="13" t="str">
        <x:v>O4-M34</x:v>
      </x:c>
      <x:c r="B153" s="13" t="str">
        <x:v>Le signe sur une autre porte</x:v>
      </x:c>
      <x:c r="C153" s="13" t="str">
        <x:v>Histoire</x:v>
      </x:c>
      <x:c r="D153" s="13" t="str">
        <x:v>Missions des six voies</x:v>
      </x:c>
      <x:c r="E153" s="13" t="str">
        <x:v>Lire Histoire</x:v>
      </x:c>
      <x:c r="F153" s="13" t="str">
        <x:v>Reconstitution documentée V4 — nouvelle rédaction V5</x:v>
      </x:c>
      <x:c r="G153" s="15" t="n">
        <x:v>13</x:v>
      </x:c>
      <x:c r="H153" s="15" t="n">
        <x:v>147</x:v>
      </x:c>
    </x:row>
    <x:row r="154" ht="52" customHeight="1">
      <x:c r="A154" s="13" t="str">
        <x:v>O4-M35</x:v>
      </x:c>
      <x:c r="B154" s="13" t="str">
        <x:v>Une fonction à transmettre</x:v>
      </x:c>
      <x:c r="C154" s="13" t="str">
        <x:v>Histoire</x:v>
      </x:c>
      <x:c r="D154" s="13" t="str">
        <x:v>Missions des six voies</x:v>
      </x:c>
      <x:c r="E154" s="13" t="str">
        <x:v>Lire Histoire</x:v>
      </x:c>
      <x:c r="F154" s="13" t="str">
        <x:v>Reconstitution documentée V4 — nouvelle rédaction V5</x:v>
      </x:c>
      <x:c r="G154" s="15" t="n">
        <x:v>13</x:v>
      </x:c>
      <x:c r="H154" s="15" t="n">
        <x:v>148</x:v>
      </x:c>
    </x:row>
    <x:row r="155" ht="52" customHeight="1">
      <x:c r="A155" s="13" t="str">
        <x:v>O4-M36</x:v>
      </x:c>
      <x:c r="B155" s="13" t="str">
        <x:v>Mon nom dans ma voix</x:v>
      </x:c>
      <x:c r="C155" s="13" t="str">
        <x:v>Histoire</x:v>
      </x:c>
      <x:c r="D155" s="13" t="str">
        <x:v>Missions des six voies</x:v>
      </x:c>
      <x:c r="E155" s="13" t="str">
        <x:v>Lire Histoire</x:v>
      </x:c>
      <x:c r="F155" s="13" t="str">
        <x:v>Reconstitution documentée V4 — nouvelle rédaction V5</x:v>
      </x:c>
      <x:c r="G155" s="15" t="n">
        <x:v>13</x:v>
      </x:c>
      <x:c r="H155" s="15" t="n">
        <x:v>149</x:v>
      </x:c>
    </x:row>
    <x:row r="156" ht="52" customHeight="1">
      <x:c r="A156" s="13" t="str">
        <x:v>O5-M01</x:v>
      </x:c>
      <x:c r="B156" s="13" t="str">
        <x:v>Le signal d’un autre</x:v>
      </x:c>
      <x:c r="C156" s="13" t="str">
        <x:v>Histoire</x:v>
      </x:c>
      <x:c r="D156" s="13" t="str">
        <x:v>Missions des six voies</x:v>
      </x:c>
      <x:c r="E156" s="13" t="str">
        <x:v>Lire Histoire</x:v>
      </x:c>
      <x:c r="F156" s="13" t="str">
        <x:v>Reconstitution documentée V4 — nouvelle rédaction V5</x:v>
      </x:c>
      <x:c r="G156" s="15" t="n">
        <x:v>13</x:v>
      </x:c>
      <x:c r="H156" s="15" t="n">
        <x:v>150</x:v>
      </x:c>
    </x:row>
    <x:row r="157" ht="52" customHeight="1">
      <x:c r="A157" s="13" t="str">
        <x:v>O5-M02</x:v>
      </x:c>
      <x:c r="B157" s="13" t="str">
        <x:v>La proie qui ouvre le passage</x:v>
      </x:c>
      <x:c r="C157" s="13" t="str">
        <x:v>Histoire</x:v>
      </x:c>
      <x:c r="D157" s="13" t="str">
        <x:v>Missions des six voies</x:v>
      </x:c>
      <x:c r="E157" s="13" t="str">
        <x:v>Lire Histoire</x:v>
      </x:c>
      <x:c r="F157" s="13" t="str">
        <x:v>Reconstitution documentée V4 — nouvelle rédaction V5</x:v>
      </x:c>
      <x:c r="G157" s="15" t="n">
        <x:v>13</x:v>
      </x:c>
      <x:c r="H157" s="15" t="n">
        <x:v>151</x:v>
      </x:c>
    </x:row>
    <x:row r="158" ht="52" customHeight="1">
      <x:c r="A158" s="13" t="str">
        <x:v>O5-M03</x:v>
      </x:c>
      <x:c r="B158" s="13" t="str">
        <x:v>Deux mains sur la corde</x:v>
      </x:c>
      <x:c r="C158" s="13" t="str">
        <x:v>Histoire</x:v>
      </x:c>
      <x:c r="D158" s="13" t="str">
        <x:v>Missions des six voies</x:v>
      </x:c>
      <x:c r="E158" s="13" t="str">
        <x:v>Lire Histoire</x:v>
      </x:c>
      <x:c r="F158" s="13" t="str">
        <x:v>Reconstitution documentée V4 — nouvelle rédaction V5</x:v>
      </x:c>
      <x:c r="G158" s="15" t="n">
        <x:v>13</x:v>
      </x:c>
      <x:c r="H158" s="15" t="n">
        <x:v>152</x:v>
      </x:c>
    </x:row>
    <x:row r="159" ht="52" customHeight="1">
      <x:c r="A159" s="13" t="str">
        <x:v>O5-M04</x:v>
      </x:c>
      <x:c r="B159" s="13" t="str">
        <x:v>L’objet que l’on rend</x:v>
      </x:c>
      <x:c r="C159" s="13" t="str">
        <x:v>Histoire</x:v>
      </x:c>
      <x:c r="D159" s="13" t="str">
        <x:v>Missions des six voies</x:v>
      </x:c>
      <x:c r="E159" s="13" t="str">
        <x:v>Lire Histoire</x:v>
      </x:c>
      <x:c r="F159" s="13" t="str">
        <x:v>Reconstitution documentée V4 — nouvelle rédaction V5</x:v>
      </x:c>
      <x:c r="G159" s="15" t="n">
        <x:v>13</x:v>
      </x:c>
      <x:c r="H159" s="15" t="n">
        <x:v>153</x:v>
      </x:c>
    </x:row>
    <x:row r="160" ht="52" customHeight="1">
      <x:c r="A160" s="13" t="str">
        <x:v>O5-M05</x:v>
      </x:c>
      <x:c r="B160" s="13" t="str">
        <x:v>Une histoire de visiteurs</x:v>
      </x:c>
      <x:c r="C160" s="13" t="str">
        <x:v>Histoire</x:v>
      </x:c>
      <x:c r="D160" s="13" t="str">
        <x:v>Missions des six voies</x:v>
      </x:c>
      <x:c r="E160" s="13" t="str">
        <x:v>Lire Histoire</x:v>
      </x:c>
      <x:c r="F160" s="13" t="str">
        <x:v>Reconstitution documentée V4 — nouvelle rédaction V5</x:v>
      </x:c>
      <x:c r="G160" s="15" t="n">
        <x:v>13</x:v>
      </x:c>
      <x:c r="H160" s="15" t="n">
        <x:v>154</x:v>
      </x:c>
    </x:row>
    <x:row r="161" ht="52" customHeight="1">
      <x:c r="A161" s="13" t="str">
        <x:v>O5-M06</x:v>
      </x:c>
      <x:c r="B161" s="13" t="str">
        <x:v>Le pas laissé libre</x:v>
      </x:c>
      <x:c r="C161" s="13" t="str">
        <x:v>Histoire</x:v>
      </x:c>
      <x:c r="D161" s="13" t="str">
        <x:v>Missions des six voies</x:v>
      </x:c>
      <x:c r="E161" s="13" t="str">
        <x:v>Lire Histoire</x:v>
      </x:c>
      <x:c r="F161" s="13" t="str">
        <x:v>Reconstitution documentée V4 — nouvelle rédaction V5</x:v>
      </x:c>
      <x:c r="G161" s="15" t="n">
        <x:v>13</x:v>
      </x:c>
      <x:c r="H161" s="15" t="n">
        <x:v>155</x:v>
      </x:c>
    </x:row>
    <x:row r="162" ht="52" customHeight="1">
      <x:c r="A162" s="13" t="str">
        <x:v>O5-M07</x:v>
      </x:c>
      <x:c r="B162" s="13" t="str">
        <x:v>La piste lue autrement</x:v>
      </x:c>
      <x:c r="C162" s="13" t="str">
        <x:v>Histoire</x:v>
      </x:c>
      <x:c r="D162" s="13" t="str">
        <x:v>Missions des six voies</x:v>
      </x:c>
      <x:c r="E162" s="13" t="str">
        <x:v>Lire Histoire</x:v>
      </x:c>
      <x:c r="F162" s="13" t="str">
        <x:v>Reconstitution documentée V4 — nouvelle rédaction V5</x:v>
      </x:c>
      <x:c r="G162" s="15" t="n">
        <x:v>13</x:v>
      </x:c>
      <x:c r="H162" s="15" t="n">
        <x:v>156</x:v>
      </x:c>
    </x:row>
    <x:row r="163" ht="52" customHeight="1">
      <x:c r="A163" s="13" t="str">
        <x:v>O5-M08</x:v>
      </x:c>
      <x:c r="B163" s="13" t="str">
        <x:v>Le masque silencieux</x:v>
      </x:c>
      <x:c r="C163" s="13" t="str">
        <x:v>Histoire</x:v>
      </x:c>
      <x:c r="D163" s="13" t="str">
        <x:v>Missions des six voies</x:v>
      </x:c>
      <x:c r="E163" s="13" t="str">
        <x:v>Lire Histoire</x:v>
      </x:c>
      <x:c r="F163" s="13" t="str">
        <x:v>Reconstitution documentée V4 — nouvelle rédaction V5</x:v>
      </x:c>
      <x:c r="G163" s="15" t="n">
        <x:v>13</x:v>
      </x:c>
      <x:c r="H163" s="15" t="n">
        <x:v>157</x:v>
      </x:c>
    </x:row>
    <x:row r="164" ht="52" customHeight="1">
      <x:c r="A164" s="13" t="str">
        <x:v>O5-M09</x:v>
      </x:c>
      <x:c r="B164" s="13" t="str">
        <x:v>Le chasseur désarmé</x:v>
      </x:c>
      <x:c r="C164" s="13" t="str">
        <x:v>Histoire</x:v>
      </x:c>
      <x:c r="D164" s="13" t="str">
        <x:v>Missions des six voies</x:v>
      </x:c>
      <x:c r="E164" s="13" t="str">
        <x:v>Lire Histoire</x:v>
      </x:c>
      <x:c r="F164" s="13" t="str">
        <x:v>Reconstitution documentée V4 — nouvelle rédaction V5</x:v>
      </x:c>
      <x:c r="G164" s="15" t="n">
        <x:v>13</x:v>
      </x:c>
      <x:c r="H164" s="15" t="n">
        <x:v>158</x:v>
      </x:c>
    </x:row>
    <x:row r="165" ht="52" customHeight="1">
      <x:c r="A165" s="13" t="str">
        <x:v>O5-M10</x:v>
      </x:c>
      <x:c r="B165" s="13" t="str">
        <x:v>Le secours n’est pas un ordre</x:v>
      </x:c>
      <x:c r="C165" s="13" t="str">
        <x:v>Histoire</x:v>
      </x:c>
      <x:c r="D165" s="13" t="str">
        <x:v>Missions des six voies</x:v>
      </x:c>
      <x:c r="E165" s="13" t="str">
        <x:v>Lire Histoire</x:v>
      </x:c>
      <x:c r="F165" s="13" t="str">
        <x:v>Reconstitution documentée V4 — nouvelle rédaction V5</x:v>
      </x:c>
      <x:c r="G165" s="15" t="n">
        <x:v>13</x:v>
      </x:c>
      <x:c r="H165" s="15" t="n">
        <x:v>159</x:v>
      </x:c>
    </x:row>
    <x:row r="166" ht="52" customHeight="1">
      <x:c r="A166" s="13" t="str">
        <x:v>O5-M11</x:v>
      </x:c>
      <x:c r="B166" s="13" t="str">
        <x:v>L’empreinte sans nom</x:v>
      </x:c>
      <x:c r="C166" s="13" t="str">
        <x:v>Histoire</x:v>
      </x:c>
      <x:c r="D166" s="13" t="str">
        <x:v>Missions des six voies</x:v>
      </x:c>
      <x:c r="E166" s="13" t="str">
        <x:v>Lire Histoire</x:v>
      </x:c>
      <x:c r="F166" s="13" t="str">
        <x:v>Reconstitution documentée V4 — nouvelle rédaction V5</x:v>
      </x:c>
      <x:c r="G166" s="15" t="n">
        <x:v>13</x:v>
      </x:c>
      <x:c r="H166" s="15" t="n">
        <x:v>160</x:v>
      </x:c>
    </x:row>
    <x:row r="167" ht="52" customHeight="1">
      <x:c r="A167" s="13" t="str">
        <x:v>O5-M12</x:v>
      </x:c>
      <x:c r="B167" s="13" t="str">
        <x:v>La poignée du retour</x:v>
      </x:c>
      <x:c r="C167" s="13" t="str">
        <x:v>Histoire</x:v>
      </x:c>
      <x:c r="D167" s="13" t="str">
        <x:v>Missions des six voies</x:v>
      </x:c>
      <x:c r="E167" s="13" t="str">
        <x:v>Lire Histoire</x:v>
      </x:c>
      <x:c r="F167" s="13" t="str">
        <x:v>Reconstitution documentée V4 — nouvelle rédaction V5</x:v>
      </x:c>
      <x:c r="G167" s="15" t="n">
        <x:v>13</x:v>
      </x:c>
      <x:c r="H167" s="15" t="n">
        <x:v>161</x:v>
      </x:c>
    </x:row>
    <x:row r="168" ht="52" customHeight="1">
      <x:c r="A168" s="13" t="str">
        <x:v>O5-M13</x:v>
      </x:c>
      <x:c r="B168" s="13" t="str">
        <x:v>Trois voix dans le rite</x:v>
      </x:c>
      <x:c r="C168" s="13" t="str">
        <x:v>Histoire</x:v>
      </x:c>
      <x:c r="D168" s="13" t="str">
        <x:v>Missions des six voies</x:v>
      </x:c>
      <x:c r="E168" s="13" t="str">
        <x:v>Lire Histoire</x:v>
      </x:c>
      <x:c r="F168" s="13" t="str">
        <x:v>Reconstitution documentée V4 — nouvelle rédaction V5</x:v>
      </x:c>
      <x:c r="G168" s="15" t="n">
        <x:v>13</x:v>
      </x:c>
      <x:c r="H168" s="15" t="n">
        <x:v>162</x:v>
      </x:c>
    </x:row>
    <x:row r="169" ht="52" customHeight="1">
      <x:c r="A169" s="13" t="str">
        <x:v>O5-M14</x:v>
      </x:c>
      <x:c r="B169" s="13" t="str">
        <x:v>La proie qui comprend le leurre</x:v>
      </x:c>
      <x:c r="C169" s="13" t="str">
        <x:v>Histoire</x:v>
      </x:c>
      <x:c r="D169" s="13" t="str">
        <x:v>Missions des six voies</x:v>
      </x:c>
      <x:c r="E169" s="13" t="str">
        <x:v>Lire Histoire</x:v>
      </x:c>
      <x:c r="F169" s="13" t="str">
        <x:v>Reconstitution documentée V4 — nouvelle rédaction V5</x:v>
      </x:c>
      <x:c r="G169" s="15" t="n">
        <x:v>13</x:v>
      </x:c>
      <x:c r="H169" s="15" t="n">
        <x:v>163</x:v>
      </x:c>
    </x:row>
    <x:row r="170" ht="52" customHeight="1">
      <x:c r="A170" s="13" t="str">
        <x:v>O5-M15</x:v>
      </x:c>
      <x:c r="B170" s="13" t="str">
        <x:v>Le signe au-delà du masque</x:v>
      </x:c>
      <x:c r="C170" s="13" t="str">
        <x:v>Histoire</x:v>
      </x:c>
      <x:c r="D170" s="13" t="str">
        <x:v>Missions des six voies</x:v>
      </x:c>
      <x:c r="E170" s="13" t="str">
        <x:v>Lire Histoire</x:v>
      </x:c>
      <x:c r="F170" s="13" t="str">
        <x:v>Reconstitution documentée V4 — nouvelle rédaction V5</x:v>
      </x:c>
      <x:c r="G170" s="15" t="n">
        <x:v>13</x:v>
      </x:c>
      <x:c r="H170" s="15" t="n">
        <x:v>164</x:v>
      </x:c>
    </x:row>
    <x:row r="171" ht="52" customHeight="1">
      <x:c r="A171" s="13" t="str">
        <x:v>O5-M16</x:v>
      </x:c>
      <x:c r="B171" s="13" t="str">
        <x:v>Ce que promet une dette</x:v>
      </x:c>
      <x:c r="C171" s="13" t="str">
        <x:v>Histoire</x:v>
      </x:c>
      <x:c r="D171" s="13" t="str">
        <x:v>Missions des six voies</x:v>
      </x:c>
      <x:c r="E171" s="13" t="str">
        <x:v>Lire Histoire</x:v>
      </x:c>
      <x:c r="F171" s="13" t="str">
        <x:v>Reconstitution documentée V4 — nouvelle rédaction V5</x:v>
      </x:c>
      <x:c r="G171" s="15" t="n">
        <x:v>13</x:v>
      </x:c>
      <x:c r="H171" s="15" t="n">
        <x:v>165</x:v>
      </x:c>
    </x:row>
    <x:row r="172" ht="52" customHeight="1">
      <x:c r="A172" s="13" t="str">
        <x:v>O5-M17</x:v>
      </x:c>
      <x:c r="B172" s="13" t="str">
        <x:v>La route qu’on ne suit pas</x:v>
      </x:c>
      <x:c r="C172" s="13" t="str">
        <x:v>Histoire</x:v>
      </x:c>
      <x:c r="D172" s="13" t="str">
        <x:v>Missions des six voies</x:v>
      </x:c>
      <x:c r="E172" s="13" t="str">
        <x:v>Lire Histoire</x:v>
      </x:c>
      <x:c r="F172" s="13" t="str">
        <x:v>Reconstitution documentée V4 — nouvelle rédaction V5</x:v>
      </x:c>
      <x:c r="G172" s="15" t="n">
        <x:v>13</x:v>
      </x:c>
      <x:c r="H172" s="15" t="n">
        <x:v>166</x:v>
      </x:c>
    </x:row>
    <x:row r="173" ht="52" customHeight="1">
      <x:c r="A173" s="13" t="str">
        <x:v>O5-M18</x:v>
      </x:c>
      <x:c r="B173" s="13" t="str">
        <x:v>Avant les étoiles</x:v>
      </x:c>
      <x:c r="C173" s="13" t="str">
        <x:v>Histoire</x:v>
      </x:c>
      <x:c r="D173" s="13" t="str">
        <x:v>Missions des six voies</x:v>
      </x:c>
      <x:c r="E173" s="13" t="str">
        <x:v>Lire Histoire</x:v>
      </x:c>
      <x:c r="F173" s="13" t="str">
        <x:v>Reconstitution documentée V4 — nouvelle rédaction V5</x:v>
      </x:c>
      <x:c r="G173" s="15" t="n">
        <x:v>13</x:v>
      </x:c>
      <x:c r="H173" s="15" t="n">
        <x:v>167</x:v>
      </x:c>
    </x:row>
    <x:row r="174" ht="52" customHeight="1">
      <x:c r="A174" s="13" t="str">
        <x:v>O5-M19</x:v>
      </x:c>
      <x:c r="B174" s="13" t="str">
        <x:v>La main sur le câble</x:v>
      </x:c>
      <x:c r="C174" s="13" t="str">
        <x:v>Histoire</x:v>
      </x:c>
      <x:c r="D174" s="13" t="str">
        <x:v>Missions des six voies</x:v>
      </x:c>
      <x:c r="E174" s="13" t="str">
        <x:v>Lire Histoire</x:v>
      </x:c>
      <x:c r="F174" s="13" t="str">
        <x:v>Reconstitution documentée V4 — nouvelle rédaction V5</x:v>
      </x:c>
      <x:c r="G174" s="15" t="n">
        <x:v>13</x:v>
      </x:c>
      <x:c r="H174" s="15" t="n">
        <x:v>168</x:v>
      </x:c>
    </x:row>
    <x:row r="175" ht="52" customHeight="1">
      <x:c r="A175" s="13" t="str">
        <x:v>O5-M20</x:v>
      </x:c>
      <x:c r="B175" s="13" t="str">
        <x:v>Deux pistes vers l’eau</x:v>
      </x:c>
      <x:c r="C175" s="13" t="str">
        <x:v>Histoire</x:v>
      </x:c>
      <x:c r="D175" s="13" t="str">
        <x:v>Missions des six voies</x:v>
      </x:c>
      <x:c r="E175" s="13" t="str">
        <x:v>Lire Histoire</x:v>
      </x:c>
      <x:c r="F175" s="13" t="str">
        <x:v>Reconstitution documentée V4 — nouvelle rédaction V5</x:v>
      </x:c>
      <x:c r="G175" s="15" t="n">
        <x:v>13</x:v>
      </x:c>
      <x:c r="H175" s="15" t="n">
        <x:v>169</x:v>
      </x:c>
    </x:row>
    <x:row r="176" ht="52" customHeight="1">
      <x:c r="A176" s="13" t="str">
        <x:v>O5-M21</x:v>
      </x:c>
      <x:c r="B176" s="13" t="str">
        <x:v>L’outil de Mara</x:v>
      </x:c>
      <x:c r="C176" s="13" t="str">
        <x:v>Histoire</x:v>
      </x:c>
      <x:c r="D176" s="13" t="str">
        <x:v>Missions des six voies</x:v>
      </x:c>
      <x:c r="E176" s="13" t="str">
        <x:v>Lire Histoire</x:v>
      </x:c>
      <x:c r="F176" s="13" t="str">
        <x:v>Reconstitution documentée V4 — nouvelle rédaction V5</x:v>
      </x:c>
      <x:c r="G176" s="15" t="n">
        <x:v>13</x:v>
      </x:c>
      <x:c r="H176" s="15" t="n">
        <x:v>170</x:v>
      </x:c>
    </x:row>
    <x:row r="177" ht="52" customHeight="1">
      <x:c r="A177" s="13" t="str">
        <x:v>O5-M22</x:v>
      </x:c>
      <x:c r="B177" s="13" t="str">
        <x:v>Le ciel qu’elle cherche</x:v>
      </x:c>
      <x:c r="C177" s="13" t="str">
        <x:v>Histoire</x:v>
      </x:c>
      <x:c r="D177" s="13" t="str">
        <x:v>Missions des six voies</x:v>
      </x:c>
      <x:c r="E177" s="13" t="str">
        <x:v>Lire Histoire</x:v>
      </x:c>
      <x:c r="F177" s="13" t="str">
        <x:v>Reconstitution documentée V4 — nouvelle rédaction V5</x:v>
      </x:c>
      <x:c r="G177" s="15" t="n">
        <x:v>13</x:v>
      </x:c>
      <x:c r="H177" s="15" t="n">
        <x:v>171</x:v>
      </x:c>
    </x:row>
    <x:row r="178" ht="52" customHeight="1">
      <x:c r="A178" s="13" t="str">
        <x:v>O5-M23</x:v>
      </x:c>
      <x:c r="B178" s="13" t="str">
        <x:v>La sortie avant la prise</x:v>
      </x:c>
      <x:c r="C178" s="13" t="str">
        <x:v>Histoire</x:v>
      </x:c>
      <x:c r="D178" s="13" t="str">
        <x:v>Missions des six voies</x:v>
      </x:c>
      <x:c r="E178" s="13" t="str">
        <x:v>Lire Histoire</x:v>
      </x:c>
      <x:c r="F178" s="13" t="str">
        <x:v>Reconstitution documentée V4 — nouvelle rédaction V5</x:v>
      </x:c>
      <x:c r="G178" s="15" t="n">
        <x:v>13</x:v>
      </x:c>
      <x:c r="H178" s="15" t="n">
        <x:v>172</x:v>
      </x:c>
    </x:row>
    <x:row r="179" ht="52" customHeight="1">
      <x:c r="A179" s="13" t="str">
        <x:v>O5-M24</x:v>
      </x:c>
      <x:c r="B179" s="13" t="str">
        <x:v>Un départ qui lui appartient</x:v>
      </x:c>
      <x:c r="C179" s="13" t="str">
        <x:v>Histoire</x:v>
      </x:c>
      <x:c r="D179" s="13" t="str">
        <x:v>Missions des six voies</x:v>
      </x:c>
      <x:c r="E179" s="13" t="str">
        <x:v>Lire Histoire</x:v>
      </x:c>
      <x:c r="F179" s="13" t="str">
        <x:v>Reconstitution documentée V4 — nouvelle rédaction V5</x:v>
      </x:c>
      <x:c r="G179" s="15" t="n">
        <x:v>13</x:v>
      </x:c>
      <x:c r="H179" s="15" t="n">
        <x:v>173</x:v>
      </x:c>
    </x:row>
    <x:row r="180" ht="52" customHeight="1">
      <x:c r="A180" s="13" t="str">
        <x:v>O5-M25</x:v>
      </x:c>
      <x:c r="B180" s="13" t="str">
        <x:v>La dette racontée au clan</x:v>
      </x:c>
      <x:c r="C180" s="13" t="str">
        <x:v>Histoire</x:v>
      </x:c>
      <x:c r="D180" s="13" t="str">
        <x:v>Missions des six voies</x:v>
      </x:c>
      <x:c r="E180" s="13" t="str">
        <x:v>Lire Histoire</x:v>
      </x:c>
      <x:c r="F180" s="13" t="str">
        <x:v>Reconstitution documentée V4 — nouvelle rédaction V5</x:v>
      </x:c>
      <x:c r="G180" s="15" t="n">
        <x:v>13</x:v>
      </x:c>
      <x:c r="H180" s="15" t="n">
        <x:v>174</x:v>
      </x:c>
    </x:row>
    <x:row r="181" ht="52" customHeight="1">
      <x:c r="A181" s="13" t="str">
        <x:v>O5-M26</x:v>
      </x:c>
      <x:c r="B181" s="13" t="str">
        <x:v>Un message qu’on peut refuser</x:v>
      </x:c>
      <x:c r="C181" s="13" t="str">
        <x:v>Histoire</x:v>
      </x:c>
      <x:c r="D181" s="13" t="str">
        <x:v>Missions des six voies</x:v>
      </x:c>
      <x:c r="E181" s="13" t="str">
        <x:v>Lire Histoire</x:v>
      </x:c>
      <x:c r="F181" s="13" t="str">
        <x:v>Reconstitution documentée V4 — nouvelle rédaction V5</x:v>
      </x:c>
      <x:c r="G181" s="15" t="n">
        <x:v>13</x:v>
      </x:c>
      <x:c r="H181" s="15" t="n">
        <x:v>175</x:v>
      </x:c>
    </x:row>
    <x:row r="182" ht="52" customHeight="1">
      <x:c r="A182" s="13" t="str">
        <x:v>O5-M27</x:v>
      </x:c>
      <x:c r="B182" s="13" t="str">
        <x:v>La chasse des deux méthodes</x:v>
      </x:c>
      <x:c r="C182" s="13" t="str">
        <x:v>Histoire</x:v>
      </x:c>
      <x:c r="D182" s="13" t="str">
        <x:v>Missions des six voies</x:v>
      </x:c>
      <x:c r="E182" s="13" t="str">
        <x:v>Lire Histoire</x:v>
      </x:c>
      <x:c r="F182" s="13" t="str">
        <x:v>Reconstitution documentée V4 — nouvelle rédaction V5</x:v>
      </x:c>
      <x:c r="G182" s="15" t="n">
        <x:v>13</x:v>
      </x:c>
      <x:c r="H182" s="15" t="n">
        <x:v>176</x:v>
      </x:c>
    </x:row>
    <x:row r="183" ht="52" customHeight="1">
      <x:c r="A183" s="13" t="str">
        <x:v>O5-M28</x:v>
      </x:c>
      <x:c r="B183" s="13" t="str">
        <x:v>Trois façons de garder le lien</x:v>
      </x:c>
      <x:c r="C183" s="13" t="str">
        <x:v>Histoire</x:v>
      </x:c>
      <x:c r="D183" s="13" t="str">
        <x:v>Missions des six voies</x:v>
      </x:c>
      <x:c r="E183" s="13" t="str">
        <x:v>Lire Histoire</x:v>
      </x:c>
      <x:c r="F183" s="13" t="str">
        <x:v>Reconstitution documentée V4 — nouvelle rédaction V5</x:v>
      </x:c>
      <x:c r="G183" s="15" t="n">
        <x:v>13</x:v>
      </x:c>
      <x:c r="H183" s="15" t="n">
        <x:v>177</x:v>
      </x:c>
    </x:row>
    <x:row r="184" ht="52" customHeight="1">
      <x:c r="A184" s="13" t="str">
        <x:v>O5-M29</x:v>
      </x:c>
      <x:c r="B184" s="13" t="str">
        <x:v>Ce que nous promettons</x:v>
      </x:c>
      <x:c r="C184" s="13" t="str">
        <x:v>Histoire</x:v>
      </x:c>
      <x:c r="D184" s="13" t="str">
        <x:v>Missions des six voies</x:v>
      </x:c>
      <x:c r="E184" s="13" t="str">
        <x:v>Lire Histoire</x:v>
      </x:c>
      <x:c r="F184" s="13" t="str">
        <x:v>Reconstitution documentée V4 — nouvelle rédaction V5</x:v>
      </x:c>
      <x:c r="G184" s="15" t="n">
        <x:v>13</x:v>
      </x:c>
      <x:c r="H184" s="15" t="n">
        <x:v>178</x:v>
      </x:c>
    </x:row>
    <x:row r="185" ht="52" customHeight="1">
      <x:c r="A185" s="13" t="str">
        <x:v>O5-M30</x:v>
      </x:c>
      <x:c r="B185" s="13" t="str">
        <x:v>Deux traces qui s’éloignent</x:v>
      </x:c>
      <x:c r="C185" s="13" t="str">
        <x:v>Histoire</x:v>
      </x:c>
      <x:c r="D185" s="13" t="str">
        <x:v>Missions des six voies</x:v>
      </x:c>
      <x:c r="E185" s="13" t="str">
        <x:v>Lire Histoire</x:v>
      </x:c>
      <x:c r="F185" s="13" t="str">
        <x:v>Reconstitution documentée V4 — nouvelle rédaction V5</x:v>
      </x:c>
      <x:c r="G185" s="15" t="n">
        <x:v>13</x:v>
      </x:c>
      <x:c r="H185" s="15" t="n">
        <x:v>179</x:v>
      </x:c>
    </x:row>
    <x:row r="186" ht="52" customHeight="1">
      <x:c r="A186" s="13" t="str">
        <x:v>O5-M31</x:v>
      </x:c>
      <x:c r="B186" s="13" t="str">
        <x:v>Le câble dans la galerie</x:v>
      </x:c>
      <x:c r="C186" s="13" t="str">
        <x:v>Histoire</x:v>
      </x:c>
      <x:c r="D186" s="13" t="str">
        <x:v>Missions des six voies</x:v>
      </x:c>
      <x:c r="E186" s="13" t="str">
        <x:v>Lire Histoire</x:v>
      </x:c>
      <x:c r="F186" s="13" t="str">
        <x:v>Reconstitution documentée V4 — nouvelle rédaction V5</x:v>
      </x:c>
      <x:c r="G186" s="15" t="n">
        <x:v>13</x:v>
      </x:c>
      <x:c r="H186" s="15" t="n">
        <x:v>180</x:v>
      </x:c>
    </x:row>
    <x:row r="187" ht="52" customHeight="1">
      <x:c r="A187" s="13" t="str">
        <x:v>O5-M32</x:v>
      </x:c>
      <x:c r="B187" s="13" t="str">
        <x:v>Le rendez-vous libre</x:v>
      </x:c>
      <x:c r="C187" s="13" t="str">
        <x:v>Histoire</x:v>
      </x:c>
      <x:c r="D187" s="13" t="str">
        <x:v>Missions des six voies</x:v>
      </x:c>
      <x:c r="E187" s="13" t="str">
        <x:v>Lire Histoire</x:v>
      </x:c>
      <x:c r="F187" s="13" t="str">
        <x:v>Reconstitution documentée V4 — nouvelle rédaction V5</x:v>
      </x:c>
      <x:c r="G187" s="15" t="n">
        <x:v>13</x:v>
      </x:c>
      <x:c r="H187" s="15" t="n">
        <x:v>181</x:v>
      </x:c>
    </x:row>
    <x:row r="188" ht="52" customHeight="1">
      <x:c r="A188" s="13" t="str">
        <x:v>O5-M33</x:v>
      </x:c>
      <x:c r="B188" s="13" t="str">
        <x:v>L’aide sans témoin</x:v>
      </x:c>
      <x:c r="C188" s="13" t="str">
        <x:v>Histoire</x:v>
      </x:c>
      <x:c r="D188" s="13" t="str">
        <x:v>Missions des six voies</x:v>
      </x:c>
      <x:c r="E188" s="13" t="str">
        <x:v>Lire Histoire</x:v>
      </x:c>
      <x:c r="F188" s="13" t="str">
        <x:v>Reconstitution documentée V4 — nouvelle rédaction V5</x:v>
      </x:c>
      <x:c r="G188" s="15" t="n">
        <x:v>13</x:v>
      </x:c>
      <x:c r="H188" s="15" t="n">
        <x:v>182</x:v>
      </x:c>
    </x:row>
    <x:row r="189" ht="52" customHeight="1">
      <x:c r="A189" s="13" t="str">
        <x:v>O5-M34</x:v>
      </x:c>
      <x:c r="B189" s="13" t="str">
        <x:v>La durée des vivants</x:v>
      </x:c>
      <x:c r="C189" s="13" t="str">
        <x:v>Histoire</x:v>
      </x:c>
      <x:c r="D189" s="13" t="str">
        <x:v>Missions des six voies</x:v>
      </x:c>
      <x:c r="E189" s="13" t="str">
        <x:v>Lire Histoire</x:v>
      </x:c>
      <x:c r="F189" s="13" t="str">
        <x:v>Reconstitution documentée V4 — nouvelle rédaction V5</x:v>
      </x:c>
      <x:c r="G189" s="15" t="n">
        <x:v>13</x:v>
      </x:c>
      <x:c r="H189" s="15" t="n">
        <x:v>183</x:v>
      </x:c>
    </x:row>
    <x:row r="190" ht="52" customHeight="1">
      <x:c r="A190" s="13" t="str">
        <x:v>O5-M35</x:v>
      </x:c>
      <x:c r="B190" s="13" t="str">
        <x:v>Le signe donné à l’élève</x:v>
      </x:c>
      <x:c r="C190" s="13" t="str">
        <x:v>Histoire</x:v>
      </x:c>
      <x:c r="D190" s="13" t="str">
        <x:v>Missions des six voies</x:v>
      </x:c>
      <x:c r="E190" s="13" t="str">
        <x:v>Lire Histoire</x:v>
      </x:c>
      <x:c r="F190" s="13" t="str">
        <x:v>Reconstitution documentée V4 — nouvelle rédaction V5</x:v>
      </x:c>
      <x:c r="G190" s="15" t="n">
        <x:v>13</x:v>
      </x:c>
      <x:c r="H190" s="15" t="n">
        <x:v>184</x:v>
      </x:c>
    </x:row>
    <x:row r="191" ht="52" customHeight="1">
      <x:c r="A191" s="13" t="str">
        <x:v>O5-M36</x:v>
      </x:c>
      <x:c r="B191" s="13" t="str">
        <x:v>La route qui reste ouverte</x:v>
      </x:c>
      <x:c r="C191" s="13" t="str">
        <x:v>Histoire</x:v>
      </x:c>
      <x:c r="D191" s="13" t="str">
        <x:v>Missions des six voies</x:v>
      </x:c>
      <x:c r="E191" s="13" t="str">
        <x:v>Lire Histoire</x:v>
      </x:c>
      <x:c r="F191" s="13" t="str">
        <x:v>Reconstitution documentée V4 — nouvelle rédaction V5</x:v>
      </x:c>
      <x:c r="G191" s="15" t="n">
        <x:v>13</x:v>
      </x:c>
      <x:c r="H191" s="15" t="n">
        <x:v>185</x:v>
      </x:c>
    </x:row>
    <x:row r="192" ht="52" customHeight="1">
      <x:c r="A192" s="13" t="str">
        <x:v>O6-M01</x:v>
      </x:c>
      <x:c r="B192" s="13" t="str">
        <x:v>Après le premier choc</x:v>
      </x:c>
      <x:c r="C192" s="13" t="str">
        <x:v>Histoire</x:v>
      </x:c>
      <x:c r="D192" s="13" t="str">
        <x:v>Missions des six voies</x:v>
      </x:c>
      <x:c r="E192" s="13" t="str">
        <x:v>Lire Histoire</x:v>
      </x:c>
      <x:c r="F192" s="13" t="str">
        <x:v>Reconstitution documentée V4 — nouvelle rédaction V5</x:v>
      </x:c>
      <x:c r="G192" s="15" t="n">
        <x:v>13</x:v>
      </x:c>
      <x:c r="H192" s="15" t="n">
        <x:v>186</x:v>
      </x:c>
    </x:row>
    <x:row r="193" ht="52" customHeight="1">
      <x:c r="A193" s="13" t="str">
        <x:v>O6-M02</x:v>
      </x:c>
      <x:c r="B193" s="13" t="str">
        <x:v>La place dans la cohorte</x:v>
      </x:c>
      <x:c r="C193" s="13" t="str">
        <x:v>Histoire</x:v>
      </x:c>
      <x:c r="D193" s="13" t="str">
        <x:v>Missions des six voies</x:v>
      </x:c>
      <x:c r="E193" s="13" t="str">
        <x:v>Lire Histoire</x:v>
      </x:c>
      <x:c r="F193" s="13" t="str">
        <x:v>Reconstitution documentée V4 — nouvelle rédaction V5</x:v>
      </x:c>
      <x:c r="G193" s="15" t="n">
        <x:v>13</x:v>
      </x:c>
      <x:c r="H193" s="15" t="n">
        <x:v>187</x:v>
      </x:c>
    </x:row>
    <x:row r="194" ht="52" customHeight="1">
      <x:c r="A194" s="13" t="str">
        <x:v>O6-M03</x:v>
      </x:c>
      <x:c r="B194" s="13" t="str">
        <x:v>La cloche de la ville</x:v>
      </x:c>
      <x:c r="C194" s="13" t="str">
        <x:v>Histoire</x:v>
      </x:c>
      <x:c r="D194" s="13" t="str">
        <x:v>Missions des six voies</x:v>
      </x:c>
      <x:c r="E194" s="13" t="str">
        <x:v>Lire Histoire</x:v>
      </x:c>
      <x:c r="F194" s="13" t="str">
        <x:v>Reconstitution documentée V4 — nouvelle rédaction V5</x:v>
      </x:c>
      <x:c r="G194" s="15" t="n">
        <x:v>13</x:v>
      </x:c>
      <x:c r="H194" s="15" t="n">
        <x:v>188</x:v>
      </x:c>
    </x:row>
    <x:row r="195" ht="52" customHeight="1">
      <x:c r="A195" s="13" t="str">
        <x:v>O6-M04</x:v>
      </x:c>
      <x:c r="B195" s="13" t="str">
        <x:v>Le pari du rival</x:v>
      </x:c>
      <x:c r="C195" s="13" t="str">
        <x:v>Histoire</x:v>
      </x:c>
      <x:c r="D195" s="13" t="str">
        <x:v>Missions des six voies</x:v>
      </x:c>
      <x:c r="E195" s="13" t="str">
        <x:v>Lire Histoire</x:v>
      </x:c>
      <x:c r="F195" s="13" t="str">
        <x:v>Reconstitution documentée V4 — nouvelle rédaction V5</x:v>
      </x:c>
      <x:c r="G195" s="15" t="n">
        <x:v>13</x:v>
      </x:c>
      <x:c r="H195" s="15" t="n">
        <x:v>189</x:v>
      </x:c>
    </x:row>
    <x:row r="196" ht="52" customHeight="1">
      <x:c r="A196" s="13" t="str">
        <x:v>O6-M05</x:v>
      </x:c>
      <x:c r="B196" s="13" t="str">
        <x:v>La petite piste</x:v>
      </x:c>
      <x:c r="C196" s="13" t="str">
        <x:v>Histoire</x:v>
      </x:c>
      <x:c r="D196" s="13" t="str">
        <x:v>Missions des six voies</x:v>
      </x:c>
      <x:c r="E196" s="13" t="str">
        <x:v>Lire Histoire</x:v>
      </x:c>
      <x:c r="F196" s="13" t="str">
        <x:v>Reconstitution documentée V4 — nouvelle rédaction V5</x:v>
      </x:c>
      <x:c r="G196" s="15" t="n">
        <x:v>13</x:v>
      </x:c>
      <x:c r="H196" s="15" t="n">
        <x:v>190</x:v>
      </x:c>
    </x:row>
    <x:row r="197" ht="52" customHeight="1">
      <x:c r="A197" s="13" t="str">
        <x:v>O6-M06</x:v>
      </x:c>
      <x:c r="B197" s="13" t="str">
        <x:v>Quatre ombres au retour</x:v>
      </x:c>
      <x:c r="C197" s="13" t="str">
        <x:v>Histoire</x:v>
      </x:c>
      <x:c r="D197" s="13" t="str">
        <x:v>Missions des six voies</x:v>
      </x:c>
      <x:c r="E197" s="13" t="str">
        <x:v>Lire Histoire</x:v>
      </x:c>
      <x:c r="F197" s="13" t="str">
        <x:v>Reconstitution documentée V4 — nouvelle rédaction V5</x:v>
      </x:c>
      <x:c r="G197" s="15" t="n">
        <x:v>13</x:v>
      </x:c>
      <x:c r="H197" s="15" t="n">
        <x:v>191</x:v>
      </x:c>
    </x:row>
    <x:row r="198" ht="52" customHeight="1">
      <x:c r="A198" s="13" t="str">
        <x:v>O6-M07</x:v>
      </x:c>
      <x:c r="B198" s="13" t="str">
        <x:v>Le premier masque réglé</x:v>
      </x:c>
      <x:c r="C198" s="13" t="str">
        <x:v>Histoire</x:v>
      </x:c>
      <x:c r="D198" s="13" t="str">
        <x:v>Missions des six voies</x:v>
      </x:c>
      <x:c r="E198" s="13" t="str">
        <x:v>Lire Histoire</x:v>
      </x:c>
      <x:c r="F198" s="13" t="str">
        <x:v>Reconstitution documentée V4 — nouvelle rédaction V5</x:v>
      </x:c>
      <x:c r="G198" s="15" t="n">
        <x:v>13</x:v>
      </x:c>
      <x:c r="H198" s="15" t="n">
        <x:v>192</x:v>
      </x:c>
    </x:row>
    <x:row r="199" ht="52" customHeight="1">
      <x:c r="A199" s="13" t="str">
        <x:v>O6-M08</x:v>
      </x:c>
      <x:c r="B199" s="13" t="str">
        <x:v>Le silence du camouflage</x:v>
      </x:c>
      <x:c r="C199" s="13" t="str">
        <x:v>Histoire</x:v>
      </x:c>
      <x:c r="D199" s="13" t="str">
        <x:v>Missions des six voies</x:v>
      </x:c>
      <x:c r="E199" s="13" t="str">
        <x:v>Lire Histoire</x:v>
      </x:c>
      <x:c r="F199" s="13" t="str">
        <x:v>Reconstitution documentée V4 — nouvelle rédaction V5</x:v>
      </x:c>
      <x:c r="G199" s="15" t="n">
        <x:v>13</x:v>
      </x:c>
      <x:c r="H199" s="15" t="n">
        <x:v>193</x:v>
      </x:c>
    </x:row>
    <x:row r="200" ht="52" customHeight="1">
      <x:c r="A200" s="13" t="str">
        <x:v>O6-M09</x:v>
      </x:c>
      <x:c r="B200" s="13" t="str">
        <x:v>La portée du combistick</x:v>
      </x:c>
      <x:c r="C200" s="13" t="str">
        <x:v>Histoire</x:v>
      </x:c>
      <x:c r="D200" s="13" t="str">
        <x:v>Missions des six voies</x:v>
      </x:c>
      <x:c r="E200" s="13" t="str">
        <x:v>Lire Histoire</x:v>
      </x:c>
      <x:c r="F200" s="13" t="str">
        <x:v>Reconstitution documentée V4 — nouvelle rédaction V5</x:v>
      </x:c>
      <x:c r="G200" s="15" t="n">
        <x:v>13</x:v>
      </x:c>
      <x:c r="H200" s="15" t="n">
        <x:v>194</x:v>
      </x:c>
    </x:row>
    <x:row r="201" ht="52" customHeight="1">
      <x:c r="A201" s="13" t="str">
        <x:v>O6-M10</x:v>
      </x:c>
      <x:c r="B201" s="13" t="str">
        <x:v>La mine et le passage</x:v>
      </x:c>
      <x:c r="C201" s="13" t="str">
        <x:v>Histoire</x:v>
      </x:c>
      <x:c r="D201" s="13" t="str">
        <x:v>Missions des six voies</x:v>
      </x:c>
      <x:c r="E201" s="13" t="str">
        <x:v>Lire Histoire</x:v>
      </x:c>
      <x:c r="F201" s="13" t="str">
        <x:v>Reconstitution documentée V4 — nouvelle rédaction V5</x:v>
      </x:c>
      <x:c r="G201" s="15" t="n">
        <x:v>13</x:v>
      </x:c>
      <x:c r="H201" s="15" t="n">
        <x:v>195</x:v>
      </x:c>
    </x:row>
    <x:row r="202" ht="52" customHeight="1">
      <x:c r="A202" s="13" t="str">
        <x:v>O6-M11</x:v>
      </x:c>
      <x:c r="B202" s="13" t="str">
        <x:v>La manche perdue</x:v>
      </x:c>
      <x:c r="C202" s="13" t="str">
        <x:v>Histoire</x:v>
      </x:c>
      <x:c r="D202" s="13" t="str">
        <x:v>Missions des six voies</x:v>
      </x:c>
      <x:c r="E202" s="13" t="str">
        <x:v>Lire Histoire</x:v>
      </x:c>
      <x:c r="F202" s="13" t="str">
        <x:v>Reconstitution documentée V4 — nouvelle rédaction V5</x:v>
      </x:c>
      <x:c r="G202" s="15" t="n">
        <x:v>13</x:v>
      </x:c>
      <x:c r="H202" s="15" t="n">
        <x:v>196</x:v>
      </x:c>
    </x:row>
    <x:row r="203" ht="52" customHeight="1">
      <x:c r="A203" s="13" t="str">
        <x:v>O6-M12</x:v>
      </x:c>
      <x:c r="B203" s="13" t="str">
        <x:v>La nuit des outils</x:v>
      </x:c>
      <x:c r="C203" s="13" t="str">
        <x:v>Histoire</x:v>
      </x:c>
      <x:c r="D203" s="13" t="str">
        <x:v>Missions des six voies</x:v>
      </x:c>
      <x:c r="E203" s="13" t="str">
        <x:v>Lire Histoire</x:v>
      </x:c>
      <x:c r="F203" s="13" t="str">
        <x:v>Reconstitution documentée V4 — nouvelle rédaction V5</x:v>
      </x:c>
      <x:c r="G203" s="15" t="n">
        <x:v>13</x:v>
      </x:c>
      <x:c r="H203" s="15" t="n">
        <x:v>197</x:v>
      </x:c>
    </x:row>
    <x:row r="204" ht="52" customHeight="1">
      <x:c r="A204" s="13" t="str">
        <x:v>O6-M13</x:v>
      </x:c>
      <x:c r="B204" s="13" t="str">
        <x:v>La triade que l’on devient</x:v>
      </x:c>
      <x:c r="C204" s="13" t="str">
        <x:v>Histoire</x:v>
      </x:c>
      <x:c r="D204" s="13" t="str">
        <x:v>Missions des six voies</x:v>
      </x:c>
      <x:c r="E204" s="13" t="str">
        <x:v>Lire Histoire</x:v>
      </x:c>
      <x:c r="F204" s="13" t="str">
        <x:v>Reconstitution documentée V4 — nouvelle rédaction V5</x:v>
      </x:c>
      <x:c r="G204" s="15" t="n">
        <x:v>13</x:v>
      </x:c>
      <x:c r="H204" s="15" t="n">
        <x:v>198</x:v>
      </x:c>
    </x:row>
    <x:row r="205" ht="52" customHeight="1">
      <x:c r="A205" s="13" t="str">
        <x:v>O6-M14</x:v>
      </x:c>
      <x:c r="B205" s="13" t="str">
        <x:v>Le sentier que Tov entend</x:v>
      </x:c>
      <x:c r="C205" s="13" t="str">
        <x:v>Histoire</x:v>
      </x:c>
      <x:c r="D205" s="13" t="str">
        <x:v>Missions des six voies</x:v>
      </x:c>
      <x:c r="E205" s="13" t="str">
        <x:v>Lire Histoire</x:v>
      </x:c>
      <x:c r="F205" s="13" t="str">
        <x:v>Reconstitution documentée V4 — nouvelle rédaction V5</x:v>
      </x:c>
      <x:c r="G205" s="15" t="n">
        <x:v>13</x:v>
      </x:c>
      <x:c r="H205" s="15" t="n">
        <x:v>199</x:v>
      </x:c>
    </x:row>
    <x:row r="206" ht="52" customHeight="1">
      <x:c r="A206" s="13" t="str">
        <x:v>O6-M15</x:v>
      </x:c>
      <x:c r="B206" s="13" t="str">
        <x:v>L’angle de Yena</x:v>
      </x:c>
      <x:c r="C206" s="13" t="str">
        <x:v>Histoire</x:v>
      </x:c>
      <x:c r="D206" s="13" t="str">
        <x:v>Missions des six voies</x:v>
      </x:c>
      <x:c r="E206" s="13" t="str">
        <x:v>Lire Histoire</x:v>
      </x:c>
      <x:c r="F206" s="13" t="str">
        <x:v>Reconstitution documentée V4 — nouvelle rédaction V5</x:v>
      </x:c>
      <x:c r="G206" s="15" t="n">
        <x:v>13</x:v>
      </x:c>
      <x:c r="H206" s="15" t="n">
        <x:v>200</x:v>
      </x:c>
    </x:row>
    <x:row r="207" ht="52" customHeight="1">
      <x:c r="A207" s="13" t="str">
        <x:v>O6-M16</x:v>
      </x:c>
      <x:c r="B207" s="13" t="str">
        <x:v>La colère d’Harek</x:v>
      </x:c>
      <x:c r="C207" s="13" t="str">
        <x:v>Histoire</x:v>
      </x:c>
      <x:c r="D207" s="13" t="str">
        <x:v>Missions des six voies</x:v>
      </x:c>
      <x:c r="E207" s="13" t="str">
        <x:v>Lire Histoire</x:v>
      </x:c>
      <x:c r="F207" s="13" t="str">
        <x:v>Reconstitution documentée V4 — nouvelle rédaction V5</x:v>
      </x:c>
      <x:c r="G207" s="15" t="n">
        <x:v>13</x:v>
      </x:c>
      <x:c r="H207" s="15" t="n">
        <x:v>201</x:v>
      </x:c>
    </x:row>
    <x:row r="208" ht="52" customHeight="1">
      <x:c r="A208" s="13" t="str">
        <x:v>O6-M17</x:v>
      </x:c>
      <x:c r="B208" s="13" t="str">
        <x:v>Le retour de reconnaissance</x:v>
      </x:c>
      <x:c r="C208" s="13" t="str">
        <x:v>Histoire</x:v>
      </x:c>
      <x:c r="D208" s="13" t="str">
        <x:v>Missions des six voies</x:v>
      </x:c>
      <x:c r="E208" s="13" t="str">
        <x:v>Lire Histoire</x:v>
      </x:c>
      <x:c r="F208" s="13" t="str">
        <x:v>Reconstitution documentée V4 — nouvelle rédaction V5</x:v>
      </x:c>
      <x:c r="G208" s="15" t="n">
        <x:v>13</x:v>
      </x:c>
      <x:c r="H208" s="15" t="n">
        <x:v>202</x:v>
      </x:c>
    </x:row>
    <x:row r="209" ht="52" customHeight="1">
      <x:c r="A209" s="13" t="str">
        <x:v>O6-M18</x:v>
      </x:c>
      <x:c r="B209" s="13" t="str">
        <x:v>Un style à mon nom</x:v>
      </x:c>
      <x:c r="C209" s="13" t="str">
        <x:v>Histoire</x:v>
      </x:c>
      <x:c r="D209" s="13" t="str">
        <x:v>Missions des six voies</x:v>
      </x:c>
      <x:c r="E209" s="13" t="str">
        <x:v>Lire Histoire</x:v>
      </x:c>
      <x:c r="F209" s="13" t="str">
        <x:v>Reconstitution documentée V4 — nouvelle rédaction V5</x:v>
      </x:c>
      <x:c r="G209" s="15" t="n">
        <x:v>13</x:v>
      </x:c>
      <x:c r="H209" s="15" t="n">
        <x:v>203</x:v>
      </x:c>
    </x:row>
    <x:row r="210" ht="52" customHeight="1">
      <x:c r="A210" s="13" t="str">
        <x:v>O6-M19</x:v>
      </x:c>
      <x:c r="B210" s="13" t="str">
        <x:v>Le premier quai lointain</x:v>
      </x:c>
      <x:c r="C210" s="13" t="str">
        <x:v>Histoire</x:v>
      </x:c>
      <x:c r="D210" s="13" t="str">
        <x:v>Missions des six voies</x:v>
      </x:c>
      <x:c r="E210" s="13" t="str">
        <x:v>Lire Histoire</x:v>
      </x:c>
      <x:c r="F210" s="13" t="str">
        <x:v>Reconstitution documentée V4 — nouvelle rédaction V5</x:v>
      </x:c>
      <x:c r="G210" s="15" t="n">
        <x:v>13</x:v>
      </x:c>
      <x:c r="H210" s="15" t="n">
        <x:v>204</x:v>
      </x:c>
    </x:row>
    <x:row r="211" ht="52" customHeight="1">
      <x:c r="A211" s="13" t="str">
        <x:v>O6-M20</x:v>
      </x:c>
      <x:c r="B211" s="13" t="str">
        <x:v>Quatre routes sur la carte</x:v>
      </x:c>
      <x:c r="C211" s="13" t="str">
        <x:v>Histoire</x:v>
      </x:c>
      <x:c r="D211" s="13" t="str">
        <x:v>Missions des six voies</x:v>
      </x:c>
      <x:c r="E211" s="13" t="str">
        <x:v>Lire Histoire</x:v>
      </x:c>
      <x:c r="F211" s="13" t="str">
        <x:v>Reconstitution documentée V4 — nouvelle rédaction V5</x:v>
      </x:c>
      <x:c r="G211" s="15" t="n">
        <x:v>13</x:v>
      </x:c>
      <x:c r="H211" s="15" t="n">
        <x:v>205</x:v>
      </x:c>
    </x:row>
    <x:row r="212" ht="52" customHeight="1">
      <x:c r="A212" s="13" t="str">
        <x:v>O6-M21</x:v>
      </x:c>
      <x:c r="B212" s="13" t="str">
        <x:v>La proie hors du manuel</x:v>
      </x:c>
      <x:c r="C212" s="13" t="str">
        <x:v>Histoire</x:v>
      </x:c>
      <x:c r="D212" s="13" t="str">
        <x:v>Missions des six voies</x:v>
      </x:c>
      <x:c r="E212" s="13" t="str">
        <x:v>Lire Histoire</x:v>
      </x:c>
      <x:c r="F212" s="13" t="str">
        <x:v>Reconstitution documentée V4 — nouvelle rédaction V5</x:v>
      </x:c>
      <x:c r="G212" s="15" t="n">
        <x:v>13</x:v>
      </x:c>
      <x:c r="H212" s="15" t="n">
        <x:v>206</x:v>
      </x:c>
    </x:row>
    <x:row r="213" ht="52" customHeight="1">
      <x:c r="A213" s="13" t="str">
        <x:v>O6-M22</x:v>
      </x:c>
      <x:c r="B213" s="13" t="str">
        <x:v>L’appel du rival</x:v>
      </x:c>
      <x:c r="C213" s="13" t="str">
        <x:v>Histoire</x:v>
      </x:c>
      <x:c r="D213" s="13" t="str">
        <x:v>Missions des six voies</x:v>
      </x:c>
      <x:c r="E213" s="13" t="str">
        <x:v>Lire Histoire</x:v>
      </x:c>
      <x:c r="F213" s="13" t="str">
        <x:v>Reconstitution documentée V4 — nouvelle rédaction V5</x:v>
      </x:c>
      <x:c r="G213" s="15" t="n">
        <x:v>13</x:v>
      </x:c>
      <x:c r="H213" s="15" t="n">
        <x:v>207</x:v>
      </x:c>
    </x:row>
    <x:row r="214" ht="52" customHeight="1">
      <x:c r="A214" s="13" t="str">
        <x:v>O6-M23</x:v>
      </x:c>
      <x:c r="B214" s="13" t="str">
        <x:v>Le trophée de cette génération</x:v>
      </x:c>
      <x:c r="C214" s="13" t="str">
        <x:v>Histoire</x:v>
      </x:c>
      <x:c r="D214" s="13" t="str">
        <x:v>Missions des six voies</x:v>
      </x:c>
      <x:c r="E214" s="13" t="str">
        <x:v>Lire Histoire</x:v>
      </x:c>
      <x:c r="F214" s="13" t="str">
        <x:v>Reconstitution documentée V4 — nouvelle rédaction V5</x:v>
      </x:c>
      <x:c r="G214" s="15" t="n">
        <x:v>13</x:v>
      </x:c>
      <x:c r="H214" s="15" t="n">
        <x:v>208</x:v>
      </x:c>
    </x:row>
    <x:row r="215" ht="52" customHeight="1">
      <x:c r="A215" s="13" t="str">
        <x:v>O6-M24</x:v>
      </x:c>
      <x:c r="B215" s="13" t="str">
        <x:v>Le retour à la cour</x:v>
      </x:c>
      <x:c r="C215" s="13" t="str">
        <x:v>Histoire</x:v>
      </x:c>
      <x:c r="D215" s="13" t="str">
        <x:v>Missions des six voies</x:v>
      </x:c>
      <x:c r="E215" s="13" t="str">
        <x:v>Lire Histoire</x:v>
      </x:c>
      <x:c r="F215" s="13" t="str">
        <x:v>Reconstitution documentée V4 — nouvelle rédaction V5</x:v>
      </x:c>
      <x:c r="G215" s="15" t="n">
        <x:v>13</x:v>
      </x:c>
      <x:c r="H215" s="15" t="n">
        <x:v>209</x:v>
      </x:c>
    </x:row>
    <x:row r="216" ht="52" customHeight="1">
      <x:c r="A216" s="13" t="str">
        <x:v>O6-M25</x:v>
      </x:c>
      <x:c r="B216" s="13" t="str">
        <x:v>Seul après l’épreuve</x:v>
      </x:c>
      <x:c r="C216" s="13" t="str">
        <x:v>Histoire</x:v>
      </x:c>
      <x:c r="D216" s="13" t="str">
        <x:v>Missions des six voies</x:v>
      </x:c>
      <x:c r="E216" s="13" t="str">
        <x:v>Lire Histoire</x:v>
      </x:c>
      <x:c r="F216" s="13" t="str">
        <x:v>Reconstitution documentée V4 — nouvelle rédaction V5</x:v>
      </x:c>
      <x:c r="G216" s="15" t="n">
        <x:v>13</x:v>
      </x:c>
      <x:c r="H216" s="15" t="n">
        <x:v>210</x:v>
      </x:c>
    </x:row>
    <x:row r="217" ht="52" customHeight="1">
      <x:c r="A217" s="13" t="str">
        <x:v>O6-M26</x:v>
      </x:c>
      <x:c r="B217" s="13" t="str">
        <x:v>Le rival qui change</x:v>
      </x:c>
      <x:c r="C217" s="13" t="str">
        <x:v>Histoire</x:v>
      </x:c>
      <x:c r="D217" s="13" t="str">
        <x:v>Missions des six voies</x:v>
      </x:c>
      <x:c r="E217" s="13" t="str">
        <x:v>Lire Histoire</x:v>
      </x:c>
      <x:c r="F217" s="13" t="str">
        <x:v>Reconstitution documentée V4 — nouvelle rédaction V5</x:v>
      </x:c>
      <x:c r="G217" s="15" t="n">
        <x:v>13</x:v>
      </x:c>
      <x:c r="H217" s="15" t="n">
        <x:v>211</x:v>
      </x:c>
    </x:row>
    <x:row r="218" ht="52" customHeight="1">
      <x:c r="A218" s="13" t="str">
        <x:v>O6-M27</x:v>
      </x:c>
      <x:c r="B218" s="13" t="str">
        <x:v>Les compagnons à leurs places</x:v>
      </x:c>
      <x:c r="C218" s="13" t="str">
        <x:v>Histoire</x:v>
      </x:c>
      <x:c r="D218" s="13" t="str">
        <x:v>Missions des six voies</x:v>
      </x:c>
      <x:c r="E218" s="13" t="str">
        <x:v>Lire Histoire</x:v>
      </x:c>
      <x:c r="F218" s="13" t="str">
        <x:v>Reconstitution documentée V4 — nouvelle rédaction V5</x:v>
      </x:c>
      <x:c r="G218" s="15" t="n">
        <x:v>13</x:v>
      </x:c>
      <x:c r="H218" s="15" t="n">
        <x:v>212</x:v>
      </x:c>
    </x:row>
    <x:row r="219" ht="52" customHeight="1">
      <x:c r="A219" s="13" t="str">
        <x:v>O6-M28</x:v>
      </x:c>
      <x:c r="B219" s="13" t="str">
        <x:v>Trois horizons depuis la terrasse</x:v>
      </x:c>
      <x:c r="C219" s="13" t="str">
        <x:v>Histoire</x:v>
      </x:c>
      <x:c r="D219" s="13" t="str">
        <x:v>Missions des six voies</x:v>
      </x:c>
      <x:c r="E219" s="13" t="str">
        <x:v>Lire Histoire</x:v>
      </x:c>
      <x:c r="F219" s="13" t="str">
        <x:v>Reconstitution documentée V4 — nouvelle rédaction V5</x:v>
      </x:c>
      <x:c r="G219" s="15" t="n">
        <x:v>13</x:v>
      </x:c>
      <x:c r="H219" s="15" t="n">
        <x:v>213</x:v>
      </x:c>
    </x:row>
    <x:row r="220" ht="52" customHeight="1">
      <x:c r="A220" s="13" t="str">
        <x:v>O6-M29</x:v>
      </x:c>
      <x:c r="B220" s="13" t="str">
        <x:v>Le choix de la Longue Chasse</x:v>
      </x:c>
      <x:c r="C220" s="13" t="str">
        <x:v>Histoire</x:v>
      </x:c>
      <x:c r="D220" s="13" t="str">
        <x:v>Missions des six voies</x:v>
      </x:c>
      <x:c r="E220" s="13" t="str">
        <x:v>Lire Histoire</x:v>
      </x:c>
      <x:c r="F220" s="13" t="str">
        <x:v>Reconstitution documentée V4 — nouvelle rédaction V5</x:v>
      </x:c>
      <x:c r="G220" s="15" t="n">
        <x:v>13</x:v>
      </x:c>
      <x:c r="H220" s="15" t="n">
        <x:v>214</x:v>
      </x:c>
    </x:row>
    <x:row r="221" ht="52" customHeight="1">
      <x:c r="A221" s="13" t="str">
        <x:v>O6-M30</x:v>
      </x:c>
      <x:c r="B221" s="13" t="str">
        <x:v>La chasse continue</x:v>
      </x:c>
      <x:c r="C221" s="13" t="str">
        <x:v>Histoire</x:v>
      </x:c>
      <x:c r="D221" s="13" t="str">
        <x:v>Missions des six voies</x:v>
      </x:c>
      <x:c r="E221" s="13" t="str">
        <x:v>Lire Histoire</x:v>
      </x:c>
      <x:c r="F221" s="13" t="str">
        <x:v>Reconstitution documentée V4 — nouvelle rédaction V5</x:v>
      </x:c>
      <x:c r="G221" s="15" t="n">
        <x:v>13</x:v>
      </x:c>
      <x:c r="H221" s="15" t="n">
        <x:v>215</x:v>
      </x:c>
    </x:row>
    <x:row r="222" ht="52" customHeight="1">
      <x:c r="A222" s="13" t="str">
        <x:v>O6-M31</x:v>
      </x:c>
      <x:c r="B222" s="13" t="str">
        <x:v>La première question difficile</x:v>
      </x:c>
      <x:c r="C222" s="13" t="str">
        <x:v>Histoire</x:v>
      </x:c>
      <x:c r="D222" s="13" t="str">
        <x:v>Missions des six voies</x:v>
      </x:c>
      <x:c r="E222" s="13" t="str">
        <x:v>Lire Histoire</x:v>
      </x:c>
      <x:c r="F222" s="13" t="str">
        <x:v>Reconstitution documentée V4 — nouvelle rédaction V5</x:v>
      </x:c>
      <x:c r="G222" s="15" t="n">
        <x:v>13</x:v>
      </x:c>
      <x:c r="H222" s="15" t="n">
        <x:v>216</x:v>
      </x:c>
    </x:row>
    <x:row r="223" ht="52" customHeight="1">
      <x:c r="A223" s="13" t="str">
        <x:v>O6-M32</x:v>
      </x:c>
      <x:c r="B223" s="13" t="str">
        <x:v>La chasse sans Saar</x:v>
      </x:c>
      <x:c r="C223" s="13" t="str">
        <x:v>Histoire</x:v>
      </x:c>
      <x:c r="D223" s="13" t="str">
        <x:v>Missions des six voies</x:v>
      </x:c>
      <x:c r="E223" s="13" t="str">
        <x:v>Lire Histoire</x:v>
      </x:c>
      <x:c r="F223" s="13" t="str">
        <x:v>Reconstitution documentée V4 — nouvelle rédaction V5</x:v>
      </x:c>
      <x:c r="G223" s="15" t="n">
        <x:v>13</x:v>
      </x:c>
      <x:c r="H223" s="15" t="n">
        <x:v>217</x:v>
      </x:c>
    </x:row>
    <x:row r="224" ht="52" customHeight="1">
      <x:c r="A224" s="13" t="str">
        <x:v>O6-M33</x:v>
      </x:c>
      <x:c r="B224" s="13" t="str">
        <x:v>Le cercle d’Harek</x:v>
      </x:c>
      <x:c r="C224" s="13" t="str">
        <x:v>Histoire</x:v>
      </x:c>
      <x:c r="D224" s="13" t="str">
        <x:v>Missions des six voies</x:v>
      </x:c>
      <x:c r="E224" s="13" t="str">
        <x:v>Lire Histoire</x:v>
      </x:c>
      <x:c r="F224" s="13" t="str">
        <x:v>Reconstitution documentée V4 — nouvelle rédaction V5</x:v>
      </x:c>
      <x:c r="G224" s="15" t="n">
        <x:v>13</x:v>
      </x:c>
      <x:c r="H224" s="15" t="n">
        <x:v>218</x:v>
      </x:c>
    </x:row>
    <x:row r="225" ht="52" customHeight="1">
      <x:c r="A225" s="13" t="str">
        <x:v>O6-M34</x:v>
      </x:c>
      <x:c r="B225" s="13" t="str">
        <x:v>Les outils qui usent les mains</x:v>
      </x:c>
      <x:c r="C225" s="13" t="str">
        <x:v>Histoire</x:v>
      </x:c>
      <x:c r="D225" s="13" t="str">
        <x:v>Missions des six voies</x:v>
      </x:c>
      <x:c r="E225" s="13" t="str">
        <x:v>Lire Histoire</x:v>
      </x:c>
      <x:c r="F225" s="13" t="str">
        <x:v>Reconstitution documentée V4 — nouvelle rédaction V5</x:v>
      </x:c>
      <x:c r="G225" s="15" t="n">
        <x:v>13</x:v>
      </x:c>
      <x:c r="H225" s="15" t="n">
        <x:v>219</x:v>
      </x:c>
    </x:row>
    <x:row r="226" ht="52" customHeight="1">
      <x:c r="A226" s="13" t="str">
        <x:v>O6-M35</x:v>
      </x:c>
      <x:c r="B226" s="13" t="str">
        <x:v>L’élève mène la piste</x:v>
      </x:c>
      <x:c r="C226" s="13" t="str">
        <x:v>Histoire</x:v>
      </x:c>
      <x:c r="D226" s="13" t="str">
        <x:v>Missions des six voies</x:v>
      </x:c>
      <x:c r="E226" s="13" t="str">
        <x:v>Lire Histoire</x:v>
      </x:c>
      <x:c r="F226" s="13" t="str">
        <x:v>Reconstitution documentée V4 — nouvelle rédaction V5</x:v>
      </x:c>
      <x:c r="G226" s="15" t="n">
        <x:v>13</x:v>
      </x:c>
      <x:c r="H226" s="15" t="n">
        <x:v>220</x:v>
      </x:c>
    </x:row>
    <x:row r="227" ht="52" customHeight="1">
      <x:c r="A227" s="13" t="str">
        <x:v>O6-M36</x:v>
      </x:c>
      <x:c r="B227" s="13" t="str">
        <x:v>Quatre ombres, d’autres noms</x:v>
      </x:c>
      <x:c r="C227" s="13" t="str">
        <x:v>Histoire</x:v>
      </x:c>
      <x:c r="D227" s="13" t="str">
        <x:v>Missions des six voies</x:v>
      </x:c>
      <x:c r="E227" s="13" t="str">
        <x:v>Lire Histoire</x:v>
      </x:c>
      <x:c r="F227" s="13" t="str">
        <x:v>Reconstitution documentée V4 — nouvelle rédaction V5</x:v>
      </x:c>
      <x:c r="G227" s="15" t="n">
        <x:v>13</x:v>
      </x:c>
      <x:c r="H227" s="15" t="n">
        <x:v>221</x:v>
      </x:c>
    </x:row>
    <x:row r="228" ht="52" customHeight="1">
      <x:c r="A228" s="13" t="str">
        <x:v>R2-M001</x:v>
      </x:c>
      <x:c r="B228" s="13" t="str">
        <x:v>Pourquoi nous combattons</x:v>
      </x:c>
      <x:c r="C228" s="13" t="str">
        <x:v>Histoire</x:v>
      </x:c>
      <x:c r="D228" s="13" t="str">
        <x:v>Campagne commune</x:v>
      </x:c>
      <x:c r="E228" s="13" t="str">
        <x:v>Lire Histoire</x:v>
      </x:c>
      <x:c r="F228" s="13" t="str">
        <x:v>Reconstitution documentée V4 — nouvelle rédaction V5</x:v>
      </x:c>
      <x:c r="G228" s="15" t="n">
        <x:v>11</x:v>
      </x:c>
      <x:c r="H228" s="15" t="n">
        <x:v>6</x:v>
      </x:c>
    </x:row>
    <x:row r="229" ht="52" customHeight="1">
      <x:c r="A229" s="13" t="str">
        <x:v>R2-M002</x:v>
      </x:c>
      <x:c r="B229" s="13" t="str">
        <x:v>Le filet et les visages</x:v>
      </x:c>
      <x:c r="C229" s="13" t="str">
        <x:v>Histoire</x:v>
      </x:c>
      <x:c r="D229" s="13" t="str">
        <x:v>Campagne commune</x:v>
      </x:c>
      <x:c r="E229" s="13" t="str">
        <x:v>Lire Histoire</x:v>
      </x:c>
      <x:c r="F229" s="13" t="str">
        <x:v>Reconstitution documentée V4 — nouvelle rédaction V5</x:v>
      </x:c>
      <x:c r="G229" s="15" t="n">
        <x:v>11</x:v>
      </x:c>
      <x:c r="H229" s="15" t="n">
        <x:v>7</x:v>
      </x:c>
    </x:row>
    <x:row r="230" ht="52" customHeight="1">
      <x:c r="A230" s="13" t="str">
        <x:v>R2-M003</x:v>
      </x:c>
      <x:c r="B230" s="13" t="str">
        <x:v>Le chemin vers la cité</x:v>
      </x:c>
      <x:c r="C230" s="13" t="str">
        <x:v>Histoire</x:v>
      </x:c>
      <x:c r="D230" s="13" t="str">
        <x:v>Campagne commune</x:v>
      </x:c>
      <x:c r="E230" s="13" t="str">
        <x:v>Lire Histoire</x:v>
      </x:c>
      <x:c r="F230" s="13" t="str">
        <x:v>Reconstitution documentée V4 — nouvelle rédaction V5</x:v>
      </x:c>
      <x:c r="G230" s="15" t="n">
        <x:v>11</x:v>
      </x:c>
      <x:c r="H230" s="15" t="n">
        <x:v>8</x:v>
      </x:c>
    </x:row>
    <x:row r="231" ht="52" customHeight="1">
      <x:c r="A231" s="13" t="str">
        <x:v>R2-M004</x:v>
      </x:c>
      <x:c r="B231" s="13" t="str">
        <x:v>L’épreuve des trois gestes</x:v>
      </x:c>
      <x:c r="C231" s="13" t="str">
        <x:v>Histoire</x:v>
      </x:c>
      <x:c r="D231" s="13" t="str">
        <x:v>Campagne commune</x:v>
      </x:c>
      <x:c r="E231" s="13" t="str">
        <x:v>Lire Histoire</x:v>
      </x:c>
      <x:c r="F231" s="13" t="str">
        <x:v>Reconstitution documentée V4 — nouvelle rédaction V5</x:v>
      </x:c>
      <x:c r="G231" s="15" t="n">
        <x:v>11</x:v>
      </x:c>
      <x:c r="H231" s="15" t="n">
        <x:v>9</x:v>
      </x:c>
    </x:row>
    <x:row r="232" ht="52" customHeight="1">
      <x:c r="A232" s="13" t="str">
        <x:v>R2-M005</x:v>
      </x:c>
      <x:c r="B232" s="13" t="str">
        <x:v>La piste avant la prise</x:v>
      </x:c>
      <x:c r="C232" s="13" t="str">
        <x:v>Histoire</x:v>
      </x:c>
      <x:c r="D232" s="13" t="str">
        <x:v>Campagne commune</x:v>
      </x:c>
      <x:c r="E232" s="13" t="str">
        <x:v>Lire Histoire</x:v>
      </x:c>
      <x:c r="F232" s="13" t="str">
        <x:v>Reconstitution documentée V4 — nouvelle rédaction V5</x:v>
      </x:c>
      <x:c r="G232" s="15" t="n">
        <x:v>11</x:v>
      </x:c>
      <x:c r="H232" s="15" t="n">
        <x:v>10</x:v>
      </x:c>
    </x:row>
    <x:row r="233" ht="52" customHeight="1">
      <x:c r="A233" s="13" t="str">
        <x:v>R2-M006</x:v>
      </x:c>
      <x:c r="B233" s="13" t="str">
        <x:v>Entrer parmi les Unblooded</x:v>
      </x:c>
      <x:c r="C233" s="13" t="str">
        <x:v>Histoire</x:v>
      </x:c>
      <x:c r="D233" s="13" t="str">
        <x:v>Campagne commune</x:v>
      </x:c>
      <x:c r="E233" s="13" t="str">
        <x:v>Lire Histoire</x:v>
      </x:c>
      <x:c r="F233" s="13" t="str">
        <x:v>Reconstitution documentée V4 — nouvelle rédaction V5</x:v>
      </x:c>
      <x:c r="G233" s="15" t="n">
        <x:v>11</x:v>
      </x:c>
      <x:c r="H233" s="15" t="n">
        <x:v>11</x:v>
      </x:c>
    </x:row>
    <x:row r="234" ht="52" customHeight="1">
      <x:c r="A234" s="13" t="str">
        <x:v>R2-M007</x:v>
      </x:c>
      <x:c r="B234" s="13" t="str">
        <x:v>Le masque et ses lectures</x:v>
      </x:c>
      <x:c r="C234" s="13" t="str">
        <x:v>Histoire</x:v>
      </x:c>
      <x:c r="D234" s="13" t="str">
        <x:v>Campagne commune</x:v>
      </x:c>
      <x:c r="E234" s="13" t="str">
        <x:v>Lire Histoire</x:v>
      </x:c>
      <x:c r="F234" s="13" t="str">
        <x:v>Reconstitution documentée V4 — nouvelle rédaction V5</x:v>
      </x:c>
      <x:c r="G234" s="15" t="n">
        <x:v>11</x:v>
      </x:c>
      <x:c r="H234" s="15" t="n">
        <x:v>12</x:v>
      </x:c>
    </x:row>
    <x:row r="235" ht="52" customHeight="1">
      <x:c r="A235" s="13" t="str">
        <x:v>R2-M008</x:v>
      </x:c>
      <x:c r="B235" s="13" t="str">
        <x:v>La distance des lames</x:v>
      </x:c>
      <x:c r="C235" s="13" t="str">
        <x:v>Histoire</x:v>
      </x:c>
      <x:c r="D235" s="13" t="str">
        <x:v>Campagne commune</x:v>
      </x:c>
      <x:c r="E235" s="13" t="str">
        <x:v>Lire Histoire</x:v>
      </x:c>
      <x:c r="F235" s="13" t="str">
        <x:v>Reconstitution documentée V4 — nouvelle rédaction V5</x:v>
      </x:c>
      <x:c r="G235" s="15" t="n">
        <x:v>11</x:v>
      </x:c>
      <x:c r="H235" s="15" t="n">
        <x:v>13</x:v>
      </x:c>
    </x:row>
    <x:row r="236" ht="52" customHeight="1">
      <x:c r="A236" s="13" t="str">
        <x:v>R2-M009</x:v>
      </x:c>
      <x:c r="B236" s="13" t="str">
        <x:v>Ce que le camouflage laisse voir</x:v>
      </x:c>
      <x:c r="C236" s="13" t="str">
        <x:v>Histoire</x:v>
      </x:c>
      <x:c r="D236" s="13" t="str">
        <x:v>Campagne commune</x:v>
      </x:c>
      <x:c r="E236" s="13" t="str">
        <x:v>Lire Histoire</x:v>
      </x:c>
      <x:c r="F236" s="13" t="str">
        <x:v>Reconstitution documentée V4 — nouvelle rédaction V5</x:v>
      </x:c>
      <x:c r="G236" s="15" t="n">
        <x:v>11</x:v>
      </x:c>
      <x:c r="H236" s="15" t="n">
        <x:v>14</x:v>
      </x:c>
    </x:row>
    <x:row r="237" ht="52" customHeight="1">
      <x:c r="A237" s="13" t="str">
        <x:v>R2-M010</x:v>
      </x:c>
      <x:c r="B237" s="13" t="str">
        <x:v>Le combistick revient à la main</x:v>
      </x:c>
      <x:c r="C237" s="13" t="str">
        <x:v>Histoire</x:v>
      </x:c>
      <x:c r="D237" s="13" t="str">
        <x:v>Campagne commune</x:v>
      </x:c>
      <x:c r="E237" s="13" t="str">
        <x:v>Lire Histoire</x:v>
      </x:c>
      <x:c r="F237" s="13" t="str">
        <x:v>Reconstitution documentée V4 — nouvelle rédaction V5</x:v>
      </x:c>
      <x:c r="G237" s="15" t="n">
        <x:v>11</x:v>
      </x:c>
      <x:c r="H237" s="15" t="n">
        <x:v>15</x:v>
      </x:c>
    </x:row>
    <x:row r="238" ht="52" customHeight="1">
      <x:c r="A238" s="13" t="str">
        <x:v>R2-M011</x:v>
      </x:c>
      <x:c r="B238" s="13" t="str">
        <x:v>Le tir qui demande une ligne</x:v>
      </x:c>
      <x:c r="C238" s="13" t="str">
        <x:v>Histoire</x:v>
      </x:c>
      <x:c r="D238" s="13" t="str">
        <x:v>Campagne commune</x:v>
      </x:c>
      <x:c r="E238" s="13" t="str">
        <x:v>Lire Histoire</x:v>
      </x:c>
      <x:c r="F238" s="13" t="str">
        <x:v>Reconstitution documentée V4 — nouvelle rédaction V5</x:v>
      </x:c>
      <x:c r="G238" s="15" t="n">
        <x:v>11</x:v>
      </x:c>
      <x:c r="H238" s="15" t="n">
        <x:v>16</x:v>
      </x:c>
    </x:row>
    <x:row r="239" ht="52" customHeight="1">
      <x:c r="A239" s="13" t="str">
        <x:v>R2-M012</x:v>
      </x:c>
      <x:c r="B239" s="13" t="str">
        <x:v>Le piège et le retour</x:v>
      </x:c>
      <x:c r="C239" s="13" t="str">
        <x:v>Histoire</x:v>
      </x:c>
      <x:c r="D239" s="13" t="str">
        <x:v>Campagne commune</x:v>
      </x:c>
      <x:c r="E239" s="13" t="str">
        <x:v>Lire Histoire</x:v>
      </x:c>
      <x:c r="F239" s="13" t="str">
        <x:v>Reconstitution documentée V4 — nouvelle rédaction V5</x:v>
      </x:c>
      <x:c r="G239" s="15" t="n">
        <x:v>11</x:v>
      </x:c>
      <x:c r="H239" s="15" t="n">
        <x:v>17</x:v>
      </x:c>
    </x:row>
    <x:row r="240" ht="52" customHeight="1">
      <x:c r="A240" s="13" t="str">
        <x:v>R2-M013</x:v>
      </x:c>
      <x:c r="B240" s="13" t="str">
        <x:v>Le soin dans un abri</x:v>
      </x:c>
      <x:c r="C240" s="13" t="str">
        <x:v>Histoire</x:v>
      </x:c>
      <x:c r="D240" s="13" t="str">
        <x:v>Campagne commune</x:v>
      </x:c>
      <x:c r="E240" s="13" t="str">
        <x:v>Lire Histoire</x:v>
      </x:c>
      <x:c r="F240" s="13" t="str">
        <x:v>Reconstitution documentée V4 — nouvelle rédaction V5</x:v>
      </x:c>
      <x:c r="G240" s="15" t="n">
        <x:v>11</x:v>
      </x:c>
      <x:c r="H240" s="15" t="n">
        <x:v>18</x:v>
      </x:c>
    </x:row>
    <x:row r="241" ht="52" customHeight="1">
      <x:c r="A241" s="13" t="str">
        <x:v>R2-M014</x:v>
      </x:c>
      <x:c r="B241" s="13" t="str">
        <x:v>La boucle des régions proches</x:v>
      </x:c>
      <x:c r="C241" s="13" t="str">
        <x:v>Histoire</x:v>
      </x:c>
      <x:c r="D241" s="13" t="str">
        <x:v>Campagne commune</x:v>
      </x:c>
      <x:c r="E241" s="13" t="str">
        <x:v>Lire Histoire</x:v>
      </x:c>
      <x:c r="F241" s="13" t="str">
        <x:v>Reconstitution documentée V4 — nouvelle rédaction V5</x:v>
      </x:c>
      <x:c r="G241" s="15" t="n">
        <x:v>11</x:v>
      </x:c>
      <x:c r="H241" s="15" t="n">
        <x:v>19</x:v>
      </x:c>
    </x:row>
    <x:row r="242" ht="52" customHeight="1">
      <x:c r="A242" s="13" t="str">
        <x:v>R2-M015</x:v>
      </x:c>
      <x:c r="B242" s="13" t="str">
        <x:v>Recevoir la place de Young Blood</x:v>
      </x:c>
      <x:c r="C242" s="13" t="str">
        <x:v>Histoire</x:v>
      </x:c>
      <x:c r="D242" s="13" t="str">
        <x:v>Campagne commune</x:v>
      </x:c>
      <x:c r="E242" s="13" t="str">
        <x:v>Lire Histoire</x:v>
      </x:c>
      <x:c r="F242" s="13" t="str">
        <x:v>Reconstitution documentée V4 — nouvelle rédaction V5</x:v>
      </x:c>
      <x:c r="G242" s="15" t="n">
        <x:v>11</x:v>
      </x:c>
      <x:c r="H242" s="15" t="n">
        <x:v>20</x:v>
      </x:c>
    </x:row>
    <x:row r="243" ht="52" customHeight="1">
      <x:c r="A243" s="13" t="str">
        <x:v>R2-M016</x:v>
      </x:c>
      <x:c r="B243" s="13" t="str">
        <x:v>Former la triade</x:v>
      </x:c>
      <x:c r="C243" s="13" t="str">
        <x:v>Histoire</x:v>
      </x:c>
      <x:c r="D243" s="13" t="str">
        <x:v>Campagne commune</x:v>
      </x:c>
      <x:c r="E243" s="13" t="str">
        <x:v>Lire Histoire</x:v>
      </x:c>
      <x:c r="F243" s="13" t="str">
        <x:v>Reconstitution documentée V4 — nouvelle rédaction V5</x:v>
      </x:c>
      <x:c r="G243" s="15" t="n">
        <x:v>11</x:v>
      </x:c>
      <x:c r="H243" s="15" t="n">
        <x:v>21</x:v>
      </x:c>
    </x:row>
    <x:row r="244" ht="52" customHeight="1">
      <x:c r="A244" s="13" t="str">
        <x:v>R2-M017</x:v>
      </x:c>
      <x:c r="B244" s="13" t="str">
        <x:v>Le Temple des Trois Ombres</x:v>
      </x:c>
      <x:c r="C244" s="13" t="str">
        <x:v>Histoire</x:v>
      </x:c>
      <x:c r="D244" s="13" t="str">
        <x:v>Campagne commune</x:v>
      </x:c>
      <x:c r="E244" s="13" t="str">
        <x:v>Lire Histoire</x:v>
      </x:c>
      <x:c r="F244" s="13" t="str">
        <x:v>Reconstitution documentée V4 — nouvelle rédaction V5</x:v>
      </x:c>
      <x:c r="G244" s="15" t="n">
        <x:v>11</x:v>
      </x:c>
      <x:c r="H244" s="15" t="n">
        <x:v>22</x:v>
      </x:c>
    </x:row>
    <x:row r="245" ht="52" customHeight="1">
      <x:c r="A245" s="13" t="str">
        <x:v>R2-M018</x:v>
      </x:c>
      <x:c r="B245" s="13" t="str">
        <x:v>Le Quatza-Rij à trois</x:v>
      </x:c>
      <x:c r="C245" s="13" t="str">
        <x:v>Histoire</x:v>
      </x:c>
      <x:c r="D245" s="13" t="str">
        <x:v>Campagne commune</x:v>
      </x:c>
      <x:c r="E245" s="13" t="str">
        <x:v>Lire Histoire</x:v>
      </x:c>
      <x:c r="F245" s="13" t="str">
        <x:v>Reconstitution documentée V4 — nouvelle rédaction V5</x:v>
      </x:c>
      <x:c r="G245" s="15" t="n">
        <x:v>11</x:v>
      </x:c>
      <x:c r="H245" s="15" t="n">
        <x:v>23</x:v>
      </x:c>
    </x:row>
    <x:row r="246" ht="52" customHeight="1">
      <x:c r="A246" s="13" t="str">
        <x:v>R2-M019</x:v>
      </x:c>
      <x:c r="B246" s="13" t="str">
        <x:v>Revenir avec la triade</x:v>
      </x:c>
      <x:c r="C246" s="13" t="str">
        <x:v>Histoire</x:v>
      </x:c>
      <x:c r="D246" s="13" t="str">
        <x:v>Campagne commune</x:v>
      </x:c>
      <x:c r="E246" s="13" t="str">
        <x:v>Lire Histoire</x:v>
      </x:c>
      <x:c r="F246" s="13" t="str">
        <x:v>Reconstitution documentée V4 — nouvelle rédaction V5</x:v>
      </x:c>
      <x:c r="G246" s="15" t="n">
        <x:v>11</x:v>
      </x:c>
      <x:c r="H246" s="15" t="n">
        <x:v>24</x:v>
      </x:c>
    </x:row>
    <x:row r="247" ht="52" customHeight="1">
      <x:c r="A247" s="13" t="str">
        <x:v>R2-M020</x:v>
      </x:c>
      <x:c r="B247" s="13" t="str">
        <x:v>Porter la marque Blooded</x:v>
      </x:c>
      <x:c r="C247" s="13" t="str">
        <x:v>Histoire</x:v>
      </x:c>
      <x:c r="D247" s="13" t="str">
        <x:v>Campagne commune</x:v>
      </x:c>
      <x:c r="E247" s="13" t="str">
        <x:v>Lire Histoire</x:v>
      </x:c>
      <x:c r="F247" s="13" t="str">
        <x:v>Reconstitution documentée V4 — nouvelle rédaction V5</x:v>
      </x:c>
      <x:c r="G247" s="15" t="n">
        <x:v>11</x:v>
      </x:c>
      <x:c r="H247" s="15" t="n">
        <x:v>25</x:v>
      </x:c>
    </x:row>
    <x:row r="248" ht="52" customHeight="1">
      <x:c r="A248" s="13" t="str">
        <x:v>R2-M021</x:v>
      </x:c>
      <x:c r="B248" s="13" t="str">
        <x:v>Une coque vraiment acquise</x:v>
      </x:c>
      <x:c r="C248" s="13" t="str">
        <x:v>Histoire</x:v>
      </x:c>
      <x:c r="D248" s="13" t="str">
        <x:v>Campagne commune</x:v>
      </x:c>
      <x:c r="E248" s="13" t="str">
        <x:v>Lire Histoire</x:v>
      </x:c>
      <x:c r="F248" s="13" t="str">
        <x:v>Reconstitution documentée V4 — nouvelle rédaction V5</x:v>
      </x:c>
      <x:c r="G248" s="15" t="n">
        <x:v>11</x:v>
      </x:c>
      <x:c r="H248" s="15" t="n">
        <x:v>26</x:v>
      </x:c>
    </x:row>
    <x:row r="249" ht="52" customHeight="1">
      <x:c r="A249" s="13" t="str">
        <x:v>R2-M022</x:v>
      </x:c>
      <x:c r="B249" s="13" t="str">
        <x:v>Huit salles pour préparer la route</x:v>
      </x:c>
      <x:c r="C249" s="13" t="str">
        <x:v>Histoire</x:v>
      </x:c>
      <x:c r="D249" s="13" t="str">
        <x:v>Campagne commune</x:v>
      </x:c>
      <x:c r="E249" s="13" t="str">
        <x:v>Lire Histoire</x:v>
      </x:c>
      <x:c r="F249" s="13" t="str">
        <x:v>Reconstitution documentée V4 — nouvelle rédaction V5</x:v>
      </x:c>
      <x:c r="G249" s="15" t="n">
        <x:v>11</x:v>
      </x:c>
      <x:c r="H249" s="15" t="n">
        <x:v>27</x:v>
      </x:c>
    </x:row>
    <x:row r="250" ht="52" customHeight="1">
      <x:c r="A250" s="13" t="str">
        <x:v>R2-M023</x:v>
      </x:c>
      <x:c r="B250" s="13" t="str">
        <x:v>Le premier trajet entre les mondes</x:v>
      </x:c>
      <x:c r="C250" s="13" t="str">
        <x:v>Histoire</x:v>
      </x:c>
      <x:c r="D250" s="13" t="str">
        <x:v>Campagne commune</x:v>
      </x:c>
      <x:c r="E250" s="13" t="str">
        <x:v>Lire Histoire</x:v>
      </x:c>
      <x:c r="F250" s="13" t="str">
        <x:v>Reconstitution documentée V4 — nouvelle rédaction V5</x:v>
      </x:c>
      <x:c r="G250" s="15" t="n">
        <x:v>11</x:v>
      </x:c>
      <x:c r="H250" s="15" t="n">
        <x:v>28</x:v>
      </x:c>
    </x:row>
    <x:row r="251" ht="52" customHeight="1">
      <x:c r="A251" s="13" t="str">
        <x:v>R2-M024</x:v>
      </x:c>
      <x:c r="B251" s="13" t="str">
        <x:v>La première chasse d’un autre ciel</x:v>
      </x:c>
      <x:c r="C251" s="13" t="str">
        <x:v>Histoire</x:v>
      </x:c>
      <x:c r="D251" s="13" t="str">
        <x:v>Campagne commune</x:v>
      </x:c>
      <x:c r="E251" s="13" t="str">
        <x:v>Lire Histoire</x:v>
      </x:c>
      <x:c r="F251" s="13" t="str">
        <x:v>Reconstitution documentée V4 — nouvelle rédaction V5</x:v>
      </x:c>
      <x:c r="G251" s="15" t="n">
        <x:v>11</x:v>
      </x:c>
      <x:c r="H251" s="15" t="n">
        <x:v>29</x:v>
      </x:c>
    </x:row>
    <x:row r="252" ht="52" customHeight="1">
      <x:c r="A252" s="13" t="str">
        <x:v>R2-M025</x:v>
      </x:c>
      <x:c r="B252" s="13" t="str">
        <x:v>Préparer Xeno Prime</x:v>
      </x:c>
      <x:c r="C252" s="13" t="str">
        <x:v>Histoire</x:v>
      </x:c>
      <x:c r="D252" s="13" t="str">
        <x:v>Campagne commune</x:v>
      </x:c>
      <x:c r="E252" s="13" t="str">
        <x:v>Lire Histoire</x:v>
      </x:c>
      <x:c r="F252" s="13" t="str">
        <x:v>Reconstitution documentée V4 — nouvelle rédaction V5</x:v>
      </x:c>
      <x:c r="G252" s="15" t="n">
        <x:v>11</x:v>
      </x:c>
      <x:c r="H252" s="15" t="n">
        <x:v>30</x:v>
      </x:c>
    </x:row>
    <x:row r="253" ht="52" customHeight="1">
      <x:c r="A253" s="13" t="str">
        <x:v>R2-M026</x:v>
      </x:c>
      <x:c r="B253" s="13" t="str">
        <x:v>La première reine</x:v>
      </x:c>
      <x:c r="C253" s="13" t="str">
        <x:v>Histoire</x:v>
      </x:c>
      <x:c r="D253" s="13" t="str">
        <x:v>Campagne commune</x:v>
      </x:c>
      <x:c r="E253" s="13" t="str">
        <x:v>Lire Histoire</x:v>
      </x:c>
      <x:c r="F253" s="13" t="str">
        <x:v>Reconstitution documentée V4 — nouvelle rédaction V5</x:v>
      </x:c>
      <x:c r="G253" s="15" t="n">
        <x:v>11</x:v>
      </x:c>
      <x:c r="H253" s="15" t="n">
        <x:v>31</x:v>
      </x:c>
    </x:row>
    <x:row r="254" ht="52" customHeight="1">
      <x:c r="A254" s="13" t="str">
        <x:v>R2-M027</x:v>
      </x:c>
      <x:c r="B254" s="13" t="str">
        <x:v>Ce que la reine a changé</x:v>
      </x:c>
      <x:c r="C254" s="13" t="str">
        <x:v>Histoire</x:v>
      </x:c>
      <x:c r="D254" s="13" t="str">
        <x:v>Campagne commune</x:v>
      </x:c>
      <x:c r="E254" s="13" t="str">
        <x:v>Lire Histoire</x:v>
      </x:c>
      <x:c r="F254" s="13" t="str">
        <x:v>Reconstitution documentée V4 — nouvelle rédaction V5</x:v>
      </x:c>
      <x:c r="G254" s="15" t="n">
        <x:v>11</x:v>
      </x:c>
      <x:c r="H254" s="15" t="n">
        <x:v>32</x:v>
      </x:c>
    </x:row>
    <x:row r="255" ht="52" customHeight="1">
      <x:c r="A255" s="13" t="str">
        <x:v>R2-M028</x:v>
      </x:c>
      <x:c r="B255" s="13" t="str">
        <x:v>L’essai de coordination</x:v>
      </x:c>
      <x:c r="C255" s="13" t="str">
        <x:v>Histoire</x:v>
      </x:c>
      <x:c r="D255" s="13" t="str">
        <x:v>Campagne commune</x:v>
      </x:c>
      <x:c r="E255" s="13" t="str">
        <x:v>Lire Histoire</x:v>
      </x:c>
      <x:c r="F255" s="13" t="str">
        <x:v>Reconstitution documentée V4 — nouvelle rédaction V5</x:v>
      </x:c>
      <x:c r="G255" s="15" t="n">
        <x:v>11</x:v>
      </x:c>
      <x:c r="H255" s="15" t="n">
        <x:v>33</x:v>
      </x:c>
    </x:row>
    <x:row r="256" ht="52" customHeight="1">
      <x:c r="A256" s="13" t="str">
        <x:v>R2-M029</x:v>
      </x:c>
      <x:c r="B256" s="13" t="str">
        <x:v>La fonction Adjutant</x:v>
      </x:c>
      <x:c r="C256" s="13" t="str">
        <x:v>Histoire</x:v>
      </x:c>
      <x:c r="D256" s="13" t="str">
        <x:v>Campagne commune</x:v>
      </x:c>
      <x:c r="E256" s="13" t="str">
        <x:v>Lire Histoire</x:v>
      </x:c>
      <x:c r="F256" s="13" t="str">
        <x:v>Reconstitution documentée V4 — nouvelle rédaction V5</x:v>
      </x:c>
      <x:c r="G256" s="15" t="n">
        <x:v>11</x:v>
      </x:c>
      <x:c r="H256" s="15" t="n">
        <x:v>34</x:v>
      </x:c>
    </x:row>
    <x:row r="257" ht="52" customHeight="1">
      <x:c r="A257" s="13" t="str">
        <x:v>R2-M030</x:v>
      </x:c>
      <x:c r="B257" s="13" t="str">
        <x:v>Le seuil du Warp</x:v>
      </x:c>
      <x:c r="C257" s="13" t="str">
        <x:v>Histoire</x:v>
      </x:c>
      <x:c r="D257" s="13" t="str">
        <x:v>Campagne commune</x:v>
      </x:c>
      <x:c r="E257" s="13" t="str">
        <x:v>Lire Histoire</x:v>
      </x:c>
      <x:c r="F257" s="13" t="str">
        <x:v>Reconstitution documentée V4 — nouvelle rédaction V5</x:v>
      </x:c>
      <x:c r="G257" s="15" t="n">
        <x:v>11</x:v>
      </x:c>
      <x:c r="H257" s="15" t="n">
        <x:v>35</x:v>
      </x:c>
    </x:row>
    <x:row r="258" ht="52" customHeight="1">
      <x:c r="A258" s="13" t="str">
        <x:v>R2-M031</x:v>
      </x:c>
      <x:c r="B258" s="13" t="str">
        <x:v>Les pièces d’un retour</x:v>
      </x:c>
      <x:c r="C258" s="13" t="str">
        <x:v>Histoire</x:v>
      </x:c>
      <x:c r="D258" s="13" t="str">
        <x:v>Campagne commune</x:v>
      </x:c>
      <x:c r="E258" s="13" t="str">
        <x:v>Lire Histoire</x:v>
      </x:c>
      <x:c r="F258" s="13" t="str">
        <x:v>Reconstitution documentée V4 — nouvelle rédaction V5</x:v>
      </x:c>
      <x:c r="G258" s="15" t="n">
        <x:v>11</x:v>
      </x:c>
      <x:c r="H258" s="15" t="n">
        <x:v>36</x:v>
      </x:c>
    </x:row>
    <x:row r="259" ht="52" customHeight="1">
      <x:c r="A259" s="13" t="str">
        <x:v>R2-M032</x:v>
      </x:c>
      <x:c r="B259" s="13" t="str">
        <x:v>Installer le module du Warp</x:v>
      </x:c>
      <x:c r="C259" s="13" t="str">
        <x:v>Histoire</x:v>
      </x:c>
      <x:c r="D259" s="13" t="str">
        <x:v>Campagne commune</x:v>
      </x:c>
      <x:c r="E259" s="13" t="str">
        <x:v>Lire Histoire</x:v>
      </x:c>
      <x:c r="F259" s="13" t="str">
        <x:v>Reconstitution documentée V4 — nouvelle rédaction V5</x:v>
      </x:c>
      <x:c r="G259" s="15" t="n">
        <x:v>11</x:v>
      </x:c>
      <x:c r="H259" s="15" t="n">
        <x:v>37</x:v>
      </x:c>
    </x:row>
    <x:row r="260" ht="52" customHeight="1">
      <x:c r="A260" s="13" t="str">
        <x:v>R2-M033</x:v>
      </x:c>
      <x:c r="B260" s="13" t="str">
        <x:v>Traverser et revenir</x:v>
      </x:c>
      <x:c r="C260" s="13" t="str">
        <x:v>Histoire</x:v>
      </x:c>
      <x:c r="D260" s="13" t="str">
        <x:v>Campagne commune</x:v>
      </x:c>
      <x:c r="E260" s="13" t="str">
        <x:v>Lire Histoire</x:v>
      </x:c>
      <x:c r="F260" s="13" t="str">
        <x:v>Reconstitution documentée V4 — nouvelle rédaction V5</x:v>
      </x:c>
      <x:c r="G260" s="15" t="n">
        <x:v>11</x:v>
      </x:c>
      <x:c r="H260" s="15" t="n">
        <x:v>38</x:v>
      </x:c>
    </x:row>
    <x:row r="261" ht="52" customHeight="1">
      <x:c r="A261" s="13" t="str">
        <x:v>R2-M034</x:v>
      </x:c>
      <x:c r="B261" s="13" t="str">
        <x:v>Choisir la prochaine route</x:v>
      </x:c>
      <x:c r="C261" s="13" t="str">
        <x:v>Histoire</x:v>
      </x:c>
      <x:c r="D261" s="13" t="str">
        <x:v>Campagne commune</x:v>
      </x:c>
      <x:c r="E261" s="13" t="str">
        <x:v>Lire Histoire</x:v>
      </x:c>
      <x:c r="F261" s="13" t="str">
        <x:v>Reconstitution documentée V4 — nouvelle rédaction V5</x:v>
      </x:c>
      <x:c r="G261" s="15" t="n">
        <x:v>11</x:v>
      </x:c>
      <x:c r="H261" s="15" t="n">
        <x:v>39</x:v>
      </x:c>
    </x:row>
    <x:row r="262" ht="52" customHeight="1">
      <x:c r="A262" s="13" t="str">
        <x:v>R2-M035</x:v>
      </x:c>
      <x:c r="B262" s="13" t="str">
        <x:v>Un conflit de clan à hauteur de chasseur</x:v>
      </x:c>
      <x:c r="C262" s="13" t="str">
        <x:v>Histoire</x:v>
      </x:c>
      <x:c r="D262" s="13" t="str">
        <x:v>Campagne commune</x:v>
      </x:c>
      <x:c r="E262" s="13" t="str">
        <x:v>Lire Histoire</x:v>
      </x:c>
      <x:c r="F262" s="13" t="str">
        <x:v>Reconstitution documentée V4 — nouvelle rédaction V5</x:v>
      </x:c>
      <x:c r="G262" s="15" t="n">
        <x:v>11</x:v>
      </x:c>
      <x:c r="H262" s="15" t="n">
        <x:v>40</x:v>
      </x:c>
    </x:row>
    <x:row r="263" ht="52" customHeight="1">
      <x:c r="A263" s="13" t="str">
        <x:v>R2-M036</x:v>
      </x:c>
      <x:c r="B263" s="13" t="str">
        <x:v>Voir le champ depuis les hauteurs</x:v>
      </x:c>
      <x:c r="C263" s="13" t="str">
        <x:v>Histoire</x:v>
      </x:c>
      <x:c r="D263" s="13" t="str">
        <x:v>Campagne commune</x:v>
      </x:c>
      <x:c r="E263" s="13" t="str">
        <x:v>Lire Histoire</x:v>
      </x:c>
      <x:c r="F263" s="13" t="str">
        <x:v>Reconstitution documentée V4 — nouvelle rédaction V5</x:v>
      </x:c>
      <x:c r="G263" s="15" t="n">
        <x:v>11</x:v>
      </x:c>
      <x:c r="H263" s="15" t="n">
        <x:v>41</x:v>
      </x:c>
    </x:row>
    <x:row r="264" ht="52" customHeight="1">
      <x:c r="A264" s="13" t="str">
        <x:v>R2-M037</x:v>
      </x:c>
      <x:c r="B264" s="13" t="str">
        <x:v>La carte a des chemins</x:v>
      </x:c>
      <x:c r="C264" s="13" t="str">
        <x:v>Histoire</x:v>
      </x:c>
      <x:c r="D264" s="13" t="str">
        <x:v>Campagne commune</x:v>
      </x:c>
      <x:c r="E264" s="13" t="str">
        <x:v>Lire Histoire</x:v>
      </x:c>
      <x:c r="F264" s="13" t="str">
        <x:v>Reconstitution documentée V4 — nouvelle rédaction V5</x:v>
      </x:c>
      <x:c r="G264" s="15" t="n">
        <x:v>11</x:v>
      </x:c>
      <x:c r="H264" s="15" t="n">
        <x:v>42</x:v>
      </x:c>
    </x:row>
    <x:row r="265" ht="52" customHeight="1">
      <x:c r="A265" s="13" t="str">
        <x:v>R2-M038</x:v>
      </x:c>
      <x:c r="B265" s="13" t="str">
        <x:v>L’histoire dans le meuble</x:v>
      </x:c>
      <x:c r="C265" s="13" t="str">
        <x:v>Histoire</x:v>
      </x:c>
      <x:c r="D265" s="13" t="str">
        <x:v>Campagne commune</x:v>
      </x:c>
      <x:c r="E265" s="13" t="str">
        <x:v>Lire Histoire</x:v>
      </x:c>
      <x:c r="F265" s="13" t="str">
        <x:v>Reconstitution documentée V4 — nouvelle rédaction V5</x:v>
      </x:c>
      <x:c r="G265" s="15" t="n">
        <x:v>11</x:v>
      </x:c>
      <x:c r="H265" s="15" t="n">
        <x:v>43</x:v>
      </x:c>
    </x:row>
    <x:row r="266" ht="52" customHeight="1">
      <x:c r="A266" s="13" t="str">
        <x:v>R2-M039</x:v>
      </x:c>
      <x:c r="B266" s="13" t="str">
        <x:v>Revenir chez les siens</x:v>
      </x:c>
      <x:c r="C266" s="13" t="str">
        <x:v>Histoire</x:v>
      </x:c>
      <x:c r="D266" s="13" t="str">
        <x:v>Campagne commune</x:v>
      </x:c>
      <x:c r="E266" s="13" t="str">
        <x:v>Lire Histoire</x:v>
      </x:c>
      <x:c r="F266" s="13" t="str">
        <x:v>Reconstitution documentée V4 — nouvelle rédaction V5</x:v>
      </x:c>
      <x:c r="G266" s="15" t="n">
        <x:v>11</x:v>
      </x:c>
      <x:c r="H266" s="15" t="n">
        <x:v>44</x:v>
      </x:c>
    </x:row>
    <x:row r="267" ht="52" customHeight="1">
      <x:c r="A267" s="13" t="str">
        <x:v>R2-M040</x:v>
      </x:c>
      <x:c r="B267" s="13" t="str">
        <x:v>Mon domaine de maîtrise</x:v>
      </x:c>
      <x:c r="C267" s="13" t="str">
        <x:v>Histoire</x:v>
      </x:c>
      <x:c r="D267" s="13" t="str">
        <x:v>Campagne commune</x:v>
      </x:c>
      <x:c r="E267" s="13" t="str">
        <x:v>Lire Histoire</x:v>
      </x:c>
      <x:c r="F267" s="13" t="str">
        <x:v>Reconstitution documentée V4 — nouvelle rédaction V5</x:v>
      </x:c>
      <x:c r="G267" s="15" t="n">
        <x:v>11</x:v>
      </x:c>
      <x:c r="H267" s="15" t="n">
        <x:v>45</x:v>
      </x:c>
    </x:row>
    <x:row r="268" ht="52" customHeight="1">
      <x:c r="A268" s="13" t="str">
        <x:v>R2-M041</x:v>
      </x:c>
      <x:c r="B268" s="13" t="str">
        <x:v>Préparer la chasse solitaire</x:v>
      </x:c>
      <x:c r="C268" s="13" t="str">
        <x:v>Histoire</x:v>
      </x:c>
      <x:c r="D268" s="13" t="str">
        <x:v>Campagne commune</x:v>
      </x:c>
      <x:c r="E268" s="13" t="str">
        <x:v>Lire Histoire</x:v>
      </x:c>
      <x:c r="F268" s="13" t="str">
        <x:v>Reconstitution documentée V4 — nouvelle rédaction V5</x:v>
      </x:c>
      <x:c r="G268" s="15" t="n">
        <x:v>11</x:v>
      </x:c>
      <x:c r="H268" s="15" t="n">
        <x:v>46</x:v>
      </x:c>
    </x:row>
    <x:row r="269" ht="52" customHeight="1">
      <x:c r="A269" s="13" t="str">
        <x:v>R2-M042</x:v>
      </x:c>
      <x:c r="B269" s="13" t="str">
        <x:v>Le Quatza-Rij solitaire</x:v>
      </x:c>
      <x:c r="C269" s="13" t="str">
        <x:v>Histoire</x:v>
      </x:c>
      <x:c r="D269" s="13" t="str">
        <x:v>Campagne commune</x:v>
      </x:c>
      <x:c r="E269" s="13" t="str">
        <x:v>Lire Histoire</x:v>
      </x:c>
      <x:c r="F269" s="13" t="str">
        <x:v>Reconstitution documentée V4 — nouvelle rédaction V5</x:v>
      </x:c>
      <x:c r="G269" s="15" t="n">
        <x:v>11</x:v>
      </x:c>
      <x:c r="H269" s="15" t="n">
        <x:v>47</x:v>
      </x:c>
    </x:row>
    <x:row r="270" ht="52" customHeight="1">
      <x:c r="A270" s="13" t="str">
        <x:v>R2-M043</x:v>
      </x:c>
      <x:c r="B270" s="13" t="str">
        <x:v>La reconnaissance Elite</x:v>
      </x:c>
      <x:c r="C270" s="13" t="str">
        <x:v>Histoire</x:v>
      </x:c>
      <x:c r="D270" s="13" t="str">
        <x:v>Campagne commune</x:v>
      </x:c>
      <x:c r="E270" s="13" t="str">
        <x:v>Lire Histoire</x:v>
      </x:c>
      <x:c r="F270" s="13" t="str">
        <x:v>Reconstitution documentée V4 — nouvelle rédaction V5</x:v>
      </x:c>
      <x:c r="G270" s="15" t="n">
        <x:v>11</x:v>
      </x:c>
      <x:c r="H270" s="15" t="n">
        <x:v>48</x:v>
      </x:c>
    </x:row>
    <x:row r="271" ht="52" customHeight="1">
      <x:c r="A271" s="13" t="str">
        <x:v>R2-M044</x:v>
      </x:c>
      <x:c r="B271" s="13" t="str">
        <x:v>La coque d’un groupe</x:v>
      </x:c>
      <x:c r="C271" s="13" t="str">
        <x:v>Histoire</x:v>
      </x:c>
      <x:c r="D271" s="13" t="str">
        <x:v>Campagne commune</x:v>
      </x:c>
      <x:c r="E271" s="13" t="str">
        <x:v>Lire Histoire</x:v>
      </x:c>
      <x:c r="F271" s="13" t="str">
        <x:v>Reconstitution documentée V4 — nouvelle rédaction V5</x:v>
      </x:c>
      <x:c r="G271" s="15" t="n">
        <x:v>11</x:v>
      </x:c>
      <x:c r="H271" s="15" t="n">
        <x:v>49</x:v>
      </x:c>
    </x:row>
    <x:row r="272" ht="52" customHeight="1">
      <x:c r="A272" s="13" t="str">
        <x:v>R2-M045</x:v>
      </x:c>
      <x:c r="B272" s="13" t="str">
        <x:v>Une porte, plusieurs haltes</x:v>
      </x:c>
      <x:c r="C272" s="13" t="str">
        <x:v>Histoire</x:v>
      </x:c>
      <x:c r="D272" s="13" t="str">
        <x:v>Campagne commune</x:v>
      </x:c>
      <x:c r="E272" s="13" t="str">
        <x:v>Lire Histoire</x:v>
      </x:c>
      <x:c r="F272" s="13" t="str">
        <x:v>Reconstitution documentée V4 — nouvelle rédaction V5</x:v>
      </x:c>
      <x:c r="G272" s="15" t="n">
        <x:v>11</x:v>
      </x:c>
      <x:c r="H272" s="15" t="n">
        <x:v>50</x:v>
      </x:c>
    </x:row>
    <x:row r="273" ht="52" customHeight="1">
      <x:c r="A273" s="13" t="str">
        <x:v>R2-M046</x:v>
      </x:c>
      <x:c r="B273" s="13" t="str">
        <x:v>Une mission vraiment collective</x:v>
      </x:c>
      <x:c r="C273" s="13" t="str">
        <x:v>Histoire</x:v>
      </x:c>
      <x:c r="D273" s="13" t="str">
        <x:v>Campagne commune</x:v>
      </x:c>
      <x:c r="E273" s="13" t="str">
        <x:v>Lire Histoire</x:v>
      </x:c>
      <x:c r="F273" s="13" t="str">
        <x:v>Reconstitution documentée V4 — nouvelle rédaction V5</x:v>
      </x:c>
      <x:c r="G273" s="15" t="n">
        <x:v>11</x:v>
      </x:c>
      <x:c r="H273" s="15" t="n">
        <x:v>51</x:v>
      </x:c>
    </x:row>
    <x:row r="274" ht="52" customHeight="1">
      <x:c r="A274" s="13" t="str">
        <x:v>R2-M047</x:v>
      </x:c>
      <x:c r="B274" s="13" t="str">
        <x:v>Ce que la guerre laisse au retour</x:v>
      </x:c>
      <x:c r="C274" s="13" t="str">
        <x:v>Histoire</x:v>
      </x:c>
      <x:c r="D274" s="13" t="str">
        <x:v>Campagne commune</x:v>
      </x:c>
      <x:c r="E274" s="13" t="str">
        <x:v>Lire Histoire</x:v>
      </x:c>
      <x:c r="F274" s="13" t="str">
        <x:v>Reconstitution documentée V4 — nouvelle rédaction V5</x:v>
      </x:c>
      <x:c r="G274" s="15" t="n">
        <x:v>11</x:v>
      </x:c>
      <x:c r="H274" s="15" t="n">
        <x:v>52</x:v>
      </x:c>
    </x:row>
    <x:row r="275" ht="52" customHeight="1">
      <x:c r="A275" s="13" t="str">
        <x:v>R2-M048</x:v>
      </x:c>
      <x:c r="B275" s="13" t="str">
        <x:v>La branche qu’on ne possède pas</x:v>
      </x:c>
      <x:c r="C275" s="13" t="str">
        <x:v>Histoire</x:v>
      </x:c>
      <x:c r="D275" s="13" t="str">
        <x:v>Campagne commune</x:v>
      </x:c>
      <x:c r="E275" s="13" t="str">
        <x:v>Lire Histoire</x:v>
      </x:c>
      <x:c r="F275" s="13" t="str">
        <x:v>Reconstitution documentée V4 — nouvelle rédaction V5</x:v>
      </x:c>
      <x:c r="G275" s="15" t="n">
        <x:v>11</x:v>
      </x:c>
      <x:c r="H275" s="15" t="n">
        <x:v>53</x:v>
      </x:c>
    </x:row>
    <x:row r="276" ht="52" customHeight="1">
      <x:c r="A276" s="13" t="str">
        <x:v>R2-M049</x:v>
      </x:c>
      <x:c r="B276" s="13" t="str">
        <x:v>Former sans remplacer</x:v>
      </x:c>
      <x:c r="C276" s="13" t="str">
        <x:v>Histoire</x:v>
      </x:c>
      <x:c r="D276" s="13" t="str">
        <x:v>Campagne commune</x:v>
      </x:c>
      <x:c r="E276" s="13" t="str">
        <x:v>Lire Histoire</x:v>
      </x:c>
      <x:c r="F276" s="13" t="str">
        <x:v>Reconstitution documentée V4 — nouvelle rédaction V5</x:v>
      </x:c>
      <x:c r="G276" s="15" t="n">
        <x:v>11</x:v>
      </x:c>
      <x:c r="H276" s="15" t="n">
        <x:v>54</x:v>
      </x:c>
    </x:row>
    <x:row r="277" ht="52" customHeight="1">
      <x:c r="A277" s="13" t="str">
        <x:v>R2-M050</x:v>
      </x:c>
      <x:c r="B277" s="13" t="str">
        <x:v>Un désaccord à résoudre sur le terrain</x:v>
      </x:c>
      <x:c r="C277" s="13" t="str">
        <x:v>Histoire</x:v>
      </x:c>
      <x:c r="D277" s="13" t="str">
        <x:v>Campagne commune</x:v>
      </x:c>
      <x:c r="E277" s="13" t="str">
        <x:v>Lire Histoire</x:v>
      </x:c>
      <x:c r="F277" s="13" t="str">
        <x:v>Reconstitution documentée V4 — nouvelle rédaction V5</x:v>
      </x:c>
      <x:c r="G277" s="15" t="n">
        <x:v>11</x:v>
      </x:c>
      <x:c r="H277" s="15" t="n">
        <x:v>55</x:v>
      </x:c>
    </x:row>
    <x:row r="278" ht="52" customHeight="1">
      <x:c r="A278" s="13" t="str">
        <x:v>R2-M051</x:v>
      </x:c>
      <x:c r="B278" s="13" t="str">
        <x:v>Être reconnu Elder</x:v>
      </x:c>
      <x:c r="C278" s="13" t="str">
        <x:v>Histoire</x:v>
      </x:c>
      <x:c r="D278" s="13" t="str">
        <x:v>Campagne commune</x:v>
      </x:c>
      <x:c r="E278" s="13" t="str">
        <x:v>Lire Histoire</x:v>
      </x:c>
      <x:c r="F278" s="13" t="str">
        <x:v>Reconstitution documentée V4 — nouvelle rédaction V5</x:v>
      </x:c>
      <x:c r="G278" s="15" t="n">
        <x:v>11</x:v>
      </x:c>
      <x:c r="H278" s="15" t="n">
        <x:v>56</x:v>
      </x:c>
    </x:row>
    <x:row r="279" ht="52" customHeight="1">
      <x:c r="A279" s="13" t="str">
        <x:v>R2-M052</x:v>
      </x:c>
      <x:c r="B279" s="13" t="str">
        <x:v>L’atelier qui fonctionne sans moi</x:v>
      </x:c>
      <x:c r="C279" s="13" t="str">
        <x:v>Histoire</x:v>
      </x:c>
      <x:c r="D279" s="13" t="str">
        <x:v>Campagne commune</x:v>
      </x:c>
      <x:c r="E279" s="13" t="str">
        <x:v>Lire Histoire</x:v>
      </x:c>
      <x:c r="F279" s="13" t="str">
        <x:v>Reconstitution documentée V4 — nouvelle rédaction V5</x:v>
      </x:c>
      <x:c r="G279" s="15" t="n">
        <x:v>11</x:v>
      </x:c>
      <x:c r="H279" s="15" t="n">
        <x:v>57</x:v>
      </x:c>
    </x:row>
    <x:row r="280" ht="52" customHeight="1">
      <x:c r="A280" s="13" t="str">
        <x:v>R2-M053</x:v>
      </x:c>
      <x:c r="B280" s="13" t="str">
        <x:v>Un ancien terrain a changé</x:v>
      </x:c>
      <x:c r="C280" s="13" t="str">
        <x:v>Histoire</x:v>
      </x:c>
      <x:c r="D280" s="13" t="str">
        <x:v>Campagne commune</x:v>
      </x:c>
      <x:c r="E280" s="13" t="str">
        <x:v>Lire Histoire</x:v>
      </x:c>
      <x:c r="F280" s="13" t="str">
        <x:v>Reconstitution documentée V4 — nouvelle rédaction V5</x:v>
      </x:c>
      <x:c r="G280" s="15" t="n">
        <x:v>11</x:v>
      </x:c>
      <x:c r="H280" s="15" t="n">
        <x:v>58</x:v>
      </x:c>
    </x:row>
    <x:row r="281" ht="52" customHeight="1">
      <x:c r="A281" s="13" t="str">
        <x:v>R2-M054</x:v>
      </x:c>
      <x:c r="B281" s="13" t="str">
        <x:v>La décision du successeur</x:v>
      </x:c>
      <x:c r="C281" s="13" t="str">
        <x:v>Histoire</x:v>
      </x:c>
      <x:c r="D281" s="13" t="str">
        <x:v>Campagne commune</x:v>
      </x:c>
      <x:c r="E281" s="13" t="str">
        <x:v>Lire Histoire</x:v>
      </x:c>
      <x:c r="F281" s="13" t="str">
        <x:v>Reconstitution documentée V4 — nouvelle rédaction V5</x:v>
      </x:c>
      <x:c r="G281" s="15" t="n">
        <x:v>11</x:v>
      </x:c>
      <x:c r="H281" s="15" t="n">
        <x:v>59</x:v>
      </x:c>
    </x:row>
    <x:row r="282" ht="52" customHeight="1">
      <x:c r="A282" s="13" t="str">
        <x:v>R2-M055</x:v>
      </x:c>
      <x:c r="B282" s="13" t="str">
        <x:v>L’épreuve de la longue mémoire</x:v>
      </x:c>
      <x:c r="C282" s="13" t="str">
        <x:v>Histoire</x:v>
      </x:c>
      <x:c r="D282" s="13" t="str">
        <x:v>Campagne commune</x:v>
      </x:c>
      <x:c r="E282" s="13" t="str">
        <x:v>Lire Histoire</x:v>
      </x:c>
      <x:c r="F282" s="13" t="str">
        <x:v>Reconstitution documentée V4 — nouvelle rédaction V5</x:v>
      </x:c>
      <x:c r="G282" s="15" t="n">
        <x:v>11</x:v>
      </x:c>
      <x:c r="H282" s="15" t="n">
        <x:v>60</x:v>
      </x:c>
    </x:row>
    <x:row r="283" ht="52" customHeight="1">
      <x:c r="A283" s="13" t="str">
        <x:v>R2-M056</x:v>
      </x:c>
      <x:c r="B283" s="13" t="str">
        <x:v>La reconnaissance Ancient</x:v>
      </x:c>
      <x:c r="C283" s="13" t="str">
        <x:v>Histoire</x:v>
      </x:c>
      <x:c r="D283" s="13" t="str">
        <x:v>Campagne commune</x:v>
      </x:c>
      <x:c r="E283" s="13" t="str">
        <x:v>Lire Histoire</x:v>
      </x:c>
      <x:c r="F283" s="13" t="str">
        <x:v>Reconstitution documentée V4 — nouvelle rédaction V5</x:v>
      </x:c>
      <x:c r="G283" s="15" t="n">
        <x:v>11</x:v>
      </x:c>
      <x:c r="H283" s="15" t="n">
        <x:v>61</x:v>
      </x:c>
    </x:row>
    <x:row r="284" ht="52" customHeight="1">
      <x:c r="A284" s="13" t="str">
        <x:v>R2-M057</x:v>
      </x:c>
      <x:c r="B284" s="13" t="str">
        <x:v>Le mausolée des chasses racontées</x:v>
      </x:c>
      <x:c r="C284" s="13" t="str">
        <x:v>Histoire</x:v>
      </x:c>
      <x:c r="D284" s="13" t="str">
        <x:v>Campagne commune</x:v>
      </x:c>
      <x:c r="E284" s="13" t="str">
        <x:v>Lire Histoire</x:v>
      </x:c>
      <x:c r="F284" s="13" t="str">
        <x:v>Reconstitution documentée V4 — nouvelle rédaction V5</x:v>
      </x:c>
      <x:c r="G284" s="15" t="n">
        <x:v>11</x:v>
      </x:c>
      <x:c r="H284" s="15" t="n">
        <x:v>62</x:v>
      </x:c>
    </x:row>
    <x:row r="285" ht="52" customHeight="1">
      <x:c r="A285" s="13" t="str">
        <x:v>R2-M058</x:v>
      </x:c>
      <x:c r="B285" s="13" t="str">
        <x:v>Entrer dans une chronique cinéma</x:v>
      </x:c>
      <x:c r="C285" s="13" t="str">
        <x:v>Histoire</x:v>
      </x:c>
      <x:c r="D285" s="13" t="str">
        <x:v>Campagne commune</x:v>
      </x:c>
      <x:c r="E285" s="13" t="str">
        <x:v>Lire Histoire</x:v>
      </x:c>
      <x:c r="F285" s="13" t="str">
        <x:v>Reconstitution documentée V4 — nouvelle rédaction V5</x:v>
      </x:c>
      <x:c r="G285" s="15" t="n">
        <x:v>11</x:v>
      </x:c>
      <x:c r="H285" s="15" t="n">
        <x:v>63</x:v>
      </x:c>
    </x:row>
    <x:row r="286" ht="52" customHeight="1">
      <x:c r="A286" s="13" t="str">
        <x:v>R2-M059</x:v>
      </x:c>
      <x:c r="B286" s="13" t="str">
        <x:v>La nouvelle cohorte revient</x:v>
      </x:c>
      <x:c r="C286" s="13" t="str">
        <x:v>Histoire</x:v>
      </x:c>
      <x:c r="D286" s="13" t="str">
        <x:v>Campagne commune</x:v>
      </x:c>
      <x:c r="E286" s="13" t="str">
        <x:v>Lire Histoire</x:v>
      </x:c>
      <x:c r="F286" s="13" t="str">
        <x:v>Reconstitution documentée V4 — nouvelle rédaction V5</x:v>
      </x:c>
      <x:c r="G286" s="15" t="n">
        <x:v>11</x:v>
      </x:c>
      <x:c r="H286" s="15" t="n">
        <x:v>64</x:v>
      </x:c>
    </x:row>
    <x:row r="287" ht="52" customHeight="1">
      <x:c r="A287" s="13" t="str">
        <x:v>R2-M060</x:v>
      </x:c>
      <x:c r="B287" s="13" t="str">
        <x:v>La longue chasse demeure</x:v>
      </x:c>
      <x:c r="C287" s="13" t="str">
        <x:v>Histoire</x:v>
      </x:c>
      <x:c r="D287" s="13" t="str">
        <x:v>Campagne commune</x:v>
      </x:c>
      <x:c r="E287" s="13" t="str">
        <x:v>Lire Histoire</x:v>
      </x:c>
      <x:c r="F287" s="13" t="str">
        <x:v>Reconstitution documentée V4 — nouvelle rédaction V5</x:v>
      </x:c>
      <x:c r="G287" s="15" t="n">
        <x:v>11</x:v>
      </x:c>
      <x:c r="H287" s="15" t="n">
        <x:v>65</x:v>
      </x:c>
    </x:row>
    <x:row r="288" ht="52" customHeight="1">
      <x:c r="A288" s="13" t="str">
        <x:v>CORE-R01</x:v>
      </x:c>
      <x:c r="B288" s="13" t="str">
        <x:v>Une histoire commune et six origines</x:v>
      </x:c>
      <x:c r="C288" s="13" t="str">
        <x:v>Histoire</x:v>
      </x:c>
      <x:c r="D288" s="13" t="str">
        <x:v>Socle du jeu</x:v>
      </x:c>
      <x:c r="E288" s="13" t="str">
        <x:v>Lire Histoire</x:v>
      </x:c>
      <x:c r="F288" s="13" t="str">
        <x:v>Reconstitution documentée V4 — nouvelle rédaction V5</x:v>
      </x:c>
      <x:c r="G288" s="15" t="n">
        <x:v>7</x:v>
      </x:c>
      <x:c r="H288" s="15" t="n">
        <x:v>6</x:v>
      </x:c>
    </x:row>
    <x:row r="289" ht="52" customHeight="1">
      <x:c r="A289" s="13" t="str">
        <x:v>CORE-R02</x:v>
      </x:c>
      <x:c r="B289" s="13" t="str">
        <x:v>La sixième voie est l’originale</x:v>
      </x:c>
      <x:c r="C289" s="13" t="str">
        <x:v>Histoire</x:v>
      </x:c>
      <x:c r="D289" s="13" t="str">
        <x:v>Socle du jeu</x:v>
      </x:c>
      <x:c r="E289" s="13" t="str">
        <x:v>Lire Histoire</x:v>
      </x:c>
      <x:c r="F289" s="13" t="str">
        <x:v>Reconstitution documentée V4 — nouvelle rédaction V5</x:v>
      </x:c>
      <x:c r="G289" s="15" t="n">
        <x:v>7</x:v>
      </x:c>
      <x:c r="H289" s="15" t="n">
        <x:v>7</x:v>
      </x:c>
    </x:row>
    <x:row r="290" ht="52" customHeight="1">
      <x:c r="A290" s="13" t="str">
        <x:v>CORE-R03</x:v>
      </x:c>
      <x:c r="B290" s="13" t="str">
        <x:v>Sept rangs ordonnés</x:v>
      </x:c>
      <x:c r="C290" s="13" t="str">
        <x:v>Histoire</x:v>
      </x:c>
      <x:c r="D290" s="13" t="str">
        <x:v>Socle du jeu</x:v>
      </x:c>
      <x:c r="E290" s="13" t="str">
        <x:v>Lire Histoire</x:v>
      </x:c>
      <x:c r="F290" s="13" t="str">
        <x:v>Reconstitution documentée V4 — nouvelle rédaction V5</x:v>
      </x:c>
      <x:c r="G290" s="15" t="n">
        <x:v>7</x:v>
      </x:c>
      <x:c r="H290" s="15" t="n">
        <x:v>8</x:v>
      </x:c>
    </x:row>
    <x:row r="291" ht="52" customHeight="1">
      <x:c r="A291" s="13" t="str">
        <x:v>CORE-R04</x:v>
      </x:c>
      <x:c r="B291" s="13" t="str">
        <x:v>Adjutant est une fonction</x:v>
      </x:c>
      <x:c r="C291" s="13" t="str">
        <x:v>Histoire</x:v>
      </x:c>
      <x:c r="D291" s="13" t="str">
        <x:v>Socle du jeu</x:v>
      </x:c>
      <x:c r="E291" s="13" t="str">
        <x:v>Lire Histoire</x:v>
      </x:c>
      <x:c r="F291" s="13" t="str">
        <x:v>Reconstitution documentée V4 — nouvelle rédaction V5</x:v>
      </x:c>
      <x:c r="G291" s="15" t="n">
        <x:v>7</x:v>
      </x:c>
      <x:c r="H291" s="15" t="n">
        <x:v>9</x:v>
      </x:c>
    </x:row>
    <x:row r="292" ht="52" customHeight="1">
      <x:c r="A292" s="13" t="str">
        <x:v>CORE-R05</x:v>
      </x:c>
      <x:c r="B292" s="13" t="str">
        <x:v>Avant Blooded, le Homeworld</x:v>
      </x:c>
      <x:c r="C292" s="13" t="str">
        <x:v>Histoire</x:v>
      </x:c>
      <x:c r="D292" s="13" t="str">
        <x:v>Socle du jeu</x:v>
      </x:c>
      <x:c r="E292" s="13" t="str">
        <x:v>Lire Histoire</x:v>
      </x:c>
      <x:c r="F292" s="13" t="str">
        <x:v>Reconstitution documentée V4 — nouvelle rédaction V5</x:v>
      </x:c>
      <x:c r="G292" s="15" t="n">
        <x:v>7</x:v>
      </x:c>
      <x:c r="H292" s="15" t="n">
        <x:v>10</x:v>
      </x:c>
    </x:row>
    <x:row r="293" ht="52" customHeight="1">
      <x:c r="A293" s="13" t="str">
        <x:v>CORE-R06</x:v>
      </x:c>
      <x:c r="B293" s="13" t="str">
        <x:v>Trois conditions du premier voyage</x:v>
      </x:c>
      <x:c r="C293" s="13" t="str">
        <x:v>Histoire</x:v>
      </x:c>
      <x:c r="D293" s="13" t="str">
        <x:v>Socle du jeu</x:v>
      </x:c>
      <x:c r="E293" s="13" t="str">
        <x:v>Lire Histoire</x:v>
      </x:c>
      <x:c r="F293" s="13" t="str">
        <x:v>Reconstitution documentée V4 — nouvelle rédaction V5</x:v>
      </x:c>
      <x:c r="G293" s="15" t="n">
        <x:v>7</x:v>
      </x:c>
      <x:c r="H293" s="15" t="n">
        <x:v>11</x:v>
      </x:c>
    </x:row>
    <x:row r="294" ht="52" customHeight="1">
      <x:c r="A294" s="13" t="str">
        <x:v>CORE-R07</x:v>
      </x:c>
      <x:c r="B294" s="13" t="str">
        <x:v>Quatza-Rij en triade</x:v>
      </x:c>
      <x:c r="C294" s="13" t="str">
        <x:v>Histoire</x:v>
      </x:c>
      <x:c r="D294" s="13" t="str">
        <x:v>Socle du jeu</x:v>
      </x:c>
      <x:c r="E294" s="13" t="str">
        <x:v>Lire Histoire</x:v>
      </x:c>
      <x:c r="F294" s="13" t="str">
        <x:v>Reconstitution documentée V4 — nouvelle rédaction V5</x:v>
      </x:c>
      <x:c r="G294" s="15" t="n">
        <x:v>7</x:v>
      </x:c>
      <x:c r="H294" s="15" t="n">
        <x:v>12</x:v>
      </x:c>
    </x:row>
    <x:row r="295" ht="52" customHeight="1">
      <x:c r="A295" s="13" t="str">
        <x:v>CORE-R08</x:v>
      </x:c>
      <x:c r="B295" s="13" t="str">
        <x:v>Temple à configuration variable</x:v>
      </x:c>
      <x:c r="C295" s="13" t="str">
        <x:v>Histoire</x:v>
      </x:c>
      <x:c r="D295" s="13" t="str">
        <x:v>Socle du jeu</x:v>
      </x:c>
      <x:c r="E295" s="13" t="str">
        <x:v>Lire Histoire</x:v>
      </x:c>
      <x:c r="F295" s="13" t="str">
        <x:v>Reconstitution documentée V4 — nouvelle rédaction V5</x:v>
      </x:c>
      <x:c r="G295" s="15" t="n">
        <x:v>7</x:v>
      </x:c>
      <x:c r="H295" s="15" t="n">
        <x:v>13</x:v>
      </x:c>
    </x:row>
    <x:row r="296" ht="52" customHeight="1">
      <x:c r="A296" s="13" t="str">
        <x:v>CORE-R09</x:v>
      </x:c>
      <x:c r="B296" s="13" t="str">
        <x:v>Énergie exclue de ce rite</x:v>
      </x:c>
      <x:c r="C296" s="13" t="str">
        <x:v>Histoire</x:v>
      </x:c>
      <x:c r="D296" s="13" t="str">
        <x:v>Socle du jeu</x:v>
      </x:c>
      <x:c r="E296" s="13" t="str">
        <x:v>Lire Histoire</x:v>
      </x:c>
      <x:c r="F296" s="13" t="str">
        <x:v>Reconstitution documentée V4 — nouvelle rédaction V5</x:v>
      </x:c>
      <x:c r="G296" s="15" t="n">
        <x:v>7</x:v>
      </x:c>
      <x:c r="H296" s="15" t="n">
        <x:v>14</x:v>
      </x:c>
    </x:row>
    <x:row r="297" ht="52" customHeight="1">
      <x:c r="A297" s="13" t="str">
        <x:v>CORE-R10</x:v>
      </x:c>
      <x:c r="B297" s="13" t="str">
        <x:v>Le retour fait partie du rite</x:v>
      </x:c>
      <x:c r="C297" s="13" t="str">
        <x:v>Histoire</x:v>
      </x:c>
      <x:c r="D297" s="13" t="str">
        <x:v>Socle du jeu</x:v>
      </x:c>
      <x:c r="E297" s="13" t="str">
        <x:v>Lire Histoire</x:v>
      </x:c>
      <x:c r="F297" s="13" t="str">
        <x:v>Reconstitution documentée V4 — nouvelle rédaction V5</x:v>
      </x:c>
      <x:c r="G297" s="15" t="n">
        <x:v>7</x:v>
      </x:c>
      <x:c r="H297" s="15" t="n">
        <x:v>15</x:v>
      </x:c>
    </x:row>
    <x:row r="298" ht="52" customHeight="1">
      <x:c r="A298" s="13" t="str">
        <x:v>CORE-R11</x:v>
      </x:c>
      <x:c r="B298" s="13" t="str">
        <x:v>La première reine à Blooded</x:v>
      </x:c>
      <x:c r="C298" s="13" t="str">
        <x:v>Histoire</x:v>
      </x:c>
      <x:c r="D298" s="13" t="str">
        <x:v>Socle du jeu</x:v>
      </x:c>
      <x:c r="E298" s="13" t="str">
        <x:v>Lire Histoire</x:v>
      </x:c>
      <x:c r="F298" s="13" t="str">
        <x:v>Reconstitution documentée V4 — nouvelle rédaction V5</x:v>
      </x:c>
      <x:c r="G298" s="15" t="n">
        <x:v>7</x:v>
      </x:c>
      <x:c r="H298" s="15" t="n">
        <x:v>16</x:v>
      </x:c>
    </x:row>
    <x:row r="299" ht="52" customHeight="1">
      <x:c r="A299" s="13" t="str">
        <x:v>CORE-R12</x:v>
      </x:c>
      <x:c r="B299" s="13" t="str">
        <x:v>Elite par l’épreuve solitaire</x:v>
      </x:c>
      <x:c r="C299" s="13" t="str">
        <x:v>Histoire</x:v>
      </x:c>
      <x:c r="D299" s="13" t="str">
        <x:v>Socle du jeu</x:v>
      </x:c>
      <x:c r="E299" s="13" t="str">
        <x:v>Lire Histoire</x:v>
      </x:c>
      <x:c r="F299" s="13" t="str">
        <x:v>Reconstitution documentée V4 — nouvelle rédaction V5</x:v>
      </x:c>
      <x:c r="G299" s="15" t="n">
        <x:v>7</x:v>
      </x:c>
      <x:c r="H299" s="15" t="n">
        <x:v>17</x:v>
      </x:c>
    </x:row>
    <x:row r="300" ht="52" customHeight="1">
      <x:c r="A300" s="13" t="str">
        <x:v>CORE-R13</x:v>
      </x:c>
      <x:c r="B300" s="13" t="str">
        <x:v>Warp facultatif pour Elite</x:v>
      </x:c>
      <x:c r="C300" s="13" t="str">
        <x:v>Histoire</x:v>
      </x:c>
      <x:c r="D300" s="13" t="str">
        <x:v>Socle du jeu</x:v>
      </x:c>
      <x:c r="E300" s="13" t="str">
        <x:v>Lire Histoire</x:v>
      </x:c>
      <x:c r="F300" s="13" t="str">
        <x:v>Reconstitution documentée V4 — nouvelle rédaction V5</x:v>
      </x:c>
      <x:c r="G300" s="15" t="n">
        <x:v>7</x:v>
      </x:c>
      <x:c r="H300" s="15" t="n">
        <x:v>18</x:v>
      </x:c>
    </x:row>
    <x:row r="301" ht="52" customHeight="1">
      <x:c r="A301" s="13" t="str">
        <x:v>CORE-R14</x:v>
      </x:c>
      <x:c r="B301" s="13" t="str">
        <x:v>Cinq conditions du Warp</x:v>
      </x:c>
      <x:c r="C301" s="13" t="str">
        <x:v>Histoire</x:v>
      </x:c>
      <x:c r="D301" s="13" t="str">
        <x:v>Socle du jeu</x:v>
      </x:c>
      <x:c r="E301" s="13" t="str">
        <x:v>Lire Histoire</x:v>
      </x:c>
      <x:c r="F301" s="13" t="str">
        <x:v>Reconstitution documentée V4 — nouvelle rédaction V5</x:v>
      </x:c>
      <x:c r="G301" s="15" t="n">
        <x:v>7</x:v>
      </x:c>
      <x:c r="H301" s="15" t="n">
        <x:v>19</x:v>
      </x:c>
    </x:row>
    <x:row r="302" ht="52" customHeight="1">
      <x:c r="A302" s="13" t="str">
        <x:v>CORE-R15</x:v>
      </x:c>
      <x:c r="B302" s="13" t="str">
        <x:v>Branches physiques du passé</x:v>
      </x:c>
      <x:c r="C302" s="13" t="str">
        <x:v>Histoire</x:v>
      </x:c>
      <x:c r="D302" s="13" t="str">
        <x:v>Socle du jeu</x:v>
      </x:c>
      <x:c r="E302" s="13" t="str">
        <x:v>Lire Histoire</x:v>
      </x:c>
      <x:c r="F302" s="13" t="str">
        <x:v>Reconstitution documentée V4 — nouvelle rédaction V5</x:v>
      </x:c>
      <x:c r="G302" s="15" t="n">
        <x:v>7</x:v>
      </x:c>
      <x:c r="H302" s="15" t="n">
        <x:v>20</x:v>
      </x:c>
    </x:row>
    <x:row r="303" ht="52" customHeight="1">
      <x:c r="A303" s="13" t="str">
        <x:v>CORE-R16</x:v>
      </x:c>
      <x:c r="B303" s="13" t="str">
        <x:v>Le retour engagé reste garanti</x:v>
      </x:c>
      <x:c r="C303" s="13" t="str">
        <x:v>Histoire</x:v>
      </x:c>
      <x:c r="D303" s="13" t="str">
        <x:v>Socle du jeu</x:v>
      </x:c>
      <x:c r="E303" s="13" t="str">
        <x:v>Lire Histoire</x:v>
      </x:c>
      <x:c r="F303" s="13" t="str">
        <x:v>Reconstitution documentée V4 — nouvelle rédaction V5</x:v>
      </x:c>
      <x:c r="G303" s="15" t="n">
        <x:v>7</x:v>
      </x:c>
      <x:c r="H303" s="15" t="n">
        <x:v>21</x:v>
      </x:c>
    </x:row>
    <x:row r="304" ht="52" customHeight="1">
      <x:c r="A304" s="13" t="str">
        <x:v>CORE-R17</x:v>
      </x:c>
      <x:c r="B304" s="13" t="str">
        <x:v>Aucune résurrection par revisite</x:v>
      </x:c>
      <x:c r="C304" s="13" t="str">
        <x:v>Histoire</x:v>
      </x:c>
      <x:c r="D304" s="13" t="str">
        <x:v>Socle du jeu</x:v>
      </x:c>
      <x:c r="E304" s="13" t="str">
        <x:v>Lire Histoire</x:v>
      </x:c>
      <x:c r="F304" s="13" t="str">
        <x:v>Reconstitution documentée V4 — nouvelle rédaction V5</x:v>
      </x:c>
      <x:c r="G304" s="15" t="n">
        <x:v>7</x:v>
      </x:c>
      <x:c r="H304" s="15" t="n">
        <x:v>22</x:v>
      </x:c>
    </x:row>
    <x:row r="305" ht="52" customHeight="1">
      <x:c r="A305" s="13" t="str">
        <x:v>CORE-R18</x:v>
      </x:c>
      <x:c r="B305" s="13" t="str">
        <x:v>Chroniques cinéma séparées</x:v>
      </x:c>
      <x:c r="C305" s="13" t="str">
        <x:v>Histoire</x:v>
      </x:c>
      <x:c r="D305" s="13" t="str">
        <x:v>Socle du jeu</x:v>
      </x:c>
      <x:c r="E305" s="13" t="str">
        <x:v>Lire Histoire</x:v>
      </x:c>
      <x:c r="F305" s="13" t="str">
        <x:v>Reconstitution documentée V4 — nouvelle rédaction V5</x:v>
      </x:c>
      <x:c r="G305" s="15" t="n">
        <x:v>7</x:v>
      </x:c>
      <x:c r="H305" s="15" t="n">
        <x:v>23</x:v>
      </x:c>
    </x:row>
    <x:row r="306" ht="52" customHeight="1">
      <x:c r="A306" s="13" t="str">
        <x:v>CORE-R19</x:v>
      </x:c>
      <x:c r="B306" s="13" t="str">
        <x:v>Un objet, une identité</x:v>
      </x:c>
      <x:c r="C306" s="13" t="str">
        <x:v>Histoire</x:v>
      </x:c>
      <x:c r="D306" s="13" t="str">
        <x:v>Socle du jeu</x:v>
      </x:c>
      <x:c r="E306" s="13" t="str">
        <x:v>Lire Histoire</x:v>
      </x:c>
      <x:c r="F306" s="13" t="str">
        <x:v>Reconstitution documentée V4 — nouvelle rédaction V5</x:v>
      </x:c>
      <x:c r="G306" s="15" t="n">
        <x:v>7</x:v>
      </x:c>
      <x:c r="H306" s="15" t="n">
        <x:v>24</x:v>
      </x:c>
    </x:row>
    <x:row r="307" ht="52" customHeight="1">
      <x:c r="A307" s="13" t="str">
        <x:v>CORE-R20</x:v>
      </x:c>
      <x:c r="B307" s="13" t="str">
        <x:v>Copies annoncées</x:v>
      </x:c>
      <x:c r="C307" s="13" t="str">
        <x:v>Histoire</x:v>
      </x:c>
      <x:c r="D307" s="13" t="str">
        <x:v>Socle du jeu</x:v>
      </x:c>
      <x:c r="E307" s="13" t="str">
        <x:v>Lire Histoire</x:v>
      </x:c>
      <x:c r="F307" s="13" t="str">
        <x:v>Reconstitution documentée V4 — nouvelle rédaction V5</x:v>
      </x:c>
      <x:c r="G307" s="15" t="n">
        <x:v>7</x:v>
      </x:c>
      <x:c r="H307" s="15" t="n">
        <x:v>25</x:v>
      </x:c>
    </x:row>
    <x:row r="308" ht="52" customHeight="1">
      <x:c r="A308" s="13" t="str">
        <x:v>CORE-R21</x:v>
      </x:c>
      <x:c r="B308" s="13" t="str">
        <x:v>Résolution n’est pas réussite</x:v>
      </x:c>
      <x:c r="C308" s="13" t="str">
        <x:v>Histoire</x:v>
      </x:c>
      <x:c r="D308" s="13" t="str">
        <x:v>Socle du jeu</x:v>
      </x:c>
      <x:c r="E308" s="13" t="str">
        <x:v>Lire Histoire</x:v>
      </x:c>
      <x:c r="F308" s="13" t="str">
        <x:v>Reconstitution documentée V4 — nouvelle rédaction V5</x:v>
      </x:c>
      <x:c r="G308" s="15" t="n">
        <x:v>7</x:v>
      </x:c>
      <x:c r="H308" s="15" t="n">
        <x:v>26</x:v>
      </x:c>
    </x:row>
    <x:row r="309" ht="52" customHeight="1">
      <x:c r="A309" s="13" t="str">
        <x:v>CORE-R22</x:v>
      </x:c>
      <x:c r="B309" s="13" t="str">
        <x:v>Les choix ont des effets visibles</x:v>
      </x:c>
      <x:c r="C309" s="13" t="str">
        <x:v>Histoire</x:v>
      </x:c>
      <x:c r="D309" s="13" t="str">
        <x:v>Socle du jeu</x:v>
      </x:c>
      <x:c r="E309" s="13" t="str">
        <x:v>Lire Histoire</x:v>
      </x:c>
      <x:c r="F309" s="13" t="str">
        <x:v>Reconstitution documentée V4 — nouvelle rédaction V5</x:v>
      </x:c>
      <x:c r="G309" s="15" t="n">
        <x:v>7</x:v>
      </x:c>
      <x:c r="H309" s="15" t="n">
        <x:v>27</x:v>
      </x:c>
    </x:row>
    <x:row r="310" ht="52" customHeight="1">
      <x:c r="A310" s="13" t="str">
        <x:v>CORE-R23</x:v>
      </x:c>
      <x:c r="B310" s="13" t="str">
        <x:v>Les rangs ne punissent pas le refus d’un contenu facultatif</x:v>
      </x:c>
      <x:c r="C310" s="13" t="str">
        <x:v>Histoire</x:v>
      </x:c>
      <x:c r="D310" s="13" t="str">
        <x:v>Socle du jeu</x:v>
      </x:c>
      <x:c r="E310" s="13" t="str">
        <x:v>Lire Histoire</x:v>
      </x:c>
      <x:c r="F310" s="13" t="str">
        <x:v>Reconstitution documentée V4 — nouvelle rédaction V5</x:v>
      </x:c>
      <x:c r="G310" s="15" t="n">
        <x:v>7</x:v>
      </x:c>
      <x:c r="H310" s="15" t="n">
        <x:v>28</x:v>
      </x:c>
    </x:row>
    <x:row r="311" ht="52" customHeight="1">
      <x:c r="A311" s="13" t="str">
        <x:v>CORE-R24</x:v>
      </x:c>
      <x:c r="B311" s="13" t="str">
        <x:v>Fins exclusives des voies</x:v>
      </x:c>
      <x:c r="C311" s="13" t="str">
        <x:v>Histoire</x:v>
      </x:c>
      <x:c r="D311" s="13" t="str">
        <x:v>Socle du jeu</x:v>
      </x:c>
      <x:c r="E311" s="13" t="str">
        <x:v>Lire Histoire</x:v>
      </x:c>
      <x:c r="F311" s="13" t="str">
        <x:v>Reconstitution documentée V4 — nouvelle rédaction V5</x:v>
      </x:c>
      <x:c r="G311" s="15" t="n">
        <x:v>7</x:v>
      </x:c>
      <x:c r="H311" s="15" t="n">
        <x:v>29</x:v>
      </x:c>
    </x:row>
    <x:row r="312" ht="52" customHeight="1">
      <x:c r="A312" s="13" t="str">
        <x:v>CORE-R25</x:v>
      </x:c>
      <x:c r="B312" s="13" t="str">
        <x:v>Le père hostile est situé</x:v>
      </x:c>
      <x:c r="C312" s="13" t="str">
        <x:v>Histoire</x:v>
      </x:c>
      <x:c r="D312" s="13" t="str">
        <x:v>Socle du jeu</x:v>
      </x:c>
      <x:c r="E312" s="13" t="str">
        <x:v>Lire Histoire</x:v>
      </x:c>
      <x:c r="F312" s="13" t="str">
        <x:v>Reconstitution documentée V4 — nouvelle rédaction V5</x:v>
      </x:c>
      <x:c r="G312" s="15" t="n">
        <x:v>7</x:v>
      </x:c>
      <x:c r="H312" s="15" t="n">
        <x:v>30</x:v>
      </x:c>
    </x:row>
    <x:row r="313" ht="52" customHeight="1">
      <x:c r="A313" s="13" t="str">
        <x:v>CORE-R26</x:v>
      </x:c>
      <x:c r="B313" s="13" t="str">
        <x:v>Un ancêtre vraiment méritant dans O2</x:v>
      </x:c>
      <x:c r="C313" s="13" t="str">
        <x:v>Histoire</x:v>
      </x:c>
      <x:c r="D313" s="13" t="str">
        <x:v>Socle du jeu</x:v>
      </x:c>
      <x:c r="E313" s="13" t="str">
        <x:v>Lire Histoire</x:v>
      </x:c>
      <x:c r="F313" s="13" t="str">
        <x:v>Reconstitution documentée V4 — nouvelle rédaction V5</x:v>
      </x:c>
      <x:c r="G313" s="15" t="n">
        <x:v>7</x:v>
      </x:c>
      <x:c r="H313" s="15" t="n">
        <x:v>31</x:v>
      </x:c>
    </x:row>
    <x:row r="314" ht="52" customHeight="1">
      <x:c r="A314" s="13" t="str">
        <x:v>CORE-R27</x:v>
      </x:c>
      <x:c r="B314" s="13" t="str">
        <x:v>Un désastre naturel dans O3</x:v>
      </x:c>
      <x:c r="C314" s="13" t="str">
        <x:v>Histoire</x:v>
      </x:c>
      <x:c r="D314" s="13" t="str">
        <x:v>Socle du jeu</x:v>
      </x:c>
      <x:c r="E314" s="13" t="str">
        <x:v>Lire Histoire</x:v>
      </x:c>
      <x:c r="F314" s="13" t="str">
        <x:v>Reconstitution documentée V4 — nouvelle rédaction V5</x:v>
      </x:c>
      <x:c r="G314" s="15" t="n">
        <x:v>7</x:v>
      </x:c>
      <x:c r="H314" s="15" t="n">
        <x:v>32</x:v>
      </x:c>
    </x:row>
    <x:row r="315" ht="52" customHeight="1">
      <x:c r="A315" s="13" t="str">
        <x:v>CORE-R28</x:v>
      </x:c>
      <x:c r="B315" s="13" t="str">
        <x:v>Une faute réelle dans O4</x:v>
      </x:c>
      <x:c r="C315" s="13" t="str">
        <x:v>Histoire</x:v>
      </x:c>
      <x:c r="D315" s="13" t="str">
        <x:v>Socle du jeu</x:v>
      </x:c>
      <x:c r="E315" s="13" t="str">
        <x:v>Lire Histoire</x:v>
      </x:c>
      <x:c r="F315" s="13" t="str">
        <x:v>Reconstitution documentée V4 — nouvelle rédaction V5</x:v>
      </x:c>
      <x:c r="G315" s="15" t="n">
        <x:v>7</x:v>
      </x:c>
      <x:c r="H315" s="15" t="n">
        <x:v>33</x:v>
      </x:c>
    </x:row>
    <x:row r="316" ht="52" customHeight="1">
      <x:c r="A316" s="13" t="str">
        <x:v>CORE-R29</x:v>
      </x:c>
      <x:c r="B316" s="13" t="str">
        <x:v>Mara apparaît après le voyage</x:v>
      </x:c>
      <x:c r="C316" s="13" t="str">
        <x:v>Histoire</x:v>
      </x:c>
      <x:c r="D316" s="13" t="str">
        <x:v>Socle du jeu</x:v>
      </x:c>
      <x:c r="E316" s="13" t="str">
        <x:v>Lire Histoire</x:v>
      </x:c>
      <x:c r="F316" s="13" t="str">
        <x:v>Reconstitution documentée V4 — nouvelle rédaction V5</x:v>
      </x:c>
      <x:c r="G316" s="15" t="n">
        <x:v>7</x:v>
      </x:c>
      <x:c r="H316" s="15" t="n">
        <x:v>34</x:v>
      </x:c>
    </x:row>
    <x:row r="317" ht="52" customHeight="1">
      <x:c r="A317" s="13" t="str">
        <x:v>CORE-R30</x:v>
      </x:c>
      <x:c r="B317" s="13" t="str">
        <x:v>Le départ de Mara a lieu</x:v>
      </x:c>
      <x:c r="C317" s="13" t="str">
        <x:v>Histoire</x:v>
      </x:c>
      <x:c r="D317" s="13" t="str">
        <x:v>Socle du jeu</x:v>
      </x:c>
      <x:c r="E317" s="13" t="str">
        <x:v>Lire Histoire</x:v>
      </x:c>
      <x:c r="F317" s="13" t="str">
        <x:v>Reconstitution documentée V4 — nouvelle rédaction V5</x:v>
      </x:c>
      <x:c r="G317" s="15" t="n">
        <x:v>7</x:v>
      </x:c>
      <x:c r="H317" s="15" t="n">
        <x:v>35</x:v>
      </x:c>
    </x:row>
    <x:row r="318" ht="52" customHeight="1">
      <x:c r="A318" s="13" t="str">
        <x:v>CORE-R31</x:v>
      </x:c>
      <x:c r="B318" s="13" t="str">
        <x:v>Une seule résidence active</x:v>
      </x:c>
      <x:c r="C318" s="13" t="str">
        <x:v>Histoire</x:v>
      </x:c>
      <x:c r="D318" s="13" t="str">
        <x:v>Socle du jeu</x:v>
      </x:c>
      <x:c r="E318" s="13" t="str">
        <x:v>Lire Histoire</x:v>
      </x:c>
      <x:c r="F318" s="13" t="str">
        <x:v>Reconstitution documentée V4 — nouvelle rédaction V5</x:v>
      </x:c>
      <x:c r="G318" s="15" t="n">
        <x:v>7</x:v>
      </x:c>
      <x:c r="H318" s="15" t="n">
        <x:v>36</x:v>
      </x:c>
    </x:row>
    <x:row r="319" ht="52" customHeight="1">
      <x:c r="A319" s="13" t="str">
        <x:v>CORE-R32</x:v>
      </x:c>
      <x:c r="B319" s="13" t="str">
        <x:v>Quatre types de lieux distincts</x:v>
      </x:c>
      <x:c r="C319" s="13" t="str">
        <x:v>Histoire</x:v>
      </x:c>
      <x:c r="D319" s="13" t="str">
        <x:v>Socle du jeu</x:v>
      </x:c>
      <x:c r="E319" s="13" t="str">
        <x:v>Lire Histoire</x:v>
      </x:c>
      <x:c r="F319" s="13" t="str">
        <x:v>Reconstitution documentée V4 — nouvelle rédaction V5</x:v>
      </x:c>
      <x:c r="G319" s="15" t="n">
        <x:v>7</x:v>
      </x:c>
      <x:c r="H319" s="15" t="n">
        <x:v>37</x:v>
      </x:c>
    </x:row>
    <x:row r="320" ht="52" customHeight="1">
      <x:c r="A320" s="13" t="str">
        <x:v>CORE-R33</x:v>
      </x:c>
      <x:c r="B320" s="13" t="str">
        <x:v>Huit salles initiales personnelles</x:v>
      </x:c>
      <x:c r="C320" s="13" t="str">
        <x:v>Histoire</x:v>
      </x:c>
      <x:c r="D320" s="13" t="str">
        <x:v>Socle du jeu</x:v>
      </x:c>
      <x:c r="E320" s="13" t="str">
        <x:v>Lire Histoire</x:v>
      </x:c>
      <x:c r="F320" s="13" t="str">
        <x:v>Reconstitution documentée V4 — nouvelle rédaction V5</x:v>
      </x:c>
      <x:c r="G320" s="15" t="n">
        <x:v>7</x:v>
      </x:c>
      <x:c r="H320" s="15" t="n">
        <x:v>38</x:v>
      </x:c>
    </x:row>
    <x:row r="321" ht="52" customHeight="1">
      <x:c r="A321" s="13" t="str">
        <x:v>CORE-R34</x:v>
      </x:c>
      <x:c r="B321" s="13" t="str">
        <x:v>Le navire collectif arrive tard</x:v>
      </x:c>
      <x:c r="C321" s="13" t="str">
        <x:v>Histoire</x:v>
      </x:c>
      <x:c r="D321" s="13" t="str">
        <x:v>Socle du jeu</x:v>
      </x:c>
      <x:c r="E321" s="13" t="str">
        <x:v>Lire Histoire</x:v>
      </x:c>
      <x:c r="F321" s="13" t="str">
        <x:v>Reconstitution documentée V4 — nouvelle rédaction V5</x:v>
      </x:c>
      <x:c r="G321" s="15" t="n">
        <x:v>7</x:v>
      </x:c>
      <x:c r="H321" s="15" t="n">
        <x:v>39</x:v>
      </x:c>
    </x:row>
    <x:row r="322" ht="52" customHeight="1">
      <x:c r="A322" s="13" t="str">
        <x:v>CORE-R35</x:v>
      </x:c>
      <x:c r="B322" s="13" t="str">
        <x:v>Capacité réelle du navire collectif</x:v>
      </x:c>
      <x:c r="C322" s="13" t="str">
        <x:v>Histoire</x:v>
      </x:c>
      <x:c r="D322" s="13" t="str">
        <x:v>Socle du jeu</x:v>
      </x:c>
      <x:c r="E322" s="13" t="str">
        <x:v>Lire Histoire</x:v>
      </x:c>
      <x:c r="F322" s="13" t="str">
        <x:v>Reconstitution documentée V4 — nouvelle rédaction V5</x:v>
      </x:c>
      <x:c r="G322" s="15" t="n">
        <x:v>7</x:v>
      </x:c>
      <x:c r="H322" s="15" t="n">
        <x:v>40</x:v>
      </x:c>
    </x:row>
    <x:row r="323" ht="52" customHeight="1">
      <x:c r="A323" s="13" t="str">
        <x:v>CORE-R36</x:v>
      </x:c>
      <x:c r="B323" s="13" t="str">
        <x:v>Solo viable, coopération future</x:v>
      </x:c>
      <x:c r="C323" s="13" t="str">
        <x:v>Histoire</x:v>
      </x:c>
      <x:c r="D323" s="13" t="str">
        <x:v>Socle du jeu</x:v>
      </x:c>
      <x:c r="E323" s="13" t="str">
        <x:v>Lire Histoire</x:v>
      </x:c>
      <x:c r="F323" s="13" t="str">
        <x:v>Reconstitution documentée V4 — nouvelle rédaction V5</x:v>
      </x:c>
      <x:c r="G323" s="15" t="n">
        <x:v>7</x:v>
      </x:c>
      <x:c r="H323" s="15" t="n">
        <x:v>41</x:v>
      </x:c>
    </x:row>
    <x:row r="324" ht="52" customHeight="1">
      <x:c r="A324" s="13" t="str">
        <x:v>CORE-R37</x:v>
      </x:c>
      <x:c r="B324" s="13" t="str">
        <x:v>Trophées par gestes</x:v>
      </x:c>
      <x:c r="C324" s="13" t="str">
        <x:v>Histoire</x:v>
      </x:c>
      <x:c r="D324" s="13" t="str">
        <x:v>Socle du jeu</x:v>
      </x:c>
      <x:c r="E324" s="13" t="str">
        <x:v>Lire Histoire</x:v>
      </x:c>
      <x:c r="F324" s="13" t="str">
        <x:v>Reconstitution documentée V4 — nouvelle rédaction V5</x:v>
      </x:c>
      <x:c r="G324" s="15" t="n">
        <x:v>7</x:v>
      </x:c>
      <x:c r="H324" s="15" t="n">
        <x:v>42</x:v>
      </x:c>
    </x:row>
    <x:row r="325" ht="52" customHeight="1">
      <x:c r="A325" s="13" t="str">
        <x:v>CORE-R38</x:v>
      </x:c>
      <x:c r="B325" s="13" t="str">
        <x:v>Trois valeurs d’un trophée</x:v>
      </x:c>
      <x:c r="C325" s="13" t="str">
        <x:v>Histoire</x:v>
      </x:c>
      <x:c r="D325" s="13" t="str">
        <x:v>Socle du jeu</x:v>
      </x:c>
      <x:c r="E325" s="13" t="str">
        <x:v>Lire Histoire</x:v>
      </x:c>
      <x:c r="F325" s="13" t="str">
        <x:v>Reconstitution documentée V4 — nouvelle rédaction V5</x:v>
      </x:c>
      <x:c r="G325" s="15" t="n">
        <x:v>7</x:v>
      </x:c>
      <x:c r="H325" s="15" t="n">
        <x:v>43</x:v>
      </x:c>
    </x:row>
    <x:row r="326" ht="52" customHeight="1">
      <x:c r="A326" s="13" t="str">
        <x:v>CORE-R39</x:v>
      </x:c>
      <x:c r="B326" s="13" t="str">
        <x:v>Préparation fictive stylisée</x:v>
      </x:c>
      <x:c r="C326" s="13" t="str">
        <x:v>Histoire</x:v>
      </x:c>
      <x:c r="D326" s="13" t="str">
        <x:v>Socle du jeu</x:v>
      </x:c>
      <x:c r="E326" s="13" t="str">
        <x:v>Lire Histoire</x:v>
      </x:c>
      <x:c r="F326" s="13" t="str">
        <x:v>Reconstitution documentée V4 — nouvelle rédaction V5</x:v>
      </x:c>
      <x:c r="G326" s="15" t="n">
        <x:v>7</x:v>
      </x:c>
      <x:c r="H326" s="15" t="n">
        <x:v>44</x:v>
      </x:c>
    </x:row>
    <x:row r="327" ht="52" customHeight="1">
      <x:c r="A327" s="13" t="str">
        <x:v>CORE-R40</x:v>
      </x:c>
      <x:c r="B327" s="13" t="str">
        <x:v>Guerre narrative en 2D</x:v>
      </x:c>
      <x:c r="C327" s="13" t="str">
        <x:v>Histoire</x:v>
      </x:c>
      <x:c r="D327" s="13" t="str">
        <x:v>Socle du jeu</x:v>
      </x:c>
      <x:c r="E327" s="13" t="str">
        <x:v>Lire Histoire</x:v>
      </x:c>
      <x:c r="F327" s="13" t="str">
        <x:v>Reconstitution documentée V4 — nouvelle rédaction V5</x:v>
      </x:c>
      <x:c r="G327" s="15" t="n">
        <x:v>7</x:v>
      </x:c>
      <x:c r="H327" s="15" t="n">
        <x:v>45</x:v>
      </x:c>
    </x:row>
    <x:row r="328" ht="52" customHeight="1">
      <x:c r="A328" s="13" t="str">
        <x:v>CORE-R41</x:v>
      </x:c>
      <x:c r="B328" s="13" t="str">
        <x:v>RTS à forces persistantes</x:v>
      </x:c>
      <x:c r="C328" s="13" t="str">
        <x:v>Histoire</x:v>
      </x:c>
      <x:c r="D328" s="13" t="str">
        <x:v>Socle du jeu</x:v>
      </x:c>
      <x:c r="E328" s="13" t="str">
        <x:v>Lire Histoire</x:v>
      </x:c>
      <x:c r="F328" s="13" t="str">
        <x:v>Reconstitution documentée V4 — nouvelle rédaction V5</x:v>
      </x:c>
      <x:c r="G328" s="15" t="n">
        <x:v>7</x:v>
      </x:c>
      <x:c r="H328" s="15" t="n">
        <x:v>46</x:v>
      </x:c>
    </x:row>
    <x:row r="329" ht="52" customHeight="1">
      <x:c r="A329" s="13" t="str">
        <x:v>CORE-R42</x:v>
      </x:c>
      <x:c r="B329" s="13" t="str">
        <x:v>Conquête par zones reliées</x:v>
      </x:c>
      <x:c r="C329" s="13" t="str">
        <x:v>Histoire</x:v>
      </x:c>
      <x:c r="D329" s="13" t="str">
        <x:v>Socle du jeu</x:v>
      </x:c>
      <x:c r="E329" s="13" t="str">
        <x:v>Lire Histoire</x:v>
      </x:c>
      <x:c r="F329" s="13" t="str">
        <x:v>Reconstitution documentée V4 — nouvelle rédaction V5</x:v>
      </x:c>
      <x:c r="G329" s="15" t="n">
        <x:v>7</x:v>
      </x:c>
      <x:c r="H329" s="15" t="n">
        <x:v>47</x:v>
      </x:c>
    </x:row>
    <x:row r="330" ht="52" customHeight="1">
      <x:c r="A330" s="13" t="str">
        <x:v>CORE-R43</x:v>
      </x:c>
      <x:c r="B330" s="13" t="str">
        <x:v>Une transaction par conséquence de guerre</x:v>
      </x:c>
      <x:c r="C330" s="13" t="str">
        <x:v>Histoire</x:v>
      </x:c>
      <x:c r="D330" s="13" t="str">
        <x:v>Socle du jeu</x:v>
      </x:c>
      <x:c r="E330" s="13" t="str">
        <x:v>Lire Histoire</x:v>
      </x:c>
      <x:c r="F330" s="13" t="str">
        <x:v>Reconstitution documentée V4 — nouvelle rédaction V5</x:v>
      </x:c>
      <x:c r="G330" s="15" t="n">
        <x:v>7</x:v>
      </x:c>
      <x:c r="H330" s="15" t="n">
        <x:v>48</x:v>
      </x:c>
    </x:row>
    <x:row r="331" ht="52" customHeight="1">
      <x:c r="A331" s="13" t="str">
        <x:v>CORE-R44</x:v>
      </x:c>
      <x:c r="B331" s="13" t="str">
        <x:v>Une présence doit être possible</x:v>
      </x:c>
      <x:c r="C331" s="13" t="str">
        <x:v>Histoire</x:v>
      </x:c>
      <x:c r="D331" s="13" t="str">
        <x:v>Socle du jeu</x:v>
      </x:c>
      <x:c r="E331" s="13" t="str">
        <x:v>Lire Histoire</x:v>
      </x:c>
      <x:c r="F331" s="13" t="str">
        <x:v>Reconstitution documentée V4 — nouvelle rédaction V5</x:v>
      </x:c>
      <x:c r="G331" s="15" t="n">
        <x:v>7</x:v>
      </x:c>
      <x:c r="H331" s="15" t="n">
        <x:v>49</x:v>
      </x:c>
    </x:row>
    <x:row r="332" ht="52" customHeight="1">
      <x:c r="A332" s="13" t="str">
        <x:v>CORE-R45</x:v>
      </x:c>
      <x:c r="B332" s="13" t="str">
        <x:v>Les communautés sont locales</x:v>
      </x:c>
      <x:c r="C332" s="13" t="str">
        <x:v>Histoire</x:v>
      </x:c>
      <x:c r="D332" s="13" t="str">
        <x:v>Socle du jeu</x:v>
      </x:c>
      <x:c r="E332" s="13" t="str">
        <x:v>Lire Histoire</x:v>
      </x:c>
      <x:c r="F332" s="13" t="str">
        <x:v>Reconstitution documentée V4 — nouvelle rédaction V5</x:v>
      </x:c>
      <x:c r="G332" s="15" t="n">
        <x:v>7</x:v>
      </x:c>
      <x:c r="H332" s="15" t="n">
        <x:v>50</x:v>
      </x:c>
    </x:row>
    <x:row r="333" ht="52" customHeight="1">
      <x:c r="A333" s="13" t="str">
        <x:v>CORE-R46</x:v>
      </x:c>
      <x:c r="B333" s="13" t="str">
        <x:v>Les récompenses restent concrètes</x:v>
      </x:c>
      <x:c r="C333" s="13" t="str">
        <x:v>Histoire</x:v>
      </x:c>
      <x:c r="D333" s="13" t="str">
        <x:v>Socle du jeu</x:v>
      </x:c>
      <x:c r="E333" s="13" t="str">
        <x:v>Lire Histoire</x:v>
      </x:c>
      <x:c r="F333" s="13" t="str">
        <x:v>Reconstitution documentée V4 — nouvelle rédaction V5</x:v>
      </x:c>
      <x:c r="G333" s="15" t="n">
        <x:v>7</x:v>
      </x:c>
      <x:c r="H333" s="15" t="n">
        <x:v>51</x:v>
      </x:c>
    </x:row>
    <x:row r="334" ht="52" customHeight="1">
      <x:c r="A334" s="13" t="str">
        <x:v>CORE-R47</x:v>
      </x:c>
      <x:c r="B334" s="13" t="str">
        <x:v>Le monde se lit en 2D</x:v>
      </x:c>
      <x:c r="C334" s="13" t="str">
        <x:v>Histoire</x:v>
      </x:c>
      <x:c r="D334" s="13" t="str">
        <x:v>Socle du jeu</x:v>
      </x:c>
      <x:c r="E334" s="13" t="str">
        <x:v>Lire Histoire</x:v>
      </x:c>
      <x:c r="F334" s="13" t="str">
        <x:v>Reconstitution documentée V4 — nouvelle rédaction V5</x:v>
      </x:c>
      <x:c r="G334" s="15" t="n">
        <x:v>7</x:v>
      </x:c>
      <x:c r="H334" s="15" t="n">
        <x:v>52</x:v>
      </x:c>
    </x:row>
    <x:row r="335" ht="52" customHeight="1">
      <x:c r="A335" s="13" t="str">
        <x:v>CORE-R48</x:v>
      </x:c>
      <x:c r="B335" s="13" t="str">
        <x:v>Statut honnête de la livraison</x:v>
      </x:c>
      <x:c r="C335" s="13" t="str">
        <x:v>Histoire</x:v>
      </x:c>
      <x:c r="D335" s="13" t="str">
        <x:v>Socle du jeu</x:v>
      </x:c>
      <x:c r="E335" s="13" t="str">
        <x:v>Lire Histoire</x:v>
      </x:c>
      <x:c r="F335" s="13" t="str">
        <x:v>Reconstitution documentée V4 — nouvelle rédaction V5</x:v>
      </x:c>
      <x:c r="G335" s="15" t="n">
        <x:v>7</x:v>
      </x:c>
      <x:c r="H335" s="15" t="n">
        <x:v>53</x:v>
      </x:c>
    </x:row>
    <x:row r="336" ht="52" customHeight="1">
      <x:c r="A336" s="13" t="str">
        <x:v>RANK-01</x:v>
      </x:c>
      <x:c r="B336" s="13" t="str">
        <x:v>Youngling</x:v>
      </x:c>
      <x:c r="C336" s="13" t="str">
        <x:v>Histoire</x:v>
      </x:c>
      <x:c r="D336" s="13" t="str">
        <x:v>Rangs et fonctions</x:v>
      </x:c>
      <x:c r="E336" s="13" t="str">
        <x:v>Lire Histoire</x:v>
      </x:c>
      <x:c r="F336" s="13" t="str">
        <x:v>Reconstitution documentée V4 — nouvelle rédaction V5</x:v>
      </x:c>
      <x:c r="G336" s="15" t="n">
        <x:v>8</x:v>
      </x:c>
      <x:c r="H336" s="15" t="n">
        <x:v>6</x:v>
      </x:c>
    </x:row>
    <x:row r="337" ht="52" customHeight="1">
      <x:c r="A337" s="13" t="str">
        <x:v>RANK-02</x:v>
      </x:c>
      <x:c r="B337" s="13" t="str">
        <x:v>Unblooded</x:v>
      </x:c>
      <x:c r="C337" s="13" t="str">
        <x:v>Histoire</x:v>
      </x:c>
      <x:c r="D337" s="13" t="str">
        <x:v>Rangs et fonctions</x:v>
      </x:c>
      <x:c r="E337" s="13" t="str">
        <x:v>Lire Histoire</x:v>
      </x:c>
      <x:c r="F337" s="13" t="str">
        <x:v>Reconstitution documentée V4 — nouvelle rédaction V5</x:v>
      </x:c>
      <x:c r="G337" s="15" t="n">
        <x:v>8</x:v>
      </x:c>
      <x:c r="H337" s="15" t="n">
        <x:v>7</x:v>
      </x:c>
    </x:row>
    <x:row r="338" ht="52" customHeight="1">
      <x:c r="A338" s="13" t="str">
        <x:v>RANK-03</x:v>
      </x:c>
      <x:c r="B338" s="13" t="str">
        <x:v>Young Blood</x:v>
      </x:c>
      <x:c r="C338" s="13" t="str">
        <x:v>Histoire</x:v>
      </x:c>
      <x:c r="D338" s="13" t="str">
        <x:v>Rangs et fonctions</x:v>
      </x:c>
      <x:c r="E338" s="13" t="str">
        <x:v>Lire Histoire</x:v>
      </x:c>
      <x:c r="F338" s="13" t="str">
        <x:v>Reconstitution documentée V4 — nouvelle rédaction V5</x:v>
      </x:c>
      <x:c r="G338" s="15" t="n">
        <x:v>8</x:v>
      </x:c>
      <x:c r="H338" s="15" t="n">
        <x:v>8</x:v>
      </x:c>
    </x:row>
    <x:row r="339" ht="52" customHeight="1">
      <x:c r="A339" s="13" t="str">
        <x:v>RANK-04</x:v>
      </x:c>
      <x:c r="B339" s="13" t="str">
        <x:v>Blooded</x:v>
      </x:c>
      <x:c r="C339" s="13" t="str">
        <x:v>Histoire</x:v>
      </x:c>
      <x:c r="D339" s="13" t="str">
        <x:v>Rangs et fonctions</x:v>
      </x:c>
      <x:c r="E339" s="13" t="str">
        <x:v>Lire Histoire</x:v>
      </x:c>
      <x:c r="F339" s="13" t="str">
        <x:v>Reconstitution documentée V4 — nouvelle rédaction V5</x:v>
      </x:c>
      <x:c r="G339" s="15" t="n">
        <x:v>8</x:v>
      </x:c>
      <x:c r="H339" s="15" t="n">
        <x:v>9</x:v>
      </x:c>
    </x:row>
    <x:row r="340" ht="52" customHeight="1">
      <x:c r="A340" s="13" t="str">
        <x:v>RANK-05</x:v>
      </x:c>
      <x:c r="B340" s="13" t="str">
        <x:v>Elite</x:v>
      </x:c>
      <x:c r="C340" s="13" t="str">
        <x:v>Histoire</x:v>
      </x:c>
      <x:c r="D340" s="13" t="str">
        <x:v>Rangs et fonctions</x:v>
      </x:c>
      <x:c r="E340" s="13" t="str">
        <x:v>Lire Histoire</x:v>
      </x:c>
      <x:c r="F340" s="13" t="str">
        <x:v>Reconstitution documentée V4 — nouvelle rédaction V5</x:v>
      </x:c>
      <x:c r="G340" s="15" t="n">
        <x:v>8</x:v>
      </x:c>
      <x:c r="H340" s="15" t="n">
        <x:v>10</x:v>
      </x:c>
    </x:row>
    <x:row r="341" ht="52" customHeight="1">
      <x:c r="A341" s="13" t="str">
        <x:v>RANK-06</x:v>
      </x:c>
      <x:c r="B341" s="13" t="str">
        <x:v>Elder</x:v>
      </x:c>
      <x:c r="C341" s="13" t="str">
        <x:v>Histoire</x:v>
      </x:c>
      <x:c r="D341" s="13" t="str">
        <x:v>Rangs et fonctions</x:v>
      </x:c>
      <x:c r="E341" s="13" t="str">
        <x:v>Lire Histoire</x:v>
      </x:c>
      <x:c r="F341" s="13" t="str">
        <x:v>Reconstitution documentée V4 — nouvelle rédaction V5</x:v>
      </x:c>
      <x:c r="G341" s="15" t="n">
        <x:v>8</x:v>
      </x:c>
      <x:c r="H341" s="15" t="n">
        <x:v>11</x:v>
      </x:c>
    </x:row>
    <x:row r="342" ht="52" customHeight="1">
      <x:c r="A342" s="13" t="str">
        <x:v>RANK-07</x:v>
      </x:c>
      <x:c r="B342" s="13" t="str">
        <x:v>Ancient</x:v>
      </x:c>
      <x:c r="C342" s="13" t="str">
        <x:v>Histoire</x:v>
      </x:c>
      <x:c r="D342" s="13" t="str">
        <x:v>Rangs et fonctions</x:v>
      </x:c>
      <x:c r="E342" s="13" t="str">
        <x:v>Lire Histoire</x:v>
      </x:c>
      <x:c r="F342" s="13" t="str">
        <x:v>Reconstitution documentée V4 — nouvelle rédaction V5</x:v>
      </x:c>
      <x:c r="G342" s="15" t="n">
        <x:v>8</x:v>
      </x:c>
      <x:c r="H342" s="15" t="n">
        <x:v>12</x:v>
      </x:c>
    </x:row>
    <x:row r="343" ht="52" customHeight="1">
      <x:c r="A343" s="13" t="str">
        <x:v>RANK-08</x:v>
      </x:c>
      <x:c r="B343" s="13" t="str">
        <x:v>Adjutant</x:v>
      </x:c>
      <x:c r="C343" s="13" t="str">
        <x:v>Histoire</x:v>
      </x:c>
      <x:c r="D343" s="13" t="str">
        <x:v>Rangs et fonctions</x:v>
      </x:c>
      <x:c r="E343" s="13" t="str">
        <x:v>Lire Histoire</x:v>
      </x:c>
      <x:c r="F343" s="13" t="str">
        <x:v>Reconstitution documentée V4 — nouvelle rédaction V5</x:v>
      </x:c>
      <x:c r="G343" s="15" t="n">
        <x:v>8</x:v>
      </x:c>
      <x:c r="H343" s="15" t="n">
        <x:v>13</x:v>
      </x:c>
    </x:row>
    <x:row r="344" ht="52" customHeight="1">
      <x:c r="A344" s="13" t="str">
        <x:v>RANK-09</x:v>
      </x:c>
      <x:c r="B344" s="13" t="str">
        <x:v>Chef de triade</x:v>
      </x:c>
      <x:c r="C344" s="13" t="str">
        <x:v>Histoire</x:v>
      </x:c>
      <x:c r="D344" s="13" t="str">
        <x:v>Rangs et fonctions</x:v>
      </x:c>
      <x:c r="E344" s="13" t="str">
        <x:v>Lire Histoire</x:v>
      </x:c>
      <x:c r="F344" s="13" t="str">
        <x:v>Reconstitution documentée V4 — nouvelle rédaction V5</x:v>
      </x:c>
      <x:c r="G344" s="15" t="n">
        <x:v>8</x:v>
      </x:c>
      <x:c r="H344" s="15" t="n">
        <x:v>14</x:v>
      </x:c>
    </x:row>
    <x:row r="345" ht="52" customHeight="1">
      <x:c r="A345" s="13" t="str">
        <x:v>RANK-10</x:v>
      </x:c>
      <x:c r="B345" s="13" t="str">
        <x:v>Pisteur de triade</x:v>
      </x:c>
      <x:c r="C345" s="13" t="str">
        <x:v>Histoire</x:v>
      </x:c>
      <x:c r="D345" s="13" t="str">
        <x:v>Rangs et fonctions</x:v>
      </x:c>
      <x:c r="E345" s="13" t="str">
        <x:v>Lire Histoire</x:v>
      </x:c>
      <x:c r="F345" s="13" t="str">
        <x:v>Reconstitution documentée V4 — nouvelle rédaction V5</x:v>
      </x:c>
      <x:c r="G345" s="15" t="n">
        <x:v>8</x:v>
      </x:c>
      <x:c r="H345" s="15" t="n">
        <x:v>15</x:v>
      </x:c>
    </x:row>
    <x:row r="346" ht="52" customHeight="1">
      <x:c r="A346" s="13" t="str">
        <x:v>RANK-11</x:v>
      </x:c>
      <x:c r="B346" s="13" t="str">
        <x:v>Gardien du retour</x:v>
      </x:c>
      <x:c r="C346" s="13" t="str">
        <x:v>Histoire</x:v>
      </x:c>
      <x:c r="D346" s="13" t="str">
        <x:v>Rangs et fonctions</x:v>
      </x:c>
      <x:c r="E346" s="13" t="str">
        <x:v>Lire Histoire</x:v>
      </x:c>
      <x:c r="F346" s="13" t="str">
        <x:v>Reconstitution documentée V4 — nouvelle rédaction V5</x:v>
      </x:c>
      <x:c r="G346" s="15" t="n">
        <x:v>8</x:v>
      </x:c>
      <x:c r="H346" s="15" t="n">
        <x:v>16</x:v>
      </x:c>
    </x:row>
    <x:row r="347" ht="52" customHeight="1">
      <x:c r="A347" s="13" t="str">
        <x:v>RANK-12</x:v>
      </x:c>
      <x:c r="B347" s="13" t="str">
        <x:v>Enforcer</x:v>
      </x:c>
      <x:c r="C347" s="13" t="str">
        <x:v>Histoire</x:v>
      </x:c>
      <x:c r="D347" s="13" t="str">
        <x:v>Rangs et fonctions</x:v>
      </x:c>
      <x:c r="E347" s="13" t="str">
        <x:v>Lire Histoire</x:v>
      </x:c>
      <x:c r="F347" s="13" t="str">
        <x:v>Reconstitution documentée V4 — nouvelle rédaction V5</x:v>
      </x:c>
      <x:c r="G347" s="15" t="n">
        <x:v>8</x:v>
      </x:c>
      <x:c r="H347" s="15" t="n">
        <x:v>17</x:v>
      </x:c>
    </x:row>
    <x:row r="348" ht="52" customHeight="1">
      <x:c r="A348" s="13" t="str">
        <x:v>RANK-13</x:v>
      </x:c>
      <x:c r="B348" s="13" t="str">
        <x:v>Responsable du navire</x:v>
      </x:c>
      <x:c r="C348" s="13" t="str">
        <x:v>Histoire</x:v>
      </x:c>
      <x:c r="D348" s="13" t="str">
        <x:v>Rangs et fonctions</x:v>
      </x:c>
      <x:c r="E348" s="13" t="str">
        <x:v>Lire Histoire</x:v>
      </x:c>
      <x:c r="F348" s="13" t="str">
        <x:v>Reconstitution documentée V4 — nouvelle rédaction V5</x:v>
      </x:c>
      <x:c r="G348" s="15" t="n">
        <x:v>8</x:v>
      </x:c>
      <x:c r="H348" s="15" t="n">
        <x:v>18</x:v>
      </x:c>
    </x:row>
    <x:row r="349" ht="52" customHeight="1">
      <x:c r="A349" s="13" t="str">
        <x:v>RANK-14</x:v>
      </x:c>
      <x:c r="B349" s="13" t="str">
        <x:v>Gardien des trophées</x:v>
      </x:c>
      <x:c r="C349" s="13" t="str">
        <x:v>Histoire</x:v>
      </x:c>
      <x:c r="D349" s="13" t="str">
        <x:v>Rangs et fonctions</x:v>
      </x:c>
      <x:c r="E349" s="13" t="str">
        <x:v>Lire Histoire</x:v>
      </x:c>
      <x:c r="F349" s="13" t="str">
        <x:v>Reconstitution documentée V4 — nouvelle rédaction V5</x:v>
      </x:c>
      <x:c r="G349" s="15" t="n">
        <x:v>8</x:v>
      </x:c>
      <x:c r="H349" s="15" t="n">
        <x:v>19</x:v>
      </x:c>
    </x:row>
    <x:row r="350" ht="52" customHeight="1">
      <x:c r="A350" s="13" t="str">
        <x:v>RANK-15</x:v>
      </x:c>
      <x:c r="B350" s="13" t="str">
        <x:v>Mentor de cohorte</x:v>
      </x:c>
      <x:c r="C350" s="13" t="str">
        <x:v>Histoire</x:v>
      </x:c>
      <x:c r="D350" s="13" t="str">
        <x:v>Rangs et fonctions</x:v>
      </x:c>
      <x:c r="E350" s="13" t="str">
        <x:v>Lire Histoire</x:v>
      </x:c>
      <x:c r="F350" s="13" t="str">
        <x:v>Reconstitution documentée V4 — nouvelle rédaction V5</x:v>
      </x:c>
      <x:c r="G350" s="15" t="n">
        <x:v>8</x:v>
      </x:c>
      <x:c r="H350" s="15" t="n">
        <x:v>20</x:v>
      </x:c>
    </x:row>
    <x:row r="351" ht="52" customHeight="1">
      <x:c r="A351" s="13" t="str">
        <x:v>RANK-16</x:v>
      </x:c>
      <x:c r="B351" s="13" t="str">
        <x:v>Gardien d’une halte</x:v>
      </x:c>
      <x:c r="C351" s="13" t="str">
        <x:v>Histoire</x:v>
      </x:c>
      <x:c r="D351" s="13" t="str">
        <x:v>Rangs et fonctions</x:v>
      </x:c>
      <x:c r="E351" s="13" t="str">
        <x:v>Lire Histoire</x:v>
      </x:c>
      <x:c r="F351" s="13" t="str">
        <x:v>Reconstitution documentée V4 — nouvelle rédaction V5</x:v>
      </x:c>
      <x:c r="G351" s="15" t="n">
        <x:v>8</x:v>
      </x:c>
      <x:c r="H351" s="15" t="n">
        <x:v>21</x:v>
      </x:c>
    </x:row>
    <x:row r="352" ht="52" customHeight="1">
      <x:c r="A352" s="13" t="str">
        <x:v>O1-I01</x:v>
      </x:c>
      <x:c r="B352" s="13" t="str">
        <x:v>La corde que Ruun garde</x:v>
      </x:c>
      <x:c r="C352" s="13" t="str">
        <x:v>Histoire</x:v>
      </x:c>
      <x:c r="D352" s="13" t="str">
        <x:v>Interactions des voies</x:v>
      </x:c>
      <x:c r="E352" s="13" t="str">
        <x:v>Lire Histoire</x:v>
      </x:c>
      <x:c r="F352" s="13" t="str">
        <x:v>Reconstitution documentée V4 — nouvelle rédaction V5</x:v>
      </x:c>
      <x:c r="G352" s="15" t="n">
        <x:v>9</x:v>
      </x:c>
      <x:c r="H352" s="15" t="n">
        <x:v>6</x:v>
      </x:c>
    </x:row>
    <x:row r="353" ht="52" customHeight="1">
      <x:c r="A353" s="13" t="str">
        <x:v>O1-I02</x:v>
      </x:c>
      <x:c r="B353" s="13" t="str">
        <x:v>Le bol chez Dhera</x:v>
      </x:c>
      <x:c r="C353" s="13" t="str">
        <x:v>Histoire</x:v>
      </x:c>
      <x:c r="D353" s="13" t="str">
        <x:v>Interactions des voies</x:v>
      </x:c>
      <x:c r="E353" s="13" t="str">
        <x:v>Lire Histoire</x:v>
      </x:c>
      <x:c r="F353" s="13" t="str">
        <x:v>Reconstitution documentée V4 — nouvelle rédaction V5</x:v>
      </x:c>
      <x:c r="G353" s="15" t="n">
        <x:v>9</x:v>
      </x:c>
      <x:c r="H353" s="15" t="n">
        <x:v>7</x:v>
      </x:c>
    </x:row>
    <x:row r="354" ht="52" customHeight="1">
      <x:c r="A354" s="13" t="str">
        <x:v>O1-I03</x:v>
      </x:c>
      <x:c r="B354" s="13" t="str">
        <x:v>Le garde qui détourne les yeux</x:v>
      </x:c>
      <x:c r="C354" s="13" t="str">
        <x:v>Histoire</x:v>
      </x:c>
      <x:c r="D354" s="13" t="str">
        <x:v>Interactions des voies</x:v>
      </x:c>
      <x:c r="E354" s="13" t="str">
        <x:v>Lire Histoire</x:v>
      </x:c>
      <x:c r="F354" s="13" t="str">
        <x:v>Reconstitution documentée V4 — nouvelle rédaction V5</x:v>
      </x:c>
      <x:c r="G354" s="15" t="n">
        <x:v>9</x:v>
      </x:c>
      <x:c r="H354" s="15" t="n">
        <x:v>8</x:v>
      </x:c>
    </x:row>
    <x:row r="355" ht="52" customHeight="1">
      <x:c r="A355" s="13" t="str">
        <x:v>O1-I04</x:v>
      </x:c>
      <x:c r="B355" s="13" t="str">
        <x:v>La manche sans père</x:v>
      </x:c>
      <x:c r="C355" s="13" t="str">
        <x:v>Histoire</x:v>
      </x:c>
      <x:c r="D355" s="13" t="str">
        <x:v>Interactions des voies</x:v>
      </x:c>
      <x:c r="E355" s="13" t="str">
        <x:v>Lire Histoire</x:v>
      </x:c>
      <x:c r="F355" s="13" t="str">
        <x:v>Reconstitution documentée V4 — nouvelle rédaction V5</x:v>
      </x:c>
      <x:c r="G355" s="15" t="n">
        <x:v>9</x:v>
      </x:c>
      <x:c r="H355" s="15" t="n">
        <x:v>9</x:v>
      </x:c>
    </x:row>
    <x:row r="356" ht="52" customHeight="1">
      <x:c r="A356" s="13" t="str">
        <x:v>O1-I05</x:v>
      </x:c>
      <x:c r="B356" s="13" t="str">
        <x:v>Le seuil après l’agression</x:v>
      </x:c>
      <x:c r="C356" s="13" t="str">
        <x:v>Histoire</x:v>
      </x:c>
      <x:c r="D356" s="13" t="str">
        <x:v>Interactions des voies</x:v>
      </x:c>
      <x:c r="E356" s="13" t="str">
        <x:v>Lire Histoire</x:v>
      </x:c>
      <x:c r="F356" s="13" t="str">
        <x:v>Reconstitution documentée V4 — nouvelle rédaction V5</x:v>
      </x:c>
      <x:c r="G356" s="15" t="n">
        <x:v>9</x:v>
      </x:c>
      <x:c r="H356" s="15" t="n">
        <x:v>10</x:v>
      </x:c>
    </x:row>
    <x:row r="357" ht="52" customHeight="1">
      <x:c r="A357" s="13" t="str">
        <x:v>O1-I06</x:v>
      </x:c>
      <x:c r="B357" s="13" t="str">
        <x:v>La place pour une lame</x:v>
      </x:c>
      <x:c r="C357" s="13" t="str">
        <x:v>Histoire</x:v>
      </x:c>
      <x:c r="D357" s="13" t="str">
        <x:v>Interactions des voies</x:v>
      </x:c>
      <x:c r="E357" s="13" t="str">
        <x:v>Lire Histoire</x:v>
      </x:c>
      <x:c r="F357" s="13" t="str">
        <x:v>Reconstitution documentée V4 — nouvelle rédaction V5</x:v>
      </x:c>
      <x:c r="G357" s="15" t="n">
        <x:v>9</x:v>
      </x:c>
      <x:c r="H357" s="15" t="n">
        <x:v>11</x:v>
      </x:c>
    </x:row>
    <x:row r="358" ht="52" customHeight="1">
      <x:c r="A358" s="13" t="str">
        <x:v>O1-I07</x:v>
      </x:c>
      <x:c r="B358" s="13" t="str">
        <x:v>Une lettre du frère</x:v>
      </x:c>
      <x:c r="C358" s="13" t="str">
        <x:v>Histoire</x:v>
      </x:c>
      <x:c r="D358" s="13" t="str">
        <x:v>Interactions des voies</x:v>
      </x:c>
      <x:c r="E358" s="13" t="str">
        <x:v>Lire Histoire</x:v>
      </x:c>
      <x:c r="F358" s="13" t="str">
        <x:v>Reconstitution documentée V4 — nouvelle rédaction V5</x:v>
      </x:c>
      <x:c r="G358" s="15" t="n">
        <x:v>9</x:v>
      </x:c>
      <x:c r="H358" s="15" t="n">
        <x:v>12</x:v>
      </x:c>
    </x:row>
    <x:row r="359" ht="52" customHeight="1">
      <x:c r="A359" s="13" t="str">
        <x:v>O1-I08</x:v>
      </x:c>
      <x:c r="B359" s="13" t="str">
        <x:v>Varek devant la nouvelle porte</x:v>
      </x:c>
      <x:c r="C359" s="13" t="str">
        <x:v>Histoire</x:v>
      </x:c>
      <x:c r="D359" s="13" t="str">
        <x:v>Interactions des voies</x:v>
      </x:c>
      <x:c r="E359" s="13" t="str">
        <x:v>Lire Histoire</x:v>
      </x:c>
      <x:c r="F359" s="13" t="str">
        <x:v>Reconstitution documentée V4 — nouvelle rédaction V5</x:v>
      </x:c>
      <x:c r="G359" s="15" t="n">
        <x:v>9</x:v>
      </x:c>
      <x:c r="H359" s="15" t="n">
        <x:v>13</x:v>
      </x:c>
    </x:row>
    <x:row r="360" ht="52" customHeight="1">
      <x:c r="A360" s="13" t="str">
        <x:v>O1-I09</x:v>
      </x:c>
      <x:c r="B360" s="13" t="str">
        <x:v>Une place réservée à Dhera</x:v>
      </x:c>
      <x:c r="C360" s="13" t="str">
        <x:v>Histoire</x:v>
      </x:c>
      <x:c r="D360" s="13" t="str">
        <x:v>Interactions des voies</x:v>
      </x:c>
      <x:c r="E360" s="13" t="str">
        <x:v>Lire Histoire</x:v>
      </x:c>
      <x:c r="F360" s="13" t="str">
        <x:v>Reconstitution documentée V4 — nouvelle rédaction V5</x:v>
      </x:c>
      <x:c r="G360" s="15" t="n">
        <x:v>9</x:v>
      </x:c>
      <x:c r="H360" s="15" t="n">
        <x:v>14</x:v>
      </x:c>
    </x:row>
    <x:row r="361" ht="52" customHeight="1">
      <x:c r="A361" s="13" t="str">
        <x:v>O1-I10</x:v>
      </x:c>
      <x:c r="B361" s="13" t="str">
        <x:v>Le signe de la nouvelle cohorte</x:v>
      </x:c>
      <x:c r="C361" s="13" t="str">
        <x:v>Histoire</x:v>
      </x:c>
      <x:c r="D361" s="13" t="str">
        <x:v>Interactions des voies</x:v>
      </x:c>
      <x:c r="E361" s="13" t="str">
        <x:v>Lire Histoire</x:v>
      </x:c>
      <x:c r="F361" s="13" t="str">
        <x:v>Reconstitution documentée V4 — nouvelle rédaction V5</x:v>
      </x:c>
      <x:c r="G361" s="15" t="n">
        <x:v>9</x:v>
      </x:c>
      <x:c r="H361" s="15" t="n">
        <x:v>15</x:v>
      </x:c>
    </x:row>
    <x:row r="362" ht="52" customHeight="1">
      <x:c r="A362" s="13" t="str">
        <x:v>O2-I01</x:v>
      </x:c>
      <x:c r="B362" s="13" t="str">
        <x:v>Sael époussette le support</x:v>
      </x:c>
      <x:c r="C362" s="13" t="str">
        <x:v>Histoire</x:v>
      </x:c>
      <x:c r="D362" s="13" t="str">
        <x:v>Interactions des voies</x:v>
      </x:c>
      <x:c r="E362" s="13" t="str">
        <x:v>Lire Histoire</x:v>
      </x:c>
      <x:c r="F362" s="13" t="str">
        <x:v>Reconstitution documentée V4 — nouvelle rédaction V5</x:v>
      </x:c>
      <x:c r="G362" s="15" t="n">
        <x:v>9</x:v>
      </x:c>
      <x:c r="H362" s="15" t="n">
        <x:v>16</x:v>
      </x:c>
    </x:row>
    <x:row r="363" ht="52" customHeight="1">
      <x:c r="A363" s="13" t="str">
        <x:v>O2-I02</x:v>
      </x:c>
      <x:c r="B363" s="13" t="str">
        <x:v>Khor n’est pas derrière</x:v>
      </x:c>
      <x:c r="C363" s="13" t="str">
        <x:v>Histoire</x:v>
      </x:c>
      <x:c r="D363" s="13" t="str">
        <x:v>Interactions des voies</x:v>
      </x:c>
      <x:c r="E363" s="13" t="str">
        <x:v>Lire Histoire</x:v>
      </x:c>
      <x:c r="F363" s="13" t="str">
        <x:v>Reconstitution documentée V4 — nouvelle rédaction V5</x:v>
      </x:c>
      <x:c r="G363" s="15" t="n">
        <x:v>9</x:v>
      </x:c>
      <x:c r="H363" s="15" t="n">
        <x:v>17</x:v>
      </x:c>
    </x:row>
    <x:row r="364" ht="52" customHeight="1">
      <x:c r="A364" s="13" t="str">
        <x:v>O2-I03</x:v>
      </x:c>
      <x:c r="B364" s="13" t="str">
        <x:v>Le vieux vers</x:v>
      </x:c>
      <x:c r="C364" s="13" t="str">
        <x:v>Histoire</x:v>
      </x:c>
      <x:c r="D364" s="13" t="str">
        <x:v>Interactions des voies</x:v>
      </x:c>
      <x:c r="E364" s="13" t="str">
        <x:v>Lire Histoire</x:v>
      </x:c>
      <x:c r="F364" s="13" t="str">
        <x:v>Reconstitution documentée V4 — nouvelle rédaction V5</x:v>
      </x:c>
      <x:c r="G364" s="15" t="n">
        <x:v>9</x:v>
      </x:c>
      <x:c r="H364" s="15" t="n">
        <x:v>18</x:v>
      </x:c>
    </x:row>
    <x:row r="365" ht="52" customHeight="1">
      <x:c r="A365" s="13" t="str">
        <x:v>O2-I04</x:v>
      </x:c>
      <x:c r="B365" s="13" t="str">
        <x:v>La réparation d’Orha</x:v>
      </x:c>
      <x:c r="C365" s="13" t="str">
        <x:v>Histoire</x:v>
      </x:c>
      <x:c r="D365" s="13" t="str">
        <x:v>Interactions des voies</x:v>
      </x:c>
      <x:c r="E365" s="13" t="str">
        <x:v>Lire Histoire</x:v>
      </x:c>
      <x:c r="F365" s="13" t="str">
        <x:v>Reconstitution documentée V4 — nouvelle rédaction V5</x:v>
      </x:c>
      <x:c r="G365" s="15" t="n">
        <x:v>9</x:v>
      </x:c>
      <x:c r="H365" s="15" t="n">
        <x:v>19</x:v>
      </x:c>
    </x:row>
    <x:row r="366" ht="52" customHeight="1">
      <x:c r="A366" s="13" t="str">
        <x:v>O2-I05</x:v>
      </x:c>
      <x:c r="B366" s="13" t="str">
        <x:v>Le coup final reste difficile</x:v>
      </x:c>
      <x:c r="C366" s="13" t="str">
        <x:v>Histoire</x:v>
      </x:c>
      <x:c r="D366" s="13" t="str">
        <x:v>Interactions des voies</x:v>
      </x:c>
      <x:c r="E366" s="13" t="str">
        <x:v>Lire Histoire</x:v>
      </x:c>
      <x:c r="F366" s="13" t="str">
        <x:v>Reconstitution documentée V4 — nouvelle rédaction V5</x:v>
      </x:c>
      <x:c r="G366" s="15" t="n">
        <x:v>9</x:v>
      </x:c>
      <x:c r="H366" s="15" t="n">
        <x:v>20</x:v>
      </x:c>
    </x:row>
    <x:row r="367" ht="52" customHeight="1">
      <x:c r="A367" s="13" t="str">
        <x:v>O2-I06</x:v>
      </x:c>
      <x:c r="B367" s="13" t="str">
        <x:v>Un prêt a une date</x:v>
      </x:c>
      <x:c r="C367" s="13" t="str">
        <x:v>Histoire</x:v>
      </x:c>
      <x:c r="D367" s="13" t="str">
        <x:v>Interactions des voies</x:v>
      </x:c>
      <x:c r="E367" s="13" t="str">
        <x:v>Lire Histoire</x:v>
      </x:c>
      <x:c r="F367" s="13" t="str">
        <x:v>Reconstitution documentée V4 — nouvelle rédaction V5</x:v>
      </x:c>
      <x:c r="G367" s="15" t="n">
        <x:v>9</x:v>
      </x:c>
      <x:c r="H367" s="15" t="n">
        <x:v>21</x:v>
      </x:c>
    </x:row>
    <x:row r="368" ht="52" customHeight="1">
      <x:c r="A368" s="13" t="str">
        <x:v>O2-I07</x:v>
      </x:c>
      <x:c r="B368" s="13" t="str">
        <x:v>La marque sous la lumière</x:v>
      </x:c>
      <x:c r="C368" s="13" t="str">
        <x:v>Histoire</x:v>
      </x:c>
      <x:c r="D368" s="13" t="str">
        <x:v>Interactions des voies</x:v>
      </x:c>
      <x:c r="E368" s="13" t="str">
        <x:v>Lire Histoire</x:v>
      </x:c>
      <x:c r="F368" s="13" t="str">
        <x:v>Reconstitution documentée V4 — nouvelle rédaction V5</x:v>
      </x:c>
      <x:c r="G368" s="15" t="n">
        <x:v>9</x:v>
      </x:c>
      <x:c r="H368" s="15" t="n">
        <x:v>22</x:v>
      </x:c>
    </x:row>
    <x:row r="369" ht="52" customHeight="1">
      <x:c r="A369" s="13" t="str">
        <x:v>O2-I08</x:v>
      </x:c>
      <x:c r="B369" s="13" t="str">
        <x:v>Le nom absent du panneau</x:v>
      </x:c>
      <x:c r="C369" s="13" t="str">
        <x:v>Histoire</x:v>
      </x:c>
      <x:c r="D369" s="13" t="str">
        <x:v>Interactions des voies</x:v>
      </x:c>
      <x:c r="E369" s="13" t="str">
        <x:v>Lire Histoire</x:v>
      </x:c>
      <x:c r="F369" s="13" t="str">
        <x:v>Reconstitution documentée V4 — nouvelle rédaction V5</x:v>
      </x:c>
      <x:c r="G369" s="15" t="n">
        <x:v>9</x:v>
      </x:c>
      <x:c r="H369" s="15" t="n">
        <x:v>23</x:v>
      </x:c>
    </x:row>
    <x:row r="370" ht="52" customHeight="1">
      <x:c r="A370" s="13" t="str">
        <x:v>O2-I09</x:v>
      </x:c>
      <x:c r="B370" s="13" t="str">
        <x:v>La place du masque transmis</x:v>
      </x:c>
      <x:c r="C370" s="13" t="str">
        <x:v>Histoire</x:v>
      </x:c>
      <x:c r="D370" s="13" t="str">
        <x:v>Interactions des voies</x:v>
      </x:c>
      <x:c r="E370" s="13" t="str">
        <x:v>Lire Histoire</x:v>
      </x:c>
      <x:c r="F370" s="13" t="str">
        <x:v>Reconstitution documentée V4 — nouvelle rédaction V5</x:v>
      </x:c>
      <x:c r="G370" s="15" t="n">
        <x:v>9</x:v>
      </x:c>
      <x:c r="H370" s="15" t="n">
        <x:v>24</x:v>
      </x:c>
    </x:row>
    <x:row r="371" ht="52" customHeight="1">
      <x:c r="A371" s="13" t="str">
        <x:v>O2-I10</x:v>
      </x:c>
      <x:c r="B371" s="13" t="str">
        <x:v>L’élève compte les voix</x:v>
      </x:c>
      <x:c r="C371" s="13" t="str">
        <x:v>Histoire</x:v>
      </x:c>
      <x:c r="D371" s="13" t="str">
        <x:v>Interactions des voies</x:v>
      </x:c>
      <x:c r="E371" s="13" t="str">
        <x:v>Lire Histoire</x:v>
      </x:c>
      <x:c r="F371" s="13" t="str">
        <x:v>Reconstitution documentée V4 — nouvelle rédaction V5</x:v>
      </x:c>
      <x:c r="G371" s="15" t="n">
        <x:v>9</x:v>
      </x:c>
      <x:c r="H371" s="15" t="n">
        <x:v>25</x:v>
      </x:c>
    </x:row>
    <x:row r="372" ht="52" customHeight="1">
      <x:c r="A372" s="13" t="str">
        <x:v>O3-I01</x:v>
      </x:c>
      <x:c r="B372" s="13" t="str">
        <x:v>La place vide au repas</x:v>
      </x:c>
      <x:c r="C372" s="13" t="str">
        <x:v>Histoire</x:v>
      </x:c>
      <x:c r="D372" s="13" t="str">
        <x:v>Interactions des voies</x:v>
      </x:c>
      <x:c r="E372" s="13" t="str">
        <x:v>Lire Histoire</x:v>
      </x:c>
      <x:c r="F372" s="13" t="str">
        <x:v>Reconstitution documentée V4 — nouvelle rédaction V5</x:v>
      </x:c>
      <x:c r="G372" s="15" t="n">
        <x:v>9</x:v>
      </x:c>
      <x:c r="H372" s="15" t="n">
        <x:v>26</x:v>
      </x:c>
    </x:row>
    <x:row r="373" ht="52" customHeight="1">
      <x:c r="A373" s="13" t="str">
        <x:v>O3-I02</x:v>
      </x:c>
      <x:c r="B373" s="13" t="str">
        <x:v>Le premier rire d’Orem</x:v>
      </x:c>
      <x:c r="C373" s="13" t="str">
        <x:v>Histoire</x:v>
      </x:c>
      <x:c r="D373" s="13" t="str">
        <x:v>Interactions des voies</x:v>
      </x:c>
      <x:c r="E373" s="13" t="str">
        <x:v>Lire Histoire</x:v>
      </x:c>
      <x:c r="F373" s="13" t="str">
        <x:v>Reconstitution documentée V4 — nouvelle rédaction V5</x:v>
      </x:c>
      <x:c r="G373" s="15" t="n">
        <x:v>9</x:v>
      </x:c>
      <x:c r="H373" s="15" t="n">
        <x:v>27</x:v>
      </x:c>
    </x:row>
    <x:row r="374" ht="52" customHeight="1">
      <x:c r="A374" s="13" t="str">
        <x:v>O3-I03</x:v>
      </x:c>
      <x:c r="B374" s="13" t="str">
        <x:v>Vesha ferme son atelier</x:v>
      </x:c>
      <x:c r="C374" s="13" t="str">
        <x:v>Histoire</x:v>
      </x:c>
      <x:c r="D374" s="13" t="str">
        <x:v>Interactions des voies</x:v>
      </x:c>
      <x:c r="E374" s="13" t="str">
        <x:v>Lire Histoire</x:v>
      </x:c>
      <x:c r="F374" s="13" t="str">
        <x:v>Reconstitution documentée V4 — nouvelle rédaction V5</x:v>
      </x:c>
      <x:c r="G374" s="15" t="n">
        <x:v>9</x:v>
      </x:c>
      <x:c r="H374" s="15" t="n">
        <x:v>28</x:v>
      </x:c>
    </x:row>
    <x:row r="375" ht="52" customHeight="1">
      <x:c r="A375" s="13" t="str">
        <x:v>O3-I04</x:v>
      </x:c>
      <x:c r="B375" s="13" t="str">
        <x:v>Les traces de la harde</x:v>
      </x:c>
      <x:c r="C375" s="13" t="str">
        <x:v>Histoire</x:v>
      </x:c>
      <x:c r="D375" s="13" t="str">
        <x:v>Interactions des voies</x:v>
      </x:c>
      <x:c r="E375" s="13" t="str">
        <x:v>Lire Histoire</x:v>
      </x:c>
      <x:c r="F375" s="13" t="str">
        <x:v>Reconstitution documentée V4 — nouvelle rédaction V5</x:v>
      </x:c>
      <x:c r="G375" s="15" t="n">
        <x:v>9</x:v>
      </x:c>
      <x:c r="H375" s="15" t="n">
        <x:v>29</x:v>
      </x:c>
    </x:row>
    <x:row r="376" ht="52" customHeight="1">
      <x:c r="A376" s="13" t="str">
        <x:v>O3-I05</x:v>
      </x:c>
      <x:c r="B376" s="13" t="str">
        <x:v>L’outil retrouve un bruit</x:v>
      </x:c>
      <x:c r="C376" s="13" t="str">
        <x:v>Histoire</x:v>
      </x:c>
      <x:c r="D376" s="13" t="str">
        <x:v>Interactions des voies</x:v>
      </x:c>
      <x:c r="E376" s="13" t="str">
        <x:v>Lire Histoire</x:v>
      </x:c>
      <x:c r="F376" s="13" t="str">
        <x:v>Reconstitution documentée V4 — nouvelle rédaction V5</x:v>
      </x:c>
      <x:c r="G376" s="15" t="n">
        <x:v>9</x:v>
      </x:c>
      <x:c r="H376" s="15" t="n">
        <x:v>30</x:v>
      </x:c>
    </x:row>
    <x:row r="377" ht="52" customHeight="1">
      <x:c r="A377" s="13" t="str">
        <x:v>O3-I06</x:v>
      </x:c>
      <x:c r="B377" s="13" t="str">
        <x:v>Le nom toujours inconnu</x:v>
      </x:c>
      <x:c r="C377" s="13" t="str">
        <x:v>Histoire</x:v>
      </x:c>
      <x:c r="D377" s="13" t="str">
        <x:v>Interactions des voies</x:v>
      </x:c>
      <x:c r="E377" s="13" t="str">
        <x:v>Lire Histoire</x:v>
      </x:c>
      <x:c r="F377" s="13" t="str">
        <x:v>Reconstitution documentée V4 — nouvelle rédaction V5</x:v>
      </x:c>
      <x:c r="G377" s="15" t="n">
        <x:v>9</x:v>
      </x:c>
      <x:c r="H377" s="15" t="n">
        <x:v>31</x:v>
      </x:c>
    </x:row>
    <x:row r="378" ht="52" customHeight="1">
      <x:c r="A378" s="13" t="str">
        <x:v>O3-I07</x:v>
      </x:c>
      <x:c r="B378" s="13" t="str">
        <x:v>Tava choisit une autre chaise</x:v>
      </x:c>
      <x:c r="C378" s="13" t="str">
        <x:v>Histoire</x:v>
      </x:c>
      <x:c r="D378" s="13" t="str">
        <x:v>Interactions des voies</x:v>
      </x:c>
      <x:c r="E378" s="13" t="str">
        <x:v>Lire Histoire</x:v>
      </x:c>
      <x:c r="F378" s="13" t="str">
        <x:v>Reconstitution documentée V4 — nouvelle rédaction V5</x:v>
      </x:c>
      <x:c r="G378" s="15" t="n">
        <x:v>9</x:v>
      </x:c>
      <x:c r="H378" s="15" t="n">
        <x:v>32</x:v>
      </x:c>
    </x:row>
    <x:row r="379" ht="52" customHeight="1">
      <x:c r="A379" s="13" t="str">
        <x:v>O3-I08</x:v>
      </x:c>
      <x:c r="B379" s="13" t="str">
        <x:v>Une adresse sur le quai</x:v>
      </x:c>
      <x:c r="C379" s="13" t="str">
        <x:v>Histoire</x:v>
      </x:c>
      <x:c r="D379" s="13" t="str">
        <x:v>Interactions des voies</x:v>
      </x:c>
      <x:c r="E379" s="13" t="str">
        <x:v>Lire Histoire</x:v>
      </x:c>
      <x:c r="F379" s="13" t="str">
        <x:v>Reconstitution documentée V4 — nouvelle rédaction V5</x:v>
      </x:c>
      <x:c r="G379" s="15" t="n">
        <x:v>9</x:v>
      </x:c>
      <x:c r="H379" s="15" t="n">
        <x:v>33</x:v>
      </x:c>
    </x:row>
    <x:row r="380" ht="52" customHeight="1">
      <x:c r="A380" s="13" t="str">
        <x:v>O3-I09</x:v>
      </x:c>
      <x:c r="B380" s="13" t="str">
        <x:v>Les lampes non allumées</x:v>
      </x:c>
      <x:c r="C380" s="13" t="str">
        <x:v>Histoire</x:v>
      </x:c>
      <x:c r="D380" s="13" t="str">
        <x:v>Interactions des voies</x:v>
      </x:c>
      <x:c r="E380" s="13" t="str">
        <x:v>Lire Histoire</x:v>
      </x:c>
      <x:c r="F380" s="13" t="str">
        <x:v>Reconstitution documentée V4 — nouvelle rédaction V5</x:v>
      </x:c>
      <x:c r="G380" s="15" t="n">
        <x:v>9</x:v>
      </x:c>
      <x:c r="H380" s="15" t="n">
        <x:v>34</x:v>
      </x:c>
    </x:row>
    <x:row r="381" ht="52" customHeight="1">
      <x:c r="A381" s="13" t="str">
        <x:v>O3-I10</x:v>
      </x:c>
      <x:c r="B381" s="13" t="str">
        <x:v>Le chant d’après</x:v>
      </x:c>
      <x:c r="C381" s="13" t="str">
        <x:v>Histoire</x:v>
      </x:c>
      <x:c r="D381" s="13" t="str">
        <x:v>Interactions des voies</x:v>
      </x:c>
      <x:c r="E381" s="13" t="str">
        <x:v>Lire Histoire</x:v>
      </x:c>
      <x:c r="F381" s="13" t="str">
        <x:v>Reconstitution documentée V4 — nouvelle rédaction V5</x:v>
      </x:c>
      <x:c r="G381" s="15" t="n">
        <x:v>9</x:v>
      </x:c>
      <x:c r="H381" s="15" t="n">
        <x:v>35</x:v>
      </x:c>
    </x:row>
    <x:row r="382" ht="52" customHeight="1">
      <x:c r="A382" s="13" t="str">
        <x:v>O4-I01</x:v>
      </x:c>
      <x:c r="B382" s="13" t="str">
        <x:v>Le salut de l’instructeur</x:v>
      </x:c>
      <x:c r="C382" s="13" t="str">
        <x:v>Histoire</x:v>
      </x:c>
      <x:c r="D382" s="13" t="str">
        <x:v>Interactions des voies</x:v>
      </x:c>
      <x:c r="E382" s="13" t="str">
        <x:v>Lire Histoire</x:v>
      </x:c>
      <x:c r="F382" s="13" t="str">
        <x:v>Reconstitution documentée V4 — nouvelle rédaction V5</x:v>
      </x:c>
      <x:c r="G382" s="15" t="n">
        <x:v>9</x:v>
      </x:c>
      <x:c r="H382" s="15" t="n">
        <x:v>36</x:v>
      </x:c>
    </x:row>
    <x:row r="383" ht="52" customHeight="1">
      <x:c r="A383" s="13" t="str">
        <x:v>O4-I02</x:v>
      </x:c>
      <x:c r="B383" s="13" t="str">
        <x:v>La plaque que Drek cache</x:v>
      </x:c>
      <x:c r="C383" s="13" t="str">
        <x:v>Histoire</x:v>
      </x:c>
      <x:c r="D383" s="13" t="str">
        <x:v>Interactions des voies</x:v>
      </x:c>
      <x:c r="E383" s="13" t="str">
        <x:v>Lire Histoire</x:v>
      </x:c>
      <x:c r="F383" s="13" t="str">
        <x:v>Reconstitution documentée V4 — nouvelle rédaction V5</x:v>
      </x:c>
      <x:c r="G383" s="15" t="n">
        <x:v>9</x:v>
      </x:c>
      <x:c r="H383" s="15" t="n">
        <x:v>37</x:v>
      </x:c>
    </x:row>
    <x:row r="384" ht="52" customHeight="1">
      <x:c r="A384" s="13" t="str">
        <x:v>O4-I03</x:v>
      </x:c>
      <x:c r="B384" s="13" t="str">
        <x:v>Isha garde son espace</x:v>
      </x:c>
      <x:c r="C384" s="13" t="str">
        <x:v>Histoire</x:v>
      </x:c>
      <x:c r="D384" s="13" t="str">
        <x:v>Interactions des voies</x:v>
      </x:c>
      <x:c r="E384" s="13" t="str">
        <x:v>Lire Histoire</x:v>
      </x:c>
      <x:c r="F384" s="13" t="str">
        <x:v>Reconstitution documentée V4 — nouvelle rédaction V5</x:v>
      </x:c>
      <x:c r="G384" s="15" t="n">
        <x:v>9</x:v>
      </x:c>
      <x:c r="H384" s="15" t="n">
        <x:v>38</x:v>
      </x:c>
    </x:row>
    <x:row r="385" ht="52" customHeight="1">
      <x:c r="A385" s="13" t="str">
        <x:v>O4-I04</x:v>
      </x:c>
      <x:c r="B385" s="13" t="str">
        <x:v>L’arme sous verre</x:v>
      </x:c>
      <x:c r="C385" s="13" t="str">
        <x:v>Histoire</x:v>
      </x:c>
      <x:c r="D385" s="13" t="str">
        <x:v>Interactions des voies</x:v>
      </x:c>
      <x:c r="E385" s="13" t="str">
        <x:v>Lire Histoire</x:v>
      </x:c>
      <x:c r="F385" s="13" t="str">
        <x:v>Reconstitution documentée V4 — nouvelle rédaction V5</x:v>
      </x:c>
      <x:c r="G385" s="15" t="n">
        <x:v>9</x:v>
      </x:c>
      <x:c r="H385" s="15" t="n">
        <x:v>39</x:v>
      </x:c>
    </x:row>
    <x:row r="386" ht="52" customHeight="1">
      <x:c r="A386" s="13" t="str">
        <x:v>O4-I05</x:v>
      </x:c>
      <x:c r="B386" s="13" t="str">
        <x:v>Un merci sans pardon</x:v>
      </x:c>
      <x:c r="C386" s="13" t="str">
        <x:v>Histoire</x:v>
      </x:c>
      <x:c r="D386" s="13" t="str">
        <x:v>Interactions des voies</x:v>
      </x:c>
      <x:c r="E386" s="13" t="str">
        <x:v>Lire Histoire</x:v>
      </x:c>
      <x:c r="F386" s="13" t="str">
        <x:v>Reconstitution documentée V4 — nouvelle rédaction V5</x:v>
      </x:c>
      <x:c r="G386" s="15" t="n">
        <x:v>9</x:v>
      </x:c>
      <x:c r="H386" s="15" t="n">
        <x:v>40</x:v>
      </x:c>
    </x:row>
    <x:row r="387" ht="52" customHeight="1">
      <x:c r="A387" s="13" t="str">
        <x:v>O4-I06</x:v>
      </x:c>
      <x:c r="B387" s="13" t="str">
        <x:v>Le compte rendu d’Evar</x:v>
      </x:c>
      <x:c r="C387" s="13" t="str">
        <x:v>Histoire</x:v>
      </x:c>
      <x:c r="D387" s="13" t="str">
        <x:v>Interactions des voies</x:v>
      </x:c>
      <x:c r="E387" s="13" t="str">
        <x:v>Lire Histoire</x:v>
      </x:c>
      <x:c r="F387" s="13" t="str">
        <x:v>Reconstitution documentée V4 — nouvelle rédaction V5</x:v>
      </x:c>
      <x:c r="G387" s="15" t="n">
        <x:v>9</x:v>
      </x:c>
      <x:c r="H387" s="15" t="n">
        <x:v>41</x:v>
      </x:c>
    </x:row>
    <x:row r="388" ht="52" customHeight="1">
      <x:c r="A388" s="13" t="str">
        <x:v>O4-I07</x:v>
      </x:c>
      <x:c r="B388" s="13" t="str">
        <x:v>La rumeur au quai</x:v>
      </x:c>
      <x:c r="C388" s="13" t="str">
        <x:v>Histoire</x:v>
      </x:c>
      <x:c r="D388" s="13" t="str">
        <x:v>Interactions des voies</x:v>
      </x:c>
      <x:c r="E388" s="13" t="str">
        <x:v>Lire Histoire</x:v>
      </x:c>
      <x:c r="F388" s="13" t="str">
        <x:v>Reconstitution documentée V4 — nouvelle rédaction V5</x:v>
      </x:c>
      <x:c r="G388" s="15" t="n">
        <x:v>9</x:v>
      </x:c>
      <x:c r="H388" s="15" t="n">
        <x:v>42</x:v>
      </x:c>
    </x:row>
    <x:row r="389" ht="52" customHeight="1">
      <x:c r="A389" s="13" t="str">
        <x:v>O4-I08</x:v>
      </x:c>
      <x:c r="B389" s="13" t="str">
        <x:v>La plaque corrigée</x:v>
      </x:c>
      <x:c r="C389" s="13" t="str">
        <x:v>Histoire</x:v>
      </x:c>
      <x:c r="D389" s="13" t="str">
        <x:v>Interactions des voies</x:v>
      </x:c>
      <x:c r="E389" s="13" t="str">
        <x:v>Lire Histoire</x:v>
      </x:c>
      <x:c r="F389" s="13" t="str">
        <x:v>Reconstitution documentée V4 — nouvelle rédaction V5</x:v>
      </x:c>
      <x:c r="G389" s="15" t="n">
        <x:v>9</x:v>
      </x:c>
      <x:c r="H389" s="15" t="n">
        <x:v>43</x:v>
      </x:c>
    </x:row>
    <x:row r="390" ht="52" customHeight="1">
      <x:c r="A390" s="13" t="str">
        <x:v>O4-I09</x:v>
      </x:c>
      <x:c r="B390" s="13" t="str">
        <x:v>Le nouveau nom dans une bouche</x:v>
      </x:c>
      <x:c r="C390" s="13" t="str">
        <x:v>Histoire</x:v>
      </x:c>
      <x:c r="D390" s="13" t="str">
        <x:v>Interactions des voies</x:v>
      </x:c>
      <x:c r="E390" s="13" t="str">
        <x:v>Lire Histoire</x:v>
      </x:c>
      <x:c r="F390" s="13" t="str">
        <x:v>Reconstitution documentée V4 — nouvelle rédaction V5</x:v>
      </x:c>
      <x:c r="G390" s="15" t="n">
        <x:v>9</x:v>
      </x:c>
      <x:c r="H390" s="15" t="n">
        <x:v>44</x:v>
      </x:c>
    </x:row>
    <x:row r="391" ht="52" customHeight="1">
      <x:c r="A391" s="13" t="str">
        <x:v>O4-I10</x:v>
      </x:c>
      <x:c r="B391" s="13" t="str">
        <x:v>Une erreur reconnue</x:v>
      </x:c>
      <x:c r="C391" s="13" t="str">
        <x:v>Histoire</x:v>
      </x:c>
      <x:c r="D391" s="13" t="str">
        <x:v>Interactions des voies</x:v>
      </x:c>
      <x:c r="E391" s="13" t="str">
        <x:v>Lire Histoire</x:v>
      </x:c>
      <x:c r="F391" s="13" t="str">
        <x:v>Reconstitution documentée V4 — nouvelle rédaction V5</x:v>
      </x:c>
      <x:c r="G391" s="15" t="n">
        <x:v>9</x:v>
      </x:c>
      <x:c r="H391" s="15" t="n">
        <x:v>45</x:v>
      </x:c>
    </x:row>
    <x:row r="392" ht="52" customHeight="1">
      <x:c r="A392" s="13" t="str">
        <x:v>O5-I01</x:v>
      </x:c>
      <x:c r="B392" s="13" t="str">
        <x:v>Le signe qu’on recommence</x:v>
      </x:c>
      <x:c r="C392" s="13" t="str">
        <x:v>Histoire</x:v>
      </x:c>
      <x:c r="D392" s="13" t="str">
        <x:v>Interactions des voies</x:v>
      </x:c>
      <x:c r="E392" s="13" t="str">
        <x:v>Lire Histoire</x:v>
      </x:c>
      <x:c r="F392" s="13" t="str">
        <x:v>Reconstitution documentée V4 — nouvelle rédaction V5</x:v>
      </x:c>
      <x:c r="G392" s="15" t="n">
        <x:v>9</x:v>
      </x:c>
      <x:c r="H392" s="15" t="n">
        <x:v>46</x:v>
      </x:c>
    </x:row>
    <x:row r="393" ht="52" customHeight="1">
      <x:c r="A393" s="13" t="str">
        <x:v>O5-I02</x:v>
      </x:c>
      <x:c r="B393" s="13" t="str">
        <x:v>Le salut au croisement</x:v>
      </x:c>
      <x:c r="C393" s="13" t="str">
        <x:v>Histoire</x:v>
      </x:c>
      <x:c r="D393" s="13" t="str">
        <x:v>Interactions des voies</x:v>
      </x:c>
      <x:c r="E393" s="13" t="str">
        <x:v>Lire Histoire</x:v>
      </x:c>
      <x:c r="F393" s="13" t="str">
        <x:v>Reconstitution documentée V4 — nouvelle rédaction V5</x:v>
      </x:c>
      <x:c r="G393" s="15" t="n">
        <x:v>9</x:v>
      </x:c>
      <x:c r="H393" s="15" t="n">
        <x:v>47</x:v>
      </x:c>
    </x:row>
    <x:row r="394" ht="52" customHeight="1">
      <x:c r="A394" s="13" t="str">
        <x:v>O5-I03</x:v>
      </x:c>
      <x:c r="B394" s="13" t="str">
        <x:v>Le mot qui manque</x:v>
      </x:c>
      <x:c r="C394" s="13" t="str">
        <x:v>Histoire</x:v>
      </x:c>
      <x:c r="D394" s="13" t="str">
        <x:v>Interactions des voies</x:v>
      </x:c>
      <x:c r="E394" s="13" t="str">
        <x:v>Lire Histoire</x:v>
      </x:c>
      <x:c r="F394" s="13" t="str">
        <x:v>Reconstitution documentée V4 — nouvelle rédaction V5</x:v>
      </x:c>
      <x:c r="G394" s="15" t="n">
        <x:v>9</x:v>
      </x:c>
      <x:c r="H394" s="15" t="n">
        <x:v>48</x:v>
      </x:c>
    </x:row>
    <x:row r="395" ht="52" customHeight="1">
      <x:c r="A395" s="13" t="str">
        <x:v>O5-I04</x:v>
      </x:c>
      <x:c r="B395" s="13" t="str">
        <x:v>Le câble de Namarra</x:v>
      </x:c>
      <x:c r="C395" s="13" t="str">
        <x:v>Histoire</x:v>
      </x:c>
      <x:c r="D395" s="13" t="str">
        <x:v>Interactions des voies</x:v>
      </x:c>
      <x:c r="E395" s="13" t="str">
        <x:v>Lire Histoire</x:v>
      </x:c>
      <x:c r="F395" s="13" t="str">
        <x:v>Reconstitution documentée V4 — nouvelle rédaction V5</x:v>
      </x:c>
      <x:c r="G395" s="15" t="n">
        <x:v>9</x:v>
      </x:c>
      <x:c r="H395" s="15" t="n">
        <x:v>49</x:v>
      </x:c>
    </x:row>
    <x:row r="396" ht="52" customHeight="1">
      <x:c r="A396" s="13" t="str">
        <x:v>O5-I05</x:v>
      </x:c>
      <x:c r="B396" s="13" t="str">
        <x:v>Mara répare seule</x:v>
      </x:c>
      <x:c r="C396" s="13" t="str">
        <x:v>Histoire</x:v>
      </x:c>
      <x:c r="D396" s="13" t="str">
        <x:v>Interactions des voies</x:v>
      </x:c>
      <x:c r="E396" s="13" t="str">
        <x:v>Lire Histoire</x:v>
      </x:c>
      <x:c r="F396" s="13" t="str">
        <x:v>Reconstitution documentée V4 — nouvelle rédaction V5</x:v>
      </x:c>
      <x:c r="G396" s="15" t="n">
        <x:v>9</x:v>
      </x:c>
      <x:c r="H396" s="15" t="n">
        <x:v>50</x:v>
      </x:c>
    </x:row>
    <x:row r="397" ht="52" customHeight="1">
      <x:c r="A397" s="13" t="str">
        <x:v>O5-I06</x:v>
      </x:c>
      <x:c r="B397" s="13" t="str">
        <x:v>Deux cartes, deux destinations</x:v>
      </x:c>
      <x:c r="C397" s="13" t="str">
        <x:v>Histoire</x:v>
      </x:c>
      <x:c r="D397" s="13" t="str">
        <x:v>Interactions des voies</x:v>
      </x:c>
      <x:c r="E397" s="13" t="str">
        <x:v>Lire Histoire</x:v>
      </x:c>
      <x:c r="F397" s="13" t="str">
        <x:v>Reconstitution documentée V4 — nouvelle rédaction V5</x:v>
      </x:c>
      <x:c r="G397" s="15" t="n">
        <x:v>9</x:v>
      </x:c>
      <x:c r="H397" s="15" t="n">
        <x:v>51</x:v>
      </x:c>
    </x:row>
    <x:row r="398" ht="52" customHeight="1">
      <x:c r="A398" s="13" t="str">
        <x:v>O5-I07</x:v>
      </x:c>
      <x:c r="B398" s="13" t="str">
        <x:v>Le dernier signe au sas</x:v>
      </x:c>
      <x:c r="C398" s="13" t="str">
        <x:v>Histoire</x:v>
      </x:c>
      <x:c r="D398" s="13" t="str">
        <x:v>Interactions des voies</x:v>
      </x:c>
      <x:c r="E398" s="13" t="str">
        <x:v>Lire Histoire</x:v>
      </x:c>
      <x:c r="F398" s="13" t="str">
        <x:v>Reconstitution documentée V4 — nouvelle rédaction V5</x:v>
      </x:c>
      <x:c r="G398" s="15" t="n">
        <x:v>9</x:v>
      </x:c>
      <x:c r="H398" s="15" t="n">
        <x:v>52</x:v>
      </x:c>
    </x:row>
    <x:row r="399" ht="52" customHeight="1">
      <x:c r="A399" s="13" t="str">
        <x:v>O5-I08</x:v>
      </x:c>
      <x:c r="B399" s="13" t="str">
        <x:v>Un message pas encore reçu</x:v>
      </x:c>
      <x:c r="C399" s="13" t="str">
        <x:v>Histoire</x:v>
      </x:c>
      <x:c r="D399" s="13" t="str">
        <x:v>Interactions des voies</x:v>
      </x:c>
      <x:c r="E399" s="13" t="str">
        <x:v>Lire Histoire</x:v>
      </x:c>
      <x:c r="F399" s="13" t="str">
        <x:v>Reconstitution documentée V4 — nouvelle rédaction V5</x:v>
      </x:c>
      <x:c r="G399" s="15" t="n">
        <x:v>9</x:v>
      </x:c>
      <x:c r="H399" s="15" t="n">
        <x:v>53</x:v>
      </x:c>
    </x:row>
    <x:row r="400" ht="52" customHeight="1">
      <x:c r="A400" s="13" t="str">
        <x:v>O5-I09</x:v>
      </x:c>
      <x:c r="B400" s="13" t="str">
        <x:v>Le prêt retourné</x:v>
      </x:c>
      <x:c r="C400" s="13" t="str">
        <x:v>Histoire</x:v>
      </x:c>
      <x:c r="D400" s="13" t="str">
        <x:v>Interactions des voies</x:v>
      </x:c>
      <x:c r="E400" s="13" t="str">
        <x:v>Lire Histoire</x:v>
      </x:c>
      <x:c r="F400" s="13" t="str">
        <x:v>Reconstitution documentée V4 — nouvelle rédaction V5</x:v>
      </x:c>
      <x:c r="G400" s="15" t="n">
        <x:v>9</x:v>
      </x:c>
      <x:c r="H400" s="15" t="n">
        <x:v>54</x:v>
      </x:c>
    </x:row>
    <x:row r="401" ht="52" customHeight="1">
      <x:c r="A401" s="13" t="str">
        <x:v>O5-I10</x:v>
      </x:c>
      <x:c r="B401" s="13" t="str">
        <x:v>Un souvenir daté</x:v>
      </x:c>
      <x:c r="C401" s="13" t="str">
        <x:v>Histoire</x:v>
      </x:c>
      <x:c r="D401" s="13" t="str">
        <x:v>Interactions des voies</x:v>
      </x:c>
      <x:c r="E401" s="13" t="str">
        <x:v>Lire Histoire</x:v>
      </x:c>
      <x:c r="F401" s="13" t="str">
        <x:v>Reconstitution documentée V4 — nouvelle rédaction V5</x:v>
      </x:c>
      <x:c r="G401" s="15" t="n">
        <x:v>9</x:v>
      </x:c>
      <x:c r="H401" s="15" t="n">
        <x:v>55</x:v>
      </x:c>
    </x:row>
    <x:row r="402" ht="52" customHeight="1">
      <x:c r="A402" s="13" t="str">
        <x:v>O6-I01</x:v>
      </x:c>
      <x:c r="B402" s="13" t="str">
        <x:v>Harek rejoue son saut</x:v>
      </x:c>
      <x:c r="C402" s="13" t="str">
        <x:v>Histoire</x:v>
      </x:c>
      <x:c r="D402" s="13" t="str">
        <x:v>Interactions des voies</x:v>
      </x:c>
      <x:c r="E402" s="13" t="str">
        <x:v>Lire Histoire</x:v>
      </x:c>
      <x:c r="F402" s="13" t="str">
        <x:v>Reconstitution documentée V4 — nouvelle rédaction V5</x:v>
      </x:c>
      <x:c r="G402" s="15" t="n">
        <x:v>9</x:v>
      </x:c>
      <x:c r="H402" s="15" t="n">
        <x:v>56</x:v>
      </x:c>
    </x:row>
    <x:row r="403" ht="52" customHeight="1">
      <x:c r="A403" s="13" t="str">
        <x:v>O6-I02</x:v>
      </x:c>
      <x:c r="B403" s="13" t="str">
        <x:v>Yena choisit son outil</x:v>
      </x:c>
      <x:c r="C403" s="13" t="str">
        <x:v>Histoire</x:v>
      </x:c>
      <x:c r="D403" s="13" t="str">
        <x:v>Interactions des voies</x:v>
      </x:c>
      <x:c r="E403" s="13" t="str">
        <x:v>Lire Histoire</x:v>
      </x:c>
      <x:c r="F403" s="13" t="str">
        <x:v>Reconstitution documentée V4 — nouvelle rédaction V5</x:v>
      </x:c>
      <x:c r="G403" s="15" t="n">
        <x:v>9</x:v>
      </x:c>
      <x:c r="H403" s="15" t="n">
        <x:v>57</x:v>
      </x:c>
    </x:row>
    <x:row r="404" ht="52" customHeight="1">
      <x:c r="A404" s="13" t="str">
        <x:v>O6-I03</x:v>
      </x:c>
      <x:c r="B404" s="13" t="str">
        <x:v>Tov écoute le mur</x:v>
      </x:c>
      <x:c r="C404" s="13" t="str">
        <x:v>Histoire</x:v>
      </x:c>
      <x:c r="D404" s="13" t="str">
        <x:v>Interactions des voies</x:v>
      </x:c>
      <x:c r="E404" s="13" t="str">
        <x:v>Lire Histoire</x:v>
      </x:c>
      <x:c r="F404" s="13" t="str">
        <x:v>Reconstitution documentée V4 — nouvelle rédaction V5</x:v>
      </x:c>
      <x:c r="G404" s="15" t="n">
        <x:v>9</x:v>
      </x:c>
      <x:c r="H404" s="15" t="n">
        <x:v>58</x:v>
      </x:c>
    </x:row>
    <x:row r="405" ht="52" customHeight="1">
      <x:c r="A405" s="13" t="str">
        <x:v>O6-I04</x:v>
      </x:c>
      <x:c r="B405" s="13" t="str">
        <x:v>Le salut après défaite</x:v>
      </x:c>
      <x:c r="C405" s="13" t="str">
        <x:v>Histoire</x:v>
      </x:c>
      <x:c r="D405" s="13" t="str">
        <x:v>Interactions des voies</x:v>
      </x:c>
      <x:c r="E405" s="13" t="str">
        <x:v>Lire Histoire</x:v>
      </x:c>
      <x:c r="F405" s="13" t="str">
        <x:v>Reconstitution documentée V4 — nouvelle rédaction V5</x:v>
      </x:c>
      <x:c r="G405" s="15" t="n">
        <x:v>9</x:v>
      </x:c>
      <x:c r="H405" s="15" t="n">
        <x:v>59</x:v>
      </x:c>
    </x:row>
    <x:row r="406" ht="52" customHeight="1">
      <x:c r="A406" s="13" t="str">
        <x:v>O6-I05</x:v>
      </x:c>
      <x:c r="B406" s="13" t="str">
        <x:v>Les places de triade</x:v>
      </x:c>
      <x:c r="C406" s="13" t="str">
        <x:v>Histoire</x:v>
      </x:c>
      <x:c r="D406" s="13" t="str">
        <x:v>Interactions des voies</x:v>
      </x:c>
      <x:c r="E406" s="13" t="str">
        <x:v>Lire Histoire</x:v>
      </x:c>
      <x:c r="F406" s="13" t="str">
        <x:v>Reconstitution documentée V4 — nouvelle rédaction V5</x:v>
      </x:c>
      <x:c r="G406" s="15" t="n">
        <x:v>9</x:v>
      </x:c>
      <x:c r="H406" s="15" t="n">
        <x:v>60</x:v>
      </x:c>
    </x:row>
    <x:row r="407" ht="52" customHeight="1">
      <x:c r="A407" s="13" t="str">
        <x:v>O6-I06</x:v>
      </x:c>
      <x:c r="B407" s="13" t="str">
        <x:v>Le retour par la même rue</x:v>
      </x:c>
      <x:c r="C407" s="13" t="str">
        <x:v>Histoire</x:v>
      </x:c>
      <x:c r="D407" s="13" t="str">
        <x:v>Interactions des voies</x:v>
      </x:c>
      <x:c r="E407" s="13" t="str">
        <x:v>Lire Histoire</x:v>
      </x:c>
      <x:c r="F407" s="13" t="str">
        <x:v>Reconstitution documentée V4 — nouvelle rédaction V5</x:v>
      </x:c>
      <x:c r="G407" s="15" t="n">
        <x:v>9</x:v>
      </x:c>
      <x:c r="H407" s="15" t="n">
        <x:v>61</x:v>
      </x:c>
    </x:row>
    <x:row r="408" ht="52" customHeight="1">
      <x:c r="A408" s="13" t="str">
        <x:v>O6-I07</x:v>
      </x:c>
      <x:c r="B408" s="13" t="str">
        <x:v>Un quai, quatre projets</x:v>
      </x:c>
      <x:c r="C408" s="13" t="str">
        <x:v>Histoire</x:v>
      </x:c>
      <x:c r="D408" s="13" t="str">
        <x:v>Interactions des voies</x:v>
      </x:c>
      <x:c r="E408" s="13" t="str">
        <x:v>Lire Histoire</x:v>
      </x:c>
      <x:c r="F408" s="13" t="str">
        <x:v>Reconstitution documentée V4 — nouvelle rédaction V5</x:v>
      </x:c>
      <x:c r="G408" s="15" t="n">
        <x:v>9</x:v>
      </x:c>
      <x:c r="H408" s="15" t="n">
        <x:v>62</x:v>
      </x:c>
    </x:row>
    <x:row r="409" ht="52" customHeight="1">
      <x:c r="A409" s="13" t="str">
        <x:v>O6-I08</x:v>
      </x:c>
      <x:c r="B409" s="13" t="str">
        <x:v>La technique d’Harek a changé</x:v>
      </x:c>
      <x:c r="C409" s="13" t="str">
        <x:v>Histoire</x:v>
      </x:c>
      <x:c r="D409" s="13" t="str">
        <x:v>Interactions des voies</x:v>
      </x:c>
      <x:c r="E409" s="13" t="str">
        <x:v>Lire Histoire</x:v>
      </x:c>
      <x:c r="F409" s="13" t="str">
        <x:v>Reconstitution documentée V4 — nouvelle rédaction V5</x:v>
      </x:c>
      <x:c r="G409" s="15" t="n">
        <x:v>9</x:v>
      </x:c>
      <x:c r="H409" s="15" t="n">
        <x:v>63</x:v>
      </x:c>
    </x:row>
    <x:row r="410" ht="52" customHeight="1">
      <x:c r="A410" s="13" t="str">
        <x:v>O6-I09</x:v>
      </x:c>
      <x:c r="B410" s="13" t="str">
        <x:v>Une chambre n’est pas une promesse</x:v>
      </x:c>
      <x:c r="C410" s="13" t="str">
        <x:v>Histoire</x:v>
      </x:c>
      <x:c r="D410" s="13" t="str">
        <x:v>Interactions des voies</x:v>
      </x:c>
      <x:c r="E410" s="13" t="str">
        <x:v>Lire Histoire</x:v>
      </x:c>
      <x:c r="F410" s="13" t="str">
        <x:v>Reconstitution documentée V4 — nouvelle rédaction V5</x:v>
      </x:c>
      <x:c r="G410" s="15" t="n">
        <x:v>9</x:v>
      </x:c>
      <x:c r="H410" s="15" t="n">
        <x:v>64</x:v>
      </x:c>
    </x:row>
    <x:row r="411" ht="52" customHeight="1">
      <x:c r="A411" s="13" t="str">
        <x:v>O6-I10</x:v>
      </x:c>
      <x:c r="B411" s="13" t="str">
        <x:v>La terrasse à d’autres</x:v>
      </x:c>
      <x:c r="C411" s="13" t="str">
        <x:v>Histoire</x:v>
      </x:c>
      <x:c r="D411" s="13" t="str">
        <x:v>Interactions des voies</x:v>
      </x:c>
      <x:c r="E411" s="13" t="str">
        <x:v>Lire Histoire</x:v>
      </x:c>
      <x:c r="F411" s="13" t="str">
        <x:v>Reconstitution documentée V4 — nouvelle rédaction V5</x:v>
      </x:c>
      <x:c r="G411" s="15" t="n">
        <x:v>9</x:v>
      </x:c>
      <x:c r="H411" s="15" t="n">
        <x:v>65</x:v>
      </x:c>
    </x:row>
    <x:row r="412" ht="52" customHeight="1">
      <x:c r="A412" s="13" t="str">
        <x:v>O1-E1</x:v>
      </x:c>
      <x:c r="B412" s="13" t="str">
        <x:v>Mon seuil, mon nom</x:v>
      </x:c>
      <x:c r="C412" s="13" t="str">
        <x:v>Histoire</x:v>
      </x:c>
      <x:c r="D412" s="13" t="str">
        <x:v>Fins des six voies</x:v>
      </x:c>
      <x:c r="E412" s="13" t="str">
        <x:v>Lire Histoire</x:v>
      </x:c>
      <x:c r="F412" s="13" t="str">
        <x:v>Reconstitution documentée V4 — nouvelle rédaction V5</x:v>
      </x:c>
      <x:c r="G412" s="15" t="n">
        <x:v>10</x:v>
      </x:c>
      <x:c r="H412" s="15" t="n">
        <x:v>6</x:v>
      </x:c>
    </x:row>
    <x:row r="413" ht="52" customHeight="1">
      <x:c r="A413" s="13" t="str">
        <x:v>O1-E2</x:v>
      </x:c>
      <x:c r="B413" s="13" t="str">
        <x:v>La force sous mes limites</x:v>
      </x:c>
      <x:c r="C413" s="13" t="str">
        <x:v>Histoire</x:v>
      </x:c>
      <x:c r="D413" s="13" t="str">
        <x:v>Fins des six voies</x:v>
      </x:c>
      <x:c r="E413" s="13" t="str">
        <x:v>Lire Histoire</x:v>
      </x:c>
      <x:c r="F413" s="13" t="str">
        <x:v>Reconstitution documentée V4 — nouvelle rédaction V5</x:v>
      </x:c>
      <x:c r="G413" s="15" t="n">
        <x:v>10</x:v>
      </x:c>
      <x:c r="H413" s="15" t="n">
        <x:v>7</x:v>
      </x:c>
    </x:row>
    <x:row r="414" ht="52" customHeight="1">
      <x:c r="A414" s="13" t="str">
        <x:v>O1-E3</x:v>
      </x:c>
      <x:c r="B414" s="13" t="str">
        <x:v>Une porte entrouverte, sous conditions</x:v>
      </x:c>
      <x:c r="C414" s="13" t="str">
        <x:v>Histoire</x:v>
      </x:c>
      <x:c r="D414" s="13" t="str">
        <x:v>Fins des six voies</x:v>
      </x:c>
      <x:c r="E414" s="13" t="str">
        <x:v>Lire Histoire</x:v>
      </x:c>
      <x:c r="F414" s="13" t="str">
        <x:v>Reconstitution documentée V4 — nouvelle rédaction V5</x:v>
      </x:c>
      <x:c r="G414" s="15" t="n">
        <x:v>10</x:v>
      </x:c>
      <x:c r="H414" s="15" t="n">
        <x:v>8</x:v>
      </x:c>
    </x:row>
    <x:row r="415" ht="52" customHeight="1">
      <x:c r="A415" s="13" t="str">
        <x:v>O2-E1</x:v>
      </x:c>
      <x:c r="B415" s="13" t="str">
        <x:v>Le masque avec son histoire entière</x:v>
      </x:c>
      <x:c r="C415" s="13" t="str">
        <x:v>Histoire</x:v>
      </x:c>
      <x:c r="D415" s="13" t="str">
        <x:v>Fins des six voies</x:v>
      </x:c>
      <x:c r="E415" s="13" t="str">
        <x:v>Lire Histoire</x:v>
      </x:c>
      <x:c r="F415" s="13" t="str">
        <x:v>Reconstitution documentée V4 — nouvelle rédaction V5</x:v>
      </x:c>
      <x:c r="G415" s="15" t="n">
        <x:v>10</x:v>
      </x:c>
      <x:c r="H415" s="15" t="n">
        <x:v>9</x:v>
      </x:c>
    </x:row>
    <x:row r="416" ht="52" customHeight="1">
      <x:c r="A416" s="13" t="str">
        <x:v>O2-E2</x:v>
      </x:c>
      <x:c r="B416" s="13" t="str">
        <x:v>La galerie des voix liées</x:v>
      </x:c>
      <x:c r="C416" s="13" t="str">
        <x:v>Histoire</x:v>
      </x:c>
      <x:c r="D416" s="13" t="str">
        <x:v>Fins des six voies</x:v>
      </x:c>
      <x:c r="E416" s="13" t="str">
        <x:v>Lire Histoire</x:v>
      </x:c>
      <x:c r="F416" s="13" t="str">
        <x:v>Reconstitution documentée V4 — nouvelle rédaction V5</x:v>
      </x:c>
      <x:c r="G416" s="15" t="n">
        <x:v>10</x:v>
      </x:c>
      <x:c r="H416" s="15" t="n">
        <x:v>10</x:v>
      </x:c>
    </x:row>
    <x:row r="417" ht="52" customHeight="1">
      <x:c r="A417" s="13" t="str">
        <x:v>O2-E3</x:v>
      </x:c>
      <x:c r="B417" s="13" t="str">
        <x:v>Mon propre masque, leur garde</x:v>
      </x:c>
      <x:c r="C417" s="13" t="str">
        <x:v>Histoire</x:v>
      </x:c>
      <x:c r="D417" s="13" t="str">
        <x:v>Fins des six voies</x:v>
      </x:c>
      <x:c r="E417" s="13" t="str">
        <x:v>Lire Histoire</x:v>
      </x:c>
      <x:c r="F417" s="13" t="str">
        <x:v>Reconstitution documentée V4 — nouvelle rédaction V5</x:v>
      </x:c>
      <x:c r="G417" s="15" t="n">
        <x:v>10</x:v>
      </x:c>
      <x:c r="H417" s="15" t="n">
        <x:v>11</x:v>
      </x:c>
    </x:row>
    <x:row r="418" ht="52" customHeight="1">
      <x:c r="A418" s="13" t="str">
        <x:v>O3-E1</x:v>
      </x:c>
      <x:c r="B418" s="13" t="str">
        <x:v>Un foyer reconstruit par choix</x:v>
      </x:c>
      <x:c r="C418" s="13" t="str">
        <x:v>Histoire</x:v>
      </x:c>
      <x:c r="D418" s="13" t="str">
        <x:v>Fins des six voies</x:v>
      </x:c>
      <x:c r="E418" s="13" t="str">
        <x:v>Lire Histoire</x:v>
      </x:c>
      <x:c r="F418" s="13" t="str">
        <x:v>Reconstitution documentée V4 — nouvelle rédaction V5</x:v>
      </x:c>
      <x:c r="G418" s="15" t="n">
        <x:v>10</x:v>
      </x:c>
      <x:c r="H418" s="15" t="n">
        <x:v>12</x:v>
      </x:c>
    </x:row>
    <x:row r="419" ht="52" customHeight="1">
      <x:c r="A419" s="13" t="str">
        <x:v>O3-E2</x:v>
      </x:c>
      <x:c r="B419" s="13" t="str">
        <x:v>Les haltes des derniers noms</x:v>
      </x:c>
      <x:c r="C419" s="13" t="str">
        <x:v>Histoire</x:v>
      </x:c>
      <x:c r="D419" s="13" t="str">
        <x:v>Fins des six voies</x:v>
      </x:c>
      <x:c r="E419" s="13" t="str">
        <x:v>Lire Histoire</x:v>
      </x:c>
      <x:c r="F419" s="13" t="str">
        <x:v>Reconstitution documentée V4 — nouvelle rédaction V5</x:v>
      </x:c>
      <x:c r="G419" s="15" t="n">
        <x:v>10</x:v>
      </x:c>
      <x:c r="H419" s="15" t="n">
        <x:v>13</x:v>
      </x:c>
    </x:row>
    <x:row r="420" ht="52" customHeight="1">
      <x:c r="A420" s="13" t="str">
        <x:v>O3-E3</x:v>
      </x:c>
      <x:c r="B420" s="13" t="str">
        <x:v>Les archives confiées, ma route ouverte</x:v>
      </x:c>
      <x:c r="C420" s="13" t="str">
        <x:v>Histoire</x:v>
      </x:c>
      <x:c r="D420" s="13" t="str">
        <x:v>Fins des six voies</x:v>
      </x:c>
      <x:c r="E420" s="13" t="str">
        <x:v>Lire Histoire</x:v>
      </x:c>
      <x:c r="F420" s="13" t="str">
        <x:v>Reconstitution documentée V4 — nouvelle rédaction V5</x:v>
      </x:c>
      <x:c r="G420" s="15" t="n">
        <x:v>10</x:v>
      </x:c>
      <x:c r="H420" s="15" t="n">
        <x:v>14</x:v>
      </x:c>
    </x:row>
    <x:row r="421" ht="52" customHeight="1">
      <x:c r="A421" s="13" t="str">
        <x:v>O4-E1</x:v>
      </x:c>
      <x:c r="B421" s="13" t="str">
        <x:v>Le nom assumé avec les faits</x:v>
      </x:c>
      <x:c r="C421" s="13" t="str">
        <x:v>Histoire</x:v>
      </x:c>
      <x:c r="D421" s="13" t="str">
        <x:v>Fins des six voies</x:v>
      </x:c>
      <x:c r="E421" s="13" t="str">
        <x:v>Lire Histoire</x:v>
      </x:c>
      <x:c r="F421" s="13" t="str">
        <x:v>Reconstitution documentée V4 — nouvelle rédaction V5</x:v>
      </x:c>
      <x:c r="G421" s="15" t="n">
        <x:v>10</x:v>
      </x:c>
      <x:c r="H421" s="15" t="n">
        <x:v>15</x:v>
      </x:c>
    </x:row>
    <x:row r="422" ht="52" customHeight="1">
      <x:c r="A422" s="13" t="str">
        <x:v>O4-E2</x:v>
      </x:c>
      <x:c r="B422" s="13" t="str">
        <x:v>Un nom choisi pour ma route</x:v>
      </x:c>
      <x:c r="C422" s="13" t="str">
        <x:v>Histoire</x:v>
      </x:c>
      <x:c r="D422" s="13" t="str">
        <x:v>Fins des six voies</x:v>
      </x:c>
      <x:c r="E422" s="13" t="str">
        <x:v>Lire Histoire</x:v>
      </x:c>
      <x:c r="F422" s="13" t="str">
        <x:v>Reconstitution documentée V4 — nouvelle rédaction V5</x:v>
      </x:c>
      <x:c r="G422" s="15" t="n">
        <x:v>10</x:v>
      </x:c>
      <x:c r="H422" s="15" t="n">
        <x:v>16</x:v>
      </x:c>
    </x:row>
    <x:row r="423" ht="52" customHeight="1">
      <x:c r="A423" s="13" t="str">
        <x:v>O4-E3</x:v>
      </x:c>
      <x:c r="B423" s="13" t="str">
        <x:v>Réparer dans une fonction limitée</x:v>
      </x:c>
      <x:c r="C423" s="13" t="str">
        <x:v>Histoire</x:v>
      </x:c>
      <x:c r="D423" s="13" t="str">
        <x:v>Fins des six voies</x:v>
      </x:c>
      <x:c r="E423" s="13" t="str">
        <x:v>Lire Histoire</x:v>
      </x:c>
      <x:c r="F423" s="13" t="str">
        <x:v>Reconstitution documentée V4 — nouvelle rédaction V5</x:v>
      </x:c>
      <x:c r="G423" s="15" t="n">
        <x:v>10</x:v>
      </x:c>
      <x:c r="H423" s="15" t="n">
        <x:v>17</x:v>
      </x:c>
    </x:row>
    <x:row r="424" ht="52" customHeight="1">
      <x:c r="A424" s="13" t="str">
        <x:v>O5-E1</x:v>
      </x:c>
      <x:c r="B424" s="13" t="str">
        <x:v>L’alliance des deux routes</x:v>
      </x:c>
      <x:c r="C424" s="13" t="str">
        <x:v>Histoire</x:v>
      </x:c>
      <x:c r="D424" s="13" t="str">
        <x:v>Fins des six voies</x:v>
      </x:c>
      <x:c r="E424" s="13" t="str">
        <x:v>Lire Histoire</x:v>
      </x:c>
      <x:c r="F424" s="13" t="str">
        <x:v>Reconstitution documentée V4 — nouvelle rédaction V5</x:v>
      </x:c>
      <x:c r="G424" s="15" t="n">
        <x:v>10</x:v>
      </x:c>
      <x:c r="H424" s="15" t="n">
        <x:v>18</x:v>
      </x:c>
    </x:row>
    <x:row r="425" ht="52" customHeight="1">
      <x:c r="A425" s="13" t="str">
        <x:v>O5-E2</x:v>
      </x:c>
      <x:c r="B425" s="13" t="str">
        <x:v>La dette reconnue et soldée</x:v>
      </x:c>
      <x:c r="C425" s="13" t="str">
        <x:v>Histoire</x:v>
      </x:c>
      <x:c r="D425" s="13" t="str">
        <x:v>Fins des six voies</x:v>
      </x:c>
      <x:c r="E425" s="13" t="str">
        <x:v>Lire Histoire</x:v>
      </x:c>
      <x:c r="F425" s="13" t="str">
        <x:v>Reconstitution documentée V4 — nouvelle rédaction V5</x:v>
      </x:c>
      <x:c r="G425" s="15" t="n">
        <x:v>10</x:v>
      </x:c>
      <x:c r="H425" s="15" t="n">
        <x:v>19</x:v>
      </x:c>
    </x:row>
    <x:row r="426" ht="52" customHeight="1">
      <x:c r="A426" s="13" t="str">
        <x:v>O5-E3</x:v>
      </x:c>
      <x:c r="B426" s="13" t="str">
        <x:v>Un relais entre partenaires libres</x:v>
      </x:c>
      <x:c r="C426" s="13" t="str">
        <x:v>Histoire</x:v>
      </x:c>
      <x:c r="D426" s="13" t="str">
        <x:v>Fins des six voies</x:v>
      </x:c>
      <x:c r="E426" s="13" t="str">
        <x:v>Lire Histoire</x:v>
      </x:c>
      <x:c r="F426" s="13" t="str">
        <x:v>Reconstitution documentée V4 — nouvelle rédaction V5</x:v>
      </x:c>
      <x:c r="G426" s="15" t="n">
        <x:v>10</x:v>
      </x:c>
      <x:c r="H426" s="15" t="n">
        <x:v>20</x:v>
      </x:c>
    </x:row>
    <x:row r="427" ht="52" customHeight="1">
      <x:c r="A427" s="13" t="str">
        <x:v>O6-E1</x:v>
      </x:c>
      <x:c r="B427" s="13" t="str">
        <x:v>La maison des futurs chasseurs</x:v>
      </x:c>
      <x:c r="C427" s="13" t="str">
        <x:v>Histoire</x:v>
      </x:c>
      <x:c r="D427" s="13" t="str">
        <x:v>Fins des six voies</x:v>
      </x:c>
      <x:c r="E427" s="13" t="str">
        <x:v>Lire Histoire</x:v>
      </x:c>
      <x:c r="F427" s="13" t="str">
        <x:v>Reconstitution documentée V4 — nouvelle rédaction V5</x:v>
      </x:c>
      <x:c r="G427" s="15" t="n">
        <x:v>10</x:v>
      </x:c>
      <x:c r="H427" s="15" t="n">
        <x:v>21</x:v>
      </x:c>
    </x:row>
    <x:row r="428" ht="52" customHeight="1">
      <x:c r="A428" s="13" t="str">
        <x:v>O6-E2</x:v>
      </x:c>
      <x:c r="B428" s="13" t="str">
        <x:v>Le cercle de chasse choisi</x:v>
      </x:c>
      <x:c r="C428" s="13" t="str">
        <x:v>Histoire</x:v>
      </x:c>
      <x:c r="D428" s="13" t="str">
        <x:v>Fins des six voies</x:v>
      </x:c>
      <x:c r="E428" s="13" t="str">
        <x:v>Lire Histoire</x:v>
      </x:c>
      <x:c r="F428" s="13" t="str">
        <x:v>Reconstitution documentée V4 — nouvelle rédaction V5</x:v>
      </x:c>
      <x:c r="G428" s="15" t="n">
        <x:v>10</x:v>
      </x:c>
      <x:c r="H428" s="15" t="n">
        <x:v>22</x:v>
      </x:c>
    </x:row>
    <x:row r="429" ht="52" customHeight="1">
      <x:c r="A429" s="13" t="str">
        <x:v>O6-E3</x:v>
      </x:c>
      <x:c r="B429" s="13" t="str">
        <x:v>Transmettre puis explorer</x:v>
      </x:c>
      <x:c r="C429" s="13" t="str">
        <x:v>Histoire</x:v>
      </x:c>
      <x:c r="D429" s="13" t="str">
        <x:v>Fins des six voies</x:v>
      </x:c>
      <x:c r="E429" s="13" t="str">
        <x:v>Lire Histoire</x:v>
      </x:c>
      <x:c r="F429" s="13" t="str">
        <x:v>Reconstitution documentée V4 — nouvelle rédaction V5</x:v>
      </x:c>
      <x:c r="G429" s="15" t="n">
        <x:v>10</x:v>
      </x:c>
      <x:c r="H429" s="15" t="n">
        <x:v>23</x:v>
      </x:c>
    </x:row>
    <x:row r="430" ht="52" customHeight="1">
      <x:c r="A430" s="13" t="str">
        <x:v>R2-CC01</x:v>
      </x:c>
      <x:c r="B430" s="13" t="str">
        <x:v>Les traces sur la forge</x:v>
      </x:c>
      <x:c r="C430" s="13" t="str">
        <x:v>Histoire</x:v>
      </x:c>
      <x:c r="D430" s="13" t="str">
        <x:v>Contrats des clans</x:v>
      </x:c>
      <x:c r="E430" s="13" t="str">
        <x:v>Lire Histoire</x:v>
      </x:c>
      <x:c r="F430" s="13" t="str">
        <x:v>Reconstitution documentée V4 — nouvelle rédaction V5</x:v>
      </x:c>
      <x:c r="G430" s="15" t="n">
        <x:v>12</x:v>
      </x:c>
      <x:c r="H430" s="15" t="n">
        <x:v>6</x:v>
      </x:c>
    </x:row>
    <x:row r="431" ht="52" customHeight="1">
      <x:c r="A431" s="13" t="str">
        <x:v>R2-CC02</x:v>
      </x:c>
      <x:c r="B431" s="13" t="str">
        <x:v>La braise dans le nid</x:v>
      </x:c>
      <x:c r="C431" s="13" t="str">
        <x:v>Histoire</x:v>
      </x:c>
      <x:c r="D431" s="13" t="str">
        <x:v>Contrats des clans</x:v>
      </x:c>
      <x:c r="E431" s="13" t="str">
        <x:v>Lire Histoire</x:v>
      </x:c>
      <x:c r="F431" s="13" t="str">
        <x:v>Reconstitution documentée V4 — nouvelle rédaction V5</x:v>
      </x:c>
      <x:c r="G431" s="15" t="n">
        <x:v>12</x:v>
      </x:c>
      <x:c r="H431" s="15" t="n">
        <x:v>7</x:v>
      </x:c>
    </x:row>
    <x:row r="432" ht="52" customHeight="1">
      <x:c r="A432" s="13" t="str">
        <x:v>R2-CC03</x:v>
      </x:c>
      <x:c r="B432" s="13" t="str">
        <x:v>Le premier toit rendu</x:v>
      </x:c>
      <x:c r="C432" s="13" t="str">
        <x:v>Histoire</x:v>
      </x:c>
      <x:c r="D432" s="13" t="str">
        <x:v>Contrats des clans</x:v>
      </x:c>
      <x:c r="E432" s="13" t="str">
        <x:v>Lire Histoire</x:v>
      </x:c>
      <x:c r="F432" s="13" t="str">
        <x:v>Reconstitution documentée V4 — nouvelle rédaction V5</x:v>
      </x:c>
      <x:c r="G432" s="15" t="n">
        <x:v>12</x:v>
      </x:c>
      <x:c r="H432" s="15" t="n">
        <x:v>8</x:v>
      </x:c>
    </x:row>
    <x:row r="433" ht="52" customHeight="1">
      <x:c r="A433" s="13" t="str">
        <x:v>R2-CC04</x:v>
      </x:c>
      <x:c r="B433" s="13" t="str">
        <x:v>L’eau au mauvais niveau</x:v>
      </x:c>
      <x:c r="C433" s="13" t="str">
        <x:v>Histoire</x:v>
      </x:c>
      <x:c r="D433" s="13" t="str">
        <x:v>Contrats des clans</x:v>
      </x:c>
      <x:c r="E433" s="13" t="str">
        <x:v>Lire Histoire</x:v>
      </x:c>
      <x:c r="F433" s="13" t="str">
        <x:v>Reconstitution documentée V4 — nouvelle rédaction V5</x:v>
      </x:c>
      <x:c r="G433" s="15" t="n">
        <x:v>12</x:v>
      </x:c>
      <x:c r="H433" s="15" t="n">
        <x:v>9</x:v>
      </x:c>
    </x:row>
    <x:row r="434" ht="52" customHeight="1">
      <x:c r="A434" s="13" t="str">
        <x:v>R2-CC05</x:v>
      </x:c>
      <x:c r="B434" s="13" t="str">
        <x:v>Le reflet sous la dalle</x:v>
      </x:c>
      <x:c r="C434" s="13" t="str">
        <x:v>Histoire</x:v>
      </x:c>
      <x:c r="D434" s="13" t="str">
        <x:v>Contrats des clans</x:v>
      </x:c>
      <x:c r="E434" s="13" t="str">
        <x:v>Lire Histoire</x:v>
      </x:c>
      <x:c r="F434" s="13" t="str">
        <x:v>Reconstitution documentée V4 — nouvelle rédaction V5</x:v>
      </x:c>
      <x:c r="G434" s="15" t="n">
        <x:v>12</x:v>
      </x:c>
      <x:c r="H434" s="15" t="n">
        <x:v>10</x:v>
      </x:c>
    </x:row>
    <x:row r="435" ht="52" customHeight="1">
      <x:c r="A435" s="13" t="str">
        <x:v>R2-CC06</x:v>
      </x:c>
      <x:c r="B435" s="13" t="str">
        <x:v>La citerne repartagée</x:v>
      </x:c>
      <x:c r="C435" s="13" t="str">
        <x:v>Histoire</x:v>
      </x:c>
      <x:c r="D435" s="13" t="str">
        <x:v>Contrats des clans</x:v>
      </x:c>
      <x:c r="E435" s="13" t="str">
        <x:v>Lire Histoire</x:v>
      </x:c>
      <x:c r="F435" s="13" t="str">
        <x:v>Reconstitution documentée V4 — nouvelle rédaction V5</x:v>
      </x:c>
      <x:c r="G435" s="15" t="n">
        <x:v>12</x:v>
      </x:c>
      <x:c r="H435" s="15" t="n">
        <x:v>11</x:v>
      </x:c>
    </x:row>
    <x:row r="436" ht="52" customHeight="1">
      <x:c r="A436" s="13" t="str">
        <x:v>R2-CC07</x:v>
      </x:c>
      <x:c r="B436" s="13" t="str">
        <x:v>Le vide entre les branches</x:v>
      </x:c>
      <x:c r="C436" s="13" t="str">
        <x:v>Histoire</x:v>
      </x:c>
      <x:c r="D436" s="13" t="str">
        <x:v>Contrats des clans</x:v>
      </x:c>
      <x:c r="E436" s="13" t="str">
        <x:v>Lire Histoire</x:v>
      </x:c>
      <x:c r="F436" s="13" t="str">
        <x:v>Reconstitution documentée V4 — nouvelle rédaction V5</x:v>
      </x:c>
      <x:c r="G436" s="15" t="n">
        <x:v>12</x:v>
      </x:c>
      <x:c r="H436" s="15" t="n">
        <x:v>12</x:v>
      </x:c>
    </x:row>
    <x:row r="437" ht="52" customHeight="1">
      <x:c r="A437" s="13" t="str">
        <x:v>R2-CC08</x:v>
      </x:c>
      <x:c r="B437" s="13" t="str">
        <x:v>Le chasseur des plateformes</x:v>
      </x:c>
      <x:c r="C437" s="13" t="str">
        <x:v>Histoire</x:v>
      </x:c>
      <x:c r="D437" s="13" t="str">
        <x:v>Contrats des clans</x:v>
      </x:c>
      <x:c r="E437" s="13" t="str">
        <x:v>Lire Histoire</x:v>
      </x:c>
      <x:c r="F437" s="13" t="str">
        <x:v>Reconstitution documentée V4 — nouvelle rédaction V5</x:v>
      </x:c>
      <x:c r="G437" s="15" t="n">
        <x:v>12</x:v>
      </x:c>
      <x:c r="H437" s="15" t="n">
        <x:v>13</x:v>
      </x:c>
    </x:row>
    <x:row r="438" ht="52" customHeight="1">
      <x:c r="A438" s="13" t="str">
        <x:v>R2-CC09</x:v>
      </x:c>
      <x:c r="B438" s="13" t="str">
        <x:v>Une branche pour deux routes</x:v>
      </x:c>
      <x:c r="C438" s="13" t="str">
        <x:v>Histoire</x:v>
      </x:c>
      <x:c r="D438" s="13" t="str">
        <x:v>Contrats des clans</x:v>
      </x:c>
      <x:c r="E438" s="13" t="str">
        <x:v>Lire Histoire</x:v>
      </x:c>
      <x:c r="F438" s="13" t="str">
        <x:v>Reconstitution documentée V4 — nouvelle rédaction V5</x:v>
      </x:c>
      <x:c r="G438" s="15" t="n">
        <x:v>12</x:v>
      </x:c>
      <x:c r="H438" s="15" t="n">
        <x:v>14</x:v>
      </x:c>
    </x:row>
    <x:row r="439" ht="52" customHeight="1">
      <x:c r="A439" s="13" t="str">
        <x:v>R2-CC10</x:v>
      </x:c>
      <x:c r="B439" s="13" t="str">
        <x:v>Les roseaux couchés</x:v>
      </x:c>
      <x:c r="C439" s="13" t="str">
        <x:v>Histoire</x:v>
      </x:c>
      <x:c r="D439" s="13" t="str">
        <x:v>Contrats des clans</x:v>
      </x:c>
      <x:c r="E439" s="13" t="str">
        <x:v>Lire Histoire</x:v>
      </x:c>
      <x:c r="F439" s="13" t="str">
        <x:v>Reconstitution documentée V4 — nouvelle rédaction V5</x:v>
      </x:c>
      <x:c r="G439" s="15" t="n">
        <x:v>12</x:v>
      </x:c>
      <x:c r="H439" s="15" t="n">
        <x:v>15</x:v>
      </x:c>
    </x:row>
    <x:row r="440" ht="52" customHeight="1">
      <x:c r="A440" s="13" t="str">
        <x:v>R2-CC11</x:v>
      </x:c>
      <x:c r="B440" s="13" t="str">
        <x:v>La masse sous le ponton</x:v>
      </x:c>
      <x:c r="C440" s="13" t="str">
        <x:v>Histoire</x:v>
      </x:c>
      <x:c r="D440" s="13" t="str">
        <x:v>Contrats des clans</x:v>
      </x:c>
      <x:c r="E440" s="13" t="str">
        <x:v>Lire Histoire</x:v>
      </x:c>
      <x:c r="F440" s="13" t="str">
        <x:v>Reconstitution documentée V4 — nouvelle rédaction V5</x:v>
      </x:c>
      <x:c r="G440" s="15" t="n">
        <x:v>12</x:v>
      </x:c>
      <x:c r="H440" s="15" t="n">
        <x:v>16</x:v>
      </x:c>
    </x:row>
    <x:row r="441" ht="52" customHeight="1">
      <x:c r="A441" s="13" t="str">
        <x:v>R2-CC12</x:v>
      </x:c>
      <x:c r="B441" s="13" t="str">
        <x:v>Le chenal des retours</x:v>
      </x:c>
      <x:c r="C441" s="13" t="str">
        <x:v>Histoire</x:v>
      </x:c>
      <x:c r="D441" s="13" t="str">
        <x:v>Contrats des clans</x:v>
      </x:c>
      <x:c r="E441" s="13" t="str">
        <x:v>Lire Histoire</x:v>
      </x:c>
      <x:c r="F441" s="13" t="str">
        <x:v>Reconstitution documentée V4 — nouvelle rédaction V5</x:v>
      </x:c>
      <x:c r="G441" s="15" t="n">
        <x:v>12</x:v>
      </x:c>
      <x:c r="H441" s="15" t="n">
        <x:v>17</x:v>
      </x:c>
    </x:row>
    <x:row r="442" ht="52" customHeight="1">
      <x:c r="A442" s="13" t="str">
        <x:v>R2-CC13</x:v>
      </x:c>
      <x:c r="B442" s="13" t="str">
        <x:v>L’éclair derrière la crête</x:v>
      </x:c>
      <x:c r="C442" s="13" t="str">
        <x:v>Histoire</x:v>
      </x:c>
      <x:c r="D442" s="13" t="str">
        <x:v>Contrats des clans</x:v>
      </x:c>
      <x:c r="E442" s="13" t="str">
        <x:v>Lire Histoire</x:v>
      </x:c>
      <x:c r="F442" s="13" t="str">
        <x:v>Reconstitution documentée V4 — nouvelle rédaction V5</x:v>
      </x:c>
      <x:c r="G442" s="15" t="n">
        <x:v>12</x:v>
      </x:c>
      <x:c r="H442" s="15" t="n">
        <x:v>18</x:v>
      </x:c>
    </x:row>
    <x:row r="443" ht="52" customHeight="1">
      <x:c r="A443" s="13" t="str">
        <x:v>R2-CC14</x:v>
      </x:c>
      <x:c r="B443" s="13" t="str">
        <x:v>Le duel sous les grondements</x:v>
      </x:c>
      <x:c r="C443" s="13" t="str">
        <x:v>Histoire</x:v>
      </x:c>
      <x:c r="D443" s="13" t="str">
        <x:v>Contrats des clans</x:v>
      </x:c>
      <x:c r="E443" s="13" t="str">
        <x:v>Lire Histoire</x:v>
      </x:c>
      <x:c r="F443" s="13" t="str">
        <x:v>Reconstitution documentée V4 — nouvelle rédaction V5</x:v>
      </x:c>
      <x:c r="G443" s="15" t="n">
        <x:v>12</x:v>
      </x:c>
      <x:c r="H443" s="15" t="n">
        <x:v>19</x:v>
      </x:c>
    </x:row>
    <x:row r="444" ht="52" customHeight="1">
      <x:c r="A444" s="13" t="str">
        <x:v>R2-CC15</x:v>
      </x:c>
      <x:c r="B444" s="13" t="str">
        <x:v>La route après l’orage</x:v>
      </x:c>
      <x:c r="C444" s="13" t="str">
        <x:v>Histoire</x:v>
      </x:c>
      <x:c r="D444" s="13" t="str">
        <x:v>Contrats des clans</x:v>
      </x:c>
      <x:c r="E444" s="13" t="str">
        <x:v>Lire Histoire</x:v>
      </x:c>
      <x:c r="F444" s="13" t="str">
        <x:v>Reconstitution documentée V4 — nouvelle rédaction V5</x:v>
      </x:c>
      <x:c r="G444" s="15" t="n">
        <x:v>12</x:v>
      </x:c>
      <x:c r="H444" s="15" t="n">
        <x:v>20</x:v>
      </x:c>
    </x:row>
    <x:row r="445" ht="52" customHeight="1">
      <x:c r="A445" s="13" t="str">
        <x:v>R2-CC16</x:v>
      </x:c>
      <x:c r="B445" s="13" t="str">
        <x:v>La coque échouée</x:v>
      </x:c>
      <x:c r="C445" s="13" t="str">
        <x:v>Histoire</x:v>
      </x:c>
      <x:c r="D445" s="13" t="str">
        <x:v>Contrats des clans</x:v>
      </x:c>
      <x:c r="E445" s="13" t="str">
        <x:v>Lire Histoire</x:v>
      </x:c>
      <x:c r="F445" s="13" t="str">
        <x:v>Reconstitution documentée V4 — nouvelle rédaction V5</x:v>
      </x:c>
      <x:c r="G445" s="15" t="n">
        <x:v>12</x:v>
      </x:c>
      <x:c r="H445" s="15" t="n">
        <x:v>21</x:v>
      </x:c>
    </x:row>
    <x:row r="446" ht="52" customHeight="1">
      <x:c r="A446" s="13" t="str">
        <x:v>R2-CC17</x:v>
      </x:c>
      <x:c r="B446" s="13" t="str">
        <x:v>L’ombre sous la houle</x:v>
      </x:c>
      <x:c r="C446" s="13" t="str">
        <x:v>Histoire</x:v>
      </x:c>
      <x:c r="D446" s="13" t="str">
        <x:v>Contrats des clans</x:v>
      </x:c>
      <x:c r="E446" s="13" t="str">
        <x:v>Lire Histoire</x:v>
      </x:c>
      <x:c r="F446" s="13" t="str">
        <x:v>Reconstitution documentée V4 — nouvelle rédaction V5</x:v>
      </x:c>
      <x:c r="G446" s="15" t="n">
        <x:v>12</x:v>
      </x:c>
      <x:c r="H446" s="15" t="n">
        <x:v>22</x:v>
      </x:c>
    </x:row>
    <x:row r="447" ht="52" customHeight="1">
      <x:c r="A447" s="13" t="str">
        <x:v>R2-CC18</x:v>
      </x:c>
      <x:c r="B447" s="13" t="str">
        <x:v>Remettre la coque à l’eau</x:v>
      </x:c>
      <x:c r="C447" s="13" t="str">
        <x:v>Histoire</x:v>
      </x:c>
      <x:c r="D447" s="13" t="str">
        <x:v>Contrats des clans</x:v>
      </x:c>
      <x:c r="E447" s="13" t="str">
        <x:v>Lire Histoire</x:v>
      </x:c>
      <x:c r="F447" s="13" t="str">
        <x:v>Reconstitution documentée V4 — nouvelle rédaction V5</x:v>
      </x:c>
      <x:c r="G447" s="15" t="n">
        <x:v>12</x:v>
      </x:c>
      <x:c r="H447" s="15" t="n">
        <x:v>23</x:v>
      </x:c>
    </x:row>
    <x:row r="448" ht="52" customHeight="1">
      <x:c r="A448" s="13" t="str">
        <x:v>R2-CC19</x:v>
      </x:c>
      <x:c r="B448" s="13" t="str">
        <x:v>Le four qui ne chante plus</x:v>
      </x:c>
      <x:c r="C448" s="13" t="str">
        <x:v>Histoire</x:v>
      </x:c>
      <x:c r="D448" s="13" t="str">
        <x:v>Contrats des clans</x:v>
      </x:c>
      <x:c r="E448" s="13" t="str">
        <x:v>Lire Histoire</x:v>
      </x:c>
      <x:c r="F448" s="13" t="str">
        <x:v>Reconstitution documentée V4 — nouvelle rédaction V5</x:v>
      </x:c>
      <x:c r="G448" s="15" t="n">
        <x:v>12</x:v>
      </x:c>
      <x:c r="H448" s="15" t="n">
        <x:v>24</x:v>
      </x:c>
    </x:row>
    <x:row r="449" ht="52" customHeight="1">
      <x:c r="A449" s="13" t="str">
        <x:v>R2-CC20</x:v>
      </x:c>
      <x:c r="B449" s="13" t="str">
        <x:v>Les griffes dans la roche chaude</x:v>
      </x:c>
      <x:c r="C449" s="13" t="str">
        <x:v>Histoire</x:v>
      </x:c>
      <x:c r="D449" s="13" t="str">
        <x:v>Contrats des clans</x:v>
      </x:c>
      <x:c r="E449" s="13" t="str">
        <x:v>Lire Histoire</x:v>
      </x:c>
      <x:c r="F449" s="13" t="str">
        <x:v>Reconstitution documentée V4 — nouvelle rédaction V5</x:v>
      </x:c>
      <x:c r="G449" s="15" t="n">
        <x:v>12</x:v>
      </x:c>
      <x:c r="H449" s="15" t="n">
        <x:v>25</x:v>
      </x:c>
    </x:row>
    <x:row r="450" ht="52" customHeight="1">
      <x:c r="A450" s="13" t="str">
        <x:v>R2-CC21</x:v>
      </x:c>
      <x:c r="B450" s="13" t="str">
        <x:v>L’outil forgé ensemble</x:v>
      </x:c>
      <x:c r="C450" s="13" t="str">
        <x:v>Histoire</x:v>
      </x:c>
      <x:c r="D450" s="13" t="str">
        <x:v>Contrats des clans</x:v>
      </x:c>
      <x:c r="E450" s="13" t="str">
        <x:v>Lire Histoire</x:v>
      </x:c>
      <x:c r="F450" s="13" t="str">
        <x:v>Reconstitution documentée V4 — nouvelle rédaction V5</x:v>
      </x:c>
      <x:c r="G450" s="15" t="n">
        <x:v>12</x:v>
      </x:c>
      <x:c r="H450" s="15" t="n">
        <x:v>26</x:v>
      </x:c>
    </x:row>
    <x:row r="451" ht="52" customHeight="1">
      <x:c r="A451" s="13" t="str">
        <x:v>R2-CC22</x:v>
      </x:c>
      <x:c r="B451" s="13" t="str">
        <x:v>Les traces sous le givre</x:v>
      </x:c>
      <x:c r="C451" s="13" t="str">
        <x:v>Histoire</x:v>
      </x:c>
      <x:c r="D451" s="13" t="str">
        <x:v>Contrats des clans</x:v>
      </x:c>
      <x:c r="E451" s="13" t="str">
        <x:v>Lire Histoire</x:v>
      </x:c>
      <x:c r="F451" s="13" t="str">
        <x:v>Reconstitution documentée V4 — nouvelle rédaction V5</x:v>
      </x:c>
      <x:c r="G451" s="15" t="n">
        <x:v>12</x:v>
      </x:c>
      <x:c r="H451" s="15" t="n">
        <x:v>27</x:v>
      </x:c>
    </x:row>
    <x:row r="452" ht="52" customHeight="1">
      <x:c r="A452" s="13" t="str">
        <x:v>R2-CC23</x:v>
      </x:c>
      <x:c r="B452" s="13" t="str">
        <x:v>Le souffle dans la faille</x:v>
      </x:c>
      <x:c r="C452" s="13" t="str">
        <x:v>Histoire</x:v>
      </x:c>
      <x:c r="D452" s="13" t="str">
        <x:v>Contrats des clans</x:v>
      </x:c>
      <x:c r="E452" s="13" t="str">
        <x:v>Lire Histoire</x:v>
      </x:c>
      <x:c r="F452" s="13" t="str">
        <x:v>Reconstitution documentée V4 — nouvelle rédaction V5</x:v>
      </x:c>
      <x:c r="G452" s="15" t="n">
        <x:v>12</x:v>
      </x:c>
      <x:c r="H452" s="15" t="n">
        <x:v>28</x:v>
      </x:c>
    </x:row>
    <x:row r="453" ht="52" customHeight="1">
      <x:c r="A453" s="13" t="str">
        <x:v>R2-CC24</x:v>
      </x:c>
      <x:c r="B453" s="13" t="str">
        <x:v>Le dernier repère blanc</x:v>
      </x:c>
      <x:c r="C453" s="13" t="str">
        <x:v>Histoire</x:v>
      </x:c>
      <x:c r="D453" s="13" t="str">
        <x:v>Contrats des clans</x:v>
      </x:c>
      <x:c r="E453" s="13" t="str">
        <x:v>Lire Histoire</x:v>
      </x:c>
      <x:c r="F453" s="13" t="str">
        <x:v>Reconstitution documentée V4 — nouvelle rédaction V5</x:v>
      </x:c>
      <x:c r="G453" s="15" t="n">
        <x:v>12</x:v>
      </x:c>
      <x:c r="H453" s="15" t="n">
        <x:v>29</x:v>
      </x:c>
    </x:row>
    <x:row r="454" ht="52" customHeight="1">
      <x:c r="A454" s="13" t="str">
        <x:v>R2-CC25</x:v>
      </x:c>
      <x:c r="B454" s="13" t="str">
        <x:v>L’écho des anciennes pierres</x:v>
      </x:c>
      <x:c r="C454" s="13" t="str">
        <x:v>Histoire</x:v>
      </x:c>
      <x:c r="D454" s="13" t="str">
        <x:v>Contrats des clans</x:v>
      </x:c>
      <x:c r="E454" s="13" t="str">
        <x:v>Lire Histoire</x:v>
      </x:c>
      <x:c r="F454" s="13" t="str">
        <x:v>Reconstitution documentée V4 — nouvelle rédaction V5</x:v>
      </x:c>
      <x:c r="G454" s="15" t="n">
        <x:v>12</x:v>
      </x:c>
      <x:c r="H454" s="15" t="n">
        <x:v>30</x:v>
      </x:c>
    </x:row>
    <x:row r="455" ht="52" customHeight="1">
      <x:c r="A455" s="13" t="str">
        <x:v>R2-CC26</x:v>
      </x:c>
      <x:c r="B455" s="13" t="str">
        <x:v>La chambre qui change de face</x:v>
      </x:c>
      <x:c r="C455" s="13" t="str">
        <x:v>Histoire</x:v>
      </x:c>
      <x:c r="D455" s="13" t="str">
        <x:v>Contrats des clans</x:v>
      </x:c>
      <x:c r="E455" s="13" t="str">
        <x:v>Lire Histoire</x:v>
      </x:c>
      <x:c r="F455" s="13" t="str">
        <x:v>Reconstitution documentée V4 — nouvelle rédaction V5</x:v>
      </x:c>
      <x:c r="G455" s="15" t="n">
        <x:v>12</x:v>
      </x:c>
      <x:c r="H455" s="15" t="n">
        <x:v>31</x:v>
      </x:c>
    </x:row>
    <x:row r="456" ht="52" customHeight="1">
      <x:c r="A456" s="13" t="str">
        <x:v>R2-CC27</x:v>
      </x:c>
      <x:c r="B456" s="13" t="str">
        <x:v>La salle rendue à la visite</x:v>
      </x:c>
      <x:c r="C456" s="13" t="str">
        <x:v>Histoire</x:v>
      </x:c>
      <x:c r="D456" s="13" t="str">
        <x:v>Contrats des clans</x:v>
      </x:c>
      <x:c r="E456" s="13" t="str">
        <x:v>Lire Histoire</x:v>
      </x:c>
      <x:c r="F456" s="13" t="str">
        <x:v>Reconstitution documentée V4 — nouvelle rédaction V5</x:v>
      </x:c>
      <x:c r="G456" s="15" t="n">
        <x:v>12</x:v>
      </x:c>
      <x:c r="H456" s="15" t="n">
        <x:v>32</x:v>
      </x:c>
    </x:row>
    <x:row r="457" ht="52" customHeight="1">
      <x:c r="A457" s="13" t="str">
        <x:v>R2-CC28</x:v>
      </x:c>
      <x:c r="B457" s="13" t="str">
        <x:v>La clôture muette</x:v>
      </x:c>
      <x:c r="C457" s="13" t="str">
        <x:v>Histoire</x:v>
      </x:c>
      <x:c r="D457" s="13" t="str">
        <x:v>Contrats des clans</x:v>
      </x:c>
      <x:c r="E457" s="13" t="str">
        <x:v>Lire Histoire</x:v>
      </x:c>
      <x:c r="F457" s="13" t="str">
        <x:v>Reconstitution documentée V4 — nouvelle rédaction V5</x:v>
      </x:c>
      <x:c r="G457" s="15" t="n">
        <x:v>12</x:v>
      </x:c>
      <x:c r="H457" s="15" t="n">
        <x:v>33</x:v>
      </x:c>
    </x:row>
    <x:row r="458" ht="52" customHeight="1">
      <x:c r="A458" s="13" t="str">
        <x:v>R2-CC29</x:v>
      </x:c>
      <x:c r="B458" s="13" t="str">
        <x:v>La proie hors de son secteur</x:v>
      </x:c>
      <x:c r="C458" s="13" t="str">
        <x:v>Histoire</x:v>
      </x:c>
      <x:c r="D458" s="13" t="str">
        <x:v>Contrats des clans</x:v>
      </x:c>
      <x:c r="E458" s="13" t="str">
        <x:v>Lire Histoire</x:v>
      </x:c>
      <x:c r="F458" s="13" t="str">
        <x:v>Reconstitution documentée V4 — nouvelle rédaction V5</x:v>
      </x:c>
      <x:c r="G458" s="15" t="n">
        <x:v>12</x:v>
      </x:c>
      <x:c r="H458" s="15" t="n">
        <x:v>34</x:v>
      </x:c>
    </x:row>
    <x:row r="459" ht="52" customHeight="1">
      <x:c r="A459" s="13" t="str">
        <x:v>R2-CC30</x:v>
      </x:c>
      <x:c r="B459" s="13" t="str">
        <x:v>Le passage qu’on surveille</x:v>
      </x:c>
      <x:c r="C459" s="13" t="str">
        <x:v>Histoire</x:v>
      </x:c>
      <x:c r="D459" s="13" t="str">
        <x:v>Contrats des clans</x:v>
      </x:c>
      <x:c r="E459" s="13" t="str">
        <x:v>Lire Histoire</x:v>
      </x:c>
      <x:c r="F459" s="13" t="str">
        <x:v>Reconstitution documentée V4 — nouvelle rédaction V5</x:v>
      </x:c>
      <x:c r="G459" s="15" t="n">
        <x:v>12</x:v>
      </x:c>
      <x:c r="H459" s="15" t="n">
        <x:v>35</x:v>
      </x:c>
    </x:row>
    <x:row r="460" ht="52" customHeight="1">
      <x:c r="A460" s="13" t="str">
        <x:v>R2-CC31</x:v>
      </x:c>
      <x:c r="B460" s="13" t="str">
        <x:v>Le convoi dispersé</x:v>
      </x:c>
      <x:c r="C460" s="13" t="str">
        <x:v>Histoire</x:v>
      </x:c>
      <x:c r="D460" s="13" t="str">
        <x:v>Contrats des clans</x:v>
      </x:c>
      <x:c r="E460" s="13" t="str">
        <x:v>Lire Histoire</x:v>
      </x:c>
      <x:c r="F460" s="13" t="str">
        <x:v>Reconstitution documentée V4 — nouvelle rédaction V5</x:v>
      </x:c>
      <x:c r="G460" s="15" t="n">
        <x:v>12</x:v>
      </x:c>
      <x:c r="H460" s="15" t="n">
        <x:v>36</x:v>
      </x:c>
    </x:row>
    <x:row r="461" ht="52" customHeight="1">
      <x:c r="A461" s="13" t="str">
        <x:v>R2-CC32</x:v>
      </x:c>
      <x:c r="B461" s="13" t="str">
        <x:v>L’abordage du sas bloqué</x:v>
      </x:c>
      <x:c r="C461" s="13" t="str">
        <x:v>Histoire</x:v>
      </x:c>
      <x:c r="D461" s="13" t="str">
        <x:v>Contrats des clans</x:v>
      </x:c>
      <x:c r="E461" s="13" t="str">
        <x:v>Lire Histoire</x:v>
      </x:c>
      <x:c r="F461" s="13" t="str">
        <x:v>Reconstitution documentée V4 — nouvelle rédaction V5</x:v>
      </x:c>
      <x:c r="G461" s="15" t="n">
        <x:v>12</x:v>
      </x:c>
      <x:c r="H461" s="15" t="n">
        <x:v>37</x:v>
      </x:c>
    </x:row>
    <x:row r="462" ht="52" customHeight="1">
      <x:c r="A462" s="13" t="str">
        <x:v>R2-CC33</x:v>
      </x:c>
      <x:c r="B462" s="13" t="str">
        <x:v>Les routes réunies</x:v>
      </x:c>
      <x:c r="C462" s="13" t="str">
        <x:v>Histoire</x:v>
      </x:c>
      <x:c r="D462" s="13" t="str">
        <x:v>Contrats des clans</x:v>
      </x:c>
      <x:c r="E462" s="13" t="str">
        <x:v>Lire Histoire</x:v>
      </x:c>
      <x:c r="F462" s="13" t="str">
        <x:v>Reconstitution documentée V4 — nouvelle rédaction V5</x:v>
      </x:c>
      <x:c r="G462" s="15" t="n">
        <x:v>12</x:v>
      </x:c>
      <x:c r="H462" s="15" t="n">
        <x:v>38</x:v>
      </x:c>
    </x:row>
    <x:row r="463" ht="52" customHeight="1">
      <x:c r="A463" s="13" t="str">
        <x:v>R2-CC34</x:v>
      </x:c>
      <x:c r="B463" s="13" t="str">
        <x:v>Les masques de l’atelier fermé</x:v>
      </x:c>
      <x:c r="C463" s="13" t="str">
        <x:v>Histoire</x:v>
      </x:c>
      <x:c r="D463" s="13" t="str">
        <x:v>Contrats des clans</x:v>
      </x:c>
      <x:c r="E463" s="13" t="str">
        <x:v>Lire Histoire</x:v>
      </x:c>
      <x:c r="F463" s="13" t="str">
        <x:v>Reconstitution documentée V4 — nouvelle rédaction V5</x:v>
      </x:c>
      <x:c r="G463" s="15" t="n">
        <x:v>12</x:v>
      </x:c>
      <x:c r="H463" s="15" t="n">
        <x:v>39</x:v>
      </x:c>
    </x:row>
    <x:row r="464" ht="52" customHeight="1">
      <x:c r="A464" s="13" t="str">
        <x:v>R2-CC35</x:v>
      </x:c>
      <x:c r="B464" s="13" t="str">
        <x:v>La chasse entre les râteliers</x:v>
      </x:c>
      <x:c r="C464" s="13" t="str">
        <x:v>Histoire</x:v>
      </x:c>
      <x:c r="D464" s="13" t="str">
        <x:v>Contrats des clans</x:v>
      </x:c>
      <x:c r="E464" s="13" t="str">
        <x:v>Lire Histoire</x:v>
      </x:c>
      <x:c r="F464" s="13" t="str">
        <x:v>Reconstitution documentée V4 — nouvelle rédaction V5</x:v>
      </x:c>
      <x:c r="G464" s="15" t="n">
        <x:v>12</x:v>
      </x:c>
      <x:c r="H464" s="15" t="n">
        <x:v>40</x:v>
      </x:c>
    </x:row>
    <x:row r="465" ht="52" customHeight="1">
      <x:c r="A465" s="13" t="str">
        <x:v>R2-CC36</x:v>
      </x:c>
      <x:c r="B465" s="13" t="str">
        <x:v>Rendre la voix aux supports</x:v>
      </x:c>
      <x:c r="C465" s="13" t="str">
        <x:v>Histoire</x:v>
      </x:c>
      <x:c r="D465" s="13" t="str">
        <x:v>Contrats des clans</x:v>
      </x:c>
      <x:c r="E465" s="13" t="str">
        <x:v>Lire Histoire</x:v>
      </x:c>
      <x:c r="F465" s="13" t="str">
        <x:v>Reconstitution documentée V4 — nouvelle rédaction V5</x:v>
      </x:c>
      <x:c r="G465" s="15" t="n">
        <x:v>12</x:v>
      </x:c>
      <x:c r="H465" s="15" t="n">
        <x:v>41</x:v>
      </x:c>
    </x:row>
    <x:row r="466" ht="52" customHeight="1">
      <x:c r="A466" s="13" t="str">
        <x:v>WARP-R01</x:v>
      </x:c>
      <x:c r="B466" s="13" t="str">
        <x:v>Un accès en cinq conditions</x:v>
      </x:c>
      <x:c r="C466" s="13" t="str">
        <x:v>Histoire</x:v>
      </x:c>
      <x:c r="D466" s="13" t="str">
        <x:v>Règles du Warp</x:v>
      </x:c>
      <x:c r="E466" s="13" t="str">
        <x:v>Lire Histoire</x:v>
      </x:c>
      <x:c r="F466" s="13" t="str">
        <x:v>Reconstitution documentée V4 — nouvelle rédaction V5</x:v>
      </x:c>
      <x:c r="G466" s="15" t="n">
        <x:v>7</x:v>
      </x:c>
      <x:c r="H466" s="15" t="n">
        <x:v>6</x:v>
      </x:c>
    </x:row>
    <x:row r="467" ht="52" customHeight="1">
      <x:c r="A467" s="13" t="str">
        <x:v>WARP-R02</x:v>
      </x:c>
      <x:c r="B467" s="13" t="str">
        <x:v>Un voyage facultatif</x:v>
      </x:c>
      <x:c r="C467" s="13" t="str">
        <x:v>Histoire</x:v>
      </x:c>
      <x:c r="D467" s="13" t="str">
        <x:v>Règles du Warp</x:v>
      </x:c>
      <x:c r="E467" s="13" t="str">
        <x:v>Lire Histoire</x:v>
      </x:c>
      <x:c r="F467" s="13" t="str">
        <x:v>Reconstitution documentée V4 — nouvelle rédaction V5</x:v>
      </x:c>
      <x:c r="G467" s="15" t="n">
        <x:v>7</x:v>
      </x:c>
      <x:c r="H467" s="15" t="n">
        <x:v>7</x:v>
      </x:c>
    </x:row>
    <x:row r="468" ht="52" customHeight="1">
      <x:c r="A468" s="13" t="str">
        <x:v>WARP-R03</x:v>
      </x:c>
      <x:c r="B468" s="13" t="str">
        <x:v>Un corps traverse le seuil</x:v>
      </x:c>
      <x:c r="C468" s="13" t="str">
        <x:v>Histoire</x:v>
      </x:c>
      <x:c r="D468" s="13" t="str">
        <x:v>Règles du Warp</x:v>
      </x:c>
      <x:c r="E468" s="13" t="str">
        <x:v>Lire Histoire</x:v>
      </x:c>
      <x:c r="F468" s="13" t="str">
        <x:v>Reconstitution documentée V4 — nouvelle rédaction V5</x:v>
      </x:c>
      <x:c r="G468" s="15" t="n">
        <x:v>7</x:v>
      </x:c>
      <x:c r="H468" s="15" t="n">
        <x:v>8</x:v>
      </x:c>
    </x:row>
    <x:row r="469" ht="52" customHeight="1">
      <x:c r="A469" s="13" t="str">
        <x:v>WARP-R04</x:v>
      </x:c>
      <x:c r="B469" s="13" t="str">
        <x:v>Une branche possède son identité</x:v>
      </x:c>
      <x:c r="C469" s="13" t="str">
        <x:v>Histoire</x:v>
      </x:c>
      <x:c r="D469" s="13" t="str">
        <x:v>Règles du Warp</x:v>
      </x:c>
      <x:c r="E469" s="13" t="str">
        <x:v>Lire Histoire</x:v>
      </x:c>
      <x:c r="F469" s="13" t="str">
        <x:v>Reconstitution documentée V4 — nouvelle rédaction V5</x:v>
      </x:c>
      <x:c r="G469" s="15" t="n">
        <x:v>7</x:v>
      </x:c>
      <x:c r="H469" s="15" t="n">
        <x:v>9</x:v>
      </x:c>
    </x:row>
    <x:row r="470" ht="52" customHeight="1">
      <x:c r="A470" s="13" t="str">
        <x:v>WARP-R05</x:v>
      </x:c>
      <x:c r="B470" s="13" t="str">
        <x:v>Le retour est réservé au départ</x:v>
      </x:c>
      <x:c r="C470" s="13" t="str">
        <x:v>Histoire</x:v>
      </x:c>
      <x:c r="D470" s="13" t="str">
        <x:v>Règles du Warp</x:v>
      </x:c>
      <x:c r="E470" s="13" t="str">
        <x:v>Lire Histoire</x:v>
      </x:c>
      <x:c r="F470" s="13" t="str">
        <x:v>Reconstitution documentée V4 — nouvelle rédaction V5</x:v>
      </x:c>
      <x:c r="G470" s="15" t="n">
        <x:v>7</x:v>
      </x:c>
      <x:c r="H470" s="15" t="n">
        <x:v>10</x:v>
      </x:c>
    </x:row>
    <x:row r="471" ht="52" customHeight="1">
      <x:c r="A471" s="13" t="str">
        <x:v>WARP-R06</x:v>
      </x:c>
      <x:c r="B471" s="13" t="str">
        <x:v>Un chemin de sortie accessible</x:v>
      </x:c>
      <x:c r="C471" s="13" t="str">
        <x:v>Histoire</x:v>
      </x:c>
      <x:c r="D471" s="13" t="str">
        <x:v>Règles du Warp</x:v>
      </x:c>
      <x:c r="E471" s="13" t="str">
        <x:v>Lire Histoire</x:v>
      </x:c>
      <x:c r="F471" s="13" t="str">
        <x:v>Reconstitution documentée V4 — nouvelle rédaction V5</x:v>
      </x:c>
      <x:c r="G471" s="15" t="n">
        <x:v>7</x:v>
      </x:c>
      <x:c r="H471" s="15" t="n">
        <x:v>11</x:v>
      </x:c>
    </x:row>
    <x:row r="472" ht="52" customHeight="1">
      <x:c r="A472" s="13" t="str">
        <x:v>WARP-R07</x:v>
      </x:c>
      <x:c r="B472" s="13" t="str">
        <x:v>Les pertes restent des pertes</x:v>
      </x:c>
      <x:c r="C472" s="13" t="str">
        <x:v>Histoire</x:v>
      </x:c>
      <x:c r="D472" s="13" t="str">
        <x:v>Règles du Warp</x:v>
      </x:c>
      <x:c r="E472" s="13" t="str">
        <x:v>Lire Histoire</x:v>
      </x:c>
      <x:c r="F472" s="13" t="str">
        <x:v>Reconstitution documentée V4 — nouvelle rédaction V5</x:v>
      </x:c>
      <x:c r="G472" s="15" t="n">
        <x:v>7</x:v>
      </x:c>
      <x:c r="H472" s="15" t="n">
        <x:v>12</x:v>
      </x:c>
    </x:row>
    <x:row r="473" ht="52" customHeight="1">
      <x:c r="A473" s="13" t="str">
        <x:v>WARP-R08</x:v>
      </x:c>
      <x:c r="B473" s="13" t="str">
        <x:v>Pas de recrutement temporel illimité</x:v>
      </x:c>
      <x:c r="C473" s="13" t="str">
        <x:v>Histoire</x:v>
      </x:c>
      <x:c r="D473" s="13" t="str">
        <x:v>Règles du Warp</x:v>
      </x:c>
      <x:c r="E473" s="13" t="str">
        <x:v>Lire Histoire</x:v>
      </x:c>
      <x:c r="F473" s="13" t="str">
        <x:v>Reconstitution documentée V4 — nouvelle rédaction V5</x:v>
      </x:c>
      <x:c r="G473" s="15" t="n">
        <x:v>7</x:v>
      </x:c>
      <x:c r="H473" s="15" t="n">
        <x:v>13</x:v>
      </x:c>
    </x:row>
    <x:row r="474" ht="52" customHeight="1">
      <x:c r="A474" s="13" t="str">
        <x:v>WARP-R09</x:v>
      </x:c>
      <x:c r="B474" s="13" t="str">
        <x:v>Un original ne se multiplie pas</x:v>
      </x:c>
      <x:c r="C474" s="13" t="str">
        <x:v>Histoire</x:v>
      </x:c>
      <x:c r="D474" s="13" t="str">
        <x:v>Règles du Warp</x:v>
      </x:c>
      <x:c r="E474" s="13" t="str">
        <x:v>Lire Histoire</x:v>
      </x:c>
      <x:c r="F474" s="13" t="str">
        <x:v>Reconstitution documentée V4 — nouvelle rédaction V5</x:v>
      </x:c>
      <x:c r="G474" s="15" t="n">
        <x:v>7</x:v>
      </x:c>
      <x:c r="H474" s="15" t="n">
        <x:v>14</x:v>
      </x:c>
    </x:row>
    <x:row r="475" ht="52" customHeight="1">
      <x:c r="A475" s="13" t="str">
        <x:v>WARP-R10</x:v>
      </x:c>
      <x:c r="B475" s="13" t="str">
        <x:v>Le récit mentionne la branche</x:v>
      </x:c>
      <x:c r="C475" s="13" t="str">
        <x:v>Histoire</x:v>
      </x:c>
      <x:c r="D475" s="13" t="str">
        <x:v>Règles du Warp</x:v>
      </x:c>
      <x:c r="E475" s="13" t="str">
        <x:v>Lire Histoire</x:v>
      </x:c>
      <x:c r="F475" s="13" t="str">
        <x:v>Reconstitution documentée V4 — nouvelle rédaction V5</x:v>
      </x:c>
      <x:c r="G475" s="15" t="n">
        <x:v>7</x:v>
      </x:c>
      <x:c r="H475" s="15" t="n">
        <x:v>15</x:v>
      </x:c>
    </x:row>
    <x:row r="476" ht="52" customHeight="1">
      <x:c r="A476" s="13" t="str">
        <x:v>WARP-R11</x:v>
      </x:c>
      <x:c r="B476" s="13" t="str">
        <x:v>La copie est un autre objet</x:v>
      </x:c>
      <x:c r="C476" s="13" t="str">
        <x:v>Histoire</x:v>
      </x:c>
      <x:c r="D476" s="13" t="str">
        <x:v>Règles du Warp</x:v>
      </x:c>
      <x:c r="E476" s="13" t="str">
        <x:v>Lire Histoire</x:v>
      </x:c>
      <x:c r="F476" s="13" t="str">
        <x:v>Reconstitution documentée V4 — nouvelle rédaction V5</x:v>
      </x:c>
      <x:c r="G476" s="15" t="n">
        <x:v>7</x:v>
      </x:c>
      <x:c r="H476" s="15" t="n">
        <x:v>16</x:v>
      </x:c>
    </x:row>
    <x:row r="477" ht="52" customHeight="1">
      <x:c r="A477" s="13" t="str">
        <x:v>WARP-R12</x:v>
      </x:c>
      <x:c r="B477" s="13" t="str">
        <x:v>La navigation réserve des ressources</x:v>
      </x:c>
      <x:c r="C477" s="13" t="str">
        <x:v>Histoire</x:v>
      </x:c>
      <x:c r="D477" s="13" t="str">
        <x:v>Règles du Warp</x:v>
      </x:c>
      <x:c r="E477" s="13" t="str">
        <x:v>Lire Histoire</x:v>
      </x:c>
      <x:c r="F477" s="13" t="str">
        <x:v>Reconstitution documentée V4 — nouvelle rédaction V5</x:v>
      </x:c>
      <x:c r="G477" s="15" t="n">
        <x:v>7</x:v>
      </x:c>
      <x:c r="H477" s="15" t="n">
        <x:v>17</x:v>
      </x:c>
    </x:row>
    <x:row r="478" ht="52" customHeight="1">
      <x:c r="A478" s="13" t="str">
        <x:v>WARP-R13</x:v>
      </x:c>
      <x:c r="B478" s="13" t="str">
        <x:v>Les compagnons sont comptés</x:v>
      </x:c>
      <x:c r="C478" s="13" t="str">
        <x:v>Histoire</x:v>
      </x:c>
      <x:c r="D478" s="13" t="str">
        <x:v>Règles du Warp</x:v>
      </x:c>
      <x:c r="E478" s="13" t="str">
        <x:v>Lire Histoire</x:v>
      </x:c>
      <x:c r="F478" s="13" t="str">
        <x:v>Reconstitution documentée V4 — nouvelle rédaction V5</x:v>
      </x:c>
      <x:c r="G478" s="15" t="n">
        <x:v>7</x:v>
      </x:c>
      <x:c r="H478" s="15" t="n">
        <x:v>18</x:v>
      </x:c>
    </x:row>
    <x:row r="479" ht="52" customHeight="1">
      <x:c r="A479" s="13" t="str">
        <x:v>WARP-R14</x:v>
      </x:c>
      <x:c r="B479" s="13" t="str">
        <x:v>Le clan ne possède pas l’époque</x:v>
      </x:c>
      <x:c r="C479" s="13" t="str">
        <x:v>Histoire</x:v>
      </x:c>
      <x:c r="D479" s="13" t="str">
        <x:v>Règles du Warp</x:v>
      </x:c>
      <x:c r="E479" s="13" t="str">
        <x:v>Lire Histoire</x:v>
      </x:c>
      <x:c r="F479" s="13" t="str">
        <x:v>Reconstitution documentée V4 — nouvelle rédaction V5</x:v>
      </x:c>
      <x:c r="G479" s="15" t="n">
        <x:v>7</x:v>
      </x:c>
      <x:c r="H479" s="15" t="n">
        <x:v>19</x:v>
      </x:c>
    </x:row>
    <x:row r="480" ht="52" customHeight="1">
      <x:c r="A480" s="13" t="str">
        <x:v>WARP-R15</x:v>
      </x:c>
      <x:c r="B480" s="13" t="str">
        <x:v>Les habitants comprennent ce qu’ils voient</x:v>
      </x:c>
      <x:c r="C480" s="13" t="str">
        <x:v>Histoire</x:v>
      </x:c>
      <x:c r="D480" s="13" t="str">
        <x:v>Règles du Warp</x:v>
      </x:c>
      <x:c r="E480" s="13" t="str">
        <x:v>Lire Histoire</x:v>
      </x:c>
      <x:c r="F480" s="13" t="str">
        <x:v>Reconstitution documentée V4 — nouvelle rédaction V5</x:v>
      </x:c>
      <x:c r="G480" s="15" t="n">
        <x:v>7</x:v>
      </x:c>
      <x:c r="H480" s="15" t="n">
        <x:v>20</x:v>
      </x:c>
    </x:row>
    <x:row r="481" ht="52" customHeight="1">
      <x:c r="A481" s="13" t="str">
        <x:v>WARP-R16</x:v>
      </x:c>
      <x:c r="B481" s="13" t="str">
        <x:v>Langage appris par situations</x:v>
      </x:c>
      <x:c r="C481" s="13" t="str">
        <x:v>Histoire</x:v>
      </x:c>
      <x:c r="D481" s="13" t="str">
        <x:v>Règles du Warp</x:v>
      </x:c>
      <x:c r="E481" s="13" t="str">
        <x:v>Lire Histoire</x:v>
      </x:c>
      <x:c r="F481" s="13" t="str">
        <x:v>Reconstitution documentée V4 — nouvelle rédaction V5</x:v>
      </x:c>
      <x:c r="G481" s="15" t="n">
        <x:v>7</x:v>
      </x:c>
      <x:c r="H481" s="15" t="n">
        <x:v>21</x:v>
      </x:c>
    </x:row>
    <x:row r="482" ht="52" customHeight="1">
      <x:c r="A482" s="13" t="str">
        <x:v>WARP-R17</x:v>
      </x:c>
      <x:c r="B482" s="13" t="str">
        <x:v>Interventions localisées</x:v>
      </x:c>
      <x:c r="C482" s="13" t="str">
        <x:v>Histoire</x:v>
      </x:c>
      <x:c r="D482" s="13" t="str">
        <x:v>Règles du Warp</x:v>
      </x:c>
      <x:c r="E482" s="13" t="str">
        <x:v>Lire Histoire</x:v>
      </x:c>
      <x:c r="F482" s="13" t="str">
        <x:v>Reconstitution documentée V4 — nouvelle rédaction V5</x:v>
      </x:c>
      <x:c r="G482" s="15" t="n">
        <x:v>7</x:v>
      </x:c>
      <x:c r="H482" s="15" t="n">
        <x:v>22</x:v>
      </x:c>
    </x:row>
    <x:row r="483" ht="52" customHeight="1">
      <x:c r="A483" s="13" t="str">
        <x:v>WARP-R18</x:v>
      </x:c>
      <x:c r="B483" s="13" t="str">
        <x:v>Événements historiques et invention distingués</x:v>
      </x:c>
      <x:c r="C483" s="13" t="str">
        <x:v>Histoire</x:v>
      </x:c>
      <x:c r="D483" s="13" t="str">
        <x:v>Règles du Warp</x:v>
      </x:c>
      <x:c r="E483" s="13" t="str">
        <x:v>Lire Histoire</x:v>
      </x:c>
      <x:c r="F483" s="13" t="str">
        <x:v>Reconstitution documentée V4 — nouvelle rédaction V5</x:v>
      </x:c>
      <x:c r="G483" s="15" t="n">
        <x:v>7</x:v>
      </x:c>
      <x:c r="H483" s="15" t="n">
        <x:v>23</x:v>
      </x:c>
    </x:row>
    <x:row r="484" ht="52" customHeight="1">
      <x:c r="A484" s="13" t="str">
        <x:v>WARP-R19</x:v>
      </x:c>
      <x:c r="B484" s="13" t="str">
        <x:v>Les chroniques ont d’autres sauvegardes</x:v>
      </x:c>
      <x:c r="C484" s="13" t="str">
        <x:v>Histoire</x:v>
      </x:c>
      <x:c r="D484" s="13" t="str">
        <x:v>Règles du Warp</x:v>
      </x:c>
      <x:c r="E484" s="13" t="str">
        <x:v>Lire Histoire</x:v>
      </x:c>
      <x:c r="F484" s="13" t="str">
        <x:v>Reconstitution documentée V4 — nouvelle rédaction V5</x:v>
      </x:c>
      <x:c r="G484" s="15" t="n">
        <x:v>7</x:v>
      </x:c>
      <x:c r="H484" s="15" t="n">
        <x:v>24</x:v>
      </x:c>
    </x:row>
    <x:row r="485" ht="52" customHeight="1">
      <x:c r="A485" s="13" t="str">
        <x:v>WARP-R20</x:v>
      </x:c>
      <x:c r="B485" s="13" t="str">
        <x:v>Une mission peut finir sans prise</x:v>
      </x:c>
      <x:c r="C485" s="13" t="str">
        <x:v>Histoire</x:v>
      </x:c>
      <x:c r="D485" s="13" t="str">
        <x:v>Règles du Warp</x:v>
      </x:c>
      <x:c r="E485" s="13" t="str">
        <x:v>Lire Histoire</x:v>
      </x:c>
      <x:c r="F485" s="13" t="str">
        <x:v>Reconstitution documentée V4 — nouvelle rédaction V5</x:v>
      </x:c>
      <x:c r="G485" s="15" t="n">
        <x:v>7</x:v>
      </x:c>
      <x:c r="H485" s="15" t="n">
        <x:v>25</x:v>
      </x:c>
    </x:row>
    <x:row r="486" ht="52" customHeight="1">
      <x:c r="A486" s="13" t="str">
        <x:v>WARP-R21</x:v>
      </x:c>
      <x:c r="B486" s="13" t="str">
        <x:v>Une revisite lit la dernière version</x:v>
      </x:c>
      <x:c r="C486" s="13" t="str">
        <x:v>Histoire</x:v>
      </x:c>
      <x:c r="D486" s="13" t="str">
        <x:v>Règles du Warp</x:v>
      </x:c>
      <x:c r="E486" s="13" t="str">
        <x:v>Lire Histoire</x:v>
      </x:c>
      <x:c r="F486" s="13" t="str">
        <x:v>Reconstitution documentée V4 — nouvelle rédaction V5</x:v>
      </x:c>
      <x:c r="G486" s="15" t="n">
        <x:v>7</x:v>
      </x:c>
      <x:c r="H486" s="15" t="n">
        <x:v>26</x:v>
      </x:c>
    </x:row>
    <x:row r="487" ht="52" customHeight="1">
      <x:c r="A487" s="13" t="str">
        <x:v>WARP-R22</x:v>
      </x:c>
      <x:c r="B487" s="13" t="str">
        <x:v>Un retour de mission est une transaction</x:v>
      </x:c>
      <x:c r="C487" s="13" t="str">
        <x:v>Histoire</x:v>
      </x:c>
      <x:c r="D487" s="13" t="str">
        <x:v>Règles du Warp</x:v>
      </x:c>
      <x:c r="E487" s="13" t="str">
        <x:v>Lire Histoire</x:v>
      </x:c>
      <x:c r="F487" s="13" t="str">
        <x:v>Reconstitution documentée V4 — nouvelle rédaction V5</x:v>
      </x:c>
      <x:c r="G487" s="15" t="n">
        <x:v>7</x:v>
      </x:c>
      <x:c r="H487" s="15" t="n">
        <x:v>27</x:v>
      </x:c>
    </x:row>
    <x:row r="488" ht="52" customHeight="1">
      <x:c r="A488" s="13" t="str">
        <x:v>WARP-R23</x:v>
      </x:c>
      <x:c r="B488" s="13" t="str">
        <x:v>Les conditions d’échec sont annoncées</x:v>
      </x:c>
      <x:c r="C488" s="13" t="str">
        <x:v>Histoire</x:v>
      </x:c>
      <x:c r="D488" s="13" t="str">
        <x:v>Règles du Warp</x:v>
      </x:c>
      <x:c r="E488" s="13" t="str">
        <x:v>Lire Histoire</x:v>
      </x:c>
      <x:c r="F488" s="13" t="str">
        <x:v>Reconstitution documentée V4 — nouvelle rédaction V5</x:v>
      </x:c>
      <x:c r="G488" s="15" t="n">
        <x:v>7</x:v>
      </x:c>
      <x:c r="H488" s="15" t="n">
        <x:v>28</x:v>
      </x:c>
    </x:row>
    <x:row r="489" ht="52" customHeight="1">
      <x:c r="A489" s="13" t="str">
        <x:v>WARP-R24</x:v>
      </x:c>
      <x:c r="B489" s="13" t="str">
        <x:v>L’époque ne décide pas du rang</x:v>
      </x:c>
      <x:c r="C489" s="13" t="str">
        <x:v>Histoire</x:v>
      </x:c>
      <x:c r="D489" s="13" t="str">
        <x:v>Règles du Warp</x:v>
      </x:c>
      <x:c r="E489" s="13" t="str">
        <x:v>Lire Histoire</x:v>
      </x:c>
      <x:c r="F489" s="13" t="str">
        <x:v>Reconstitution documentée V4 — nouvelle rédaction V5</x:v>
      </x:c>
      <x:c r="G489" s="15" t="n">
        <x:v>7</x:v>
      </x:c>
      <x:c r="H489" s="15" t="n">
        <x:v>29</x:v>
      </x:c>
    </x:row>
    <x:row r="490" ht="52" customHeight="1">
      <x:c r="A490" s="13" t="str">
        <x:v>WARP-E01</x:v>
      </x:c>
      <x:c r="B490" s="13" t="str">
        <x:v>La vallée des grands animaux</x:v>
      </x:c>
      <x:c r="C490" s="13" t="str">
        <x:v>Histoire</x:v>
      </x:c>
      <x:c r="D490" s="13" t="str">
        <x:v>Époques du Warp</x:v>
      </x:c>
      <x:c r="E490" s="13" t="str">
        <x:v>Lire Histoire</x:v>
      </x:c>
      <x:c r="F490" s="13" t="str">
        <x:v>Reconstitution documentée V4 — nouvelle rédaction V5</x:v>
      </x:c>
      <x:c r="G490" s="15" t="n">
        <x:v>9</x:v>
      </x:c>
      <x:c r="H490" s="15" t="n">
        <x:v>6</x:v>
      </x:c>
    </x:row>
    <x:row r="491" ht="52" customHeight="1">
      <x:c r="A491" s="13" t="str">
        <x:v>WARP-E02</x:v>
      </x:c>
      <x:c r="B491" s="13" t="str">
        <x:v>Le village du fleuve levé</x:v>
      </x:c>
      <x:c r="C491" s="13" t="str">
        <x:v>Histoire</x:v>
      </x:c>
      <x:c r="D491" s="13" t="str">
        <x:v>Époques du Warp</x:v>
      </x:c>
      <x:c r="E491" s="13" t="str">
        <x:v>Lire Histoire</x:v>
      </x:c>
      <x:c r="F491" s="13" t="str">
        <x:v>Reconstitution documentée V4 — nouvelle rédaction V5</x:v>
      </x:c>
      <x:c r="G491" s="15" t="n">
        <x:v>9</x:v>
      </x:c>
      <x:c r="H491" s="15" t="n">
        <x:v>7</x:v>
      </x:c>
    </x:row>
    <x:row r="492" ht="52" customHeight="1">
      <x:c r="A492" s="13" t="str">
        <x:v>WARP-E03</x:v>
      </x:c>
      <x:c r="B492" s="13" t="str">
        <x:v>La cité des portes de bronze</x:v>
      </x:c>
      <x:c r="C492" s="13" t="str">
        <x:v>Histoire</x:v>
      </x:c>
      <x:c r="D492" s="13" t="str">
        <x:v>Époques du Warp</x:v>
      </x:c>
      <x:c r="E492" s="13" t="str">
        <x:v>Lire Histoire</x:v>
      </x:c>
      <x:c r="F492" s="13" t="str">
        <x:v>Reconstitution documentée V4 — nouvelle rédaction V5</x:v>
      </x:c>
      <x:c r="G492" s="15" t="n">
        <x:v>9</x:v>
      </x:c>
      <x:c r="H492" s="15" t="n">
        <x:v>8</x:v>
      </x:c>
    </x:row>
    <x:row r="493" ht="52" customHeight="1">
      <x:c r="A493" s="13" t="str">
        <x:v>WARP-E04</x:v>
      </x:c>
      <x:c r="B493" s="13" t="str">
        <x:v>Le col des armées anciennes</x:v>
      </x:c>
      <x:c r="C493" s="13" t="str">
        <x:v>Histoire</x:v>
      </x:c>
      <x:c r="D493" s="13" t="str">
        <x:v>Époques du Warp</x:v>
      </x:c>
      <x:c r="E493" s="13" t="str">
        <x:v>Lire Histoire</x:v>
      </x:c>
      <x:c r="F493" s="13" t="str">
        <x:v>Reconstitution documentée V4 — nouvelle rédaction V5</x:v>
      </x:c>
      <x:c r="G493" s="15" t="n">
        <x:v>9</x:v>
      </x:c>
      <x:c r="H493" s="15" t="n">
        <x:v>9</x:v>
      </x:c>
    </x:row>
    <x:row r="494" ht="52" customHeight="1">
      <x:c r="A494" s="13" t="str">
        <x:v>WARP-E05</x:v>
      </x:c>
      <x:c r="B494" s="13" t="str">
        <x:v>Le rivage des longs navires</x:v>
      </x:c>
      <x:c r="C494" s="13" t="str">
        <x:v>Histoire</x:v>
      </x:c>
      <x:c r="D494" s="13" t="str">
        <x:v>Époques du Warp</x:v>
      </x:c>
      <x:c r="E494" s="13" t="str">
        <x:v>Lire Histoire</x:v>
      </x:c>
      <x:c r="F494" s="13" t="str">
        <x:v>Reconstitution documentée V4 — nouvelle rédaction V5</x:v>
      </x:c>
      <x:c r="G494" s="15" t="n">
        <x:v>9</x:v>
      </x:c>
      <x:c r="H494" s="15" t="n">
        <x:v>10</x:v>
      </x:c>
    </x:row>
    <x:row r="495" ht="52" customHeight="1">
      <x:c r="A495" s="13" t="str">
        <x:v>WARP-E06</x:v>
      </x:c>
      <x:c r="B495" s="13" t="str">
        <x:v>La vallée des bannières</x:v>
      </x:c>
      <x:c r="C495" s="13" t="str">
        <x:v>Histoire</x:v>
      </x:c>
      <x:c r="D495" s="13" t="str">
        <x:v>Époques du Warp</x:v>
      </x:c>
      <x:c r="E495" s="13" t="str">
        <x:v>Lire Histoire</x:v>
      </x:c>
      <x:c r="F495" s="13" t="str">
        <x:v>Reconstitution documentée V4 — nouvelle rédaction V5</x:v>
      </x:c>
      <x:c r="G495" s="15" t="n">
        <x:v>9</x:v>
      </x:c>
      <x:c r="H495" s="15" t="n">
        <x:v>11</x:v>
      </x:c>
    </x:row>
    <x:row r="496" ht="52" customHeight="1">
      <x:c r="A496" s="13" t="str">
        <x:v>WARP-E07</x:v>
      </x:c>
      <x:c r="B496" s="13" t="str">
        <x:v>La forêt des deux pistes</x:v>
      </x:c>
      <x:c r="C496" s="13" t="str">
        <x:v>Histoire</x:v>
      </x:c>
      <x:c r="D496" s="13" t="str">
        <x:v>Époques du Warp</x:v>
      </x:c>
      <x:c r="E496" s="13" t="str">
        <x:v>Lire Histoire</x:v>
      </x:c>
      <x:c r="F496" s="13" t="str">
        <x:v>Reconstitution documentée V4 — nouvelle rédaction V5</x:v>
      </x:c>
      <x:c r="G496" s="15" t="n">
        <x:v>9</x:v>
      </x:c>
      <x:c r="H496" s="15" t="n">
        <x:v>12</x:v>
      </x:c>
    </x:row>
    <x:row r="497" ht="52" customHeight="1">
      <x:c r="A497" s="13" t="str">
        <x:v>WARP-E08</x:v>
      </x:c>
      <x:c r="B497" s="13" t="str">
        <x:v>La frontière de poussière</x:v>
      </x:c>
      <x:c r="C497" s="13" t="str">
        <x:v>Histoire</x:v>
      </x:c>
      <x:c r="D497" s="13" t="str">
        <x:v>Époques du Warp</x:v>
      </x:c>
      <x:c r="E497" s="13" t="str">
        <x:v>Lire Histoire</x:v>
      </x:c>
      <x:c r="F497" s="13" t="str">
        <x:v>Reconstitution documentée V4 — nouvelle rédaction V5</x:v>
      </x:c>
      <x:c r="G497" s="15" t="n">
        <x:v>9</x:v>
      </x:c>
      <x:c r="H497" s="15" t="n">
        <x:v>13</x:v>
      </x:c>
    </x:row>
    <x:row r="498" ht="52" customHeight="1">
      <x:c r="A498" s="13" t="str">
        <x:v>WARP-E09</x:v>
      </x:c>
      <x:c r="B498" s="13" t="str">
        <x:v>Le front des nuits boueuses</x:v>
      </x:c>
      <x:c r="C498" s="13" t="str">
        <x:v>Histoire</x:v>
      </x:c>
      <x:c r="D498" s="13" t="str">
        <x:v>Époques du Warp</x:v>
      </x:c>
      <x:c r="E498" s="13" t="str">
        <x:v>Lire Histoire</x:v>
      </x:c>
      <x:c r="F498" s="13" t="str">
        <x:v>Reconstitution documentée V4 — nouvelle rédaction V5</x:v>
      </x:c>
      <x:c r="G498" s="15" t="n">
        <x:v>9</x:v>
      </x:c>
      <x:c r="H498" s="15" t="n">
        <x:v>14</x:v>
      </x:c>
    </x:row>
    <x:row r="499" ht="52" customHeight="1">
      <x:c r="A499" s="13" t="str">
        <x:v>WARP-E10</x:v>
      </x:c>
      <x:c r="B499" s="13" t="str">
        <x:v>Le massif des signaux cassés</x:v>
      </x:c>
      <x:c r="C499" s="13" t="str">
        <x:v>Histoire</x:v>
      </x:c>
      <x:c r="D499" s="13" t="str">
        <x:v>Époques du Warp</x:v>
      </x:c>
      <x:c r="E499" s="13" t="str">
        <x:v>Lire Histoire</x:v>
      </x:c>
      <x:c r="F499" s="13" t="str">
        <x:v>Reconstitution documentée V4 — nouvelle rédaction V5</x:v>
      </x:c>
      <x:c r="G499" s="15" t="n">
        <x:v>9</x:v>
      </x:c>
      <x:c r="H499" s="15" t="n">
        <x:v>15</x:v>
      </x:c>
    </x:row>
    <x:row r="500" ht="52" customHeight="1">
      <x:c r="A500" s="13" t="str">
        <x:v>WARP-E11</x:v>
      </x:c>
      <x:c r="B500" s="13" t="str">
        <x:v>La ville aux enseignes mortes</x:v>
      </x:c>
      <x:c r="C500" s="13" t="str">
        <x:v>Histoire</x:v>
      </x:c>
      <x:c r="D500" s="13" t="str">
        <x:v>Époques du Warp</x:v>
      </x:c>
      <x:c r="E500" s="13" t="str">
        <x:v>Lire Histoire</x:v>
      </x:c>
      <x:c r="F500" s="13" t="str">
        <x:v>Reconstitution documentée V4 — nouvelle rédaction V5</x:v>
      </x:c>
      <x:c r="G500" s="15" t="n">
        <x:v>9</x:v>
      </x:c>
      <x:c r="H500" s="15" t="n">
        <x:v>16</x:v>
      </x:c>
    </x:row>
    <x:row r="501" ht="52" customHeight="1">
      <x:c r="A501" s="13" t="str">
        <x:v>WARP-E12</x:v>
      </x:c>
      <x:c r="B501" s="13" t="str">
        <x:v>Les premiers seuils du Homeworld</x:v>
      </x:c>
      <x:c r="C501" s="13" t="str">
        <x:v>Histoire</x:v>
      </x:c>
      <x:c r="D501" s="13" t="str">
        <x:v>Époques du Warp</x:v>
      </x:c>
      <x:c r="E501" s="13" t="str">
        <x:v>Lire Histoire</x:v>
      </x:c>
      <x:c r="F501" s="13" t="str">
        <x:v>Reconstitution documentée V4 — nouvelle rédaction V5</x:v>
      </x:c>
      <x:c r="G501" s="15" t="n">
        <x:v>9</x:v>
      </x:c>
      <x:c r="H501" s="15" t="n">
        <x:v>17</x:v>
      </x:c>
    </x:row>
    <x:row r="502" ht="52" customHeight="1">
      <x:c r="A502" s="13" t="str">
        <x:v>WARP-M01</x:v>
      </x:c>
      <x:c r="B502" s="13" t="str">
        <x:v>Le feu du col</x:v>
      </x:c>
      <x:c r="C502" s="13" t="str">
        <x:v>Histoire</x:v>
      </x:c>
      <x:c r="D502" s="13" t="str">
        <x:v>Missions du Warp</x:v>
      </x:c>
      <x:c r="E502" s="13" t="str">
        <x:v>Lire Histoire</x:v>
      </x:c>
      <x:c r="F502" s="13" t="str">
        <x:v>Reconstitution documentée V4 — nouvelle rédaction V5</x:v>
      </x:c>
      <x:c r="G502" s="15" t="n">
        <x:v>11</x:v>
      </x:c>
      <x:c r="H502" s="15" t="n">
        <x:v>6</x:v>
      </x:c>
    </x:row>
    <x:row r="503" ht="52" customHeight="1">
      <x:c r="A503" s="13" t="str">
        <x:v>WARP-M02</x:v>
      </x:c>
      <x:c r="B503" s="13" t="str">
        <x:v>La marche des porteurs</x:v>
      </x:c>
      <x:c r="C503" s="13" t="str">
        <x:v>Histoire</x:v>
      </x:c>
      <x:c r="D503" s="13" t="str">
        <x:v>Missions du Warp</x:v>
      </x:c>
      <x:c r="E503" s="13" t="str">
        <x:v>Lire Histoire</x:v>
      </x:c>
      <x:c r="F503" s="13" t="str">
        <x:v>Reconstitution documentée V4 — nouvelle rédaction V5</x:v>
      </x:c>
      <x:c r="G503" s="15" t="n">
        <x:v>11</x:v>
      </x:c>
      <x:c r="H503" s="15" t="n">
        <x:v>7</x:v>
      </x:c>
    </x:row>
    <x:row r="504" ht="52" customHeight="1">
      <x:c r="A504" s="13" t="str">
        <x:v>WARP-M03</x:v>
      </x:c>
      <x:c r="B504" s="13" t="str">
        <x:v>La preuve déposée</x:v>
      </x:c>
      <x:c r="C504" s="13" t="str">
        <x:v>Histoire</x:v>
      </x:c>
      <x:c r="D504" s="13" t="str">
        <x:v>Missions du Warp</x:v>
      </x:c>
      <x:c r="E504" s="13" t="str">
        <x:v>Lire Histoire</x:v>
      </x:c>
      <x:c r="F504" s="13" t="str">
        <x:v>Reconstitution documentée V4 — nouvelle rédaction V5</x:v>
      </x:c>
      <x:c r="G504" s="15" t="n">
        <x:v>11</x:v>
      </x:c>
      <x:c r="H504" s="15" t="n">
        <x:v>8</x:v>
      </x:c>
    </x:row>
    <x:row r="505" ht="52" customHeight="1">
      <x:c r="A505" s="13" t="str">
        <x:v>WARP-M04</x:v>
      </x:c>
      <x:c r="B505" s="13" t="str">
        <x:v>Les pas autour des jarres</x:v>
      </x:c>
      <x:c r="C505" s="13" t="str">
        <x:v>Histoire</x:v>
      </x:c>
      <x:c r="D505" s="13" t="str">
        <x:v>Missions du Warp</x:v>
      </x:c>
      <x:c r="E505" s="13" t="str">
        <x:v>Lire Histoire</x:v>
      </x:c>
      <x:c r="F505" s="13" t="str">
        <x:v>Reconstitution documentée V4 — nouvelle rédaction V5</x:v>
      </x:c>
      <x:c r="G505" s="15" t="n">
        <x:v>11</x:v>
      </x:c>
      <x:c r="H505" s="15" t="n">
        <x:v>9</x:v>
      </x:c>
    </x:row>
    <x:row r="506" ht="52" customHeight="1">
      <x:c r="A506" s="13" t="str">
        <x:v>WARP-M05</x:v>
      </x:c>
      <x:c r="B506" s="13" t="str">
        <x:v>La bête dans les roseaux</x:v>
      </x:c>
      <x:c r="C506" s="13" t="str">
        <x:v>Histoire</x:v>
      </x:c>
      <x:c r="D506" s="13" t="str">
        <x:v>Missions du Warp</x:v>
      </x:c>
      <x:c r="E506" s="13" t="str">
        <x:v>Lire Histoire</x:v>
      </x:c>
      <x:c r="F506" s="13" t="str">
        <x:v>Reconstitution documentée V4 — nouvelle rédaction V5</x:v>
      </x:c>
      <x:c r="G506" s="15" t="n">
        <x:v>11</x:v>
      </x:c>
      <x:c r="H506" s="15" t="n">
        <x:v>10</x:v>
      </x:c>
    </x:row>
    <x:row r="507" ht="52" customHeight="1">
      <x:c r="A507" s="13" t="str">
        <x:v>WARP-M06</x:v>
      </x:c>
      <x:c r="B507" s="13" t="str">
        <x:v>Un outil rendu au seuil</x:v>
      </x:c>
      <x:c r="C507" s="13" t="str">
        <x:v>Histoire</x:v>
      </x:c>
      <x:c r="D507" s="13" t="str">
        <x:v>Missions du Warp</x:v>
      </x:c>
      <x:c r="E507" s="13" t="str">
        <x:v>Lire Histoire</x:v>
      </x:c>
      <x:c r="F507" s="13" t="str">
        <x:v>Reconstitution documentée V4 — nouvelle rédaction V5</x:v>
      </x:c>
      <x:c r="G507" s="15" t="n">
        <x:v>11</x:v>
      </x:c>
      <x:c r="H507" s="15" t="n">
        <x:v>11</x:v>
      </x:c>
    </x:row>
    <x:row r="508" ht="52" customHeight="1">
      <x:c r="A508" s="13" t="str">
        <x:v>WARP-M07</x:v>
      </x:c>
      <x:c r="B508" s="13" t="str">
        <x:v>Le toit du fondeur</x:v>
      </x:c>
      <x:c r="C508" s="13" t="str">
        <x:v>Histoire</x:v>
      </x:c>
      <x:c r="D508" s="13" t="str">
        <x:v>Missions du Warp</x:v>
      </x:c>
      <x:c r="E508" s="13" t="str">
        <x:v>Lire Histoire</x:v>
      </x:c>
      <x:c r="F508" s="13" t="str">
        <x:v>Reconstitution documentée V4 — nouvelle rédaction V5</x:v>
      </x:c>
      <x:c r="G508" s="15" t="n">
        <x:v>11</x:v>
      </x:c>
      <x:c r="H508" s="15" t="n">
        <x:v>12</x:v>
      </x:c>
    </x:row>
    <x:row r="509" ht="52" customHeight="1">
      <x:c r="A509" s="13" t="str">
        <x:v>WARP-M08</x:v>
      </x:c>
      <x:c r="B509" s="13" t="str">
        <x:v>Le duel derrière la porte</x:v>
      </x:c>
      <x:c r="C509" s="13" t="str">
        <x:v>Histoire</x:v>
      </x:c>
      <x:c r="D509" s="13" t="str">
        <x:v>Missions du Warp</x:v>
      </x:c>
      <x:c r="E509" s="13" t="str">
        <x:v>Lire Histoire</x:v>
      </x:c>
      <x:c r="F509" s="13" t="str">
        <x:v>Reconstitution documentée V4 — nouvelle rédaction V5</x:v>
      </x:c>
      <x:c r="G509" s="15" t="n">
        <x:v>11</x:v>
      </x:c>
      <x:c r="H509" s="15" t="n">
        <x:v>13</x:v>
      </x:c>
    </x:row>
    <x:row r="510" ht="52" customHeight="1">
      <x:c r="A510" s="13" t="str">
        <x:v>WARP-M09</x:v>
      </x:c>
      <x:c r="B510" s="13" t="str">
        <x:v>La marque de la fonderie</x:v>
      </x:c>
      <x:c r="C510" s="13" t="str">
        <x:v>Histoire</x:v>
      </x:c>
      <x:c r="D510" s="13" t="str">
        <x:v>Missions du Warp</x:v>
      </x:c>
      <x:c r="E510" s="13" t="str">
        <x:v>Lire Histoire</x:v>
      </x:c>
      <x:c r="F510" s="13" t="str">
        <x:v>Reconstitution documentée V4 — nouvelle rédaction V5</x:v>
      </x:c>
      <x:c r="G510" s="15" t="n">
        <x:v>11</x:v>
      </x:c>
      <x:c r="H510" s="15" t="n">
        <x:v>14</x:v>
      </x:c>
    </x:row>
    <x:row r="511" ht="52" customHeight="1">
      <x:c r="A511" s="13" t="str">
        <x:v>WARP-M10</x:v>
      </x:c>
      <x:c r="B511" s="13" t="str">
        <x:v>Le signal de la tour</x:v>
      </x:c>
      <x:c r="C511" s="13" t="str">
        <x:v>Histoire</x:v>
      </x:c>
      <x:c r="D511" s="13" t="str">
        <x:v>Missions du Warp</x:v>
      </x:c>
      <x:c r="E511" s="13" t="str">
        <x:v>Lire Histoire</x:v>
      </x:c>
      <x:c r="F511" s="13" t="str">
        <x:v>Reconstitution documentée V4 — nouvelle rédaction V5</x:v>
      </x:c>
      <x:c r="G511" s="15" t="n">
        <x:v>11</x:v>
      </x:c>
      <x:c r="H511" s="15" t="n">
        <x:v>15</x:v>
      </x:c>
    </x:row>
    <x:row r="512" ht="52" customHeight="1">
      <x:c r="A512" s="13" t="str">
        <x:v>WARP-M11</x:v>
      </x:c>
      <x:c r="B512" s="13" t="str">
        <x:v>La chasse dans le défilé</x:v>
      </x:c>
      <x:c r="C512" s="13" t="str">
        <x:v>Histoire</x:v>
      </x:c>
      <x:c r="D512" s="13" t="str">
        <x:v>Missions du Warp</x:v>
      </x:c>
      <x:c r="E512" s="13" t="str">
        <x:v>Lire Histoire</x:v>
      </x:c>
      <x:c r="F512" s="13" t="str">
        <x:v>Reconstitution documentée V4 — nouvelle rédaction V5</x:v>
      </x:c>
      <x:c r="G512" s="15" t="n">
        <x:v>11</x:v>
      </x:c>
      <x:c r="H512" s="15" t="n">
        <x:v>16</x:v>
      </x:c>
    </x:row>
    <x:row r="513" ht="52" customHeight="1">
      <x:c r="A513" s="13" t="str">
        <x:v>WARP-M12</x:v>
      </x:c>
      <x:c r="B513" s="13" t="str">
        <x:v>Les blessés du passage</x:v>
      </x:c>
      <x:c r="C513" s="13" t="str">
        <x:v>Histoire</x:v>
      </x:c>
      <x:c r="D513" s="13" t="str">
        <x:v>Missions du Warp</x:v>
      </x:c>
      <x:c r="E513" s="13" t="str">
        <x:v>Lire Histoire</x:v>
      </x:c>
      <x:c r="F513" s="13" t="str">
        <x:v>Reconstitution documentée V4 — nouvelle rédaction V5</x:v>
      </x:c>
      <x:c r="G513" s="15" t="n">
        <x:v>11</x:v>
      </x:c>
      <x:c r="H513" s="15" t="n">
        <x:v>17</x:v>
      </x:c>
    </x:row>
    <x:row r="514" ht="52" customHeight="1">
      <x:c r="A514" s="13" t="str">
        <x:v>WARP-M13</x:v>
      </x:c>
      <x:c r="B514" s="13" t="str">
        <x:v>La lumière du fjord</x:v>
      </x:c>
      <x:c r="C514" s="13" t="str">
        <x:v>Histoire</x:v>
      </x:c>
      <x:c r="D514" s="13" t="str">
        <x:v>Missions du Warp</x:v>
      </x:c>
      <x:c r="E514" s="13" t="str">
        <x:v>Lire Histoire</x:v>
      </x:c>
      <x:c r="F514" s="13" t="str">
        <x:v>Reconstitution documentée V4 — nouvelle rédaction V5</x:v>
      </x:c>
      <x:c r="G514" s="15" t="n">
        <x:v>11</x:v>
      </x:c>
      <x:c r="H514" s="15" t="n">
        <x:v>18</x:v>
      </x:c>
    </x:row>
    <x:row r="515" ht="52" customHeight="1">
      <x:c r="A515" s="13" t="str">
        <x:v>WARP-M14</x:v>
      </x:c>
      <x:c r="B515" s="13" t="str">
        <x:v>Le chasseur des deux rives</x:v>
      </x:c>
      <x:c r="C515" s="13" t="str">
        <x:v>Histoire</x:v>
      </x:c>
      <x:c r="D515" s="13" t="str">
        <x:v>Missions du Warp</x:v>
      </x:c>
      <x:c r="E515" s="13" t="str">
        <x:v>Lire Histoire</x:v>
      </x:c>
      <x:c r="F515" s="13" t="str">
        <x:v>Reconstitution documentée V4 — nouvelle rédaction V5</x:v>
      </x:c>
      <x:c r="G515" s="15" t="n">
        <x:v>11</x:v>
      </x:c>
      <x:c r="H515" s="15" t="n">
        <x:v>19</x:v>
      </x:c>
    </x:row>
    <x:row r="516" ht="52" customHeight="1">
      <x:c r="A516" s="13" t="str">
        <x:v>WARP-M15</x:v>
      </x:c>
      <x:c r="B516" s="13" t="str">
        <x:v>Un départ au matin</x:v>
      </x:c>
      <x:c r="C516" s="13" t="str">
        <x:v>Histoire</x:v>
      </x:c>
      <x:c r="D516" s="13" t="str">
        <x:v>Missions du Warp</x:v>
      </x:c>
      <x:c r="E516" s="13" t="str">
        <x:v>Lire Histoire</x:v>
      </x:c>
      <x:c r="F516" s="13" t="str">
        <x:v>Reconstitution documentée V4 — nouvelle rédaction V5</x:v>
      </x:c>
      <x:c r="G516" s="15" t="n">
        <x:v>11</x:v>
      </x:c>
      <x:c r="H516" s="15" t="n">
        <x:v>20</x:v>
      </x:c>
    </x:row>
    <x:row r="517" ht="52" customHeight="1">
      <x:c r="A517" s="13" t="str">
        <x:v>WARP-M16</x:v>
      </x:c>
      <x:c r="B517" s="13" t="str">
        <x:v>Les clochettes de la terrasse</x:v>
      </x:c>
      <x:c r="C517" s="13" t="str">
        <x:v>Histoire</x:v>
      </x:c>
      <x:c r="D517" s="13" t="str">
        <x:v>Missions du Warp</x:v>
      </x:c>
      <x:c r="E517" s="13" t="str">
        <x:v>Lire Histoire</x:v>
      </x:c>
      <x:c r="F517" s="13" t="str">
        <x:v>Reconstitution documentée V4 — nouvelle rédaction V5</x:v>
      </x:c>
      <x:c r="G517" s="15" t="n">
        <x:v>11</x:v>
      </x:c>
      <x:c r="H517" s="15" t="n">
        <x:v>21</x:v>
      </x:c>
    </x:row>
    <x:row r="518" ht="52" customHeight="1">
      <x:c r="A518" s="13" t="str">
        <x:v>WARP-M17</x:v>
      </x:c>
      <x:c r="B518" s="13" t="str">
        <x:v>Un duel accepté</x:v>
      </x:c>
      <x:c r="C518" s="13" t="str">
        <x:v>Histoire</x:v>
      </x:c>
      <x:c r="D518" s="13" t="str">
        <x:v>Missions du Warp</x:v>
      </x:c>
      <x:c r="E518" s="13" t="str">
        <x:v>Lire Histoire</x:v>
      </x:c>
      <x:c r="F518" s="13" t="str">
        <x:v>Reconstitution documentée V4 — nouvelle rédaction V5</x:v>
      </x:c>
      <x:c r="G518" s="15" t="n">
        <x:v>11</x:v>
      </x:c>
      <x:c r="H518" s="15" t="n">
        <x:v>22</x:v>
      </x:c>
    </x:row>
    <x:row r="519" ht="52" customHeight="1">
      <x:c r="A519" s="13" t="str">
        <x:v>WARP-M18</x:v>
      </x:c>
      <x:c r="B519" s="13" t="str">
        <x:v>La lame qui reste</x:v>
      </x:c>
      <x:c r="C519" s="13" t="str">
        <x:v>Histoire</x:v>
      </x:c>
      <x:c r="D519" s="13" t="str">
        <x:v>Missions du Warp</x:v>
      </x:c>
      <x:c r="E519" s="13" t="str">
        <x:v>Lire Histoire</x:v>
      </x:c>
      <x:c r="F519" s="13" t="str">
        <x:v>Reconstitution documentée V4 — nouvelle rédaction V5</x:v>
      </x:c>
      <x:c r="G519" s="15" t="n">
        <x:v>11</x:v>
      </x:c>
      <x:c r="H519" s="15" t="n">
        <x:v>23</x:v>
      </x:c>
    </x:row>
    <x:row r="520" ht="52" customHeight="1">
      <x:c r="A520" s="13" t="str">
        <x:v>WARP-M19</x:v>
      </x:c>
      <x:c r="B520" s="13" t="str">
        <x:v>Les traces croisées</x:v>
      </x:c>
      <x:c r="C520" s="13" t="str">
        <x:v>Histoire</x:v>
      </x:c>
      <x:c r="D520" s="13" t="str">
        <x:v>Missions du Warp</x:v>
      </x:c>
      <x:c r="E520" s="13" t="str">
        <x:v>Lire Histoire</x:v>
      </x:c>
      <x:c r="F520" s="13" t="str">
        <x:v>Reconstitution documentée V4 — nouvelle rédaction V5</x:v>
      </x:c>
      <x:c r="G520" s="15" t="n">
        <x:v>11</x:v>
      </x:c>
      <x:c r="H520" s="15" t="n">
        <x:v>24</x:v>
      </x:c>
    </x:row>
    <x:row r="521" ht="52" customHeight="1">
      <x:c r="A521" s="13" t="str">
        <x:v>WARP-M20</x:v>
      </x:c>
      <x:c r="B521" s="13" t="str">
        <x:v>La prise et le piège</x:v>
      </x:c>
      <x:c r="C521" s="13" t="str">
        <x:v>Histoire</x:v>
      </x:c>
      <x:c r="D521" s="13" t="str">
        <x:v>Missions du Warp</x:v>
      </x:c>
      <x:c r="E521" s="13" t="str">
        <x:v>Lire Histoire</x:v>
      </x:c>
      <x:c r="F521" s="13" t="str">
        <x:v>Reconstitution documentée V4 — nouvelle rédaction V5</x:v>
      </x:c>
      <x:c r="G521" s="15" t="n">
        <x:v>11</x:v>
      </x:c>
      <x:c r="H521" s="15" t="n">
        <x:v>25</x:v>
      </x:c>
    </x:row>
    <x:row r="522" ht="52" customHeight="1">
      <x:c r="A522" s="13" t="str">
        <x:v>WARP-M21</x:v>
      </x:c>
      <x:c r="B522" s="13" t="str">
        <x:v>La rive où l’on se sépare</x:v>
      </x:c>
      <x:c r="C522" s="13" t="str">
        <x:v>Histoire</x:v>
      </x:c>
      <x:c r="D522" s="13" t="str">
        <x:v>Missions du Warp</x:v>
      </x:c>
      <x:c r="E522" s="13" t="str">
        <x:v>Lire Histoire</x:v>
      </x:c>
      <x:c r="F522" s="13" t="str">
        <x:v>Reconstitution documentée V4 — nouvelle rédaction V5</x:v>
      </x:c>
      <x:c r="G522" s="15" t="n">
        <x:v>11</x:v>
      </x:c>
      <x:c r="H522" s="15" t="n">
        <x:v>26</x:v>
      </x:c>
    </x:row>
    <x:row r="523" ht="52" customHeight="1">
      <x:c r="A523" s="13" t="str">
        <x:v>WARP-M22</x:v>
      </x:c>
      <x:c r="B523" s="13" t="str">
        <x:v>Le relais sans eau</x:v>
      </x:c>
      <x:c r="C523" s="13" t="str">
        <x:v>Histoire</x:v>
      </x:c>
      <x:c r="D523" s="13" t="str">
        <x:v>Missions du Warp</x:v>
      </x:c>
      <x:c r="E523" s="13" t="str">
        <x:v>Lire Histoire</x:v>
      </x:c>
      <x:c r="F523" s="13" t="str">
        <x:v>Reconstitution documentée V4 — nouvelle rédaction V5</x:v>
      </x:c>
      <x:c r="G523" s="15" t="n">
        <x:v>11</x:v>
      </x:c>
      <x:c r="H523" s="15" t="n">
        <x:v>27</x:v>
      </x:c>
    </x:row>
    <x:row r="524" ht="52" customHeight="1">
      <x:c r="A524" s="13" t="str">
        <x:v>WARP-M23</x:v>
      </x:c>
      <x:c r="B524" s="13" t="str">
        <x:v>La chasse sous le pont</x:v>
      </x:c>
      <x:c r="C524" s="13" t="str">
        <x:v>Histoire</x:v>
      </x:c>
      <x:c r="D524" s="13" t="str">
        <x:v>Missions du Warp</x:v>
      </x:c>
      <x:c r="E524" s="13" t="str">
        <x:v>Lire Histoire</x:v>
      </x:c>
      <x:c r="F524" s="13" t="str">
        <x:v>Reconstitution documentée V4 — nouvelle rédaction V5</x:v>
      </x:c>
      <x:c r="G524" s="15" t="n">
        <x:v>11</x:v>
      </x:c>
      <x:c r="H524" s="15" t="n">
        <x:v>28</x:v>
      </x:c>
    </x:row>
    <x:row r="525" ht="52" customHeight="1">
      <x:c r="A525" s="13" t="str">
        <x:v>WARP-M24</x:v>
      </x:c>
      <x:c r="B525" s="13" t="str">
        <x:v>Le train qui repart</x:v>
      </x:c>
      <x:c r="C525" s="13" t="str">
        <x:v>Histoire</x:v>
      </x:c>
      <x:c r="D525" s="13" t="str">
        <x:v>Missions du Warp</x:v>
      </x:c>
      <x:c r="E525" s="13" t="str">
        <x:v>Lire Histoire</x:v>
      </x:c>
      <x:c r="F525" s="13" t="str">
        <x:v>Reconstitution documentée V4 — nouvelle rédaction V5</x:v>
      </x:c>
      <x:c r="G525" s="15" t="n">
        <x:v>11</x:v>
      </x:c>
      <x:c r="H525" s="15" t="n">
        <x:v>29</x:v>
      </x:c>
    </x:row>
    <x:row r="526" ht="52" customHeight="1">
      <x:c r="A526" s="13" t="str">
        <x:v>WARP-M25</x:v>
      </x:c>
      <x:c r="B526" s="13" t="str">
        <x:v>Les silhouettes dans la boue</x:v>
      </x:c>
      <x:c r="C526" s="13" t="str">
        <x:v>Histoire</x:v>
      </x:c>
      <x:c r="D526" s="13" t="str">
        <x:v>Missions du Warp</x:v>
      </x:c>
      <x:c r="E526" s="13" t="str">
        <x:v>Lire Histoire</x:v>
      </x:c>
      <x:c r="F526" s="13" t="str">
        <x:v>Reconstitution documentée V4 — nouvelle rédaction V5</x:v>
      </x:c>
      <x:c r="G526" s="15" t="n">
        <x:v>11</x:v>
      </x:c>
      <x:c r="H526" s="15" t="n">
        <x:v>30</x:v>
      </x:c>
    </x:row>
    <x:row r="527" ht="52" customHeight="1">
      <x:c r="A527" s="13" t="str">
        <x:v>WARP-M26</x:v>
      </x:c>
      <x:c r="B527" s="13" t="str">
        <x:v>La tour du guetteur</x:v>
      </x:c>
      <x:c r="C527" s="13" t="str">
        <x:v>Histoire</x:v>
      </x:c>
      <x:c r="D527" s="13" t="str">
        <x:v>Missions du Warp</x:v>
      </x:c>
      <x:c r="E527" s="13" t="str">
        <x:v>Lire Histoire</x:v>
      </x:c>
      <x:c r="F527" s="13" t="str">
        <x:v>Reconstitution documentée V4 — nouvelle rédaction V5</x:v>
      </x:c>
      <x:c r="G527" s="15" t="n">
        <x:v>11</x:v>
      </x:c>
      <x:c r="H527" s="15" t="n">
        <x:v>31</x:v>
      </x:c>
    </x:row>
    <x:row r="528" ht="52" customHeight="1">
      <x:c r="A528" s="13" t="str">
        <x:v>WARP-M27</x:v>
      </x:c>
      <x:c r="B528" s="13" t="str">
        <x:v>Le passage des brancards</x:v>
      </x:c>
      <x:c r="C528" s="13" t="str">
        <x:v>Histoire</x:v>
      </x:c>
      <x:c r="D528" s="13" t="str">
        <x:v>Missions du Warp</x:v>
      </x:c>
      <x:c r="E528" s="13" t="str">
        <x:v>Lire Histoire</x:v>
      </x:c>
      <x:c r="F528" s="13" t="str">
        <x:v>Reconstitution documentée V4 — nouvelle rédaction V5</x:v>
      </x:c>
      <x:c r="G528" s="15" t="n">
        <x:v>11</x:v>
      </x:c>
      <x:c r="H528" s="15" t="n">
        <x:v>32</x:v>
      </x:c>
    </x:row>
    <x:row r="529" ht="52" customHeight="1">
      <x:c r="A529" s="13" t="str">
        <x:v>WARP-M28</x:v>
      </x:c>
      <x:c r="B529" s="13" t="str">
        <x:v>Le câble sur la neige</x:v>
      </x:c>
      <x:c r="C529" s="13" t="str">
        <x:v>Histoire</x:v>
      </x:c>
      <x:c r="D529" s="13" t="str">
        <x:v>Missions du Warp</x:v>
      </x:c>
      <x:c r="E529" s="13" t="str">
        <x:v>Lire Histoire</x:v>
      </x:c>
      <x:c r="F529" s="13" t="str">
        <x:v>Reconstitution documentée V4 — nouvelle rédaction V5</x:v>
      </x:c>
      <x:c r="G529" s="15" t="n">
        <x:v>11</x:v>
      </x:c>
      <x:c r="H529" s="15" t="n">
        <x:v>33</x:v>
      </x:c>
    </x:row>
    <x:row r="530" ht="52" customHeight="1">
      <x:c r="A530" s="13" t="str">
        <x:v>WARP-M29</x:v>
      </x:c>
      <x:c r="B530" s="13" t="str">
        <x:v>L’ombre dans le hangar</x:v>
      </x:c>
      <x:c r="C530" s="13" t="str">
        <x:v>Histoire</x:v>
      </x:c>
      <x:c r="D530" s="13" t="str">
        <x:v>Missions du Warp</x:v>
      </x:c>
      <x:c r="E530" s="13" t="str">
        <x:v>Lire Histoire</x:v>
      </x:c>
      <x:c r="F530" s="13" t="str">
        <x:v>Reconstitution documentée V4 — nouvelle rédaction V5</x:v>
      </x:c>
      <x:c r="G530" s="15" t="n">
        <x:v>11</x:v>
      </x:c>
      <x:c r="H530" s="15" t="n">
        <x:v>34</x:v>
      </x:c>
    </x:row>
    <x:row r="531" ht="52" customHeight="1">
      <x:c r="A531" s="13" t="str">
        <x:v>WARP-M30</x:v>
      </x:c>
      <x:c r="B531" s="13" t="str">
        <x:v>La dernière fréquence</x:v>
      </x:c>
      <x:c r="C531" s="13" t="str">
        <x:v>Histoire</x:v>
      </x:c>
      <x:c r="D531" s="13" t="str">
        <x:v>Missions du Warp</x:v>
      </x:c>
      <x:c r="E531" s="13" t="str">
        <x:v>Lire Histoire</x:v>
      </x:c>
      <x:c r="F531" s="13" t="str">
        <x:v>Reconstitution documentée V4 — nouvelle rédaction V5</x:v>
      </x:c>
      <x:c r="G531" s="15" t="n">
        <x:v>11</x:v>
      </x:c>
      <x:c r="H531" s="15" t="n">
        <x:v>35</x:v>
      </x:c>
    </x:row>
    <x:row r="532" ht="52" customHeight="1">
      <x:c r="A532" s="13" t="str">
        <x:v>WARP-M31</x:v>
      </x:c>
      <x:c r="B532" s="13" t="str">
        <x:v>La silhouette au-dessus des néons</x:v>
      </x:c>
      <x:c r="C532" s="13" t="str">
        <x:v>Histoire</x:v>
      </x:c>
      <x:c r="D532" s="13" t="str">
        <x:v>Missions du Warp</x:v>
      </x:c>
      <x:c r="E532" s="13" t="str">
        <x:v>Lire Histoire</x:v>
      </x:c>
      <x:c r="F532" s="13" t="str">
        <x:v>Reconstitution documentée V4 — nouvelle rédaction V5</x:v>
      </x:c>
      <x:c r="G532" s="15" t="n">
        <x:v>11</x:v>
      </x:c>
      <x:c r="H532" s="15" t="n">
        <x:v>36</x:v>
      </x:c>
    </x:row>
    <x:row r="533" ht="52" customHeight="1">
      <x:c r="A533" s="13" t="str">
        <x:v>WARP-M32</x:v>
      </x:c>
      <x:c r="B533" s="13" t="str">
        <x:v>La chasse des étages</x:v>
      </x:c>
      <x:c r="C533" s="13" t="str">
        <x:v>Histoire</x:v>
      </x:c>
      <x:c r="D533" s="13" t="str">
        <x:v>Missions du Warp</x:v>
      </x:c>
      <x:c r="E533" s="13" t="str">
        <x:v>Lire Histoire</x:v>
      </x:c>
      <x:c r="F533" s="13" t="str">
        <x:v>Reconstitution documentée V4 — nouvelle rédaction V5</x:v>
      </x:c>
      <x:c r="G533" s="15" t="n">
        <x:v>11</x:v>
      </x:c>
      <x:c r="H533" s="15" t="n">
        <x:v>37</x:v>
      </x:c>
    </x:row>
    <x:row r="534" ht="52" customHeight="1">
      <x:c r="A534" s="13" t="str">
        <x:v>WARP-M33</x:v>
      </x:c>
      <x:c r="B534" s="13" t="str">
        <x:v>La fenêtre laissée vide</x:v>
      </x:c>
      <x:c r="C534" s="13" t="str">
        <x:v>Histoire</x:v>
      </x:c>
      <x:c r="D534" s="13" t="str">
        <x:v>Missions du Warp</x:v>
      </x:c>
      <x:c r="E534" s="13" t="str">
        <x:v>Lire Histoire</x:v>
      </x:c>
      <x:c r="F534" s="13" t="str">
        <x:v>Reconstitution documentée V4 — nouvelle rédaction V5</x:v>
      </x:c>
      <x:c r="G534" s="15" t="n">
        <x:v>11</x:v>
      </x:c>
      <x:c r="H534" s="15" t="n">
        <x:v>38</x:v>
      </x:c>
    </x:row>
    <x:row r="535" ht="52" customHeight="1">
      <x:c r="A535" s="13" t="str">
        <x:v>WARP-M34</x:v>
      </x:c>
      <x:c r="B535" s="13" t="str">
        <x:v>Le chantier avant les noms</x:v>
      </x:c>
      <x:c r="C535" s="13" t="str">
        <x:v>Histoire</x:v>
      </x:c>
      <x:c r="D535" s="13" t="str">
        <x:v>Missions du Warp</x:v>
      </x:c>
      <x:c r="E535" s="13" t="str">
        <x:v>Lire Histoire</x:v>
      </x:c>
      <x:c r="F535" s="13" t="str">
        <x:v>Reconstitution documentée V4 — nouvelle rédaction V5</x:v>
      </x:c>
      <x:c r="G535" s="15" t="n">
        <x:v>11</x:v>
      </x:c>
      <x:c r="H535" s="15" t="n">
        <x:v>39</x:v>
      </x:c>
    </x:row>
    <x:row r="536" ht="52" customHeight="1">
      <x:c r="A536" s="13" t="str">
        <x:v>WARP-M35</x:v>
      </x:c>
      <x:c r="B536" s="13" t="str">
        <x:v>Le premier passage</x:v>
      </x:c>
      <x:c r="C536" s="13" t="str">
        <x:v>Histoire</x:v>
      </x:c>
      <x:c r="D536" s="13" t="str">
        <x:v>Missions du Warp</x:v>
      </x:c>
      <x:c r="E536" s="13" t="str">
        <x:v>Lire Histoire</x:v>
      </x:c>
      <x:c r="F536" s="13" t="str">
        <x:v>Reconstitution documentée V4 — nouvelle rédaction V5</x:v>
      </x:c>
      <x:c r="G536" s="15" t="n">
        <x:v>11</x:v>
      </x:c>
      <x:c r="H536" s="15" t="n">
        <x:v>40</x:v>
      </x:c>
    </x:row>
    <x:row r="537" ht="52" customHeight="1">
      <x:c r="A537" s="13" t="str">
        <x:v>WARP-M36</x:v>
      </x:c>
      <x:c r="B537" s="13" t="str">
        <x:v>Ce qu’on ne grave pas</x:v>
      </x:c>
      <x:c r="C537" s="13" t="str">
        <x:v>Histoire</x:v>
      </x:c>
      <x:c r="D537" s="13" t="str">
        <x:v>Missions du Warp</x:v>
      </x:c>
      <x:c r="E537" s="13" t="str">
        <x:v>Lire Histoire</x:v>
      </x:c>
      <x:c r="F537" s="13" t="str">
        <x:v>Reconstitution documentée V4 — nouvelle rédaction V5</x:v>
      </x:c>
      <x:c r="G537" s="15" t="n">
        <x:v>11</x:v>
      </x:c>
      <x:c r="H537" s="15" t="n">
        <x:v>41</x:v>
      </x:c>
    </x:row>
    <x:row r="538" ht="52" customHeight="1">
      <x:c r="A538" s="13" t="str">
        <x:v>CIN-01</x:v>
      </x:c>
      <x:c r="B538" s="13" t="str">
        <x:v>Predator</x:v>
      </x:c>
      <x:c r="C538" s="13" t="str">
        <x:v>Histoire</x:v>
      </x:c>
      <x:c r="D538" s="13" t="str">
        <x:v>Chroniques cinéma</x:v>
      </x:c>
      <x:c r="E538" s="13" t="str">
        <x:v>Lire Histoire</x:v>
      </x:c>
      <x:c r="F538" s="13" t="str">
        <x:v>Reconstitution documentée V4 — nouvelle rédaction V5</x:v>
      </x:c>
      <x:c r="G538" s="15" t="n">
        <x:v>14</x:v>
      </x:c>
      <x:c r="H538" s="15" t="n">
        <x:v>6</x:v>
      </x:c>
    </x:row>
    <x:row r="539" ht="52" customHeight="1">
      <x:c r="A539" s="13" t="str">
        <x:v>CIN-02</x:v>
      </x:c>
      <x:c r="B539" s="13" t="str">
        <x:v>Predator 2</x:v>
      </x:c>
      <x:c r="C539" s="13" t="str">
        <x:v>Histoire</x:v>
      </x:c>
      <x:c r="D539" s="13" t="str">
        <x:v>Chroniques cinéma</x:v>
      </x:c>
      <x:c r="E539" s="13" t="str">
        <x:v>Lire Histoire</x:v>
      </x:c>
      <x:c r="F539" s="13" t="str">
        <x:v>Reconstitution documentée V4 — nouvelle rédaction V5</x:v>
      </x:c>
      <x:c r="G539" s="15" t="n">
        <x:v>14</x:v>
      </x:c>
      <x:c r="H539" s="15" t="n">
        <x:v>7</x:v>
      </x:c>
    </x:row>
    <x:row r="540" ht="52" customHeight="1">
      <x:c r="A540" s="13" t="str">
        <x:v>CIN-03</x:v>
      </x:c>
      <x:c r="B540" s="13" t="str">
        <x:v>Predators</x:v>
      </x:c>
      <x:c r="C540" s="13" t="str">
        <x:v>Histoire</x:v>
      </x:c>
      <x:c r="D540" s="13" t="str">
        <x:v>Chroniques cinéma</x:v>
      </x:c>
      <x:c r="E540" s="13" t="str">
        <x:v>Lire Histoire</x:v>
      </x:c>
      <x:c r="F540" s="13" t="str">
        <x:v>Reconstitution documentée V4 — nouvelle rédaction V5</x:v>
      </x:c>
      <x:c r="G540" s="15" t="n">
        <x:v>14</x:v>
      </x:c>
      <x:c r="H540" s="15" t="n">
        <x:v>8</x:v>
      </x:c>
    </x:row>
    <x:row r="541" ht="52" customHeight="1">
      <x:c r="A541" s="13" t="str">
        <x:v>CIN-04</x:v>
      </x:c>
      <x:c r="B541" s="13" t="str">
        <x:v>Prey</x:v>
      </x:c>
      <x:c r="C541" s="13" t="str">
        <x:v>Histoire</x:v>
      </x:c>
      <x:c r="D541" s="13" t="str">
        <x:v>Chroniques cinéma</x:v>
      </x:c>
      <x:c r="E541" s="13" t="str">
        <x:v>Lire Histoire</x:v>
      </x:c>
      <x:c r="F541" s="13" t="str">
        <x:v>Reconstitution documentée V4 — nouvelle rédaction V5</x:v>
      </x:c>
      <x:c r="G541" s="15" t="n">
        <x:v>14</x:v>
      </x:c>
      <x:c r="H541" s="15" t="n">
        <x:v>9</x:v>
      </x:c>
    </x:row>
    <x:row r="542" ht="52" customHeight="1">
      <x:c r="A542" s="13" t="str">
        <x:v>CIN-05</x:v>
      </x:c>
      <x:c r="B542" s="13" t="str">
        <x:v>The Predator</x:v>
      </x:c>
      <x:c r="C542" s="13" t="str">
        <x:v>Histoire</x:v>
      </x:c>
      <x:c r="D542" s="13" t="str">
        <x:v>Chroniques cinéma</x:v>
      </x:c>
      <x:c r="E542" s="13" t="str">
        <x:v>Lire Histoire</x:v>
      </x:c>
      <x:c r="F542" s="13" t="str">
        <x:v>Reconstitution documentée V4 — nouvelle rédaction V5</x:v>
      </x:c>
      <x:c r="G542" s="15" t="n">
        <x:v>14</x:v>
      </x:c>
      <x:c r="H542" s="15" t="n">
        <x:v>10</x:v>
      </x:c>
    </x:row>
    <x:row r="543" ht="52" customHeight="1">
      <x:c r="A543" s="13" t="str">
        <x:v>CIN-06</x:v>
      </x:c>
      <x:c r="B543" s="13" t="str">
        <x:v>Predator: Badlands</x:v>
      </x:c>
      <x:c r="C543" s="13" t="str">
        <x:v>Histoire</x:v>
      </x:c>
      <x:c r="D543" s="13" t="str">
        <x:v>Chroniques cinéma</x:v>
      </x:c>
      <x:c r="E543" s="13" t="str">
        <x:v>Lire Histoire</x:v>
      </x:c>
      <x:c r="F543" s="13" t="str">
        <x:v>Reconstitution documentée V4 — nouvelle rédaction V5</x:v>
      </x:c>
      <x:c r="G543" s="15" t="n">
        <x:v>14</x:v>
      </x:c>
      <x:c r="H543" s="15" t="n">
        <x:v>11</x:v>
      </x:c>
    </x:row>
    <x:row r="544" ht="52" customHeight="1">
      <x:c r="A544" s="13" t="str">
        <x:v>CIN-07</x:v>
      </x:c>
      <x:c r="B544" s="13" t="str">
        <x:v>Predator: Killer of Killers</x:v>
      </x:c>
      <x:c r="C544" s="13" t="str">
        <x:v>Histoire</x:v>
      </x:c>
      <x:c r="D544" s="13" t="str">
        <x:v>Chroniques cinéma</x:v>
      </x:c>
      <x:c r="E544" s="13" t="str">
        <x:v>Lire Histoire</x:v>
      </x:c>
      <x:c r="F544" s="13" t="str">
        <x:v>Reconstitution documentée V4 — nouvelle rédaction V5</x:v>
      </x:c>
      <x:c r="G544" s="15" t="n">
        <x:v>14</x:v>
      </x:c>
      <x:c r="H544" s="15" t="n">
        <x:v>12</x:v>
      </x:c>
    </x:row>
    <x:row r="545" ht="52" customHeight="1">
      <x:c r="A545" s="13" t="str">
        <x:v>CIN-08</x:v>
      </x:c>
      <x:c r="B545" s="13" t="str">
        <x:v>Alien vs. Predator</x:v>
      </x:c>
      <x:c r="C545" s="13" t="str">
        <x:v>Histoire</x:v>
      </x:c>
      <x:c r="D545" s="13" t="str">
        <x:v>Chroniques cinéma</x:v>
      </x:c>
      <x:c r="E545" s="13" t="str">
        <x:v>Lire Histoire</x:v>
      </x:c>
      <x:c r="F545" s="13" t="str">
        <x:v>Reconstitution documentée V4 — nouvelle rédaction V5</x:v>
      </x:c>
      <x:c r="G545" s="15" t="n">
        <x:v>14</x:v>
      </x:c>
      <x:c r="H545" s="15" t="n">
        <x:v>13</x:v>
      </x:c>
    </x:row>
    <x:row r="546" ht="52" customHeight="1">
      <x:c r="A546" s="13" t="str">
        <x:v>CIN-09</x:v>
      </x:c>
      <x:c r="B546" s="13" t="str">
        <x:v>Aliens vs. Predator: Requiem</x:v>
      </x:c>
      <x:c r="C546" s="13" t="str">
        <x:v>Histoire</x:v>
      </x:c>
      <x:c r="D546" s="13" t="str">
        <x:v>Chroniques cinéma</x:v>
      </x:c>
      <x:c r="E546" s="13" t="str">
        <x:v>Lire Histoire</x:v>
      </x:c>
      <x:c r="F546" s="13" t="str">
        <x:v>Reconstitution documentée V4 — nouvelle rédaction V5</x:v>
      </x:c>
      <x:c r="G546" s="15" t="n">
        <x:v>14</x:v>
      </x:c>
      <x:c r="H546" s="15" t="n">
        <x:v>14</x:v>
      </x:c>
    </x:row>
    <x:row r="547" ht="52" customHeight="1">
      <x:c r="A547" s="13" t="str">
        <x:v>JUST-01</x:v>
      </x:c>
      <x:c r="B547" s="13" t="str">
        <x:v>Une accusation a un auteur</x:v>
      </x:c>
      <x:c r="C547" s="13" t="str">
        <x:v>Histoire</x:v>
      </x:c>
      <x:c r="D547" s="13" t="str">
        <x:v>Justice et Enforcers</x:v>
      </x:c>
      <x:c r="E547" s="13" t="str">
        <x:v>Lire Histoire</x:v>
      </x:c>
      <x:c r="F547" s="13" t="str">
        <x:v>Reconstitution documentée V4 — nouvelle rédaction V5</x:v>
      </x:c>
      <x:c r="G547" s="15" t="n">
        <x:v>8</x:v>
      </x:c>
      <x:c r="H547" s="15" t="n">
        <x:v>6</x:v>
      </x:c>
    </x:row>
    <x:row r="548" ht="52" customHeight="1">
      <x:c r="A548" s="13" t="str">
        <x:v>JUST-02</x:v>
      </x:c>
      <x:c r="B548" s="13" t="str">
        <x:v>Lire la capacité de riposte</x:v>
      </x:c>
      <x:c r="C548" s="13" t="str">
        <x:v>Histoire</x:v>
      </x:c>
      <x:c r="D548" s="13" t="str">
        <x:v>Justice et Enforcers</x:v>
      </x:c>
      <x:c r="E548" s="13" t="str">
        <x:v>Lire Histoire</x:v>
      </x:c>
      <x:c r="F548" s="13" t="str">
        <x:v>Reconstitution documentée V4 — nouvelle rédaction V5</x:v>
      </x:c>
      <x:c r="G548" s="15" t="n">
        <x:v>8</x:v>
      </x:c>
      <x:c r="H548" s="15" t="n">
        <x:v>7</x:v>
      </x:c>
    </x:row>
    <x:row r="549" ht="52" customHeight="1">
      <x:c r="A549" s="13" t="str">
        <x:v>JUST-03</x:v>
      </x:c>
      <x:c r="B549" s="13" t="str">
        <x:v>Conserver la trace matérielle</x:v>
      </x:c>
      <x:c r="C549" s="13" t="str">
        <x:v>Histoire</x:v>
      </x:c>
      <x:c r="D549" s="13" t="str">
        <x:v>Justice et Enforcers</x:v>
      </x:c>
      <x:c r="E549" s="13" t="str">
        <x:v>Lire Histoire</x:v>
      </x:c>
      <x:c r="F549" s="13" t="str">
        <x:v>Reconstitution documentée V4 — nouvelle rédaction V5</x:v>
      </x:c>
      <x:c r="G549" s="15" t="n">
        <x:v>8</x:v>
      </x:c>
      <x:c r="H549" s="15" t="n">
        <x:v>8</x:v>
      </x:c>
    </x:row>
    <x:row r="550" ht="52" customHeight="1">
      <x:c r="A550" s="13" t="str">
        <x:v>JUST-04</x:v>
      </x:c>
      <x:c r="B550" s="13" t="str">
        <x:v>Comparer deux récits</x:v>
      </x:c>
      <x:c r="C550" s="13" t="str">
        <x:v>Histoire</x:v>
      </x:c>
      <x:c r="D550" s="13" t="str">
        <x:v>Justice et Enforcers</x:v>
      </x:c>
      <x:c r="E550" s="13" t="str">
        <x:v>Lire Histoire</x:v>
      </x:c>
      <x:c r="F550" s="13" t="str">
        <x:v>Reconstitution documentée V4 — nouvelle rédaction V5</x:v>
      </x:c>
      <x:c r="G550" s="15" t="n">
        <x:v>8</x:v>
      </x:c>
      <x:c r="H550" s="15" t="n">
        <x:v>9</x:v>
      </x:c>
    </x:row>
    <x:row r="551" ht="52" customHeight="1">
      <x:c r="A551" s="13" t="str">
        <x:v>JUST-05</x:v>
      </x:c>
      <x:c r="B551" s="13" t="str">
        <x:v>Le témoin menacé</x:v>
      </x:c>
      <x:c r="C551" s="13" t="str">
        <x:v>Histoire</x:v>
      </x:c>
      <x:c r="D551" s="13" t="str">
        <x:v>Justice et Enforcers</x:v>
      </x:c>
      <x:c r="E551" s="13" t="str">
        <x:v>Lire Histoire</x:v>
      </x:c>
      <x:c r="F551" s="13" t="str">
        <x:v>Reconstitution documentée V4 — nouvelle rédaction V5</x:v>
      </x:c>
      <x:c r="G551" s="15" t="n">
        <x:v>8</x:v>
      </x:c>
      <x:c r="H551" s="15" t="n">
        <x:v>10</x:v>
      </x:c>
    </x:row>
    <x:row r="552" ht="52" customHeight="1">
      <x:c r="A552" s="13" t="str">
        <x:v>JUST-06</x:v>
      </x:c>
      <x:c r="B552" s="13" t="str">
        <x:v>Une audience dans un lieu</x:v>
      </x:c>
      <x:c r="C552" s="13" t="str">
        <x:v>Histoire</x:v>
      </x:c>
      <x:c r="D552" s="13" t="str">
        <x:v>Justice et Enforcers</x:v>
      </x:c>
      <x:c r="E552" s="13" t="str">
        <x:v>Lire Histoire</x:v>
      </x:c>
      <x:c r="F552" s="13" t="str">
        <x:v>Reconstitution documentée V4 — nouvelle rédaction V5</x:v>
      </x:c>
      <x:c r="G552" s="15" t="n">
        <x:v>8</x:v>
      </x:c>
      <x:c r="H552" s="15" t="n">
        <x:v>11</x:v>
      </x:c>
    </x:row>
    <x:row r="553" ht="52" customHeight="1">
      <x:c r="A553" s="13" t="str">
        <x:v>JUST-07</x:v>
      </x:c>
      <x:c r="B553" s="13" t="str">
        <x:v>Le mandat de l’Enforcer</x:v>
      </x:c>
      <x:c r="C553" s="13" t="str">
        <x:v>Histoire</x:v>
      </x:c>
      <x:c r="D553" s="13" t="str">
        <x:v>Justice et Enforcers</x:v>
      </x:c>
      <x:c r="E553" s="13" t="str">
        <x:v>Lire Histoire</x:v>
      </x:c>
      <x:c r="F553" s="13" t="str">
        <x:v>Reconstitution documentée V4 — nouvelle rédaction V5</x:v>
      </x:c>
      <x:c r="G553" s="15" t="n">
        <x:v>8</x:v>
      </x:c>
      <x:c r="H553" s="15" t="n">
        <x:v>12</x:v>
      </x:c>
    </x:row>
    <x:row r="554" ht="52" customHeight="1">
      <x:c r="A554" s="13" t="str">
        <x:v>JUST-08</x:v>
      </x:c>
      <x:c r="B554" s="13" t="str">
        <x:v>L’interpellation au passage</x:v>
      </x:c>
      <x:c r="C554" s="13" t="str">
        <x:v>Histoire</x:v>
      </x:c>
      <x:c r="D554" s="13" t="str">
        <x:v>Justice et Enforcers</x:v>
      </x:c>
      <x:c r="E554" s="13" t="str">
        <x:v>Lire Histoire</x:v>
      </x:c>
      <x:c r="F554" s="13" t="str">
        <x:v>Reconstitution documentée V4 — nouvelle rédaction V5</x:v>
      </x:c>
      <x:c r="G554" s="15" t="n">
        <x:v>8</x:v>
      </x:c>
      <x:c r="H554" s="15" t="n">
        <x:v>13</x:v>
      </x:c>
    </x:row>
    <x:row r="555" ht="52" customHeight="1">
      <x:c r="A555" s="13" t="str">
        <x:v>JUST-09</x:v>
      </x:c>
      <x:c r="B555" s="13" t="str">
        <x:v>Une reddition lisible</x:v>
      </x:c>
      <x:c r="C555" s="13" t="str">
        <x:v>Histoire</x:v>
      </x:c>
      <x:c r="D555" s="13" t="str">
        <x:v>Justice et Enforcers</x:v>
      </x:c>
      <x:c r="E555" s="13" t="str">
        <x:v>Lire Histoire</x:v>
      </x:c>
      <x:c r="F555" s="13" t="str">
        <x:v>Reconstitution documentée V4 — nouvelle rédaction V5</x:v>
      </x:c>
      <x:c r="G555" s="15" t="n">
        <x:v>8</x:v>
      </x:c>
      <x:c r="H555" s="15" t="n">
        <x:v>14</x:v>
      </x:c>
    </x:row>
    <x:row r="556" ht="52" customHeight="1">
      <x:c r="A556" s="13" t="str">
        <x:v>JUST-10</x:v>
      </x:c>
      <x:c r="B556" s="13" t="str">
        <x:v>L’escorte a un itinéraire</x:v>
      </x:c>
      <x:c r="C556" s="13" t="str">
        <x:v>Histoire</x:v>
      </x:c>
      <x:c r="D556" s="13" t="str">
        <x:v>Justice et Enforcers</x:v>
      </x:c>
      <x:c r="E556" s="13" t="str">
        <x:v>Lire Histoire</x:v>
      </x:c>
      <x:c r="F556" s="13" t="str">
        <x:v>Reconstitution documentée V4 — nouvelle rédaction V5</x:v>
      </x:c>
      <x:c r="G556" s="15" t="n">
        <x:v>8</x:v>
      </x:c>
      <x:c r="H556" s="15" t="n">
        <x:v>15</x:v>
      </x:c>
    </x:row>
    <x:row r="557" ht="52" customHeight="1">
      <x:c r="A557" s="13" t="str">
        <x:v>JUST-11</x:v>
      </x:c>
      <x:c r="B557" s="13" t="str">
        <x:v>L’arme remise au dépôt</x:v>
      </x:c>
      <x:c r="C557" s="13" t="str">
        <x:v>Histoire</x:v>
      </x:c>
      <x:c r="D557" s="13" t="str">
        <x:v>Justice et Enforcers</x:v>
      </x:c>
      <x:c r="E557" s="13" t="str">
        <x:v>Lire Histoire</x:v>
      </x:c>
      <x:c r="F557" s="13" t="str">
        <x:v>Reconstitution documentée V4 — nouvelle rédaction V5</x:v>
      </x:c>
      <x:c r="G557" s="15" t="n">
        <x:v>8</x:v>
      </x:c>
      <x:c r="H557" s="15" t="n">
        <x:v>16</x:v>
      </x:c>
    </x:row>
    <x:row r="558" ht="52" customHeight="1">
      <x:c r="A558" s="13" t="str">
        <x:v>JUST-12</x:v>
      </x:c>
      <x:c r="B558" s="13" t="str">
        <x:v>L’appel à un autre regard</x:v>
      </x:c>
      <x:c r="C558" s="13" t="str">
        <x:v>Histoire</x:v>
      </x:c>
      <x:c r="D558" s="13" t="str">
        <x:v>Justice et Enforcers</x:v>
      </x:c>
      <x:c r="E558" s="13" t="str">
        <x:v>Lire Histoire</x:v>
      </x:c>
      <x:c r="F558" s="13" t="str">
        <x:v>Reconstitution documentée V4 — nouvelle rédaction V5</x:v>
      </x:c>
      <x:c r="G558" s="15" t="n">
        <x:v>8</x:v>
      </x:c>
      <x:c r="H558" s="15" t="n">
        <x:v>17</x:v>
      </x:c>
    </x:row>
    <x:row r="559" ht="52" customHeight="1">
      <x:c r="A559" s="13" t="str">
        <x:v>JUST-13</x:v>
      </x:c>
      <x:c r="B559" s="13" t="str">
        <x:v>Un duel accepté n’est pas partout permis</x:v>
      </x:c>
      <x:c r="C559" s="13" t="str">
        <x:v>Histoire</x:v>
      </x:c>
      <x:c r="D559" s="13" t="str">
        <x:v>Justice et Enforcers</x:v>
      </x:c>
      <x:c r="E559" s="13" t="str">
        <x:v>Lire Histoire</x:v>
      </x:c>
      <x:c r="F559" s="13" t="str">
        <x:v>Reconstitution documentée V4 — nouvelle rédaction V5</x:v>
      </x:c>
      <x:c r="G559" s="15" t="n">
        <x:v>8</x:v>
      </x:c>
      <x:c r="H559" s="15" t="n">
        <x:v>18</x:v>
      </x:c>
    </x:row>
    <x:row r="560" ht="52" customHeight="1">
      <x:c r="A560" s="13" t="str">
        <x:v>JUST-14</x:v>
      </x:c>
      <x:c r="B560" s="13" t="str">
        <x:v>Le signal d’arrêt</x:v>
      </x:c>
      <x:c r="C560" s="13" t="str">
        <x:v>Histoire</x:v>
      </x:c>
      <x:c r="D560" s="13" t="str">
        <x:v>Justice et Enforcers</x:v>
      </x:c>
      <x:c r="E560" s="13" t="str">
        <x:v>Lire Histoire</x:v>
      </x:c>
      <x:c r="F560" s="13" t="str">
        <x:v>Reconstitution documentée V4 — nouvelle rédaction V5</x:v>
      </x:c>
      <x:c r="G560" s="15" t="n">
        <x:v>8</x:v>
      </x:c>
      <x:c r="H560" s="15" t="n">
        <x:v>19</x:v>
      </x:c>
    </x:row>
    <x:row r="561" ht="52" customHeight="1">
      <x:c r="A561" s="13" t="str">
        <x:v>JUST-15</x:v>
      </x:c>
      <x:c r="B561" s="13" t="str">
        <x:v>La réparation d’un passage</x:v>
      </x:c>
      <x:c r="C561" s="13" t="str">
        <x:v>Histoire</x:v>
      </x:c>
      <x:c r="D561" s="13" t="str">
        <x:v>Justice et Enforcers</x:v>
      </x:c>
      <x:c r="E561" s="13" t="str">
        <x:v>Lire Histoire</x:v>
      </x:c>
      <x:c r="F561" s="13" t="str">
        <x:v>Reconstitution documentée V4 — nouvelle rédaction V5</x:v>
      </x:c>
      <x:c r="G561" s="15" t="n">
        <x:v>8</x:v>
      </x:c>
      <x:c r="H561" s="15" t="n">
        <x:v>20</x:v>
      </x:c>
    </x:row>
    <x:row r="562" ht="52" customHeight="1">
      <x:c r="A562" s="13" t="str">
        <x:v>JUST-16</x:v>
      </x:c>
      <x:c r="B562" s="13" t="str">
        <x:v>Le tort qui ne se rembourse pas</x:v>
      </x:c>
      <x:c r="C562" s="13" t="str">
        <x:v>Histoire</x:v>
      </x:c>
      <x:c r="D562" s="13" t="str">
        <x:v>Justice et Enforcers</x:v>
      </x:c>
      <x:c r="E562" s="13" t="str">
        <x:v>Lire Histoire</x:v>
      </x:c>
      <x:c r="F562" s="13" t="str">
        <x:v>Reconstitution documentée V4 — nouvelle rédaction V5</x:v>
      </x:c>
      <x:c r="G562" s="15" t="n">
        <x:v>8</x:v>
      </x:c>
      <x:c r="H562" s="15" t="n">
        <x:v>21</x:v>
      </x:c>
    </x:row>
    <x:row r="563" ht="52" customHeight="1">
      <x:c r="A563" s="13" t="str">
        <x:v>JUST-17</x:v>
      </x:c>
      <x:c r="B563" s="13" t="str">
        <x:v>Le faux trophée</x:v>
      </x:c>
      <x:c r="C563" s="13" t="str">
        <x:v>Histoire</x:v>
      </x:c>
      <x:c r="D563" s="13" t="str">
        <x:v>Justice et Enforcers</x:v>
      </x:c>
      <x:c r="E563" s="13" t="str">
        <x:v>Lire Histoire</x:v>
      </x:c>
      <x:c r="F563" s="13" t="str">
        <x:v>Reconstitution documentée V4 — nouvelle rédaction V5</x:v>
      </x:c>
      <x:c r="G563" s="15" t="n">
        <x:v>8</x:v>
      </x:c>
      <x:c r="H563" s="15" t="n">
        <x:v>22</x:v>
      </x:c>
    </x:row>
    <x:row r="564" ht="52" customHeight="1">
      <x:c r="A564" s="13" t="str">
        <x:v>JUST-18</x:v>
      </x:c>
      <x:c r="B564" s="13" t="str">
        <x:v>Un mérite pris à autrui</x:v>
      </x:c>
      <x:c r="C564" s="13" t="str">
        <x:v>Histoire</x:v>
      </x:c>
      <x:c r="D564" s="13" t="str">
        <x:v>Justice et Enforcers</x:v>
      </x:c>
      <x:c r="E564" s="13" t="str">
        <x:v>Lire Histoire</x:v>
      </x:c>
      <x:c r="F564" s="13" t="str">
        <x:v>Reconstitution documentée V4 — nouvelle rédaction V5</x:v>
      </x:c>
      <x:c r="G564" s="15" t="n">
        <x:v>8</x:v>
      </x:c>
      <x:c r="H564" s="15" t="n">
        <x:v>23</x:v>
      </x:c>
    </x:row>
    <x:row r="565" ht="52" customHeight="1">
      <x:c r="A565" s="13" t="str">
        <x:v>JUST-19</x:v>
      </x:c>
      <x:c r="B565" s="13" t="str">
        <x:v>La qualification de Bad Blood</x:v>
      </x:c>
      <x:c r="C565" s="13" t="str">
        <x:v>Histoire</x:v>
      </x:c>
      <x:c r="D565" s="13" t="str">
        <x:v>Justice et Enforcers</x:v>
      </x:c>
      <x:c r="E565" s="13" t="str">
        <x:v>Lire Histoire</x:v>
      </x:c>
      <x:c r="F565" s="13" t="str">
        <x:v>Reconstitution documentée V4 — nouvelle rédaction V5</x:v>
      </x:c>
      <x:c r="G565" s="15" t="n">
        <x:v>8</x:v>
      </x:c>
      <x:c r="H565" s="15" t="n">
        <x:v>24</x:v>
      </x:c>
    </x:row>
    <x:row r="566" ht="52" customHeight="1">
      <x:c r="A566" s="13" t="str">
        <x:v>JUST-20</x:v>
      </x:c>
      <x:c r="B566" s="13" t="str">
        <x:v>La chasse d’un hors-la-loi</x:v>
      </x:c>
      <x:c r="C566" s="13" t="str">
        <x:v>Histoire</x:v>
      </x:c>
      <x:c r="D566" s="13" t="str">
        <x:v>Justice et Enforcers</x:v>
      </x:c>
      <x:c r="E566" s="13" t="str">
        <x:v>Lire Histoire</x:v>
      </x:c>
      <x:c r="F566" s="13" t="str">
        <x:v>Reconstitution documentée V4 — nouvelle rédaction V5</x:v>
      </x:c>
      <x:c r="G566" s="15" t="n">
        <x:v>8</x:v>
      </x:c>
      <x:c r="H566" s="15" t="n">
        <x:v>25</x:v>
      </x:c>
    </x:row>
    <x:row r="567" ht="52" customHeight="1">
      <x:c r="A567" s="13" t="str">
        <x:v>JUST-21</x:v>
      </x:c>
      <x:c r="B567" s="13" t="str">
        <x:v>La rumeur venue d’un autre clan</x:v>
      </x:c>
      <x:c r="C567" s="13" t="str">
        <x:v>Histoire</x:v>
      </x:c>
      <x:c r="D567" s="13" t="str">
        <x:v>Justice et Enforcers</x:v>
      </x:c>
      <x:c r="E567" s="13" t="str">
        <x:v>Lire Histoire</x:v>
      </x:c>
      <x:c r="F567" s="13" t="str">
        <x:v>Reconstitution documentée V4 — nouvelle rédaction V5</x:v>
      </x:c>
      <x:c r="G567" s="15" t="n">
        <x:v>8</x:v>
      </x:c>
      <x:c r="H567" s="15" t="n">
        <x:v>26</x:v>
      </x:c>
    </x:row>
    <x:row r="568" ht="52" customHeight="1">
      <x:c r="A568" s="13" t="str">
        <x:v>JUST-22</x:v>
      </x:c>
      <x:c r="B568" s="13" t="str">
        <x:v>La fonction peut être retirée</x:v>
      </x:c>
      <x:c r="C568" s="13" t="str">
        <x:v>Histoire</x:v>
      </x:c>
      <x:c r="D568" s="13" t="str">
        <x:v>Justice et Enforcers</x:v>
      </x:c>
      <x:c r="E568" s="13" t="str">
        <x:v>Lire Histoire</x:v>
      </x:c>
      <x:c r="F568" s="13" t="str">
        <x:v>Reconstitution documentée V4 — nouvelle rédaction V5</x:v>
      </x:c>
      <x:c r="G568" s="15" t="n">
        <x:v>8</x:v>
      </x:c>
      <x:c r="H568" s="15" t="n">
        <x:v>27</x:v>
      </x:c>
    </x:row>
    <x:row r="569" ht="52" customHeight="1">
      <x:c r="A569" s="13" t="str">
        <x:v>JUST-23</x:v>
      </x:c>
      <x:c r="B569" s="13" t="str">
        <x:v>La remise en confiance</x:v>
      </x:c>
      <x:c r="C569" s="13" t="str">
        <x:v>Histoire</x:v>
      </x:c>
      <x:c r="D569" s="13" t="str">
        <x:v>Justice et Enforcers</x:v>
      </x:c>
      <x:c r="E569" s="13" t="str">
        <x:v>Lire Histoire</x:v>
      </x:c>
      <x:c r="F569" s="13" t="str">
        <x:v>Reconstitution documentée V4 — nouvelle rédaction V5</x:v>
      </x:c>
      <x:c r="G569" s="15" t="n">
        <x:v>8</x:v>
      </x:c>
      <x:c r="H569" s="15" t="n">
        <x:v>28</x:v>
      </x:c>
    </x:row>
    <x:row r="570" ht="52" customHeight="1">
      <x:c r="A570" s="13" t="str">
        <x:v>JUST-24</x:v>
      </x:c>
      <x:c r="B570" s="13" t="str">
        <x:v>Un dossier reste dans le monde</x:v>
      </x:c>
      <x:c r="C570" s="13" t="str">
        <x:v>Histoire</x:v>
      </x:c>
      <x:c r="D570" s="13" t="str">
        <x:v>Justice et Enforcers</x:v>
      </x:c>
      <x:c r="E570" s="13" t="str">
        <x:v>Lire Histoire</x:v>
      </x:c>
      <x:c r="F570" s="13" t="str">
        <x:v>Reconstitution documentée V4 — nouvelle rédaction V5</x:v>
      </x:c>
      <x:c r="G570" s="15" t="n">
        <x:v>8</x:v>
      </x:c>
      <x:c r="H570" s="15" t="n">
        <x:v>29</x:v>
      </x:c>
    </x:row>
    <x:row r="571" ht="52" customHeight="1">
      <x:c r="A571" s="13" t="str">
        <x:v>PIT-01</x:v>
      </x:c>
      <x:c r="B571" s="13" t="str">
        <x:v>Entrer dans THE PIT</x:v>
      </x:c>
      <x:c r="C571" s="13" t="str">
        <x:v>Histoire</x:v>
      </x:c>
      <x:c r="D571" s="13" t="str">
        <x:v>THE PIT</x:v>
      </x:c>
      <x:c r="E571" s="13" t="str">
        <x:v>Lire Histoire</x:v>
      </x:c>
      <x:c r="F571" s="13" t="str">
        <x:v>Reconstitution documentée V4 — nouvelle rédaction V5</x:v>
      </x:c>
      <x:c r="G571" s="15" t="n">
        <x:v>7</x:v>
      </x:c>
      <x:c r="H571" s="15" t="n">
        <x:v>6</x:v>
      </x:c>
    </x:row>
    <x:row r="572" ht="52" customHeight="1">
      <x:c r="A572" s="13" t="str">
        <x:v>PIT-02</x:v>
      </x:c>
      <x:c r="B572" s="13" t="str">
        <x:v>Une lecture de combat 2D</x:v>
      </x:c>
      <x:c r="C572" s="13" t="str">
        <x:v>Histoire</x:v>
      </x:c>
      <x:c r="D572" s="13" t="str">
        <x:v>THE PIT</x:v>
      </x:c>
      <x:c r="E572" s="13" t="str">
        <x:v>Lire Histoire</x:v>
      </x:c>
      <x:c r="F572" s="13" t="str">
        <x:v>Reconstitution documentée V4 — nouvelle rédaction V5</x:v>
      </x:c>
      <x:c r="G572" s="15" t="n">
        <x:v>7</x:v>
      </x:c>
      <x:c r="H572" s="15" t="n">
        <x:v>7</x:v>
      </x:c>
    </x:row>
    <x:row r="573" ht="52" customHeight="1">
      <x:c r="A573" s="13" t="str">
        <x:v>PIT-03</x:v>
      </x:c>
      <x:c r="B573" s="13" t="str">
        <x:v>Des silhouettes à leur taille</x:v>
      </x:c>
      <x:c r="C573" s="13" t="str">
        <x:v>Histoire</x:v>
      </x:c>
      <x:c r="D573" s="13" t="str">
        <x:v>THE PIT</x:v>
      </x:c>
      <x:c r="E573" s="13" t="str">
        <x:v>Lire Histoire</x:v>
      </x:c>
      <x:c r="F573" s="13" t="str">
        <x:v>Reconstitution documentée V4 — nouvelle rédaction V5</x:v>
      </x:c>
      <x:c r="G573" s="15" t="n">
        <x:v>7</x:v>
      </x:c>
      <x:c r="H573" s="15" t="n">
        <x:v>8</x:v>
      </x:c>
    </x:row>
    <x:row r="574" ht="52" customHeight="1">
      <x:c r="A574" s="13" t="str">
        <x:v>PIT-04</x:v>
      </x:c>
      <x:c r="B574" s="13" t="str">
        <x:v>Le râtelier d’entraînement</x:v>
      </x:c>
      <x:c r="C574" s="13" t="str">
        <x:v>Histoire</x:v>
      </x:c>
      <x:c r="D574" s="13" t="str">
        <x:v>THE PIT</x:v>
      </x:c>
      <x:c r="E574" s="13" t="str">
        <x:v>Lire Histoire</x:v>
      </x:c>
      <x:c r="F574" s="13" t="str">
        <x:v>Reconstitution documentée V4 — nouvelle rédaction V5</x:v>
      </x:c>
      <x:c r="G574" s="15" t="n">
        <x:v>7</x:v>
      </x:c>
      <x:c r="H574" s="15" t="n">
        <x:v>9</x:v>
      </x:c>
    </x:row>
    <x:row r="575" ht="52" customHeight="1">
      <x:c r="A575" s="13" t="str">
        <x:v>PIT-05</x:v>
      </x:c>
      <x:c r="B575" s="13" t="str">
        <x:v>Le défi de portée</x:v>
      </x:c>
      <x:c r="C575" s="13" t="str">
        <x:v>Histoire</x:v>
      </x:c>
      <x:c r="D575" s="13" t="str">
        <x:v>THE PIT</x:v>
      </x:c>
      <x:c r="E575" s="13" t="str">
        <x:v>Lire Histoire</x:v>
      </x:c>
      <x:c r="F575" s="13" t="str">
        <x:v>Reconstitution documentée V4 — nouvelle rédaction V5</x:v>
      </x:c>
      <x:c r="G575" s="15" t="n">
        <x:v>7</x:v>
      </x:c>
      <x:c r="H575" s="15" t="n">
        <x:v>10</x:v>
      </x:c>
    </x:row>
    <x:row r="576" ht="52" customHeight="1">
      <x:c r="A576" s="13" t="str">
        <x:v>PIT-06</x:v>
      </x:c>
      <x:c r="B576" s="13" t="str">
        <x:v>Le défi de garde</x:v>
      </x:c>
      <x:c r="C576" s="13" t="str">
        <x:v>Histoire</x:v>
      </x:c>
      <x:c r="D576" s="13" t="str">
        <x:v>THE PIT</x:v>
      </x:c>
      <x:c r="E576" s="13" t="str">
        <x:v>Lire Histoire</x:v>
      </x:c>
      <x:c r="F576" s="13" t="str">
        <x:v>Reconstitution documentée V4 — nouvelle rédaction V5</x:v>
      </x:c>
      <x:c r="G576" s="15" t="n">
        <x:v>7</x:v>
      </x:c>
      <x:c r="H576" s="15" t="n">
        <x:v>11</x:v>
      </x:c>
    </x:row>
    <x:row r="577" ht="52" customHeight="1">
      <x:c r="A577" s="13" t="str">
        <x:v>PIT-07</x:v>
      </x:c>
      <x:c r="B577" s="13" t="str">
        <x:v>Les arènes sont des lieux</x:v>
      </x:c>
      <x:c r="C577" s="13" t="str">
        <x:v>Histoire</x:v>
      </x:c>
      <x:c r="D577" s="13" t="str">
        <x:v>THE PIT</x:v>
      </x:c>
      <x:c r="E577" s="13" t="str">
        <x:v>Lire Histoire</x:v>
      </x:c>
      <x:c r="F577" s="13" t="str">
        <x:v>Reconstitution documentée V4 — nouvelle rédaction V5</x:v>
      </x:c>
      <x:c r="G577" s="15" t="n">
        <x:v>7</x:v>
      </x:c>
      <x:c r="H577" s="15" t="n">
        <x:v>12</x:v>
      </x:c>
    </x:row>
    <x:row r="578" ht="52" customHeight="1">
      <x:c r="A578" s="13" t="str">
        <x:v>PIT-08</x:v>
      </x:c>
      <x:c r="B578" s="13" t="str">
        <x:v>Le duel amical de campagne</x:v>
      </x:c>
      <x:c r="C578" s="13" t="str">
        <x:v>Histoire</x:v>
      </x:c>
      <x:c r="D578" s="13" t="str">
        <x:v>THE PIT</x:v>
      </x:c>
      <x:c r="E578" s="13" t="str">
        <x:v>Lire Histoire</x:v>
      </x:c>
      <x:c r="F578" s="13" t="str">
        <x:v>Reconstitution documentée V4 — nouvelle rédaction V5</x:v>
      </x:c>
      <x:c r="G578" s="15" t="n">
        <x:v>7</x:v>
      </x:c>
      <x:c r="H578" s="15" t="n">
        <x:v>13</x:v>
      </x:c>
    </x:row>
    <x:row r="579" ht="52" customHeight="1">
      <x:c r="A579" s="13" t="str">
        <x:v>PIT-09</x:v>
      </x:c>
      <x:c r="B579" s="13" t="str">
        <x:v>Le tournoi local</x:v>
      </x:c>
      <x:c r="C579" s="13" t="str">
        <x:v>Histoire</x:v>
      </x:c>
      <x:c r="D579" s="13" t="str">
        <x:v>THE PIT</x:v>
      </x:c>
      <x:c r="E579" s="13" t="str">
        <x:v>Lire Histoire</x:v>
      </x:c>
      <x:c r="F579" s="13" t="str">
        <x:v>Reconstitution documentée V4 — nouvelle rédaction V5</x:v>
      </x:c>
      <x:c r="G579" s="15" t="n">
        <x:v>7</x:v>
      </x:c>
      <x:c r="H579" s="15" t="n">
        <x:v>14</x:v>
      </x:c>
    </x:row>
    <x:row r="580" ht="52" customHeight="1">
      <x:c r="A580" s="13" t="str">
        <x:v>PIT-10</x:v>
      </x:c>
      <x:c r="B580" s="13" t="str">
        <x:v>La revanche du rival</x:v>
      </x:c>
      <x:c r="C580" s="13" t="str">
        <x:v>Histoire</x:v>
      </x:c>
      <x:c r="D580" s="13" t="str">
        <x:v>THE PIT</x:v>
      </x:c>
      <x:c r="E580" s="13" t="str">
        <x:v>Lire Histoire</x:v>
      </x:c>
      <x:c r="F580" s="13" t="str">
        <x:v>Reconstitution documentée V4 — nouvelle rédaction V5</x:v>
      </x:c>
      <x:c r="G580" s="15" t="n">
        <x:v>7</x:v>
      </x:c>
      <x:c r="H580" s="15" t="n">
        <x:v>15</x:v>
      </x:c>
    </x:row>
    <x:row r="581" ht="52" customHeight="1">
      <x:c r="A581" s="13" t="str">
        <x:v>PIT-11</x:v>
      </x:c>
      <x:c r="B581" s="13" t="str">
        <x:v>Les contrats de style</x:v>
      </x:c>
      <x:c r="C581" s="13" t="str">
        <x:v>Histoire</x:v>
      </x:c>
      <x:c r="D581" s="13" t="str">
        <x:v>THE PIT</x:v>
      </x:c>
      <x:c r="E581" s="13" t="str">
        <x:v>Lire Histoire</x:v>
      </x:c>
      <x:c r="F581" s="13" t="str">
        <x:v>Reconstitution documentée V4 — nouvelle rédaction V5</x:v>
      </x:c>
      <x:c r="G581" s="15" t="n">
        <x:v>7</x:v>
      </x:c>
      <x:c r="H581" s="15" t="n">
        <x:v>16</x:v>
      </x:c>
    </x:row>
    <x:row r="582" ht="52" customHeight="1">
      <x:c r="A582" s="13" t="str">
        <x:v>PIT-12</x:v>
      </x:c>
      <x:c r="B582" s="13" t="str">
        <x:v>Une mini-campagne de combattant</x:v>
      </x:c>
      <x:c r="C582" s="13" t="str">
        <x:v>Histoire</x:v>
      </x:c>
      <x:c r="D582" s="13" t="str">
        <x:v>THE PIT</x:v>
      </x:c>
      <x:c r="E582" s="13" t="str">
        <x:v>Lire Histoire</x:v>
      </x:c>
      <x:c r="F582" s="13" t="str">
        <x:v>Reconstitution documentée V4 — nouvelle rédaction V5</x:v>
      </x:c>
      <x:c r="G582" s="15" t="n">
        <x:v>7</x:v>
      </x:c>
      <x:c r="H582" s="15" t="n">
        <x:v>17</x:v>
      </x:c>
    </x:row>
    <x:row r="583" ht="52" customHeight="1">
      <x:c r="A583" s="13" t="str">
        <x:v>PIT-13</x:v>
      </x:c>
      <x:c r="B583" s="13" t="str">
        <x:v>Entrées et salutations</x:v>
      </x:c>
      <x:c r="C583" s="13" t="str">
        <x:v>Histoire</x:v>
      </x:c>
      <x:c r="D583" s="13" t="str">
        <x:v>THE PIT</x:v>
      </x:c>
      <x:c r="E583" s="13" t="str">
        <x:v>Lire Histoire</x:v>
      </x:c>
      <x:c r="F583" s="13" t="str">
        <x:v>Reconstitution documentée V4 — nouvelle rédaction V5</x:v>
      </x:c>
      <x:c r="G583" s="15" t="n">
        <x:v>7</x:v>
      </x:c>
      <x:c r="H583" s="15" t="n">
        <x:v>18</x:v>
      </x:c>
    </x:row>
    <x:row r="584" ht="52" customHeight="1">
      <x:c r="A584" s="13" t="str">
        <x:v>PIT-14</x:v>
      </x:c>
      <x:c r="B584" s="13" t="str">
        <x:v>Victoire et défaite</x:v>
      </x:c>
      <x:c r="C584" s="13" t="str">
        <x:v>Histoire</x:v>
      </x:c>
      <x:c r="D584" s="13" t="str">
        <x:v>THE PIT</x:v>
      </x:c>
      <x:c r="E584" s="13" t="str">
        <x:v>Lire Histoire</x:v>
      </x:c>
      <x:c r="F584" s="13" t="str">
        <x:v>Reconstitution documentée V4 — nouvelle rédaction V5</x:v>
      </x:c>
      <x:c r="G584" s="15" t="n">
        <x:v>7</x:v>
      </x:c>
      <x:c r="H584" s="15" t="n">
        <x:v>19</x:v>
      </x:c>
    </x:row>
    <x:row r="585" ht="52" customHeight="1">
      <x:c r="A585" s="13" t="str">
        <x:v>PIT-15</x:v>
      </x:c>
      <x:c r="B585" s="13" t="str">
        <x:v>Techniques finales du mode</x:v>
      </x:c>
      <x:c r="C585" s="13" t="str">
        <x:v>Histoire</x:v>
      </x:c>
      <x:c r="D585" s="13" t="str">
        <x:v>THE PIT</x:v>
      </x:c>
      <x:c r="E585" s="13" t="str">
        <x:v>Lire Histoire</x:v>
      </x:c>
      <x:c r="F585" s="13" t="str">
        <x:v>Reconstitution documentée V4 — nouvelle rédaction V5</x:v>
      </x:c>
      <x:c r="G585" s="15" t="n">
        <x:v>7</x:v>
      </x:c>
      <x:c r="H585" s="15" t="n">
        <x:v>20</x:v>
      </x:c>
    </x:row>
    <x:row r="586" ht="52" customHeight="1">
      <x:c r="A586" s="13" t="str">
        <x:v>PIT-16</x:v>
      </x:c>
      <x:c r="B586" s="13" t="str">
        <x:v>Cosmétiques et preuves de maîtrise</x:v>
      </x:c>
      <x:c r="C586" s="13" t="str">
        <x:v>Histoire</x:v>
      </x:c>
      <x:c r="D586" s="13" t="str">
        <x:v>THE PIT</x:v>
      </x:c>
      <x:c r="E586" s="13" t="str">
        <x:v>Lire Histoire</x:v>
      </x:c>
      <x:c r="F586" s="13" t="str">
        <x:v>Reconstitution documentée V4 — nouvelle rédaction V5</x:v>
      </x:c>
      <x:c r="G586" s="15" t="n">
        <x:v>7</x:v>
      </x:c>
      <x:c r="H586" s="15" t="n">
        <x:v>21</x:v>
      </x:c>
    </x:row>
    <x:row r="587" ht="52" customHeight="1">
      <x:c r="A587" s="13" t="str">
        <x:v>PIT-17</x:v>
      </x:c>
      <x:c r="B587" s="13" t="str">
        <x:v>Retour vers la chasse</x:v>
      </x:c>
      <x:c r="C587" s="13" t="str">
        <x:v>Histoire</x:v>
      </x:c>
      <x:c r="D587" s="13" t="str">
        <x:v>THE PIT</x:v>
      </x:c>
      <x:c r="E587" s="13" t="str">
        <x:v>Lire Histoire</x:v>
      </x:c>
      <x:c r="F587" s="13" t="str">
        <x:v>Reconstitution documentée V4 — nouvelle rédaction V5</x:v>
      </x:c>
      <x:c r="G587" s="15" t="n">
        <x:v>7</x:v>
      </x:c>
      <x:c r="H587" s="15" t="n">
        <x:v>22</x:v>
      </x:c>
    </x:row>
    <x:row r="588" ht="52" customHeight="1">
      <x:c r="A588" s="13" t="str">
        <x:v>PIT-18</x:v>
      </x:c>
      <x:c r="B588" s="13" t="str">
        <x:v>Coopération et compétition futures</x:v>
      </x:c>
      <x:c r="C588" s="13" t="str">
        <x:v>Histoire</x:v>
      </x:c>
      <x:c r="D588" s="13" t="str">
        <x:v>THE PIT</x:v>
      </x:c>
      <x:c r="E588" s="13" t="str">
        <x:v>Lire Histoire</x:v>
      </x:c>
      <x:c r="F588" s="13" t="str">
        <x:v>Reconstitution documentée V4 — nouvelle rédaction V5</x:v>
      </x:c>
      <x:c r="G588" s="15" t="n">
        <x:v>7</x:v>
      </x:c>
      <x:c r="H588" s="15" t="n">
        <x:v>23</x:v>
      </x:c>
    </x:row>
    <x:row r="589" ht="52" customHeight="1">
      <x:c r="A589" s="13" t="str">
        <x:v>MAUS-01</x:v>
      </x:c>
      <x:c r="B589" s="13" t="str">
        <x:v>Le vestibule des chasses</x:v>
      </x:c>
      <x:c r="C589" s="13" t="str">
        <x:v>Histoire</x:v>
      </x:c>
      <x:c r="D589" s="13" t="str">
        <x:v>Mausolée et DLC</x:v>
      </x:c>
      <x:c r="E589" s="13" t="str">
        <x:v>Lire Histoire</x:v>
      </x:c>
      <x:c r="F589" s="13" t="str">
        <x:v>Reconstitution documentée V4 — nouvelle rédaction V5</x:v>
      </x:c>
      <x:c r="G589" s="15" t="n">
        <x:v>7</x:v>
      </x:c>
      <x:c r="H589" s="15" t="n">
        <x:v>6</x:v>
      </x:c>
    </x:row>
    <x:row r="590" ht="52" customHeight="1">
      <x:c r="A590" s="13" t="str">
        <x:v>MAUS-02</x:v>
      </x:c>
      <x:c r="B590" s="13" t="str">
        <x:v>Les neuf socles cinéma</x:v>
      </x:c>
      <x:c r="C590" s="13" t="str">
        <x:v>Histoire</x:v>
      </x:c>
      <x:c r="D590" s="13" t="str">
        <x:v>Mausolée et DLC</x:v>
      </x:c>
      <x:c r="E590" s="13" t="str">
        <x:v>Lire Histoire</x:v>
      </x:c>
      <x:c r="F590" s="13" t="str">
        <x:v>Reconstitution documentée V4 — nouvelle rédaction V5</x:v>
      </x:c>
      <x:c r="G590" s="15" t="n">
        <x:v>7</x:v>
      </x:c>
      <x:c r="H590" s="15" t="n">
        <x:v>7</x:v>
      </x:c>
    </x:row>
    <x:row r="591" ht="52" customHeight="1">
      <x:c r="A591" s="13" t="str">
        <x:v>MAUS-03</x:v>
      </x:c>
      <x:c r="B591" s="13" t="str">
        <x:v>Les supports encore vides</x:v>
      </x:c>
      <x:c r="C591" s="13" t="str">
        <x:v>Histoire</x:v>
      </x:c>
      <x:c r="D591" s="13" t="str">
        <x:v>Mausolée et DLC</x:v>
      </x:c>
      <x:c r="E591" s="13" t="str">
        <x:v>Lire Histoire</x:v>
      </x:c>
      <x:c r="F591" s="13" t="str">
        <x:v>Reconstitution documentée V4 — nouvelle rédaction V5</x:v>
      </x:c>
      <x:c r="G591" s="15" t="n">
        <x:v>7</x:v>
      </x:c>
      <x:c r="H591" s="15" t="n">
        <x:v>8</x:v>
      </x:c>
    </x:row>
    <x:row r="592" ht="52" customHeight="1">
      <x:c r="A592" s="13" t="str">
        <x:v>MAUS-04</x:v>
      </x:c>
      <x:c r="B592" s="13" t="str">
        <x:v>Prendre le masque de chronique</x:v>
      </x:c>
      <x:c r="C592" s="13" t="str">
        <x:v>Histoire</x:v>
      </x:c>
      <x:c r="D592" s="13" t="str">
        <x:v>Mausolée et DLC</x:v>
      </x:c>
      <x:c r="E592" s="13" t="str">
        <x:v>Lire Histoire</x:v>
      </x:c>
      <x:c r="F592" s="13" t="str">
        <x:v>Reconstitution documentée V4 — nouvelle rédaction V5</x:v>
      </x:c>
      <x:c r="G592" s="15" t="n">
        <x:v>7</x:v>
      </x:c>
      <x:c r="H592" s="15" t="n">
        <x:v>9</x:v>
      </x:c>
    </x:row>
    <x:row r="593" ht="52" customHeight="1">
      <x:c r="A593" s="13" t="str">
        <x:v>MAUS-05</x:v>
      </x:c>
      <x:c r="B593" s="13" t="str">
        <x:v>Mettre le masque</x:v>
      </x:c>
      <x:c r="C593" s="13" t="str">
        <x:v>Histoire</x:v>
      </x:c>
      <x:c r="D593" s="13" t="str">
        <x:v>Mausolée et DLC</x:v>
      </x:c>
      <x:c r="E593" s="13" t="str">
        <x:v>Lire Histoire</x:v>
      </x:c>
      <x:c r="F593" s="13" t="str">
        <x:v>Reconstitution documentée V4 — nouvelle rédaction V5</x:v>
      </x:c>
      <x:c r="G593" s="15" t="n">
        <x:v>7</x:v>
      </x:c>
      <x:c r="H593" s="15" t="n">
        <x:v>10</x:v>
      </x:c>
    </x:row>
    <x:row r="594" ht="52" customHeight="1">
      <x:c r="A594" s="13" t="str">
        <x:v>MAUS-06</x:v>
      </x:c>
      <x:c r="B594" s="13" t="str">
        <x:v>Retirer le masque</x:v>
      </x:c>
      <x:c r="C594" s="13" t="str">
        <x:v>Histoire</x:v>
      </x:c>
      <x:c r="D594" s="13" t="str">
        <x:v>Mausolée et DLC</x:v>
      </x:c>
      <x:c r="E594" s="13" t="str">
        <x:v>Lire Histoire</x:v>
      </x:c>
      <x:c r="F594" s="13" t="str">
        <x:v>Reconstitution documentée V4 — nouvelle rédaction V5</x:v>
      </x:c>
      <x:c r="G594" s="15" t="n">
        <x:v>7</x:v>
      </x:c>
      <x:c r="H594" s="15" t="n">
        <x:v>11</x:v>
      </x:c>
    </x:row>
    <x:row r="595" ht="52" customHeight="1">
      <x:c r="A595" s="13" t="str">
        <x:v>MAUS-07</x:v>
      </x:c>
      <x:c r="B595" s="13" t="str">
        <x:v>Choisir fidèle ou alternatif</x:v>
      </x:c>
      <x:c r="C595" s="13" t="str">
        <x:v>Histoire</x:v>
      </x:c>
      <x:c r="D595" s="13" t="str">
        <x:v>Mausolée et DLC</x:v>
      </x:c>
      <x:c r="E595" s="13" t="str">
        <x:v>Lire Histoire</x:v>
      </x:c>
      <x:c r="F595" s="13" t="str">
        <x:v>Reconstitution documentée V4 — nouvelle rédaction V5</x:v>
      </x:c>
      <x:c r="G595" s="15" t="n">
        <x:v>7</x:v>
      </x:c>
      <x:c r="H595" s="15" t="n">
        <x:v>12</x:v>
      </x:c>
    </x:row>
    <x:row r="596" ht="52" customHeight="1">
      <x:c r="A596" s="13" t="str">
        <x:v>MAUS-08</x:v>
      </x:c>
      <x:c r="B596" s="13" t="str">
        <x:v>Les voix autorisées</x:v>
      </x:c>
      <x:c r="C596" s="13" t="str">
        <x:v>Histoire</x:v>
      </x:c>
      <x:c r="D596" s="13" t="str">
        <x:v>Mausolée et DLC</x:v>
      </x:c>
      <x:c r="E596" s="13" t="str">
        <x:v>Lire Histoire</x:v>
      </x:c>
      <x:c r="F596" s="13" t="str">
        <x:v>Reconstitution documentée V4 — nouvelle rédaction V5</x:v>
      </x:c>
      <x:c r="G596" s="15" t="n">
        <x:v>7</x:v>
      </x:c>
      <x:c r="H596" s="15" t="n">
        <x:v>13</x:v>
      </x:c>
    </x:row>
    <x:row r="597" ht="52" customHeight="1">
      <x:c r="A597" s="13" t="str">
        <x:v>MAUS-09</x:v>
      </x:c>
      <x:c r="B597" s="13" t="str">
        <x:v>La chambre des armes</x:v>
      </x:c>
      <x:c r="C597" s="13" t="str">
        <x:v>Histoire</x:v>
      </x:c>
      <x:c r="D597" s="13" t="str">
        <x:v>Mausolée et DLC</x:v>
      </x:c>
      <x:c r="E597" s="13" t="str">
        <x:v>Lire Histoire</x:v>
      </x:c>
      <x:c r="F597" s="13" t="str">
        <x:v>Reconstitution documentée V4 — nouvelle rédaction V5</x:v>
      </x:c>
      <x:c r="G597" s="15" t="n">
        <x:v>7</x:v>
      </x:c>
      <x:c r="H597" s="15" t="n">
        <x:v>14</x:v>
      </x:c>
    </x:row>
    <x:row r="598" ht="52" customHeight="1">
      <x:c r="A598" s="13" t="str">
        <x:v>MAUS-10</x:v>
      </x:c>
      <x:c r="B598" s="13" t="str">
        <x:v>Le seuil des compagnons</x:v>
      </x:c>
      <x:c r="C598" s="13" t="str">
        <x:v>Histoire</x:v>
      </x:c>
      <x:c r="D598" s="13" t="str">
        <x:v>Mausolée et DLC</x:v>
      </x:c>
      <x:c r="E598" s="13" t="str">
        <x:v>Lire Histoire</x:v>
      </x:c>
      <x:c r="F598" s="13" t="str">
        <x:v>Reconstitution documentée V4 — nouvelle rédaction V5</x:v>
      </x:c>
      <x:c r="G598" s="15" t="n">
        <x:v>7</x:v>
      </x:c>
      <x:c r="H598" s="15" t="n">
        <x:v>15</x:v>
      </x:c>
    </x:row>
    <x:row r="599" ht="52" customHeight="1">
      <x:c r="A599" s="13" t="str">
        <x:v>MAUS-11</x:v>
      </x:c>
      <x:c r="B599" s="13" t="str">
        <x:v>Le couloir des absents</x:v>
      </x:c>
      <x:c r="C599" s="13" t="str">
        <x:v>Histoire</x:v>
      </x:c>
      <x:c r="D599" s="13" t="str">
        <x:v>Mausolée et DLC</x:v>
      </x:c>
      <x:c r="E599" s="13" t="str">
        <x:v>Lire Histoire</x:v>
      </x:c>
      <x:c r="F599" s="13" t="str">
        <x:v>Reconstitution documentée V4 — nouvelle rédaction V5</x:v>
      </x:c>
      <x:c r="G599" s="15" t="n">
        <x:v>7</x:v>
      </x:c>
      <x:c r="H599" s="15" t="n">
        <x:v>16</x:v>
      </x:c>
    </x:row>
    <x:row r="600" ht="52" customHeight="1">
      <x:c r="A600" s="13" t="str">
        <x:v>MAUS-12</x:v>
      </x:c>
      <x:c r="B600" s="13" t="str">
        <x:v>Les objets prêtés</x:v>
      </x:c>
      <x:c r="C600" s="13" t="str">
        <x:v>Histoire</x:v>
      </x:c>
      <x:c r="D600" s="13" t="str">
        <x:v>Mausolée et DLC</x:v>
      </x:c>
      <x:c r="E600" s="13" t="str">
        <x:v>Lire Histoire</x:v>
      </x:c>
      <x:c r="F600" s="13" t="str">
        <x:v>Reconstitution documentée V4 — nouvelle rédaction V5</x:v>
      </x:c>
      <x:c r="G600" s="15" t="n">
        <x:v>7</x:v>
      </x:c>
      <x:c r="H600" s="15" t="n">
        <x:v>17</x:v>
      </x:c>
    </x:row>
    <x:row r="601" ht="52" customHeight="1">
      <x:c r="A601" s="13" t="str">
        <x:v>MAUS-13</x:v>
      </x:c>
      <x:c r="B601" s="13" t="str">
        <x:v>L’entretien du support</x:v>
      </x:c>
      <x:c r="C601" s="13" t="str">
        <x:v>Histoire</x:v>
      </x:c>
      <x:c r="D601" s="13" t="str">
        <x:v>Mausolée et DLC</x:v>
      </x:c>
      <x:c r="E601" s="13" t="str">
        <x:v>Lire Histoire</x:v>
      </x:c>
      <x:c r="F601" s="13" t="str">
        <x:v>Reconstitution documentée V4 — nouvelle rédaction V5</x:v>
      </x:c>
      <x:c r="G601" s="15" t="n">
        <x:v>7</x:v>
      </x:c>
      <x:c r="H601" s="15" t="n">
        <x:v>18</x:v>
      </x:c>
    </x:row>
    <x:row r="602" ht="52" customHeight="1">
      <x:c r="A602" s="13" t="str">
        <x:v>MAUS-14</x:v>
      </x:c>
      <x:c r="B602" s="13" t="str">
        <x:v>Une nouvelle aile</x:v>
      </x:c>
      <x:c r="C602" s="13" t="str">
        <x:v>Histoire</x:v>
      </x:c>
      <x:c r="D602" s="13" t="str">
        <x:v>Mausolée et DLC</x:v>
      </x:c>
      <x:c r="E602" s="13" t="str">
        <x:v>Lire Histoire</x:v>
      </x:c>
      <x:c r="F602" s="13" t="str">
        <x:v>Reconstitution documentée V4 — nouvelle rédaction V5</x:v>
      </x:c>
      <x:c r="G602" s="15" t="n">
        <x:v>7</x:v>
      </x:c>
      <x:c r="H602" s="15" t="n">
        <x:v>19</x:v>
      </x:c>
    </x:row>
    <x:row r="603" ht="52" customHeight="1">
      <x:c r="A603" s="13" t="str">
        <x:v>MAUS-15</x:v>
      </x:c>
      <x:c r="B603" s="13" t="str">
        <x:v>La visite de la cohorte</x:v>
      </x:c>
      <x:c r="C603" s="13" t="str">
        <x:v>Histoire</x:v>
      </x:c>
      <x:c r="D603" s="13" t="str">
        <x:v>Mausolée et DLC</x:v>
      </x:c>
      <x:c r="E603" s="13" t="str">
        <x:v>Lire Histoire</x:v>
      </x:c>
      <x:c r="F603" s="13" t="str">
        <x:v>Reconstitution documentée V4 — nouvelle rédaction V5</x:v>
      </x:c>
      <x:c r="G603" s="15" t="n">
        <x:v>7</x:v>
      </x:c>
      <x:c r="H603" s="15" t="n">
        <x:v>20</x:v>
      </x:c>
    </x:row>
    <x:row r="604" ht="52" customHeight="1">
      <x:c r="A604" s="13" t="str">
        <x:v>MAUS-16</x:v>
      </x:c>
      <x:c r="B604" s="13" t="str">
        <x:v>Sortir avec une question</x:v>
      </x:c>
      <x:c r="C604" s="13" t="str">
        <x:v>Histoire</x:v>
      </x:c>
      <x:c r="D604" s="13" t="str">
        <x:v>Mausolée et DLC</x:v>
      </x:c>
      <x:c r="E604" s="13" t="str">
        <x:v>Lire Histoire</x:v>
      </x:c>
      <x:c r="F604" s="13" t="str">
        <x:v>Reconstitution documentée V4 — nouvelle rédaction V5</x:v>
      </x:c>
      <x:c r="G604" s="15" t="n">
        <x:v>7</x:v>
      </x:c>
      <x:c r="H604" s="15" t="n">
        <x:v>21</x:v>
      </x:c>
    </x:row>
    <x:row r="605" ht="52" customHeight="1">
      <x:c r="A605" s="13" t="str">
        <x:v>STORY5-TR-O1-01</x:v>
      </x:c>
      <x:c r="B605" s="13" t="str">
        <x:v>Une poignée à ma hauteur</x:v>
      </x:c>
      <x:c r="C605" s="13" t="str">
        <x:v>Histoire</x:v>
      </x:c>
      <x:c r="D605" s="13" t="str">
        <x:v>V5 Transitions des voies</x:v>
      </x:c>
      <x:c r="E605" s="13" t="str">
        <x:v>Lire Histoire</x:v>
      </x:c>
      <x:c r="F605" s="13" t="str">
        <x:v>Extension V5</x:v>
      </x:c>
      <x:c r="G605" s="15" t="n">
        <x:v>11</x:v>
      </x:c>
      <x:c r="H605" s="15" t="n">
        <x:v>6</x:v>
      </x:c>
    </x:row>
    <x:row r="606" ht="52" customHeight="1">
      <x:c r="A606" s="13" t="str">
        <x:v>STORY5-TR-O1-02</x:v>
      </x:c>
      <x:c r="B606" s="13" t="str">
        <x:v>La lame n’est pas ma victoire</x:v>
      </x:c>
      <x:c r="C606" s="13" t="str">
        <x:v>Histoire</x:v>
      </x:c>
      <x:c r="D606" s="13" t="str">
        <x:v>V5 Transitions des voies</x:v>
      </x:c>
      <x:c r="E606" s="13" t="str">
        <x:v>Lire Histoire</x:v>
      </x:c>
      <x:c r="F606" s="13" t="str">
        <x:v>Extension V5</x:v>
      </x:c>
      <x:c r="G606" s="15" t="n">
        <x:v>11</x:v>
      </x:c>
      <x:c r="H606" s="15" t="n">
        <x:v>7</x:v>
      </x:c>
    </x:row>
    <x:row r="607" ht="52" customHeight="1">
      <x:c r="A607" s="13" t="str">
        <x:v>STORY5-TR-O1-03</x:v>
      </x:c>
      <x:c r="B607" s="13" t="str">
        <x:v>L’ordre qui ressemble au sien</x:v>
      </x:c>
      <x:c r="C607" s="13" t="str">
        <x:v>Histoire</x:v>
      </x:c>
      <x:c r="D607" s="13" t="str">
        <x:v>V5 Transitions des voies</x:v>
      </x:c>
      <x:c r="E607" s="13" t="str">
        <x:v>Lire Histoire</x:v>
      </x:c>
      <x:c r="F607" s="13" t="str">
        <x:v>Extension V5</x:v>
      </x:c>
      <x:c r="G607" s="15" t="n">
        <x:v>11</x:v>
      </x:c>
      <x:c r="H607" s="15" t="n">
        <x:v>8</x:v>
      </x:c>
    </x:row>
    <x:row r="608" ht="52" customHeight="1">
      <x:c r="A608" s="13" t="str">
        <x:v>STORY5-TR-O1-04</x:v>
      </x:c>
      <x:c r="B608" s="13" t="str">
        <x:v>L’instructeur d’une autre époque</x:v>
      </x:c>
      <x:c r="C608" s="13" t="str">
        <x:v>Histoire</x:v>
      </x:c>
      <x:c r="D608" s="13" t="str">
        <x:v>V5 Transitions des voies</x:v>
      </x:c>
      <x:c r="E608" s="13" t="str">
        <x:v>Lire Histoire</x:v>
      </x:c>
      <x:c r="F608" s="13" t="str">
        <x:v>Extension V5</x:v>
      </x:c>
      <x:c r="G608" s="15" t="n">
        <x:v>11</x:v>
      </x:c>
      <x:c r="H608" s="15" t="n">
        <x:v>9</x:v>
      </x:c>
    </x:row>
    <x:row r="609" ht="52" customHeight="1">
      <x:c r="A609" s="13" t="str">
        <x:v>STORY5-TR-O1-05</x:v>
      </x:c>
      <x:c r="B609" s="13" t="str">
        <x:v>Commander sans fermer les portes</x:v>
      </x:c>
      <x:c r="C609" s="13" t="str">
        <x:v>Histoire</x:v>
      </x:c>
      <x:c r="D609" s="13" t="str">
        <x:v>V5 Transitions des voies</x:v>
      </x:c>
      <x:c r="E609" s="13" t="str">
        <x:v>Lire Histoire</x:v>
      </x:c>
      <x:c r="F609" s="13" t="str">
        <x:v>Extension V5</x:v>
      </x:c>
      <x:c r="G609" s="15" t="n">
        <x:v>11</x:v>
      </x:c>
      <x:c r="H609" s="15" t="n">
        <x:v>10</x:v>
      </x:c>
    </x:row>
    <x:row r="610" ht="52" customHeight="1">
      <x:c r="A610" s="13" t="str">
        <x:v>STORY5-TR-O1-06</x:v>
      </x:c>
      <x:c r="B610" s="13" t="str">
        <x:v>Le jeune qui dit non</x:v>
      </x:c>
      <x:c r="C610" s="13" t="str">
        <x:v>Histoire</x:v>
      </x:c>
      <x:c r="D610" s="13" t="str">
        <x:v>V5 Transitions des voies</x:v>
      </x:c>
      <x:c r="E610" s="13" t="str">
        <x:v>Lire Histoire</x:v>
      </x:c>
      <x:c r="F610" s="13" t="str">
        <x:v>Extension V5</x:v>
      </x:c>
      <x:c r="G610" s="15" t="n">
        <x:v>11</x:v>
      </x:c>
      <x:c r="H610" s="15" t="n">
        <x:v>11</x:v>
      </x:c>
    </x:row>
    <x:row r="611" ht="52" customHeight="1">
      <x:c r="A611" s="13" t="str">
        <x:v>STORY5-TR-O2-01</x:v>
      </x:c>
      <x:c r="B611" s="13" t="str">
        <x:v>Un mur pour plusieurs gestes</x:v>
      </x:c>
      <x:c r="C611" s="13" t="str">
        <x:v>Histoire</x:v>
      </x:c>
      <x:c r="D611" s="13" t="str">
        <x:v>V5 Transitions des voies</x:v>
      </x:c>
      <x:c r="E611" s="13" t="str">
        <x:v>Lire Histoire</x:v>
      </x:c>
      <x:c r="F611" s="13" t="str">
        <x:v>Extension V5</x:v>
      </x:c>
      <x:c r="G611" s="15" t="n">
        <x:v>11</x:v>
      </x:c>
      <x:c r="H611" s="15" t="n">
        <x:v>12</x:v>
      </x:c>
    </x:row>
    <x:row r="612" ht="52" customHeight="1">
      <x:c r="A612" s="13" t="str">
        <x:v>STORY5-TR-O2-02</x:v>
      </x:c>
      <x:c r="B612" s="13" t="str">
        <x:v>Une marque, deux témoins</x:v>
      </x:c>
      <x:c r="C612" s="13" t="str">
        <x:v>Histoire</x:v>
      </x:c>
      <x:c r="D612" s="13" t="str">
        <x:v>V5 Transitions des voies</x:v>
      </x:c>
      <x:c r="E612" s="13" t="str">
        <x:v>Lire Histoire</x:v>
      </x:c>
      <x:c r="F612" s="13" t="str">
        <x:v>Extension V5</x:v>
      </x:c>
      <x:c r="G612" s="15" t="n">
        <x:v>11</x:v>
      </x:c>
      <x:c r="H612" s="15" t="n">
        <x:v>13</x:v>
      </x:c>
    </x:row>
    <x:row r="613" ht="52" customHeight="1">
      <x:c r="A613" s="13" t="str">
        <x:v>STORY5-TR-O2-03</x:v>
      </x:c>
      <x:c r="B613" s="13" t="str">
        <x:v>La bannière oublie le pisteur</x:v>
      </x:c>
      <x:c r="C613" s="13" t="str">
        <x:v>Histoire</x:v>
      </x:c>
      <x:c r="D613" s="13" t="str">
        <x:v>V5 Transitions des voies</x:v>
      </x:c>
      <x:c r="E613" s="13" t="str">
        <x:v>Lire Histoire</x:v>
      </x:c>
      <x:c r="F613" s="13" t="str">
        <x:v>Extension V5</x:v>
      </x:c>
      <x:c r="G613" s="15" t="n">
        <x:v>11</x:v>
      </x:c>
      <x:c r="H613" s="15" t="n">
        <x:v>14</x:v>
      </x:c>
    </x:row>
    <x:row r="614" ht="52" customHeight="1">
      <x:c r="A614" s="13" t="str">
        <x:v>STORY5-TR-O2-04</x:v>
      </x:c>
      <x:c r="B614" s="13" t="str">
        <x:v>Une copie n’est pas mon ancêtre</x:v>
      </x:c>
      <x:c r="C614" s="13" t="str">
        <x:v>Histoire</x:v>
      </x:c>
      <x:c r="D614" s="13" t="str">
        <x:v>V5 Transitions des voies</x:v>
      </x:c>
      <x:c r="E614" s="13" t="str">
        <x:v>Lire Histoire</x:v>
      </x:c>
      <x:c r="F614" s="13" t="str">
        <x:v>Extension V5</x:v>
      </x:c>
      <x:c r="G614" s="15" t="n">
        <x:v>11</x:v>
      </x:c>
      <x:c r="H614" s="15" t="n">
        <x:v>15</x:v>
      </x:c>
    </x:row>
    <x:row r="615" ht="52" customHeight="1">
      <x:c r="A615" s="13" t="str">
        <x:v>STORY5-TR-O2-05</x:v>
      </x:c>
      <x:c r="B615" s="13" t="str">
        <x:v>La salle des récits de l’équipage</x:v>
      </x:c>
      <x:c r="C615" s="13" t="str">
        <x:v>Histoire</x:v>
      </x:c>
      <x:c r="D615" s="13" t="str">
        <x:v>V5 Transitions des voies</x:v>
      </x:c>
      <x:c r="E615" s="13" t="str">
        <x:v>Lire Histoire</x:v>
      </x:c>
      <x:c r="F615" s="13" t="str">
        <x:v>Extension V5</x:v>
      </x:c>
      <x:c r="G615" s="15" t="n">
        <x:v>11</x:v>
      </x:c>
      <x:c r="H615" s="15" t="n">
        <x:v>16</x:v>
      </x:c>
    </x:row>
    <x:row r="616" ht="52" customHeight="1">
      <x:c r="A616" s="13" t="str">
        <x:v>STORY5-TR-O2-06</x:v>
      </x:c>
      <x:c r="B616" s="13" t="str">
        <x:v>L’élève trouve une autre voix</x:v>
      </x:c>
      <x:c r="C616" s="13" t="str">
        <x:v>Histoire</x:v>
      </x:c>
      <x:c r="D616" s="13" t="str">
        <x:v>V5 Transitions des voies</x:v>
      </x:c>
      <x:c r="E616" s="13" t="str">
        <x:v>Lire Histoire</x:v>
      </x:c>
      <x:c r="F616" s="13" t="str">
        <x:v>Extension V5</x:v>
      </x:c>
      <x:c r="G616" s="15" t="n">
        <x:v>11</x:v>
      </x:c>
      <x:c r="H616" s="15" t="n">
        <x:v>17</x:v>
      </x:c>
    </x:row>
    <x:row r="617" ht="52" customHeight="1">
      <x:c r="A617" s="13" t="str">
        <x:v>STORY5-TR-O3-01</x:v>
      </x:c>
      <x:c r="B617" s="13" t="str">
        <x:v>La pièce que personne ne doit remplir</x:v>
      </x:c>
      <x:c r="C617" s="13" t="str">
        <x:v>Histoire</x:v>
      </x:c>
      <x:c r="D617" s="13" t="str">
        <x:v>V5 Transitions des voies</x:v>
      </x:c>
      <x:c r="E617" s="13" t="str">
        <x:v>Lire Histoire</x:v>
      </x:c>
      <x:c r="F617" s="13" t="str">
        <x:v>Extension V5</x:v>
      </x:c>
      <x:c r="G617" s="15" t="n">
        <x:v>11</x:v>
      </x:c>
      <x:c r="H617" s="15" t="n">
        <x:v>18</x:v>
      </x:c>
    </x:row>
    <x:row r="618" ht="52" customHeight="1">
      <x:c r="A618" s="13" t="str">
        <x:v>STORY5-TR-O3-02</x:v>
      </x:c>
      <x:c r="B618" s="13" t="str">
        <x:v>Le fragment et la nouvelle chasse</x:v>
      </x:c>
      <x:c r="C618" s="13" t="str">
        <x:v>Histoire</x:v>
      </x:c>
      <x:c r="D618" s="13" t="str">
        <x:v>V5 Transitions des voies</x:v>
      </x:c>
      <x:c r="E618" s="13" t="str">
        <x:v>Lire Histoire</x:v>
      </x:c>
      <x:c r="F618" s="13" t="str">
        <x:v>Extension V5</x:v>
      </x:c>
      <x:c r="G618" s="15" t="n">
        <x:v>11</x:v>
      </x:c>
      <x:c r="H618" s="15" t="n">
        <x:v>19</x:v>
      </x:c>
    </x:row>
    <x:row r="619" ht="52" customHeight="1">
      <x:c r="A619" s="13" t="str">
        <x:v>STORY5-TR-O3-03</x:v>
      </x:c>
      <x:c r="B619" s="13" t="str">
        <x:v>Une zone gagnée, un foyer déplacé</x:v>
      </x:c>
      <x:c r="C619" s="13" t="str">
        <x:v>Histoire</x:v>
      </x:c>
      <x:c r="D619" s="13" t="str">
        <x:v>V5 Transitions des voies</x:v>
      </x:c>
      <x:c r="E619" s="13" t="str">
        <x:v>Lire Histoire</x:v>
      </x:c>
      <x:c r="F619" s="13" t="str">
        <x:v>Extension V5</x:v>
      </x:c>
      <x:c r="G619" s="15" t="n">
        <x:v>11</x:v>
      </x:c>
      <x:c r="H619" s="15" t="n">
        <x:v>20</x:v>
      </x:c>
    </x:row>
    <x:row r="620" ht="52" customHeight="1">
      <x:c r="A620" s="13" t="str">
        <x:v>STORY5-TR-O3-04</x:v>
      </x:c>
      <x:c r="B620" s="13" t="str">
        <x:v>Le village avant une autre crue</x:v>
      </x:c>
      <x:c r="C620" s="13" t="str">
        <x:v>Histoire</x:v>
      </x:c>
      <x:c r="D620" s="13" t="str">
        <x:v>V5 Transitions des voies</x:v>
      </x:c>
      <x:c r="E620" s="13" t="str">
        <x:v>Lire Histoire</x:v>
      </x:c>
      <x:c r="F620" s="13" t="str">
        <x:v>Extension V5</x:v>
      </x:c>
      <x:c r="G620" s="15" t="n">
        <x:v>11</x:v>
      </x:c>
      <x:c r="H620" s="15" t="n">
        <x:v>21</x:v>
      </x:c>
    </x:row>
    <x:row r="621" ht="52" customHeight="1">
      <x:c r="A621" s="13" t="str">
        <x:v>STORY5-TR-O3-05</x:v>
      </x:c>
      <x:c r="B621" s="13" t="str">
        <x:v>Un navire n’est pas une communauté forcée</x:v>
      </x:c>
      <x:c r="C621" s="13" t="str">
        <x:v>Histoire</x:v>
      </x:c>
      <x:c r="D621" s="13" t="str">
        <x:v>V5 Transitions des voies</x:v>
      </x:c>
      <x:c r="E621" s="13" t="str">
        <x:v>Lire Histoire</x:v>
      </x:c>
      <x:c r="F621" s="13" t="str">
        <x:v>Extension V5</x:v>
      </x:c>
      <x:c r="G621" s="15" t="n">
        <x:v>11</x:v>
      </x:c>
      <x:c r="H621" s="15" t="n">
        <x:v>22</x:v>
      </x:c>
    </x:row>
    <x:row r="622" ht="52" customHeight="1">
      <x:c r="A622" s="13" t="str">
        <x:v>STORY5-TR-O3-06</x:v>
      </x:c>
      <x:c r="B622" s="13" t="str">
        <x:v>La route du nouveau gardien</x:v>
      </x:c>
      <x:c r="C622" s="13" t="str">
        <x:v>Histoire</x:v>
      </x:c>
      <x:c r="D622" s="13" t="str">
        <x:v>V5 Transitions des voies</x:v>
      </x:c>
      <x:c r="E622" s="13" t="str">
        <x:v>Lire Histoire</x:v>
      </x:c>
      <x:c r="F622" s="13" t="str">
        <x:v>Extension V5</x:v>
      </x:c>
      <x:c r="G622" s="15" t="n">
        <x:v>11</x:v>
      </x:c>
      <x:c r="H622" s="15" t="n">
        <x:v>23</x:v>
      </x:c>
    </x:row>
    <x:row r="623" ht="52" customHeight="1">
      <x:c r="A623" s="13" t="str">
        <x:v>STORY5-TR-O4-01</x:v>
      </x:c>
      <x:c r="B623" s="13" t="str">
        <x:v>Le nom au seuil habité</x:v>
      </x:c>
      <x:c r="C623" s="13" t="str">
        <x:v>Histoire</x:v>
      </x:c>
      <x:c r="D623" s="13" t="str">
        <x:v>V5 Transitions des voies</x:v>
      </x:c>
      <x:c r="E623" s="13" t="str">
        <x:v>Lire Histoire</x:v>
      </x:c>
      <x:c r="F623" s="13" t="str">
        <x:v>Extension V5</x:v>
      </x:c>
      <x:c r="G623" s="15" t="n">
        <x:v>11</x:v>
      </x:c>
      <x:c r="H623" s="15" t="n">
        <x:v>24</x:v>
      </x:c>
    </x:row>
    <x:row r="624" ht="52" customHeight="1">
      <x:c r="A624" s="13" t="str">
        <x:v>STORY5-TR-O4-02</x:v>
      </x:c>
      <x:c r="B624" s="13" t="str">
        <x:v>Le trophée qui ne célèbre pas</x:v>
      </x:c>
      <x:c r="C624" s="13" t="str">
        <x:v>Histoire</x:v>
      </x:c>
      <x:c r="D624" s="13" t="str">
        <x:v>V5 Transitions des voies</x:v>
      </x:c>
      <x:c r="E624" s="13" t="str">
        <x:v>Lire Histoire</x:v>
      </x:c>
      <x:c r="F624" s="13" t="str">
        <x:v>Extension V5</x:v>
      </x:c>
      <x:c r="G624" s="15" t="n">
        <x:v>11</x:v>
      </x:c>
      <x:c r="H624" s="15" t="n">
        <x:v>25</x:v>
      </x:c>
    </x:row>
    <x:row r="625" ht="52" customHeight="1">
      <x:c r="A625" s="13" t="str">
        <x:v>STORY5-TR-O4-03</x:v>
      </x:c>
      <x:c r="B625" s="13" t="str">
        <x:v>L’ordre après la reddition</x:v>
      </x:c>
      <x:c r="C625" s="13" t="str">
        <x:v>Histoire</x:v>
      </x:c>
      <x:c r="D625" s="13" t="str">
        <x:v>V5 Transitions des voies</x:v>
      </x:c>
      <x:c r="E625" s="13" t="str">
        <x:v>Lire Histoire</x:v>
      </x:c>
      <x:c r="F625" s="13" t="str">
        <x:v>Extension V5</x:v>
      </x:c>
      <x:c r="G625" s="15" t="n">
        <x:v>11</x:v>
      </x:c>
      <x:c r="H625" s="15" t="n">
        <x:v>26</x:v>
      </x:c>
    </x:row>
    <x:row r="626" ht="52" customHeight="1">
      <x:c r="A626" s="13" t="str">
        <x:v>STORY5-TR-O4-04</x:v>
      </x:c>
      <x:c r="B626" s="13" t="str">
        <x:v>Le passé ne m’absout pas</x:v>
      </x:c>
      <x:c r="C626" s="13" t="str">
        <x:v>Histoire</x:v>
      </x:c>
      <x:c r="D626" s="13" t="str">
        <x:v>V5 Transitions des voies</x:v>
      </x:c>
      <x:c r="E626" s="13" t="str">
        <x:v>Lire Histoire</x:v>
      </x:c>
      <x:c r="F626" s="13" t="str">
        <x:v>Extension V5</x:v>
      </x:c>
      <x:c r="G626" s="15" t="n">
        <x:v>11</x:v>
      </x:c>
      <x:c r="H626" s="15" t="n">
        <x:v>27</x:v>
      </x:c>
    </x:row>
    <x:row r="627" ht="52" customHeight="1">
      <x:c r="A627" s="13" t="str">
        <x:v>STORY5-TR-O4-05</x:v>
      </x:c>
      <x:c r="B627" s="13" t="str">
        <x:v>Le responsable rend des comptes</x:v>
      </x:c>
      <x:c r="C627" s="13" t="str">
        <x:v>Histoire</x:v>
      </x:c>
      <x:c r="D627" s="13" t="str">
        <x:v>V5 Transitions des voies</x:v>
      </x:c>
      <x:c r="E627" s="13" t="str">
        <x:v>Lire Histoire</x:v>
      </x:c>
      <x:c r="F627" s="13" t="str">
        <x:v>Extension V5</x:v>
      </x:c>
      <x:c r="G627" s="15" t="n">
        <x:v>11</x:v>
      </x:c>
      <x:c r="H627" s="15" t="n">
        <x:v>28</x:v>
      </x:c>
    </x:row>
    <x:row r="628" ht="52" customHeight="1">
      <x:c r="A628" s="13" t="str">
        <x:v>STORY5-TR-O4-06</x:v>
      </x:c>
      <x:c r="B628" s="13" t="str">
        <x:v>La faute de l’élève n’est pas la mienne</x:v>
      </x:c>
      <x:c r="C628" s="13" t="str">
        <x:v>Histoire</x:v>
      </x:c>
      <x:c r="D628" s="13" t="str">
        <x:v>V5 Transitions des voies</x:v>
      </x:c>
      <x:c r="E628" s="13" t="str">
        <x:v>Lire Histoire</x:v>
      </x:c>
      <x:c r="F628" s="13" t="str">
        <x:v>Extension V5</x:v>
      </x:c>
      <x:c r="G628" s="15" t="n">
        <x:v>11</x:v>
      </x:c>
      <x:c r="H628" s="15" t="n">
        <x:v>29</x:v>
      </x:c>
    </x:row>
    <x:row r="629" ht="52" customHeight="1">
      <x:c r="A629" s="13" t="str">
        <x:v>STORY5-TR-O5-01</x:v>
      </x:c>
      <x:c r="B629" s="13" t="str">
        <x:v>Une place pour un visiteur libre</x:v>
      </x:c>
      <x:c r="C629" s="13" t="str">
        <x:v>Histoire</x:v>
      </x:c>
      <x:c r="D629" s="13" t="str">
        <x:v>V5 Transitions des voies</x:v>
      </x:c>
      <x:c r="E629" s="13" t="str">
        <x:v>Lire Histoire</x:v>
      </x:c>
      <x:c r="F629" s="13" t="str">
        <x:v>Extension V5</x:v>
      </x:c>
      <x:c r="G629" s="15" t="n">
        <x:v>11</x:v>
      </x:c>
      <x:c r="H629" s="15" t="n">
        <x:v>30</x:v>
      </x:c>
    </x:row>
    <x:row r="630" ht="52" customHeight="1">
      <x:c r="A630" s="13" t="str">
        <x:v>STORY5-TR-O5-02</x:v>
      </x:c>
      <x:c r="B630" s="13" t="str">
        <x:v>Le câble prêté et son absence</x:v>
      </x:c>
      <x:c r="C630" s="13" t="str">
        <x:v>Histoire</x:v>
      </x:c>
      <x:c r="D630" s="13" t="str">
        <x:v>V5 Transitions des voies</x:v>
      </x:c>
      <x:c r="E630" s="13" t="str">
        <x:v>Lire Histoire</x:v>
      </x:c>
      <x:c r="F630" s="13" t="str">
        <x:v>Extension V5</x:v>
      </x:c>
      <x:c r="G630" s="15" t="n">
        <x:v>11</x:v>
      </x:c>
      <x:c r="H630" s="15" t="n">
        <x:v>31</x:v>
      </x:c>
    </x:row>
    <x:row r="631" ht="52" customHeight="1">
      <x:c r="A631" s="13" t="str">
        <x:v>STORY5-TR-O5-03</x:v>
      </x:c>
      <x:c r="B631" s="13" t="str">
        <x:v>L’allié n’est pas une ressource</x:v>
      </x:c>
      <x:c r="C631" s="13" t="str">
        <x:v>Histoire</x:v>
      </x:c>
      <x:c r="D631" s="13" t="str">
        <x:v>V5 Transitions des voies</x:v>
      </x:c>
      <x:c r="E631" s="13" t="str">
        <x:v>Lire Histoire</x:v>
      </x:c>
      <x:c r="F631" s="13" t="str">
        <x:v>Extension V5</x:v>
      </x:c>
      <x:c r="G631" s="15" t="n">
        <x:v>11</x:v>
      </x:c>
      <x:c r="H631" s="15" t="n">
        <x:v>32</x:v>
      </x:c>
    </x:row>
    <x:row r="632" ht="52" customHeight="1">
      <x:c r="A632" s="13" t="str">
        <x:v>STORY5-TR-O5-04</x:v>
      </x:c>
      <x:c r="B632" s="13" t="str">
        <x:v>Un signal compris ailleurs</x:v>
      </x:c>
      <x:c r="C632" s="13" t="str">
        <x:v>Histoire</x:v>
      </x:c>
      <x:c r="D632" s="13" t="str">
        <x:v>V5 Transitions des voies</x:v>
      </x:c>
      <x:c r="E632" s="13" t="str">
        <x:v>Lire Histoire</x:v>
      </x:c>
      <x:c r="F632" s="13" t="str">
        <x:v>Extension V5</x:v>
      </x:c>
      <x:c r="G632" s="15" t="n">
        <x:v>11</x:v>
      </x:c>
      <x:c r="H632" s="15" t="n">
        <x:v>33</x:v>
      </x:c>
    </x:row>
    <x:row r="633" ht="52" customHeight="1">
      <x:c r="A633" s="13" t="str">
        <x:v>STORY5-TR-O5-05</x:v>
      </x:c>
      <x:c r="B633" s="13" t="str">
        <x:v>Un siège de passage à bord</x:v>
      </x:c>
      <x:c r="C633" s="13" t="str">
        <x:v>Histoire</x:v>
      </x:c>
      <x:c r="D633" s="13" t="str">
        <x:v>V5 Transitions des voies</x:v>
      </x:c>
      <x:c r="E633" s="13" t="str">
        <x:v>Lire Histoire</x:v>
      </x:c>
      <x:c r="F633" s="13" t="str">
        <x:v>Extension V5</x:v>
      </x:c>
      <x:c r="G633" s="15" t="n">
        <x:v>11</x:v>
      </x:c>
      <x:c r="H633" s="15" t="n">
        <x:v>34</x:v>
      </x:c>
    </x:row>
    <x:row r="634" ht="52" customHeight="1">
      <x:c r="A634" s="13" t="str">
        <x:v>STORY5-TR-O5-06</x:v>
      </x:c>
      <x:c r="B634" s="13" t="str">
        <x:v>La dette expliquée à un novice</x:v>
      </x:c>
      <x:c r="C634" s="13" t="str">
        <x:v>Histoire</x:v>
      </x:c>
      <x:c r="D634" s="13" t="str">
        <x:v>V5 Transitions des voies</x:v>
      </x:c>
      <x:c r="E634" s="13" t="str">
        <x:v>Lire Histoire</x:v>
      </x:c>
      <x:c r="F634" s="13" t="str">
        <x:v>Extension V5</x:v>
      </x:c>
      <x:c r="G634" s="15" t="n">
        <x:v>11</x:v>
      </x:c>
      <x:c r="H634" s="15" t="n">
        <x:v>35</x:v>
      </x:c>
    </x:row>
    <x:row r="635" ht="52" customHeight="1">
      <x:c r="A635" s="13" t="str">
        <x:v>STORY5-TR-O6-01</x:v>
      </x:c>
      <x:c r="B635" s="13" t="str">
        <x:v>La cour après l’enfance</x:v>
      </x:c>
      <x:c r="C635" s="13" t="str">
        <x:v>Histoire</x:v>
      </x:c>
      <x:c r="D635" s="13" t="str">
        <x:v>V5 Transitions des voies</x:v>
      </x:c>
      <x:c r="E635" s="13" t="str">
        <x:v>Lire Histoire</x:v>
      </x:c>
      <x:c r="F635" s="13" t="str">
        <x:v>Extension V5</x:v>
      </x:c>
      <x:c r="G635" s="15" t="n">
        <x:v>11</x:v>
      </x:c>
      <x:c r="H635" s="15" t="n">
        <x:v>36</x:v>
      </x:c>
    </x:row>
    <x:row r="636" ht="52" customHeight="1">
      <x:c r="A636" s="13" t="str">
        <x:v>STORY5-TR-O6-02</x:v>
      </x:c>
      <x:c r="B636" s="13" t="str">
        <x:v>Le premier trophée à quatre regards</x:v>
      </x:c>
      <x:c r="C636" s="13" t="str">
        <x:v>Histoire</x:v>
      </x:c>
      <x:c r="D636" s="13" t="str">
        <x:v>V5 Transitions des voies</x:v>
      </x:c>
      <x:c r="E636" s="13" t="str">
        <x:v>Lire Histoire</x:v>
      </x:c>
      <x:c r="F636" s="13" t="str">
        <x:v>Extension V5</x:v>
      </x:c>
      <x:c r="G636" s="15" t="n">
        <x:v>11</x:v>
      </x:c>
      <x:c r="H636" s="15" t="n">
        <x:v>37</x:v>
      </x:c>
    </x:row>
    <x:row r="637" ht="52" customHeight="1">
      <x:c r="A637" s="13" t="str">
        <x:v>STORY5-TR-O6-03</x:v>
      </x:c>
      <x:c r="B637" s="13" t="str">
        <x:v>La cohorte sur plusieurs fronts</x:v>
      </x:c>
      <x:c r="C637" s="13" t="str">
        <x:v>Histoire</x:v>
      </x:c>
      <x:c r="D637" s="13" t="str">
        <x:v>V5 Transitions des voies</x:v>
      </x:c>
      <x:c r="E637" s="13" t="str">
        <x:v>Lire Histoire</x:v>
      </x:c>
      <x:c r="F637" s="13" t="str">
        <x:v>Extension V5</x:v>
      </x:c>
      <x:c r="G637" s="15" t="n">
        <x:v>11</x:v>
      </x:c>
      <x:c r="H637" s="15" t="n">
        <x:v>38</x:v>
      </x:c>
    </x:row>
    <x:row r="638" ht="52" customHeight="1">
      <x:c r="A638" s="13" t="str">
        <x:v>STORY5-TR-O6-04</x:v>
      </x:c>
      <x:c r="B638" s="13" t="str">
        <x:v>Une cohorte d’un autre temps</x:v>
      </x:c>
      <x:c r="C638" s="13" t="str">
        <x:v>Histoire</x:v>
      </x:c>
      <x:c r="D638" s="13" t="str">
        <x:v>V5 Transitions des voies</x:v>
      </x:c>
      <x:c r="E638" s="13" t="str">
        <x:v>Lire Histoire</x:v>
      </x:c>
      <x:c r="F638" s="13" t="str">
        <x:v>Extension V5</x:v>
      </x:c>
      <x:c r="G638" s="15" t="n">
        <x:v>11</x:v>
      </x:c>
      <x:c r="H638" s="15" t="n">
        <x:v>39</x:v>
      </x:c>
    </x:row>
    <x:row r="639" ht="52" customHeight="1">
      <x:c r="A639" s="13" t="str">
        <x:v>STORY5-TR-O6-05</x:v>
      </x:c>
      <x:c r="B639" s="13" t="str">
        <x:v>Les chambres de ceux qui veulent venir</x:v>
      </x:c>
      <x:c r="C639" s="13" t="str">
        <x:v>Histoire</x:v>
      </x:c>
      <x:c r="D639" s="13" t="str">
        <x:v>V5 Transitions des voies</x:v>
      </x:c>
      <x:c r="E639" s="13" t="str">
        <x:v>Lire Histoire</x:v>
      </x:c>
      <x:c r="F639" s="13" t="str">
        <x:v>Extension V5</x:v>
      </x:c>
      <x:c r="G639" s="15" t="n">
        <x:v>11</x:v>
      </x:c>
      <x:c r="H639" s="15" t="n">
        <x:v>40</x:v>
      </x:c>
    </x:row>
    <x:row r="640" ht="52" customHeight="1">
      <x:c r="A640" s="13" t="str">
        <x:v>STORY5-TR-O6-06</x:v>
      </x:c>
      <x:c r="B640" s="13" t="str">
        <x:v>Le novice prend le premier pas</x:v>
      </x:c>
      <x:c r="C640" s="13" t="str">
        <x:v>Histoire</x:v>
      </x:c>
      <x:c r="D640" s="13" t="str">
        <x:v>V5 Transitions des voies</x:v>
      </x:c>
      <x:c r="E640" s="13" t="str">
        <x:v>Lire Histoire</x:v>
      </x:c>
      <x:c r="F640" s="13" t="str">
        <x:v>Extension V5</x:v>
      </x:c>
      <x:c r="G640" s="15" t="n">
        <x:v>11</x:v>
      </x:c>
      <x:c r="H640" s="15" t="n">
        <x:v>41</x:v>
      </x:c>
    </x:row>
    <x:row r="641" ht="52" customHeight="1">
      <x:c r="A641" s="13" t="str">
        <x:v>WARP5-ARC01</x:v>
      </x:c>
      <x:c r="B641" s="13" t="str">
        <x:v>La grotte aux deux issues</x:v>
      </x:c>
      <x:c r="C641" s="13" t="str">
        <x:v>Histoire</x:v>
      </x:c>
      <x:c r="D641" s="13" t="str">
        <x:v>V5 Arcs historiques</x:v>
      </x:c>
      <x:c r="E641" s="13" t="str">
        <x:v>Lire Histoire</x:v>
      </x:c>
      <x:c r="F641" s="13" t="str">
        <x:v>Extension V5</x:v>
      </x:c>
      <x:c r="G641" s="15" t="n">
        <x:v>10</x:v>
      </x:c>
      <x:c r="H641" s="15" t="n">
        <x:v>6</x:v>
      </x:c>
    </x:row>
    <x:row r="642" ht="52" customHeight="1">
      <x:c r="A642" s="13" t="str">
        <x:v>WARP5-ARC02</x:v>
      </x:c>
      <x:c r="B642" s="13" t="str">
        <x:v>Les graines sous le limon</x:v>
      </x:c>
      <x:c r="C642" s="13" t="str">
        <x:v>Histoire</x:v>
      </x:c>
      <x:c r="D642" s="13" t="str">
        <x:v>V5 Arcs historiques</x:v>
      </x:c>
      <x:c r="E642" s="13" t="str">
        <x:v>Lire Histoire</x:v>
      </x:c>
      <x:c r="F642" s="13" t="str">
        <x:v>Extension V5</x:v>
      </x:c>
      <x:c r="G642" s="15" t="n">
        <x:v>10</x:v>
      </x:c>
      <x:c r="H642" s="15" t="n">
        <x:v>7</x:v>
      </x:c>
    </x:row>
    <x:row r="643" ht="52" customHeight="1">
      <x:c r="A643" s="13" t="str">
        <x:v>WARP5-ARC03</x:v>
      </x:c>
      <x:c r="B643" s="13" t="str">
        <x:v>Le fondeur et les deux marques</x:v>
      </x:c>
      <x:c r="C643" s="13" t="str">
        <x:v>Histoire</x:v>
      </x:c>
      <x:c r="D643" s="13" t="str">
        <x:v>V5 Arcs historiques</x:v>
      </x:c>
      <x:c r="E643" s="13" t="str">
        <x:v>Lire Histoire</x:v>
      </x:c>
      <x:c r="F643" s="13" t="str">
        <x:v>Extension V5</x:v>
      </x:c>
      <x:c r="G643" s="15" t="n">
        <x:v>10</x:v>
      </x:c>
      <x:c r="H643" s="15" t="n">
        <x:v>8</x:v>
      </x:c>
    </x:row>
    <x:row r="644" ht="52" customHeight="1">
      <x:c r="A644" s="13" t="str">
        <x:v>WARP5-ARC04</x:v>
      </x:c>
      <x:c r="B644" s="13" t="str">
        <x:v>Le gué des trois bannières</x:v>
      </x:c>
      <x:c r="C644" s="13" t="str">
        <x:v>Histoire</x:v>
      </x:c>
      <x:c r="D644" s="13" t="str">
        <x:v>V5 Arcs historiques</x:v>
      </x:c>
      <x:c r="E644" s="13" t="str">
        <x:v>Lire Histoire</x:v>
      </x:c>
      <x:c r="F644" s="13" t="str">
        <x:v>Extension V5</x:v>
      </x:c>
      <x:c r="G644" s="15" t="n">
        <x:v>10</x:v>
      </x:c>
      <x:c r="H644" s="15" t="n">
        <x:v>9</x:v>
      </x:c>
    </x:row>
    <x:row r="645" ht="52" customHeight="1">
      <x:c r="A645" s="13" t="str">
        <x:v>WARP5-ARC05</x:v>
      </x:c>
      <x:c r="B645" s="13" t="str">
        <x:v>Le navire au-dessus de l’eau</x:v>
      </x:c>
      <x:c r="C645" s="13" t="str">
        <x:v>Histoire</x:v>
      </x:c>
      <x:c r="D645" s="13" t="str">
        <x:v>V5 Arcs historiques</x:v>
      </x:c>
      <x:c r="E645" s="13" t="str">
        <x:v>Lire Histoire</x:v>
      </x:c>
      <x:c r="F645" s="13" t="str">
        <x:v>Extension V5</x:v>
      </x:c>
      <x:c r="G645" s="15" t="n">
        <x:v>10</x:v>
      </x:c>
      <x:c r="H645" s="15" t="n">
        <x:v>10</x:v>
      </x:c>
    </x:row>
    <x:row r="646" ht="52" customHeight="1">
      <x:c r="A646" s="13" t="str">
        <x:v>WARP5-ARC06</x:v>
      </x:c>
      <x:c r="B646" s="13" t="str">
        <x:v>Les clochettes du col fermé</x:v>
      </x:c>
      <x:c r="C646" s="13" t="str">
        <x:v>Histoire</x:v>
      </x:c>
      <x:c r="D646" s="13" t="str">
        <x:v>V5 Arcs historiques</x:v>
      </x:c>
      <x:c r="E646" s="13" t="str">
        <x:v>Lire Histoire</x:v>
      </x:c>
      <x:c r="F646" s="13" t="str">
        <x:v>Extension V5</x:v>
      </x:c>
      <x:c r="G646" s="15" t="n">
        <x:v>10</x:v>
      </x:c>
      <x:c r="H646" s="15" t="n">
        <x:v>11</x:v>
      </x:c>
    </x:row>
    <x:row r="647" ht="52" customHeight="1">
      <x:c r="A647" s="13" t="str">
        <x:v>WARP5-ARC07</x:v>
      </x:c>
      <x:c r="B647" s="13" t="str">
        <x:v>Le chien et la piste de pierre</x:v>
      </x:c>
      <x:c r="C647" s="13" t="str">
        <x:v>Histoire</x:v>
      </x:c>
      <x:c r="D647" s="13" t="str">
        <x:v>V5 Arcs historiques</x:v>
      </x:c>
      <x:c r="E647" s="13" t="str">
        <x:v>Lire Histoire</x:v>
      </x:c>
      <x:c r="F647" s="13" t="str">
        <x:v>Extension V5</x:v>
      </x:c>
      <x:c r="G647" s="15" t="n">
        <x:v>10</x:v>
      </x:c>
      <x:c r="H647" s="15" t="n">
        <x:v>12</x:v>
      </x:c>
    </x:row>
    <x:row r="648" ht="52" customHeight="1">
      <x:c r="A648" s="13" t="str">
        <x:v>WARP5-ARC08</x:v>
      </x:c>
      <x:c r="B648" s="13" t="str">
        <x:v>Le train immobile du canyon</x:v>
      </x:c>
      <x:c r="C648" s="13" t="str">
        <x:v>Histoire</x:v>
      </x:c>
      <x:c r="D648" s="13" t="str">
        <x:v>V5 Arcs historiques</x:v>
      </x:c>
      <x:c r="E648" s="13" t="str">
        <x:v>Lire Histoire</x:v>
      </x:c>
      <x:c r="F648" s="13" t="str">
        <x:v>Extension V5</x:v>
      </x:c>
      <x:c r="G648" s="15" t="n">
        <x:v>10</x:v>
      </x:c>
      <x:c r="H648" s="15" t="n">
        <x:v>13</x:v>
      </x:c>
    </x:row>
    <x:row r="649" ht="52" customHeight="1">
      <x:c r="A649" s="13" t="str">
        <x:v>WARP5-ARC09</x:v>
      </x:c>
      <x:c r="B649" s="13" t="str">
        <x:v>Les lettres du poste gris</x:v>
      </x:c>
      <x:c r="C649" s="13" t="str">
        <x:v>Histoire</x:v>
      </x:c>
      <x:c r="D649" s="13" t="str">
        <x:v>V5 Arcs historiques</x:v>
      </x:c>
      <x:c r="E649" s="13" t="str">
        <x:v>Lire Histoire</x:v>
      </x:c>
      <x:c r="F649" s="13" t="str">
        <x:v>Extension V5</x:v>
      </x:c>
      <x:c r="G649" s="15" t="n">
        <x:v>10</x:v>
      </x:c>
      <x:c r="H649" s="15" t="n">
        <x:v>14</x:v>
      </x:c>
    </x:row>
    <x:row r="650" ht="52" customHeight="1">
      <x:c r="A650" s="13" t="str">
        <x:v>WARP5-ARC10</x:v>
      </x:c>
      <x:c r="B650" s="13" t="str">
        <x:v>Le pilote sans piste</x:v>
      </x:c>
      <x:c r="C650" s="13" t="str">
        <x:v>Histoire</x:v>
      </x:c>
      <x:c r="D650" s="13" t="str">
        <x:v>V5 Arcs historiques</x:v>
      </x:c>
      <x:c r="E650" s="13" t="str">
        <x:v>Lire Histoire</x:v>
      </x:c>
      <x:c r="F650" s="13" t="str">
        <x:v>Extension V5</x:v>
      </x:c>
      <x:c r="G650" s="15" t="n">
        <x:v>10</x:v>
      </x:c>
      <x:c r="H650" s="15" t="n">
        <x:v>15</x:v>
      </x:c>
    </x:row>
    <x:row r="651" ht="52" customHeight="1">
      <x:c r="A651" s="13" t="str">
        <x:v>WARP5-ARC11</x:v>
      </x:c>
      <x:c r="B651" s="13" t="str">
        <x:v>L’immeuble aux lumières séparées</x:v>
      </x:c>
      <x:c r="C651" s="13" t="str">
        <x:v>Histoire</x:v>
      </x:c>
      <x:c r="D651" s="13" t="str">
        <x:v>V5 Arcs historiques</x:v>
      </x:c>
      <x:c r="E651" s="13" t="str">
        <x:v>Lire Histoire</x:v>
      </x:c>
      <x:c r="F651" s="13" t="str">
        <x:v>Extension V5</x:v>
      </x:c>
      <x:c r="G651" s="15" t="n">
        <x:v>10</x:v>
      </x:c>
      <x:c r="H651" s="15" t="n">
        <x:v>16</x:v>
      </x:c>
    </x:row>
    <x:row r="652" ht="52" customHeight="1">
      <x:c r="A652" s="13" t="str">
        <x:v>WARP5-ARC12</x:v>
      </x:c>
      <x:c r="B652" s="13" t="str">
        <x:v>La maison avant les noms de clan</x:v>
      </x:c>
      <x:c r="C652" s="13" t="str">
        <x:v>Histoire</x:v>
      </x:c>
      <x:c r="D652" s="13" t="str">
        <x:v>V5 Arcs historiques</x:v>
      </x:c>
      <x:c r="E652" s="13" t="str">
        <x:v>Lire Histoire</x:v>
      </x:c>
      <x:c r="F652" s="13" t="str">
        <x:v>Extension V5</x:v>
      </x:c>
      <x:c r="G652" s="15" t="n">
        <x:v>10</x:v>
      </x:c>
      <x:c r="H652" s="15" t="n">
        <x:v>17</x:v>
      </x:c>
    </x:row>
    <x:row r="653" ht="52" customHeight="1">
      <x:c r="A653" s="13" t="str">
        <x:v>WARP5-A01-S01</x:v>
      </x:c>
      <x:c r="B653" s="13" t="str">
        <x:v>Les souffles dans la roche</x:v>
      </x:c>
      <x:c r="C653" s="13" t="str">
        <x:v>Histoire</x:v>
      </x:c>
      <x:c r="D653" s="13" t="str">
        <x:v>V5 Scènes historiques</x:v>
      </x:c>
      <x:c r="E653" s="13" t="str">
        <x:v>Lire Histoire</x:v>
      </x:c>
      <x:c r="F653" s="13" t="str">
        <x:v>Extension V5</x:v>
      </x:c>
      <x:c r="G653" s="15" t="n">
        <x:v>12</x:v>
      </x:c>
      <x:c r="H653" s="15" t="n">
        <x:v>6</x:v>
      </x:c>
    </x:row>
    <x:row r="654" ht="52" customHeight="1">
      <x:c r="A654" s="13" t="str">
        <x:v>WARP5-A01-S02</x:v>
      </x:c>
      <x:c r="B654" s="13" t="str">
        <x:v>La chasse entre les deux souffles</x:v>
      </x:c>
      <x:c r="C654" s="13" t="str">
        <x:v>Histoire</x:v>
      </x:c>
      <x:c r="D654" s="13" t="str">
        <x:v>V5 Scènes historiques</x:v>
      </x:c>
      <x:c r="E654" s="13" t="str">
        <x:v>Lire Histoire</x:v>
      </x:c>
      <x:c r="F654" s="13" t="str">
        <x:v>Extension V5</x:v>
      </x:c>
      <x:c r="G654" s="15" t="n">
        <x:v>12</x:v>
      </x:c>
      <x:c r="H654" s="15" t="n">
        <x:v>7</x:v>
      </x:c>
    </x:row>
    <x:row r="655" ht="52" customHeight="1">
      <x:c r="A655" s="13" t="str">
        <x:v>WARP5-A01-S03</x:v>
      </x:c>
      <x:c r="B655" s="13" t="str">
        <x:v>Le passage choisi par les autres</x:v>
      </x:c>
      <x:c r="C655" s="13" t="str">
        <x:v>Histoire</x:v>
      </x:c>
      <x:c r="D655" s="13" t="str">
        <x:v>V5 Scènes historiques</x:v>
      </x:c>
      <x:c r="E655" s="13" t="str">
        <x:v>Lire Histoire</x:v>
      </x:c>
      <x:c r="F655" s="13" t="str">
        <x:v>Extension V5</x:v>
      </x:c>
      <x:c r="G655" s="15" t="n">
        <x:v>12</x:v>
      </x:c>
      <x:c r="H655" s="15" t="n">
        <x:v>8</x:v>
      </x:c>
    </x:row>
    <x:row r="656" ht="52" customHeight="1">
      <x:c r="A656" s="13" t="str">
        <x:v>WARP5-A02-S01</x:v>
      </x:c>
      <x:c r="B656" s="13" t="str">
        <x:v>Les contenants sous l’eau brune</x:v>
      </x:c>
      <x:c r="C656" s="13" t="str">
        <x:v>Histoire</x:v>
      </x:c>
      <x:c r="D656" s="13" t="str">
        <x:v>V5 Scènes historiques</x:v>
      </x:c>
      <x:c r="E656" s="13" t="str">
        <x:v>Lire Histoire</x:v>
      </x:c>
      <x:c r="F656" s="13" t="str">
        <x:v>Extension V5</x:v>
      </x:c>
      <x:c r="G656" s="15" t="n">
        <x:v>12</x:v>
      </x:c>
      <x:c r="H656" s="15" t="n">
        <x:v>9</x:v>
      </x:c>
    </x:row>
    <x:row r="657" ht="52" customHeight="1">
      <x:c r="A657" s="13" t="str">
        <x:v>WARP5-A02-S02</x:v>
      </x:c>
      <x:c r="B657" s="13" t="str">
        <x:v>La proie du nouveau chenal</x:v>
      </x:c>
      <x:c r="C657" s="13" t="str">
        <x:v>Histoire</x:v>
      </x:c>
      <x:c r="D657" s="13" t="str">
        <x:v>V5 Scènes historiques</x:v>
      </x:c>
      <x:c r="E657" s="13" t="str">
        <x:v>Lire Histoire</x:v>
      </x:c>
      <x:c r="F657" s="13" t="str">
        <x:v>Extension V5</x:v>
      </x:c>
      <x:c r="G657" s="15" t="n">
        <x:v>12</x:v>
      </x:c>
      <x:c r="H657" s="15" t="n">
        <x:v>10</x:v>
      </x:c>
    </x:row>
    <x:row r="658" ht="52" customHeight="1">
      <x:c r="A658" s="13" t="str">
        <x:v>WARP5-A02-S03</x:v>
      </x:c>
      <x:c r="B658" s="13" t="str">
        <x:v>Le grenier déplacé</x:v>
      </x:c>
      <x:c r="C658" s="13" t="str">
        <x:v>Histoire</x:v>
      </x:c>
      <x:c r="D658" s="13" t="str">
        <x:v>V5 Scènes historiques</x:v>
      </x:c>
      <x:c r="E658" s="13" t="str">
        <x:v>Lire Histoire</x:v>
      </x:c>
      <x:c r="F658" s="13" t="str">
        <x:v>Extension V5</x:v>
      </x:c>
      <x:c r="G658" s="15" t="n">
        <x:v>12</x:v>
      </x:c>
      <x:c r="H658" s="15" t="n">
        <x:v>11</x:v>
      </x:c>
    </x:row>
    <x:row r="659" ht="52" customHeight="1">
      <x:c r="A659" s="13" t="str">
        <x:v>WARP5-A03-S01</x:v>
      </x:c>
      <x:c r="B659" s="13" t="str">
        <x:v>Deux marques sur le même métal</x:v>
      </x:c>
      <x:c r="C659" s="13" t="str">
        <x:v>Histoire</x:v>
      </x:c>
      <x:c r="D659" s="13" t="str">
        <x:v>V5 Scènes historiques</x:v>
      </x:c>
      <x:c r="E659" s="13" t="str">
        <x:v>Lire Histoire</x:v>
      </x:c>
      <x:c r="F659" s="13" t="str">
        <x:v>Extension V5</x:v>
      </x:c>
      <x:c r="G659" s="15" t="n">
        <x:v>12</x:v>
      </x:c>
      <x:c r="H659" s="15" t="n">
        <x:v>12</x:v>
      </x:c>
    </x:row>
    <x:row r="660" ht="52" customHeight="1">
      <x:c r="A660" s="13" t="str">
        <x:v>WARP5-A03-S02</x:v>
      </x:c>
      <x:c r="B660" s="13" t="str">
        <x:v>Le geste que le métal permet</x:v>
      </x:c>
      <x:c r="C660" s="13" t="str">
        <x:v>Histoire</x:v>
      </x:c>
      <x:c r="D660" s="13" t="str">
        <x:v>V5 Scènes historiques</x:v>
      </x:c>
      <x:c r="E660" s="13" t="str">
        <x:v>Lire Histoire</x:v>
      </x:c>
      <x:c r="F660" s="13" t="str">
        <x:v>Extension V5</x:v>
      </x:c>
      <x:c r="G660" s="15" t="n">
        <x:v>12</x:v>
      </x:c>
      <x:c r="H660" s="15" t="n">
        <x:v>13</x:v>
      </x:c>
    </x:row>
    <x:row r="661" ht="52" customHeight="1">
      <x:c r="A661" s="13" t="str">
        <x:v>WARP5-A03-S03</x:v>
      </x:c>
      <x:c r="B661" s="13" t="str">
        <x:v>Le support des deux histoires</x:v>
      </x:c>
      <x:c r="C661" s="13" t="str">
        <x:v>Histoire</x:v>
      </x:c>
      <x:c r="D661" s="13" t="str">
        <x:v>V5 Scènes historiques</x:v>
      </x:c>
      <x:c r="E661" s="13" t="str">
        <x:v>Lire Histoire</x:v>
      </x:c>
      <x:c r="F661" s="13" t="str">
        <x:v>Extension V5</x:v>
      </x:c>
      <x:c r="G661" s="15" t="n">
        <x:v>12</x:v>
      </x:c>
      <x:c r="H661" s="15" t="n">
        <x:v>14</x:v>
      </x:c>
    </x:row>
    <x:row r="662" ht="52" customHeight="1">
      <x:c r="A662" s="13" t="str">
        <x:v>WARP5-A04-S01</x:v>
      </x:c>
      <x:c r="B662" s="13" t="str">
        <x:v>Trois traces au gué</x:v>
      </x:c>
      <x:c r="C662" s="13" t="str">
        <x:v>Histoire</x:v>
      </x:c>
      <x:c r="D662" s="13" t="str">
        <x:v>V5 Scènes historiques</x:v>
      </x:c>
      <x:c r="E662" s="13" t="str">
        <x:v>Lire Histoire</x:v>
      </x:c>
      <x:c r="F662" s="13" t="str">
        <x:v>Extension V5</x:v>
      </x:c>
      <x:c r="G662" s="15" t="n">
        <x:v>12</x:v>
      </x:c>
      <x:c r="H662" s="15" t="n">
        <x:v>15</x:v>
      </x:c>
    </x:row>
    <x:row r="663" ht="52" customHeight="1">
      <x:c r="A663" s="13" t="str">
        <x:v>WARP5-A04-S02</x:v>
      </x:c>
      <x:c r="B663" s="13" t="str">
        <x:v>La fenêtre entre deux traversées</x:v>
      </x:c>
      <x:c r="C663" s="13" t="str">
        <x:v>Histoire</x:v>
      </x:c>
      <x:c r="D663" s="13" t="str">
        <x:v>V5 Scènes historiques</x:v>
      </x:c>
      <x:c r="E663" s="13" t="str">
        <x:v>Lire Histoire</x:v>
      </x:c>
      <x:c r="F663" s="13" t="str">
        <x:v>Extension V5</x:v>
      </x:c>
      <x:c r="G663" s="15" t="n">
        <x:v>12</x:v>
      </x:c>
      <x:c r="H663" s="15" t="n">
        <x:v>16</x:v>
      </x:c>
    </x:row>
    <x:row r="664" ht="52" customHeight="1">
      <x:c r="A664" s="13" t="str">
        <x:v>WARP5-A04-S03</x:v>
      </x:c>
      <x:c r="B664" s="13" t="str">
        <x:v>La bannière rendue à sa route</x:v>
      </x:c>
      <x:c r="C664" s="13" t="str">
        <x:v>Histoire</x:v>
      </x:c>
      <x:c r="D664" s="13" t="str">
        <x:v>V5 Scènes historiques</x:v>
      </x:c>
      <x:c r="E664" s="13" t="str">
        <x:v>Lire Histoire</x:v>
      </x:c>
      <x:c r="F664" s="13" t="str">
        <x:v>Extension V5</x:v>
      </x:c>
      <x:c r="G664" s="15" t="n">
        <x:v>12</x:v>
      </x:c>
      <x:c r="H664" s="15" t="n">
        <x:v>17</x:v>
      </x:c>
    </x:row>
    <x:row r="665" ht="52" customHeight="1">
      <x:c r="A665" s="13" t="str">
        <x:v>WARP5-A05-S01</x:v>
      </x:c>
      <x:c r="B665" s="13" t="str">
        <x:v>La quille dans les galets</x:v>
      </x:c>
      <x:c r="C665" s="13" t="str">
        <x:v>Histoire</x:v>
      </x:c>
      <x:c r="D665" s="13" t="str">
        <x:v>V5 Scènes historiques</x:v>
      </x:c>
      <x:c r="E665" s="13" t="str">
        <x:v>Lire Histoire</x:v>
      </x:c>
      <x:c r="F665" s="13" t="str">
        <x:v>Extension V5</x:v>
      </x:c>
      <x:c r="G665" s="15" t="n">
        <x:v>12</x:v>
      </x:c>
      <x:c r="H665" s="15" t="n">
        <x:v>18</x:v>
      </x:c>
    </x:row>
    <x:row r="666" ht="52" customHeight="1">
      <x:c r="A666" s="13" t="str">
        <x:v>WARP5-A05-S02</x:v>
      </x:c>
      <x:c r="B666" s="13" t="str">
        <x:v>La chasse du chemin de bois</x:v>
      </x:c>
      <x:c r="C666" s="13" t="str">
        <x:v>Histoire</x:v>
      </x:c>
      <x:c r="D666" s="13" t="str">
        <x:v>V5 Scènes historiques</x:v>
      </x:c>
      <x:c r="E666" s="13" t="str">
        <x:v>Lire Histoire</x:v>
      </x:c>
      <x:c r="F666" s="13" t="str">
        <x:v>Extension V5</x:v>
      </x:c>
      <x:c r="G666" s="15" t="n">
        <x:v>12</x:v>
      </x:c>
      <x:c r="H666" s="15" t="n">
        <x:v>19</x:v>
      </x:c>
    </x:row>
    <x:row r="667" ht="52" customHeight="1">
      <x:c r="A667" s="13" t="str">
        <x:v>WARP5-A05-S03</x:v>
      </x:c>
      <x:c r="B667" s="13" t="str">
        <x:v>La mer n’est pas à moi</x:v>
      </x:c>
      <x:c r="C667" s="13" t="str">
        <x:v>Histoire</x:v>
      </x:c>
      <x:c r="D667" s="13" t="str">
        <x:v>V5 Scènes historiques</x:v>
      </x:c>
      <x:c r="E667" s="13" t="str">
        <x:v>Lire Histoire</x:v>
      </x:c>
      <x:c r="F667" s="13" t="str">
        <x:v>Extension V5</x:v>
      </x:c>
      <x:c r="G667" s="15" t="n">
        <x:v>12</x:v>
      </x:c>
      <x:c r="H667" s="15" t="n">
        <x:v>20</x:v>
      </x:c>
    </x:row>
    <x:row r="668" ht="52" customHeight="1">
      <x:c r="A668" s="13" t="str">
        <x:v>WARP5-A06-S01</x:v>
      </x:c>
      <x:c r="B668" s="13" t="str">
        <x:v>Le signal déplacé</x:v>
      </x:c>
      <x:c r="C668" s="13" t="str">
        <x:v>Histoire</x:v>
      </x:c>
      <x:c r="D668" s="13" t="str">
        <x:v>V5 Scènes historiques</x:v>
      </x:c>
      <x:c r="E668" s="13" t="str">
        <x:v>Lire Histoire</x:v>
      </x:c>
      <x:c r="F668" s="13" t="str">
        <x:v>Extension V5</x:v>
      </x:c>
      <x:c r="G668" s="15" t="n">
        <x:v>12</x:v>
      </x:c>
      <x:c r="H668" s="15" t="n">
        <x:v>21</x:v>
      </x:c>
    </x:row>
    <x:row r="669" ht="52" customHeight="1">
      <x:c r="A669" s="13" t="str">
        <x:v>WARP5-A06-S02</x:v>
      </x:c>
      <x:c r="B669" s="13" t="str">
        <x:v>Le bond entre les terrasses</x:v>
      </x:c>
      <x:c r="C669" s="13" t="str">
        <x:v>Histoire</x:v>
      </x:c>
      <x:c r="D669" s="13" t="str">
        <x:v>V5 Scènes historiques</x:v>
      </x:c>
      <x:c r="E669" s="13" t="str">
        <x:v>Lire Histoire</x:v>
      </x:c>
      <x:c r="F669" s="13" t="str">
        <x:v>Extension V5</x:v>
      </x:c>
      <x:c r="G669" s="15" t="n">
        <x:v>12</x:v>
      </x:c>
      <x:c r="H669" s="15" t="n">
        <x:v>22</x:v>
      </x:c>
    </x:row>
    <x:row r="670" ht="52" customHeight="1">
      <x:c r="A670" s="13" t="str">
        <x:v>WARP5-A06-S03</x:v>
      </x:c>
      <x:c r="B670" s="13" t="str">
        <x:v>Un son pour le retour</x:v>
      </x:c>
      <x:c r="C670" s="13" t="str">
        <x:v>Histoire</x:v>
      </x:c>
      <x:c r="D670" s="13" t="str">
        <x:v>V5 Scènes historiques</x:v>
      </x:c>
      <x:c r="E670" s="13" t="str">
        <x:v>Lire Histoire</x:v>
      </x:c>
      <x:c r="F670" s="13" t="str">
        <x:v>Extension V5</x:v>
      </x:c>
      <x:c r="G670" s="15" t="n">
        <x:v>12</x:v>
      </x:c>
      <x:c r="H670" s="15" t="n">
        <x:v>23</x:v>
      </x:c>
    </x:row>
    <x:row r="671" ht="52" customHeight="1">
      <x:c r="A671" s="13" t="str">
        <x:v>WARP5-A07-S01</x:v>
      </x:c>
      <x:c r="B671" s="13" t="str">
        <x:v>Le nez contre la pierre</x:v>
      </x:c>
      <x:c r="C671" s="13" t="str">
        <x:v>Histoire</x:v>
      </x:c>
      <x:c r="D671" s="13" t="str">
        <x:v>V5 Scènes historiques</x:v>
      </x:c>
      <x:c r="E671" s="13" t="str">
        <x:v>Lire Histoire</x:v>
      </x:c>
      <x:c r="F671" s="13" t="str">
        <x:v>Extension V5</x:v>
      </x:c>
      <x:c r="G671" s="15" t="n">
        <x:v>12</x:v>
      </x:c>
      <x:c r="H671" s="15" t="n">
        <x:v>24</x:v>
      </x:c>
    </x:row>
    <x:row r="672" ht="52" customHeight="1">
      <x:c r="A672" s="13" t="str">
        <x:v>WARP5-A07-S02</x:v>
      </x:c>
      <x:c r="B672" s="13" t="str">
        <x:v>Deux pistes, une ouverture</x:v>
      </x:c>
      <x:c r="C672" s="13" t="str">
        <x:v>Histoire</x:v>
      </x:c>
      <x:c r="D672" s="13" t="str">
        <x:v>V5 Scènes historiques</x:v>
      </x:c>
      <x:c r="E672" s="13" t="str">
        <x:v>Lire Histoire</x:v>
      </x:c>
      <x:c r="F672" s="13" t="str">
        <x:v>Extension V5</x:v>
      </x:c>
      <x:c r="G672" s="15" t="n">
        <x:v>12</x:v>
      </x:c>
      <x:c r="H672" s="15" t="n">
        <x:v>25</x:v>
      </x:c>
    </x:row>
    <x:row r="673" ht="52" customHeight="1">
      <x:c r="A673" s="13" t="str">
        <x:v>WARP5-A07-S03</x:v>
      </x:c>
      <x:c r="B673" s="13" t="str">
        <x:v>Le chien reprend sa place</x:v>
      </x:c>
      <x:c r="C673" s="13" t="str">
        <x:v>Histoire</x:v>
      </x:c>
      <x:c r="D673" s="13" t="str">
        <x:v>V5 Scènes historiques</x:v>
      </x:c>
      <x:c r="E673" s="13" t="str">
        <x:v>Lire Histoire</x:v>
      </x:c>
      <x:c r="F673" s="13" t="str">
        <x:v>Extension V5</x:v>
      </x:c>
      <x:c r="G673" s="15" t="n">
        <x:v>12</x:v>
      </x:c>
      <x:c r="H673" s="15" t="n">
        <x:v>26</x:v>
      </x:c>
    </x:row>
    <x:row r="674" ht="52" customHeight="1">
      <x:c r="A674" s="13" t="str">
        <x:v>WARP5-A08-S01</x:v>
      </x:c>
      <x:c r="B674" s="13" t="str">
        <x:v>Le wagon et la corniche</x:v>
      </x:c>
      <x:c r="C674" s="13" t="str">
        <x:v>Histoire</x:v>
      </x:c>
      <x:c r="D674" s="13" t="str">
        <x:v>V5 Scènes historiques</x:v>
      </x:c>
      <x:c r="E674" s="13" t="str">
        <x:v>Lire Histoire</x:v>
      </x:c>
      <x:c r="F674" s="13" t="str">
        <x:v>Extension V5</x:v>
      </x:c>
      <x:c r="G674" s="15" t="n">
        <x:v>12</x:v>
      </x:c>
      <x:c r="H674" s="15" t="n">
        <x:v>27</x:v>
      </x:c>
    </x:row>
    <x:row r="675" ht="52" customHeight="1">
      <x:c r="A675" s="13" t="str">
        <x:v>WARP5-A08-S02</x:v>
      </x:c>
      <x:c r="B675" s="13" t="str">
        <x:v>La chasse sous le dernier wagon</x:v>
      </x:c>
      <x:c r="C675" s="13" t="str">
        <x:v>Histoire</x:v>
      </x:c>
      <x:c r="D675" s="13" t="str">
        <x:v>V5 Scènes historiques</x:v>
      </x:c>
      <x:c r="E675" s="13" t="str">
        <x:v>Lire Histoire</x:v>
      </x:c>
      <x:c r="F675" s="13" t="str">
        <x:v>Extension V5</x:v>
      </x:c>
      <x:c r="G675" s="15" t="n">
        <x:v>12</x:v>
      </x:c>
      <x:c r="H675" s="15" t="n">
        <x:v>28</x:v>
      </x:c>
    </x:row>
    <x:row r="676" ht="52" customHeight="1">
      <x:c r="A676" s="13" t="str">
        <x:v>WARP5-A08-S03</x:v>
      </x:c>
      <x:c r="B676" s="13" t="str">
        <x:v>Quand les roues repartent</x:v>
      </x:c>
      <x:c r="C676" s="13" t="str">
        <x:v>Histoire</x:v>
      </x:c>
      <x:c r="D676" s="13" t="str">
        <x:v>V5 Scènes historiques</x:v>
      </x:c>
      <x:c r="E676" s="13" t="str">
        <x:v>Lire Histoire</x:v>
      </x:c>
      <x:c r="F676" s="13" t="str">
        <x:v>Extension V5</x:v>
      </x:c>
      <x:c r="G676" s="15" t="n">
        <x:v>12</x:v>
      </x:c>
      <x:c r="H676" s="15" t="n">
        <x:v>29</x:v>
      </x:c>
    </x:row>
    <x:row r="677" ht="52" customHeight="1">
      <x:c r="A677" s="13" t="str">
        <x:v>WARP5-A09-S01</x:v>
      </x:c>
      <x:c r="B677" s="13" t="str">
        <x:v>Les enveloppes au poste</x:v>
      </x:c>
      <x:c r="C677" s="13" t="str">
        <x:v>Histoire</x:v>
      </x:c>
      <x:c r="D677" s="13" t="str">
        <x:v>V5 Scènes historiques</x:v>
      </x:c>
      <x:c r="E677" s="13" t="str">
        <x:v>Lire Histoire</x:v>
      </x:c>
      <x:c r="F677" s="13" t="str">
        <x:v>Extension V5</x:v>
      </x:c>
      <x:c r="G677" s="15" t="n">
        <x:v>12</x:v>
      </x:c>
      <x:c r="H677" s="15" t="n">
        <x:v>30</x:v>
      </x:c>
    </x:row>
    <x:row r="678" ht="52" customHeight="1">
      <x:c r="A678" s="13" t="str">
        <x:v>WARP5-A09-S02</x:v>
      </x:c>
      <x:c r="B678" s="13" t="str">
        <x:v>Le bois entre deux signaux</x:v>
      </x:c>
      <x:c r="C678" s="13" t="str">
        <x:v>Histoire</x:v>
      </x:c>
      <x:c r="D678" s="13" t="str">
        <x:v>V5 Scènes historiques</x:v>
      </x:c>
      <x:c r="E678" s="13" t="str">
        <x:v>Lire Histoire</x:v>
      </x:c>
      <x:c r="F678" s="13" t="str">
        <x:v>Extension V5</x:v>
      </x:c>
      <x:c r="G678" s="15" t="n">
        <x:v>12</x:v>
      </x:c>
      <x:c r="H678" s="15" t="n">
        <x:v>31</x:v>
      </x:c>
    </x:row>
    <x:row r="679" ht="52" customHeight="1">
      <x:c r="A679" s="13" t="str">
        <x:v>WARP5-A09-S03</x:v>
      </x:c>
      <x:c r="B679" s="13" t="str">
        <x:v>Ce qui appartient aux absents</x:v>
      </x:c>
      <x:c r="C679" s="13" t="str">
        <x:v>Histoire</x:v>
      </x:c>
      <x:c r="D679" s="13" t="str">
        <x:v>V5 Scènes historiques</x:v>
      </x:c>
      <x:c r="E679" s="13" t="str">
        <x:v>Lire Histoire</x:v>
      </x:c>
      <x:c r="F679" s="13" t="str">
        <x:v>Extension V5</x:v>
      </x:c>
      <x:c r="G679" s="15" t="n">
        <x:v>12</x:v>
      </x:c>
      <x:c r="H679" s="15" t="n">
        <x:v>32</x:v>
      </x:c>
    </x:row>
    <x:row r="680" ht="52" customHeight="1">
      <x:c r="A680" s="13" t="str">
        <x:v>WARP5-A10-S01</x:v>
      </x:c>
      <x:c r="B680" s="13" t="str">
        <x:v>Les traces du pilote</x:v>
      </x:c>
      <x:c r="C680" s="13" t="str">
        <x:v>Histoire</x:v>
      </x:c>
      <x:c r="D680" s="13" t="str">
        <x:v>V5 Scènes historiques</x:v>
      </x:c>
      <x:c r="E680" s="13" t="str">
        <x:v>Lire Histoire</x:v>
      </x:c>
      <x:c r="F680" s="13" t="str">
        <x:v>Extension V5</x:v>
      </x:c>
      <x:c r="G680" s="15" t="n">
        <x:v>12</x:v>
      </x:c>
      <x:c r="H680" s="15" t="n">
        <x:v>33</x:v>
      </x:c>
    </x:row>
    <x:row r="681" ht="52" customHeight="1">
      <x:c r="A681" s="13" t="str">
        <x:v>WARP5-A10-S02</x:v>
      </x:c>
      <x:c r="B681" s="13" t="str">
        <x:v>Le massif avant l’extraction</x:v>
      </x:c>
      <x:c r="C681" s="13" t="str">
        <x:v>Histoire</x:v>
      </x:c>
      <x:c r="D681" s="13" t="str">
        <x:v>V5 Scènes historiques</x:v>
      </x:c>
      <x:c r="E681" s="13" t="str">
        <x:v>Lire Histoire</x:v>
      </x:c>
      <x:c r="F681" s="13" t="str">
        <x:v>Extension V5</x:v>
      </x:c>
      <x:c r="G681" s="15" t="n">
        <x:v>12</x:v>
      </x:c>
      <x:c r="H681" s="15" t="n">
        <x:v>34</x:v>
      </x:c>
    </x:row>
    <x:row r="682" ht="52" customHeight="1">
      <x:c r="A682" s="13" t="str">
        <x:v>WARP5-A10-S03</x:v>
      </x:c>
      <x:c r="B682" s="13" t="str">
        <x:v>Deux départs dans le même ciel</x:v>
      </x:c>
      <x:c r="C682" s="13" t="str">
        <x:v>Histoire</x:v>
      </x:c>
      <x:c r="D682" s="13" t="str">
        <x:v>V5 Scènes historiques</x:v>
      </x:c>
      <x:c r="E682" s="13" t="str">
        <x:v>Lire Histoire</x:v>
      </x:c>
      <x:c r="F682" s="13" t="str">
        <x:v>Extension V5</x:v>
      </x:c>
      <x:c r="G682" s="15" t="n">
        <x:v>12</x:v>
      </x:c>
      <x:c r="H682" s="15" t="n">
        <x:v>35</x:v>
      </x:c>
    </x:row>
    <x:row r="683" ht="52" customHeight="1">
      <x:c r="A683" s="13" t="str">
        <x:v>WARP5-A11-S01</x:v>
      </x:c>
      <x:c r="B683" s="13" t="str">
        <x:v>Les étages qui vivent encore</x:v>
      </x:c>
      <x:c r="C683" s="13" t="str">
        <x:v>Histoire</x:v>
      </x:c>
      <x:c r="D683" s="13" t="str">
        <x:v>V5 Scènes historiques</x:v>
      </x:c>
      <x:c r="E683" s="13" t="str">
        <x:v>Lire Histoire</x:v>
      </x:c>
      <x:c r="F683" s="13" t="str">
        <x:v>Extension V5</x:v>
      </x:c>
      <x:c r="G683" s="15" t="n">
        <x:v>12</x:v>
      </x:c>
      <x:c r="H683" s="15" t="n">
        <x:v>36</x:v>
      </x:c>
    </x:row>
    <x:row r="684" ht="52" customHeight="1">
      <x:c r="A684" s="13" t="str">
        <x:v>WARP5-A11-S02</x:v>
      </x:c>
      <x:c r="B684" s="13" t="str">
        <x:v>Le prédateur des gaines</x:v>
      </x:c>
      <x:c r="C684" s="13" t="str">
        <x:v>Histoire</x:v>
      </x:c>
      <x:c r="D684" s="13" t="str">
        <x:v>V5 Scènes historiques</x:v>
      </x:c>
      <x:c r="E684" s="13" t="str">
        <x:v>Lire Histoire</x:v>
      </x:c>
      <x:c r="F684" s="13" t="str">
        <x:v>Extension V5</x:v>
      </x:c>
      <x:c r="G684" s="15" t="n">
        <x:v>12</x:v>
      </x:c>
      <x:c r="H684" s="15" t="n">
        <x:v>37</x:v>
      </x:c>
    </x:row>
    <x:row r="685" ht="52" customHeight="1">
      <x:c r="A685" s="13" t="str">
        <x:v>WARP5-A11-S03</x:v>
      </x:c>
      <x:c r="B685" s="13" t="str">
        <x:v>Les lumières se rallument</x:v>
      </x:c>
      <x:c r="C685" s="13" t="str">
        <x:v>Histoire</x:v>
      </x:c>
      <x:c r="D685" s="13" t="str">
        <x:v>V5 Scènes historiques</x:v>
      </x:c>
      <x:c r="E685" s="13" t="str">
        <x:v>Lire Histoire</x:v>
      </x:c>
      <x:c r="F685" s="13" t="str">
        <x:v>Extension V5</x:v>
      </x:c>
      <x:c r="G685" s="15" t="n">
        <x:v>12</x:v>
      </x:c>
      <x:c r="H685" s="15" t="n">
        <x:v>38</x:v>
      </x:c>
    </x:row>
    <x:row r="686" ht="52" customHeight="1">
      <x:c r="A686" s="13" t="str">
        <x:v>WARP5-A12-S01</x:v>
      </x:c>
      <x:c r="B686" s="13" t="str">
        <x:v>Le seuil en train de naître</x:v>
      </x:c>
      <x:c r="C686" s="13" t="str">
        <x:v>Histoire</x:v>
      </x:c>
      <x:c r="D686" s="13" t="str">
        <x:v>V5 Scènes historiques</x:v>
      </x:c>
      <x:c r="E686" s="13" t="str">
        <x:v>Lire Histoire</x:v>
      </x:c>
      <x:c r="F686" s="13" t="str">
        <x:v>Extension V5</x:v>
      </x:c>
      <x:c r="G686" s="15" t="n">
        <x:v>12</x:v>
      </x:c>
      <x:c r="H686" s="15" t="n">
        <x:v>39</x:v>
      </x:c>
    </x:row>
    <x:row r="687" ht="52" customHeight="1">
      <x:c r="A687" s="13" t="str">
        <x:v>WARP5-A12-S02</x:v>
      </x:c>
      <x:c r="B687" s="13" t="str">
        <x:v>La chasse des bâtisseurs</x:v>
      </x:c>
      <x:c r="C687" s="13" t="str">
        <x:v>Histoire</x:v>
      </x:c>
      <x:c r="D687" s="13" t="str">
        <x:v>V5 Scènes historiques</x:v>
      </x:c>
      <x:c r="E687" s="13" t="str">
        <x:v>Lire Histoire</x:v>
      </x:c>
      <x:c r="F687" s="13" t="str">
        <x:v>Extension V5</x:v>
      </x:c>
      <x:c r="G687" s="15" t="n">
        <x:v>12</x:v>
      </x:c>
      <x:c r="H687" s="15" t="n">
        <x:v>40</x:v>
      </x:c>
    </x:row>
    <x:row r="688" ht="52" customHeight="1">
      <x:c r="A688" s="13" t="str">
        <x:v>WARP5-A12-S03</x:v>
      </x:c>
      <x:c r="B688" s="13" t="str">
        <x:v>Le nom qui ne sera pas le mien</x:v>
      </x:c>
      <x:c r="C688" s="13" t="str">
        <x:v>Histoire</x:v>
      </x:c>
      <x:c r="D688" s="13" t="str">
        <x:v>V5 Scènes historiques</x:v>
      </x:c>
      <x:c r="E688" s="13" t="str">
        <x:v>Lire Histoire</x:v>
      </x:c>
      <x:c r="F688" s="13" t="str">
        <x:v>Extension V5</x:v>
      </x:c>
      <x:c r="G688" s="15" t="n">
        <x:v>12</x:v>
      </x:c>
      <x:c r="H688" s="15" t="n">
        <x:v>41</x:v>
      </x:c>
    </x:row>
    <x:row r="689" ht="52" customHeight="1">
      <x:c r="A689" s="13" t="str">
        <x:v>PRO5-S01</x:v>
      </x:c>
      <x:c r="B689" s="13" t="str">
        <x:v>Avant le premier nom</x:v>
      </x:c>
      <x:c r="C689" s="13" t="str">
        <x:v>Histoire</x:v>
      </x:c>
      <x:c r="D689" s="13" t="str">
        <x:v>V5 Prologue jouable</x:v>
      </x:c>
      <x:c r="E689" s="13" t="str">
        <x:v>Lire Histoire</x:v>
      </x:c>
      <x:c r="F689" s="13" t="str">
        <x:v>Extension V5</x:v>
      </x:c>
      <x:c r="G689" s="15" t="n">
        <x:v>13</x:v>
      </x:c>
      <x:c r="H689" s="15" t="n">
        <x:v>6</x:v>
      </x:c>
    </x:row>
    <x:row r="690" ht="52" customHeight="1">
      <x:c r="A690" s="13" t="str">
        <x:v>PRO5-S02</x:v>
      </x:c>
      <x:c r="B690" s="13" t="str">
        <x:v>La consigne avant le danger</x:v>
      </x:c>
      <x:c r="C690" s="13" t="str">
        <x:v>Histoire</x:v>
      </x:c>
      <x:c r="D690" s="13" t="str">
        <x:v>V5 Prologue jouable</x:v>
      </x:c>
      <x:c r="E690" s="13" t="str">
        <x:v>Lire Histoire</x:v>
      </x:c>
      <x:c r="F690" s="13" t="str">
        <x:v>Extension V5</x:v>
      </x:c>
      <x:c r="G690" s="15" t="n">
        <x:v>13</x:v>
      </x:c>
      <x:c r="H690" s="15" t="n">
        <x:v>7</x:v>
      </x:c>
    </x:row>
    <x:row r="691" ht="52" customHeight="1">
      <x:c r="A691" s="13" t="str">
        <x:v>PRO5-S03</x:v>
      </x:c>
      <x:c r="B691" s="13" t="str">
        <x:v>Les mains sur l’outil</x:v>
      </x:c>
      <x:c r="C691" s="13" t="str">
        <x:v>Histoire</x:v>
      </x:c>
      <x:c r="D691" s="13" t="str">
        <x:v>V5 Prologue jouable</x:v>
      </x:c>
      <x:c r="E691" s="13" t="str">
        <x:v>Lire Histoire</x:v>
      </x:c>
      <x:c r="F691" s="13" t="str">
        <x:v>Extension V5</x:v>
      </x:c>
      <x:c r="G691" s="15" t="n">
        <x:v>13</x:v>
      </x:c>
      <x:c r="H691" s="15" t="n">
        <x:v>8</x:v>
      </x:c>
    </x:row>
    <x:row r="692" ht="52" customHeight="1">
      <x:c r="A692" s="13" t="str">
        <x:v>PRO5-S04</x:v>
      </x:c>
      <x:c r="B692" s="13" t="str">
        <x:v>Le loquet cède</x:v>
      </x:c>
      <x:c r="C692" s="13" t="str">
        <x:v>Histoire</x:v>
      </x:c>
      <x:c r="D692" s="13" t="str">
        <x:v>V5 Prologue jouable</x:v>
      </x:c>
      <x:c r="E692" s="13" t="str">
        <x:v>Lire Histoire</x:v>
      </x:c>
      <x:c r="F692" s="13" t="str">
        <x:v>Extension V5</x:v>
      </x:c>
      <x:c r="G692" s="15" t="n">
        <x:v>13</x:v>
      </x:c>
      <x:c r="H692" s="15" t="n">
        <x:v>9</x:v>
      </x:c>
    </x:row>
    <x:row r="693" ht="52" customHeight="1">
      <x:c r="A693" s="13" t="str">
        <x:v>PRO5-S05</x:v>
      </x:c>
      <x:c r="B693" s="13" t="str">
        <x:v>Le premier déplacement juste</x:v>
      </x:c>
      <x:c r="C693" s="13" t="str">
        <x:v>Histoire</x:v>
      </x:c>
      <x:c r="D693" s="13" t="str">
        <x:v>V5 Prologue jouable</x:v>
      </x:c>
      <x:c r="E693" s="13" t="str">
        <x:v>Lire Histoire</x:v>
      </x:c>
      <x:c r="F693" s="13" t="str">
        <x:v>Extension V5</x:v>
      </x:c>
      <x:c r="G693" s="15" t="n">
        <x:v>13</x:v>
      </x:c>
      <x:c r="H693" s="15" t="n">
        <x:v>10</x:v>
      </x:c>
    </x:row>
    <x:row r="694" ht="52" customHeight="1">
      <x:c r="A694" s="13" t="str">
        <x:v>PRO5-S06</x:v>
      </x:c>
      <x:c r="B694" s="13" t="str">
        <x:v>Le camarade dans le passage</x:v>
      </x:c>
      <x:c r="C694" s="13" t="str">
        <x:v>Histoire</x:v>
      </x:c>
      <x:c r="D694" s="13" t="str">
        <x:v>V5 Prologue jouable</x:v>
      </x:c>
      <x:c r="E694" s="13" t="str">
        <x:v>Lire Histoire</x:v>
      </x:c>
      <x:c r="F694" s="13" t="str">
        <x:v>Extension V5</x:v>
      </x:c>
      <x:c r="G694" s="15" t="n">
        <x:v>13</x:v>
      </x:c>
      <x:c r="H694" s="15" t="n">
        <x:v>11</x:v>
      </x:c>
    </x:row>
    <x:row r="695" ht="52" customHeight="1">
      <x:c r="A695" s="13" t="str">
        <x:v>PRO5-S07</x:v>
      </x:c>
      <x:c r="B695" s="13" t="str">
        <x:v>Le filet se referme</x:v>
      </x:c>
      <x:c r="C695" s="13" t="str">
        <x:v>Histoire</x:v>
      </x:c>
      <x:c r="D695" s="13" t="str">
        <x:v>V5 Prologue jouable</x:v>
      </x:c>
      <x:c r="E695" s="13" t="str">
        <x:v>Lire Histoire</x:v>
      </x:c>
      <x:c r="F695" s="13" t="str">
        <x:v>Extension V5</x:v>
      </x:c>
      <x:c r="G695" s="15" t="n">
        <x:v>13</x:v>
      </x:c>
      <x:c r="H695" s="15" t="n">
        <x:v>12</x:v>
      </x:c>
    </x:row>
    <x:row r="696" ht="52" customHeight="1">
      <x:c r="A696" s="13" t="str">
        <x:v>PRO5-S08</x:v>
      </x:c>
      <x:c r="B696" s="13" t="str">
        <x:v>Le silence après le choc</x:v>
      </x:c>
      <x:c r="C696" s="13" t="str">
        <x:v>Histoire</x:v>
      </x:c>
      <x:c r="D696" s="13" t="str">
        <x:v>V5 Prologue jouable</x:v>
      </x:c>
      <x:c r="E696" s="13" t="str">
        <x:v>Lire Histoire</x:v>
      </x:c>
      <x:c r="F696" s="13" t="str">
        <x:v>Extension V5</x:v>
      </x:c>
      <x:c r="G696" s="15" t="n">
        <x:v>13</x:v>
      </x:c>
      <x:c r="H696" s="15" t="n">
        <x:v>13</x:v>
      </x:c>
    </x:row>
    <x:row r="697" ht="52" customHeight="1">
      <x:c r="A697" s="13" t="str">
        <x:v>PRO5-S09</x:v>
      </x:c>
      <x:c r="B697" s="13" t="str">
        <x:v>Quatre visages, pas quatre étiquettes</x:v>
      </x:c>
      <x:c r="C697" s="13" t="str">
        <x:v>Histoire</x:v>
      </x:c>
      <x:c r="D697" s="13" t="str">
        <x:v>V5 Prologue jouable</x:v>
      </x:c>
      <x:c r="E697" s="13" t="str">
        <x:v>Lire Histoire</x:v>
      </x:c>
      <x:c r="F697" s="13" t="str">
        <x:v>Extension V5</x:v>
      </x:c>
      <x:c r="G697" s="15" t="n">
        <x:v>13</x:v>
      </x:c>
      <x:c r="H697" s="15" t="n">
        <x:v>14</x:v>
      </x:c>
    </x:row>
    <x:row r="698" ht="52" customHeight="1">
      <x:c r="A698" s="13" t="str">
        <x:v>PRO5-S10</x:v>
      </x:c>
      <x:c r="B698" s="13" t="str">
        <x:v>Le titre au-dessus de la route</x:v>
      </x:c>
      <x:c r="C698" s="13" t="str">
        <x:v>Histoire</x:v>
      </x:c>
      <x:c r="D698" s="13" t="str">
        <x:v>V5 Prologue jouable</x:v>
      </x:c>
      <x:c r="E698" s="13" t="str">
        <x:v>Lire Histoire</x:v>
      </x:c>
      <x:c r="F698" s="13" t="str">
        <x:v>Extension V5</x:v>
      </x:c>
      <x:c r="G698" s="15" t="n">
        <x:v>13</x:v>
      </x:c>
      <x:c r="H698" s="15" t="n">
        <x:v>15</x:v>
      </x:c>
    </x:row>
    <x:row r="699" ht="52" customHeight="1">
      <x:c r="A699" s="13" t="str">
        <x:v>PRO5-S11</x:v>
      </x:c>
      <x:c r="B699" s="13" t="str">
        <x:v>Les mains qui font vivre la ville</x:v>
      </x:c>
      <x:c r="C699" s="13" t="str">
        <x:v>Histoire</x:v>
      </x:c>
      <x:c r="D699" s="13" t="str">
        <x:v>V5 Prologue jouable</x:v>
      </x:c>
      <x:c r="E699" s="13" t="str">
        <x:v>Lire Histoire</x:v>
      </x:c>
      <x:c r="F699" s="13" t="str">
        <x:v>Extension V5</x:v>
      </x:c>
      <x:c r="G699" s="15" t="n">
        <x:v>13</x:v>
      </x:c>
      <x:c r="H699" s="15" t="n">
        <x:v>16</x:v>
      </x:c>
    </x:row>
    <x:row r="700" ht="52" customHeight="1">
      <x:c r="A700" s="13" t="str">
        <x:v>PRO5-S12</x:v>
      </x:c>
      <x:c r="B700" s="13" t="str">
        <x:v>Le premier objectif à soi</x:v>
      </x:c>
      <x:c r="C700" s="13" t="str">
        <x:v>Histoire</x:v>
      </x:c>
      <x:c r="D700" s="13" t="str">
        <x:v>V5 Prologue jouable</x:v>
      </x:c>
      <x:c r="E700" s="13" t="str">
        <x:v>Lire Histoire</x:v>
      </x:c>
      <x:c r="F700" s="13" t="str">
        <x:v>Extension V5</x:v>
      </x:c>
      <x:c r="G700" s="15" t="n">
        <x:v>13</x:v>
      </x:c>
      <x:c r="H700" s="15" t="n">
        <x:v>17</x:v>
      </x:c>
    </x:row>
    <x:row r="701" ht="52" customHeight="1">
      <x:c r="A701" s="13" t="str">
        <x:v>JOURNEY-01</x:v>
      </x:c>
      <x:c r="B701" s="13" t="str">
        <x:v>L’origine choisie</x:v>
      </x:c>
      <x:c r="C701" s="13" t="str">
        <x:v>Histoire</x:v>
      </x:c>
      <x:c r="D701" s="13" t="str">
        <x:v>Parcours complet</x:v>
      </x:c>
      <x:c r="E701" s="13" t="str">
        <x:v>Lire Histoire</x:v>
      </x:c>
      <x:c r="F701" s="13" t="str">
        <x:v>Reconstitution documentée V4 — nouvelle rédaction V5</x:v>
      </x:c>
      <x:c r="G701" s="15" t="n">
        <x:v>9</x:v>
      </x:c>
      <x:c r="H701" s="15" t="n">
        <x:v>6</x:v>
      </x:c>
    </x:row>
    <x:row r="702" ht="52" customHeight="1">
      <x:c r="A702" s="13" t="str">
        <x:v>JOURNEY-02</x:v>
      </x:c>
      <x:c r="B702" s="13" t="str">
        <x:v>Le combat expliqué</x:v>
      </x:c>
      <x:c r="C702" s="13" t="str">
        <x:v>Histoire</x:v>
      </x:c>
      <x:c r="D702" s="13" t="str">
        <x:v>Parcours complet</x:v>
      </x:c>
      <x:c r="E702" s="13" t="str">
        <x:v>Lire Histoire</x:v>
      </x:c>
      <x:c r="F702" s="13" t="str">
        <x:v>Reconstitution documentée V4 — nouvelle rédaction V5</x:v>
      </x:c>
      <x:c r="G702" s="15" t="n">
        <x:v>9</x:v>
      </x:c>
      <x:c r="H702" s="15" t="n">
        <x:v>7</x:v>
      </x:c>
    </x:row>
    <x:row r="703" ht="52" customHeight="1">
      <x:c r="A703" s="13" t="str">
        <x:v>JOURNEY-03</x:v>
      </x:c>
      <x:c r="B703" s="13" t="str">
        <x:v>La cité reconnue</x:v>
      </x:c>
      <x:c r="C703" s="13" t="str">
        <x:v>Histoire</x:v>
      </x:c>
      <x:c r="D703" s="13" t="str">
        <x:v>Parcours complet</x:v>
      </x:c>
      <x:c r="E703" s="13" t="str">
        <x:v>Lire Histoire</x:v>
      </x:c>
      <x:c r="F703" s="13" t="str">
        <x:v>Reconstitution documentée V4 — nouvelle rédaction V5</x:v>
      </x:c>
      <x:c r="G703" s="15" t="n">
        <x:v>9</x:v>
      </x:c>
      <x:c r="H703" s="15" t="n">
        <x:v>8</x:v>
      </x:c>
    </x:row>
    <x:row r="704" ht="52" customHeight="1">
      <x:c r="A704" s="13" t="str">
        <x:v>JOURNEY-04</x:v>
      </x:c>
      <x:c r="B704" s="13" t="str">
        <x:v>La première piste</x:v>
      </x:c>
      <x:c r="C704" s="13" t="str">
        <x:v>Histoire</x:v>
      </x:c>
      <x:c r="D704" s="13" t="str">
        <x:v>Parcours complet</x:v>
      </x:c>
      <x:c r="E704" s="13" t="str">
        <x:v>Lire Histoire</x:v>
      </x:c>
      <x:c r="F704" s="13" t="str">
        <x:v>Reconstitution documentée V4 — nouvelle rédaction V5</x:v>
      </x:c>
      <x:c r="G704" s="15" t="n">
        <x:v>9</x:v>
      </x:c>
      <x:c r="H704" s="15" t="n">
        <x:v>9</x:v>
      </x:c>
    </x:row>
    <x:row r="705" ht="52" customHeight="1">
      <x:c r="A705" s="13" t="str">
        <x:v>JOURNEY-05</x:v>
      </x:c>
      <x:c r="B705" s="13" t="str">
        <x:v>L’atelier découvert</x:v>
      </x:c>
      <x:c r="C705" s="13" t="str">
        <x:v>Histoire</x:v>
      </x:c>
      <x:c r="D705" s="13" t="str">
        <x:v>Parcours complet</x:v>
      </x:c>
      <x:c r="E705" s="13" t="str">
        <x:v>Lire Histoire</x:v>
      </x:c>
      <x:c r="F705" s="13" t="str">
        <x:v>Reconstitution documentée V4 — nouvelle rédaction V5</x:v>
      </x:c>
      <x:c r="G705" s="15" t="n">
        <x:v>9</x:v>
      </x:c>
      <x:c r="H705" s="15" t="n">
        <x:v>10</x:v>
      </x:c>
    </x:row>
    <x:row r="706" ht="52" customHeight="1">
      <x:c r="A706" s="13" t="str">
        <x:v>JOURNEY-06</x:v>
      </x:c>
      <x:c r="B706" s="13" t="str">
        <x:v>La maison espérée</x:v>
      </x:c>
      <x:c r="C706" s="13" t="str">
        <x:v>Histoire</x:v>
      </x:c>
      <x:c r="D706" s="13" t="str">
        <x:v>Parcours complet</x:v>
      </x:c>
      <x:c r="E706" s="13" t="str">
        <x:v>Lire Histoire</x:v>
      </x:c>
      <x:c r="F706" s="13" t="str">
        <x:v>Reconstitution documentée V4 — nouvelle rédaction V5</x:v>
      </x:c>
      <x:c r="G706" s="15" t="n">
        <x:v>9</x:v>
      </x:c>
      <x:c r="H706" s="15" t="n">
        <x:v>11</x:v>
      </x:c>
    </x:row>
    <x:row r="707" ht="52" customHeight="1">
      <x:c r="A707" s="13" t="str">
        <x:v>JOURNEY-07</x:v>
      </x:c>
      <x:c r="B707" s="13" t="str">
        <x:v>Le rite en triade</x:v>
      </x:c>
      <x:c r="C707" s="13" t="str">
        <x:v>Histoire</x:v>
      </x:c>
      <x:c r="D707" s="13" t="str">
        <x:v>Parcours complet</x:v>
      </x:c>
      <x:c r="E707" s="13" t="str">
        <x:v>Lire Histoire</x:v>
      </x:c>
      <x:c r="F707" s="13" t="str">
        <x:v>Reconstitution documentée V4 — nouvelle rédaction V5</x:v>
      </x:c>
      <x:c r="G707" s="15" t="n">
        <x:v>9</x:v>
      </x:c>
      <x:c r="H707" s="15" t="n">
        <x:v>12</x:v>
      </x:c>
    </x:row>
    <x:row r="708" ht="52" customHeight="1">
      <x:c r="A708" s="13" t="str">
        <x:v>JOURNEY-08</x:v>
      </x:c>
      <x:c r="B708" s="13" t="str">
        <x:v>Les Trois Ombres</x:v>
      </x:c>
      <x:c r="C708" s="13" t="str">
        <x:v>Histoire</x:v>
      </x:c>
      <x:c r="D708" s="13" t="str">
        <x:v>Parcours complet</x:v>
      </x:c>
      <x:c r="E708" s="13" t="str">
        <x:v>Lire Histoire</x:v>
      </x:c>
      <x:c r="F708" s="13" t="str">
        <x:v>Reconstitution documentée V4 — nouvelle rédaction V5</x:v>
      </x:c>
      <x:c r="G708" s="15" t="n">
        <x:v>9</x:v>
      </x:c>
      <x:c r="H708" s="15" t="n">
        <x:v>13</x:v>
      </x:c>
    </x:row>
    <x:row r="709" ht="52" customHeight="1">
      <x:c r="A709" s="13" t="str">
        <x:v>JOURNEY-09</x:v>
      </x:c>
      <x:c r="B709" s="13" t="str">
        <x:v>Le retour reconnu</x:v>
      </x:c>
      <x:c r="C709" s="13" t="str">
        <x:v>Histoire</x:v>
      </x:c>
      <x:c r="D709" s="13" t="str">
        <x:v>Parcours complet</x:v>
      </x:c>
      <x:c r="E709" s="13" t="str">
        <x:v>Lire Histoire</x:v>
      </x:c>
      <x:c r="F709" s="13" t="str">
        <x:v>Reconstitution documentée V4 — nouvelle rédaction V5</x:v>
      </x:c>
      <x:c r="G709" s="15" t="n">
        <x:v>9</x:v>
      </x:c>
      <x:c r="H709" s="15" t="n">
        <x:v>14</x:v>
      </x:c>
    </x:row>
    <x:row r="710" ht="52" customHeight="1">
      <x:c r="A710" s="13" t="str">
        <x:v>JOURNEY-10</x:v>
      </x:c>
      <x:c r="B710" s="13" t="str">
        <x:v>Le vaisseau obtenu</x:v>
      </x:c>
      <x:c r="C710" s="13" t="str">
        <x:v>Histoire</x:v>
      </x:c>
      <x:c r="D710" s="13" t="str">
        <x:v>Parcours complet</x:v>
      </x:c>
      <x:c r="E710" s="13" t="str">
        <x:v>Lire Histoire</x:v>
      </x:c>
      <x:c r="F710" s="13" t="str">
        <x:v>Reconstitution documentée V4 — nouvelle rédaction V5</x:v>
      </x:c>
      <x:c r="G710" s="15" t="n">
        <x:v>9</x:v>
      </x:c>
      <x:c r="H710" s="15" t="n">
        <x:v>15</x:v>
      </x:c>
    </x:row>
    <x:row r="711" ht="52" customHeight="1">
      <x:c r="A711" s="13" t="str">
        <x:v>JOURNEY-11</x:v>
      </x:c>
      <x:c r="B711" s="13" t="str">
        <x:v>La première escale</x:v>
      </x:c>
      <x:c r="C711" s="13" t="str">
        <x:v>Histoire</x:v>
      </x:c>
      <x:c r="D711" s="13" t="str">
        <x:v>Parcours complet</x:v>
      </x:c>
      <x:c r="E711" s="13" t="str">
        <x:v>Lire Histoire</x:v>
      </x:c>
      <x:c r="F711" s="13" t="str">
        <x:v>Reconstitution documentée V4 — nouvelle rédaction V5</x:v>
      </x:c>
      <x:c r="G711" s="15" t="n">
        <x:v>9</x:v>
      </x:c>
      <x:c r="H711" s="15" t="n">
        <x:v>16</x:v>
      </x:c>
    </x:row>
    <x:row r="712" ht="52" customHeight="1">
      <x:c r="A712" s="13" t="str">
        <x:v>JOURNEY-12</x:v>
      </x:c>
      <x:c r="B712" s="13" t="str">
        <x:v>Une chasse extérieure</x:v>
      </x:c>
      <x:c r="C712" s="13" t="str">
        <x:v>Histoire</x:v>
      </x:c>
      <x:c r="D712" s="13" t="str">
        <x:v>Parcours complet</x:v>
      </x:c>
      <x:c r="E712" s="13" t="str">
        <x:v>Lire Histoire</x:v>
      </x:c>
      <x:c r="F712" s="13" t="str">
        <x:v>Reconstitution documentée V4 — nouvelle rédaction V5</x:v>
      </x:c>
      <x:c r="G712" s="15" t="n">
        <x:v>9</x:v>
      </x:c>
      <x:c r="H712" s="15" t="n">
        <x:v>17</x:v>
      </x:c>
    </x:row>
    <x:row r="713" ht="52" customHeight="1">
      <x:c r="A713" s="13" t="str">
        <x:v>JOURNEY-13</x:v>
      </x:c>
      <x:c r="B713" s="13" t="str">
        <x:v>La galerie personnelle</x:v>
      </x:c>
      <x:c r="C713" s="13" t="str">
        <x:v>Histoire</x:v>
      </x:c>
      <x:c r="D713" s="13" t="str">
        <x:v>Parcours complet</x:v>
      </x:c>
      <x:c r="E713" s="13" t="str">
        <x:v>Lire Histoire</x:v>
      </x:c>
      <x:c r="F713" s="13" t="str">
        <x:v>Reconstitution documentée V4 — nouvelle rédaction V5</x:v>
      </x:c>
      <x:c r="G713" s="15" t="n">
        <x:v>9</x:v>
      </x:c>
      <x:c r="H713" s="15" t="n">
        <x:v>18</x:v>
      </x:c>
    </x:row>
    <x:row r="714" ht="52" customHeight="1">
      <x:c r="A714" s="13" t="str">
        <x:v>JOURNEY-14</x:v>
      </x:c>
      <x:c r="B714" s="13" t="str">
        <x:v>La dette rencontrée</x:v>
      </x:c>
      <x:c r="C714" s="13" t="str">
        <x:v>Histoire</x:v>
      </x:c>
      <x:c r="D714" s="13" t="str">
        <x:v>Parcours complet</x:v>
      </x:c>
      <x:c r="E714" s="13" t="str">
        <x:v>Lire Histoire</x:v>
      </x:c>
      <x:c r="F714" s="13" t="str">
        <x:v>Reconstitution documentée V4 — nouvelle rédaction V5</x:v>
      </x:c>
      <x:c r="G714" s="15" t="n">
        <x:v>9</x:v>
      </x:c>
      <x:c r="H714" s="15" t="n">
        <x:v>19</x:v>
      </x:c>
    </x:row>
    <x:row r="715" ht="52" customHeight="1">
      <x:c r="A715" s="13" t="str">
        <x:v>JOURNEY-15</x:v>
      </x:c>
      <x:c r="B715" s="13" t="str">
        <x:v>La rivalité locale</x:v>
      </x:c>
      <x:c r="C715" s="13" t="str">
        <x:v>Histoire</x:v>
      </x:c>
      <x:c r="D715" s="13" t="str">
        <x:v>Parcours complet</x:v>
      </x:c>
      <x:c r="E715" s="13" t="str">
        <x:v>Lire Histoire</x:v>
      </x:c>
      <x:c r="F715" s="13" t="str">
        <x:v>Reconstitution documentée V4 — nouvelle rédaction V5</x:v>
      </x:c>
      <x:c r="G715" s="15" t="n">
        <x:v>9</x:v>
      </x:c>
      <x:c r="H715" s="15" t="n">
        <x:v>20</x:v>
      </x:c>
    </x:row>
    <x:row r="716" ht="52" customHeight="1">
      <x:c r="A716" s="13" t="str">
        <x:v>JOURNEY-16</x:v>
      </x:c>
      <x:c r="B716" s="13" t="str">
        <x:v>Le commandement appris</x:v>
      </x:c>
      <x:c r="C716" s="13" t="str">
        <x:v>Histoire</x:v>
      </x:c>
      <x:c r="D716" s="13" t="str">
        <x:v>Parcours complet</x:v>
      </x:c>
      <x:c r="E716" s="13" t="str">
        <x:v>Lire Histoire</x:v>
      </x:c>
      <x:c r="F716" s="13" t="str">
        <x:v>Reconstitution documentée V4 — nouvelle rédaction V5</x:v>
      </x:c>
      <x:c r="G716" s="15" t="n">
        <x:v>9</x:v>
      </x:c>
      <x:c r="H716" s="15" t="n">
        <x:v>21</x:v>
      </x:c>
    </x:row>
    <x:row r="717" ht="52" customHeight="1">
      <x:c r="A717" s="13" t="str">
        <x:v>JOURNEY-17</x:v>
      </x:c>
      <x:c r="B717" s="13" t="str">
        <x:v>La campagne planétaire</x:v>
      </x:c>
      <x:c r="C717" s="13" t="str">
        <x:v>Histoire</x:v>
      </x:c>
      <x:c r="D717" s="13" t="str">
        <x:v>Parcours complet</x:v>
      </x:c>
      <x:c r="E717" s="13" t="str">
        <x:v>Lire Histoire</x:v>
      </x:c>
      <x:c r="F717" s="13" t="str">
        <x:v>Reconstitution documentée V4 — nouvelle rédaction V5</x:v>
      </x:c>
      <x:c r="G717" s="15" t="n">
        <x:v>9</x:v>
      </x:c>
      <x:c r="H717" s="15" t="n">
        <x:v>22</x:v>
      </x:c>
    </x:row>
    <x:row r="718" ht="52" customHeight="1">
      <x:c r="A718" s="13" t="str">
        <x:v>JOURNEY-18</x:v>
      </x:c>
      <x:c r="B718" s="13" t="str">
        <x:v>La fonction Adjutant</x:v>
      </x:c>
      <x:c r="C718" s="13" t="str">
        <x:v>Histoire</x:v>
      </x:c>
      <x:c r="D718" s="13" t="str">
        <x:v>Parcours complet</x:v>
      </x:c>
      <x:c r="E718" s="13" t="str">
        <x:v>Lire Histoire</x:v>
      </x:c>
      <x:c r="F718" s="13" t="str">
        <x:v>Reconstitution documentée V4 — nouvelle rédaction V5</x:v>
      </x:c>
      <x:c r="G718" s="15" t="n">
        <x:v>9</x:v>
      </x:c>
      <x:c r="H718" s="15" t="n">
        <x:v>23</x:v>
      </x:c>
    </x:row>
    <x:row r="719" ht="52" customHeight="1">
      <x:c r="A719" s="13" t="str">
        <x:v>JOURNEY-19</x:v>
      </x:c>
      <x:c r="B719" s="13" t="str">
        <x:v>Le premier Warp</x:v>
      </x:c>
      <x:c r="C719" s="13" t="str">
        <x:v>Histoire</x:v>
      </x:c>
      <x:c r="D719" s="13" t="str">
        <x:v>Parcours complet</x:v>
      </x:c>
      <x:c r="E719" s="13" t="str">
        <x:v>Lire Histoire</x:v>
      </x:c>
      <x:c r="F719" s="13" t="str">
        <x:v>Reconstitution documentée V4 — nouvelle rédaction V5</x:v>
      </x:c>
      <x:c r="G719" s="15" t="n">
        <x:v>9</x:v>
      </x:c>
      <x:c r="H719" s="15" t="n">
        <x:v>24</x:v>
      </x:c>
    </x:row>
    <x:row r="720" ht="52" customHeight="1">
      <x:c r="A720" s="13" t="str">
        <x:v>JOURNEY-20</x:v>
      </x:c>
      <x:c r="B720" s="13" t="str">
        <x:v>La première reine</x:v>
      </x:c>
      <x:c r="C720" s="13" t="str">
        <x:v>Histoire</x:v>
      </x:c>
      <x:c r="D720" s="13" t="str">
        <x:v>Parcours complet</x:v>
      </x:c>
      <x:c r="E720" s="13" t="str">
        <x:v>Lire Histoire</x:v>
      </x:c>
      <x:c r="F720" s="13" t="str">
        <x:v>Reconstitution documentée V4 — nouvelle rédaction V5</x:v>
      </x:c>
      <x:c r="G720" s="15" t="n">
        <x:v>9</x:v>
      </x:c>
      <x:c r="H720" s="15" t="n">
        <x:v>25</x:v>
      </x:c>
    </x:row>
    <x:row r="721" ht="52" customHeight="1">
      <x:c r="A721" s="13" t="str">
        <x:v>JOURNEY-21</x:v>
      </x:c>
      <x:c r="B721" s="13" t="str">
        <x:v>L’épreuve solitaire</x:v>
      </x:c>
      <x:c r="C721" s="13" t="str">
        <x:v>Histoire</x:v>
      </x:c>
      <x:c r="D721" s="13" t="str">
        <x:v>Parcours complet</x:v>
      </x:c>
      <x:c r="E721" s="13" t="str">
        <x:v>Lire Histoire</x:v>
      </x:c>
      <x:c r="F721" s="13" t="str">
        <x:v>Reconstitution documentée V4 — nouvelle rédaction V5</x:v>
      </x:c>
      <x:c r="G721" s="15" t="n">
        <x:v>9</x:v>
      </x:c>
      <x:c r="H721" s="15" t="n">
        <x:v>26</x:v>
      </x:c>
    </x:row>
    <x:row r="722" ht="52" customHeight="1">
      <x:c r="A722" s="13" t="str">
        <x:v>JOURNEY-22</x:v>
      </x:c>
      <x:c r="B722" s="13" t="str">
        <x:v>La Veille Partagée</x:v>
      </x:c>
      <x:c r="C722" s="13" t="str">
        <x:v>Histoire</x:v>
      </x:c>
      <x:c r="D722" s="13" t="str">
        <x:v>Parcours complet</x:v>
      </x:c>
      <x:c r="E722" s="13" t="str">
        <x:v>Lire Histoire</x:v>
      </x:c>
      <x:c r="F722" s="13" t="str">
        <x:v>Reconstitution documentée V4 — nouvelle rédaction V5</x:v>
      </x:c>
      <x:c r="G722" s="15" t="n">
        <x:v>9</x:v>
      </x:c>
      <x:c r="H722" s="15" t="n">
        <x:v>27</x:v>
      </x:c>
    </x:row>
    <x:row r="723" ht="52" customHeight="1">
      <x:c r="A723" s="13" t="str">
        <x:v>JOURNEY-23</x:v>
      </x:c>
      <x:c r="B723" s="13" t="str">
        <x:v>La transmission vécue</x:v>
      </x:c>
      <x:c r="C723" s="13" t="str">
        <x:v>Histoire</x:v>
      </x:c>
      <x:c r="D723" s="13" t="str">
        <x:v>Parcours complet</x:v>
      </x:c>
      <x:c r="E723" s="13" t="str">
        <x:v>Lire Histoire</x:v>
      </x:c>
      <x:c r="F723" s="13" t="str">
        <x:v>Reconstitution documentée V4 — nouvelle rédaction V5</x:v>
      </x:c>
      <x:c r="G723" s="15" t="n">
        <x:v>9</x:v>
      </x:c>
      <x:c r="H723" s="15" t="n">
        <x:v>28</x:v>
      </x:c>
    </x:row>
    <x:row r="724" ht="52" customHeight="1">
      <x:c r="A724" s="13" t="str">
        <x:v>JOURNEY-24</x:v>
      </x:c>
      <x:c r="B724" s="13" t="str">
        <x:v>Le dernier récit</x:v>
      </x:c>
      <x:c r="C724" s="13" t="str">
        <x:v>Histoire</x:v>
      </x:c>
      <x:c r="D724" s="13" t="str">
        <x:v>Parcours complet</x:v>
      </x:c>
      <x:c r="E724" s="13" t="str">
        <x:v>Lire Histoire</x:v>
      </x:c>
      <x:c r="F724" s="13" t="str">
        <x:v>Reconstitution documentée V4 — nouvelle rédaction V5</x:v>
      </x:c>
      <x:c r="G724" s="15" t="n">
        <x:v>9</x:v>
      </x:c>
      <x:c r="H724" s="15" t="n">
        <x:v>29</x:v>
      </x:c>
    </x:row>
    <x:row r="725" ht="52" customHeight="1">
      <x:c r="A725" s="13" t="str">
        <x:v>ash-marches</x:v>
      </x:c>
      <x:c r="B725" s="13" t="str">
        <x:v>Marches de Cendre</x:v>
      </x:c>
      <x:c r="C725" s="13" t="str">
        <x:v>Mondes</x:v>
      </x:c>
      <x:c r="D725" s="13" t="str">
        <x:v>Régions du Homeworld</x:v>
      </x:c>
      <x:c r="E725" s="13" t="str">
        <x:v>Lire Mondes</x:v>
      </x:c>
      <x:c r="F725" s="13" t="str">
        <x:v>Reconstitution documentée V4 — nouvelle rédaction V5</x:v>
      </x:c>
      <x:c r="G725" s="15" t="n">
        <x:v>13</x:v>
      </x:c>
      <x:c r="H725" s="15" t="n">
        <x:v>6</x:v>
      </x:c>
    </x:row>
    <x:row r="726" ht="52" customHeight="1">
      <x:c r="A726" s="13" t="str">
        <x:v>glass-desert</x:v>
      </x:c>
      <x:c r="B726" s="13" t="str">
        <x:v>Désert de Verre</x:v>
      </x:c>
      <x:c r="C726" s="13" t="str">
        <x:v>Mondes</x:v>
      </x:c>
      <x:c r="D726" s="13" t="str">
        <x:v>Régions du Homeworld</x:v>
      </x:c>
      <x:c r="E726" s="13" t="str">
        <x:v>Lire Mondes</x:v>
      </x:c>
      <x:c r="F726" s="13" t="str">
        <x:v>Reconstitution documentée V4 — nouvelle rédaction V5</x:v>
      </x:c>
      <x:c r="G726" s="15" t="n">
        <x:v>13</x:v>
      </x:c>
      <x:c r="H726" s="15" t="n">
        <x:v>7</x:v>
      </x:c>
    </x:row>
    <x:row r="727" ht="52" customHeight="1">
      <x:c r="A727" s="13" t="str">
        <x:v>pillar-jungle</x:v>
      </x:c>
      <x:c r="B727" s="13" t="str">
        <x:v>Jungle des Piliers</x:v>
      </x:c>
      <x:c r="C727" s="13" t="str">
        <x:v>Mondes</x:v>
      </x:c>
      <x:c r="D727" s="13" t="str">
        <x:v>Régions du Homeworld</x:v>
      </x:c>
      <x:c r="E727" s="13" t="str">
        <x:v>Lire Mondes</x:v>
      </x:c>
      <x:c r="F727" s="13" t="str">
        <x:v>Reconstitution documentée V4 — nouvelle rédaction V5</x:v>
      </x:c>
      <x:c r="G727" s="15" t="n">
        <x:v>13</x:v>
      </x:c>
      <x:c r="H727" s="15" t="n">
        <x:v>8</x:v>
      </x:c>
    </x:row>
    <x:row r="728" ht="52" customHeight="1">
      <x:c r="A728" s="13" t="str">
        <x:v>luminous-marshes</x:v>
      </x:c>
      <x:c r="B728" s="13" t="str">
        <x:v>Marais Luminescents</x:v>
      </x:c>
      <x:c r="C728" s="13" t="str">
        <x:v>Mondes</x:v>
      </x:c>
      <x:c r="D728" s="13" t="str">
        <x:v>Régions du Homeworld</x:v>
      </x:c>
      <x:c r="E728" s="13" t="str">
        <x:v>Lire Mondes</x:v>
      </x:c>
      <x:c r="F728" s="13" t="str">
        <x:v>Reconstitution documentée V4 — nouvelle rédaction V5</x:v>
      </x:c>
      <x:c r="G728" s="15" t="n">
        <x:v>13</x:v>
      </x:c>
      <x:c r="H728" s="15" t="n">
        <x:v>9</x:v>
      </x:c>
    </x:row>
    <x:row r="729" ht="52" customHeight="1">
      <x:c r="A729" s="13" t="str">
        <x:v>storm-chain</x:v>
      </x:c>
      <x:c r="B729" s="13" t="str">
        <x:v>Chaîne des Orages</x:v>
      </x:c>
      <x:c r="C729" s="13" t="str">
        <x:v>Mondes</x:v>
      </x:c>
      <x:c r="D729" s="13" t="str">
        <x:v>Régions du Homeworld</x:v>
      </x:c>
      <x:c r="E729" s="13" t="str">
        <x:v>Lire Mondes</x:v>
      </x:c>
      <x:c r="F729" s="13" t="str">
        <x:v>Reconstitution documentée V4 — nouvelle rédaction V5</x:v>
      </x:c>
      <x:c r="G729" s="15" t="n">
        <x:v>13</x:v>
      </x:c>
      <x:c r="H729" s="15" t="n">
        <x:v>10</x:v>
      </x:c>
    </x:row>
    <x:row r="730" ht="52" customHeight="1">
      <x:c r="A730" s="13" t="str">
        <x:v>leviathan-coast</x:v>
      </x:c>
      <x:c r="B730" s="13" t="str">
        <x:v>Côte des Léviathans</x:v>
      </x:c>
      <x:c r="C730" s="13" t="str">
        <x:v>Mondes</x:v>
      </x:c>
      <x:c r="D730" s="13" t="str">
        <x:v>Régions du Homeworld</x:v>
      </x:c>
      <x:c r="E730" s="13" t="str">
        <x:v>Lire Mondes</x:v>
      </x:c>
      <x:c r="F730" s="13" t="str">
        <x:v>Reconstitution documentée V4 — nouvelle rédaction V5</x:v>
      </x:c>
      <x:c r="G730" s="15" t="n">
        <x:v>13</x:v>
      </x:c>
      <x:c r="H730" s="15" t="n">
        <x:v>11</x:v>
      </x:c>
    </x:row>
    <x:row r="731" ht="52" customHeight="1">
      <x:c r="A731" s="13" t="str">
        <x:v>thermal-caves</x:v>
      </x:c>
      <x:c r="B731" s="13" t="str">
        <x:v>Grottes Thermiques</x:v>
      </x:c>
      <x:c r="C731" s="13" t="str">
        <x:v>Mondes</x:v>
      </x:c>
      <x:c r="D731" s="13" t="str">
        <x:v>Régions du Homeworld</x:v>
      </x:c>
      <x:c r="E731" s="13" t="str">
        <x:v>Lire Mondes</x:v>
      </x:c>
      <x:c r="F731" s="13" t="str">
        <x:v>Reconstitution documentée V4 — nouvelle rédaction V5</x:v>
      </x:c>
      <x:c r="G731" s="15" t="n">
        <x:v>13</x:v>
      </x:c>
      <x:c r="H731" s="15" t="n">
        <x:v>12</x:v>
      </x:c>
    </x:row>
    <x:row r="732" ht="52" customHeight="1">
      <x:c r="A732" s="13" t="str">
        <x:v>cold-crown</x:v>
      </x:c>
      <x:c r="B732" s="13" t="str">
        <x:v>Couronne Froide</x:v>
      </x:c>
      <x:c r="C732" s="13" t="str">
        <x:v>Mondes</x:v>
      </x:c>
      <x:c r="D732" s="13" t="str">
        <x:v>Régions du Homeworld</x:v>
      </x:c>
      <x:c r="E732" s="13" t="str">
        <x:v>Lire Mondes</x:v>
      </x:c>
      <x:c r="F732" s="13" t="str">
        <x:v>Reconstitution documentée V4 — nouvelle rédaction V5</x:v>
      </x:c>
      <x:c r="G732" s="15" t="n">
        <x:v>13</x:v>
      </x:c>
      <x:c r="H732" s="15" t="n">
        <x:v>13</x:v>
      </x:c>
    </x:row>
    <x:row r="733" ht="52" customHeight="1">
      <x:c r="A733" s="13" t="str">
        <x:v>first-city-ruins</x:v>
      </x:c>
      <x:c r="B733" s="13" t="str">
        <x:v>Ruines de la Première Cité</x:v>
      </x:c>
      <x:c r="C733" s="13" t="str">
        <x:v>Mondes</x:v>
      </x:c>
      <x:c r="D733" s="13" t="str">
        <x:v>Régions du Homeworld</x:v>
      </x:c>
      <x:c r="E733" s="13" t="str">
        <x:v>Lire Mondes</x:v>
      </x:c>
      <x:c r="F733" s="13" t="str">
        <x:v>Reconstitution documentée V4 — nouvelle rédaction V5</x:v>
      </x:c>
      <x:c r="G733" s="15" t="n">
        <x:v>13</x:v>
      </x:c>
      <x:c r="H733" s="15" t="n">
        <x:v>14</x:v>
      </x:c>
    </x:row>
    <x:row r="734" ht="52" customHeight="1">
      <x:c r="A734" s="13" t="str">
        <x:v>forbidden-reserve</x:v>
      </x:c>
      <x:c r="B734" s="13" t="str">
        <x:v>Réserve Interdite</x:v>
      </x:c>
      <x:c r="C734" s="13" t="str">
        <x:v>Mondes</x:v>
      </x:c>
      <x:c r="D734" s="13" t="str">
        <x:v>Régions du Homeworld</x:v>
      </x:c>
      <x:c r="E734" s="13" t="str">
        <x:v>Lire Mondes</x:v>
      </x:c>
      <x:c r="F734" s="13" t="str">
        <x:v>Reconstitution documentée V4 — nouvelle rédaction V5</x:v>
      </x:c>
      <x:c r="G734" s="15" t="n">
        <x:v>13</x:v>
      </x:c>
      <x:c r="H734" s="15" t="n">
        <x:v>15</x:v>
      </x:c>
    </x:row>
    <x:row r="735" ht="52" customHeight="1">
      <x:c r="A735" s="13" t="str">
        <x:v>CL1</x:v>
      </x:c>
      <x:c r="B735" s="13" t="str">
        <x:v>Maisons des Braises</x:v>
      </x:c>
      <x:c r="C735" s="13" t="str">
        <x:v>Mondes</x:v>
      </x:c>
      <x:c r="D735" s="13" t="str">
        <x:v>Identités des clans</x:v>
      </x:c>
      <x:c r="E735" s="13" t="str">
        <x:v>Lire Mondes</x:v>
      </x:c>
      <x:c r="F735" s="13" t="str">
        <x:v>Reconstitution documentée V4 — nouvelle rédaction V5</x:v>
      </x:c>
      <x:c r="G735" s="15" t="n">
        <x:v>13</x:v>
      </x:c>
      <x:c r="H735" s="15" t="n">
        <x:v>6</x:v>
      </x:c>
    </x:row>
    <x:row r="736" ht="52" customHeight="1">
      <x:c r="A736" s="13" t="str">
        <x:v>CL2</x:v>
      </x:c>
      <x:c r="B736" s="13" t="str">
        <x:v>Peuple des Citernes</x:v>
      </x:c>
      <x:c r="C736" s="13" t="str">
        <x:v>Mondes</x:v>
      </x:c>
      <x:c r="D736" s="13" t="str">
        <x:v>Identités des clans</x:v>
      </x:c>
      <x:c r="E736" s="13" t="str">
        <x:v>Lire Mondes</x:v>
      </x:c>
      <x:c r="F736" s="13" t="str">
        <x:v>Reconstitution documentée V4 — nouvelle rédaction V5</x:v>
      </x:c>
      <x:c r="G736" s="15" t="n">
        <x:v>13</x:v>
      </x:c>
      <x:c r="H736" s="15" t="n">
        <x:v>7</x:v>
      </x:c>
    </x:row>
    <x:row r="737" ht="52" customHeight="1">
      <x:c r="A737" s="13" t="str">
        <x:v>CL3</x:v>
      </x:c>
      <x:c r="B737" s="13" t="str">
        <x:v>Gardiens des Hautes Branches</x:v>
      </x:c>
      <x:c r="C737" s="13" t="str">
        <x:v>Mondes</x:v>
      </x:c>
      <x:c r="D737" s="13" t="str">
        <x:v>Identités des clans</x:v>
      </x:c>
      <x:c r="E737" s="13" t="str">
        <x:v>Lire Mondes</x:v>
      </x:c>
      <x:c r="F737" s="13" t="str">
        <x:v>Reconstitution documentée V4 — nouvelle rédaction V5</x:v>
      </x:c>
      <x:c r="G737" s="15" t="n">
        <x:v>13</x:v>
      </x:c>
      <x:c r="H737" s="15" t="n">
        <x:v>8</x:v>
      </x:c>
    </x:row>
    <x:row r="738" ht="52" customHeight="1">
      <x:c r="A738" s="13" t="str">
        <x:v>CL4</x:v>
      </x:c>
      <x:c r="B738" s="13" t="str">
        <x:v>Veilleurs des Eaux Calmes</x:v>
      </x:c>
      <x:c r="C738" s="13" t="str">
        <x:v>Mondes</x:v>
      </x:c>
      <x:c r="D738" s="13" t="str">
        <x:v>Identités des clans</x:v>
      </x:c>
      <x:c r="E738" s="13" t="str">
        <x:v>Lire Mondes</x:v>
      </x:c>
      <x:c r="F738" s="13" t="str">
        <x:v>Reconstitution documentée V4 — nouvelle rédaction V5</x:v>
      </x:c>
      <x:c r="G738" s="15" t="n">
        <x:v>13</x:v>
      </x:c>
      <x:c r="H738" s="15" t="n">
        <x:v>9</x:v>
      </x:c>
    </x:row>
    <x:row r="739" ht="52" customHeight="1">
      <x:c r="A739" s="13" t="str">
        <x:v>CL5</x:v>
      </x:c>
      <x:c r="B739" s="13" t="str">
        <x:v>Veilleurs des Crêtes</x:v>
      </x:c>
      <x:c r="C739" s="13" t="str">
        <x:v>Mondes</x:v>
      </x:c>
      <x:c r="D739" s="13" t="str">
        <x:v>Identités des clans</x:v>
      </x:c>
      <x:c r="E739" s="13" t="str">
        <x:v>Lire Mondes</x:v>
      </x:c>
      <x:c r="F739" s="13" t="str">
        <x:v>Reconstitution documentée V4 — nouvelle rédaction V5</x:v>
      </x:c>
      <x:c r="G739" s="15" t="n">
        <x:v>13</x:v>
      </x:c>
      <x:c r="H739" s="15" t="n">
        <x:v>10</x:v>
      </x:c>
    </x:row>
    <x:row r="740" ht="52" customHeight="1">
      <x:c r="A740" s="13" t="str">
        <x:v>CL6</x:v>
      </x:c>
      <x:c r="B740" s="13" t="str">
        <x:v>Maisons du Rivage</x:v>
      </x:c>
      <x:c r="C740" s="13" t="str">
        <x:v>Mondes</x:v>
      </x:c>
      <x:c r="D740" s="13" t="str">
        <x:v>Identités des clans</x:v>
      </x:c>
      <x:c r="E740" s="13" t="str">
        <x:v>Lire Mondes</x:v>
      </x:c>
      <x:c r="F740" s="13" t="str">
        <x:v>Reconstitution documentée V4 — nouvelle rédaction V5</x:v>
      </x:c>
      <x:c r="G740" s="15" t="n">
        <x:v>13</x:v>
      </x:c>
      <x:c r="H740" s="15" t="n">
        <x:v>11</x:v>
      </x:c>
    </x:row>
    <x:row r="741" ht="52" customHeight="1">
      <x:c r="A741" s="13" t="str">
        <x:v>CL7</x:v>
      </x:c>
      <x:c r="B741" s="13" t="str">
        <x:v>Artisans de la Roche Chaude</x:v>
      </x:c>
      <x:c r="C741" s="13" t="str">
        <x:v>Mondes</x:v>
      </x:c>
      <x:c r="D741" s="13" t="str">
        <x:v>Identités des clans</x:v>
      </x:c>
      <x:c r="E741" s="13" t="str">
        <x:v>Lire Mondes</x:v>
      </x:c>
      <x:c r="F741" s="13" t="str">
        <x:v>Reconstitution documentée V4 — nouvelle rédaction V5</x:v>
      </x:c>
      <x:c r="G741" s="15" t="n">
        <x:v>13</x:v>
      </x:c>
      <x:c r="H741" s="15" t="n">
        <x:v>12</x:v>
      </x:c>
    </x:row>
    <x:row r="742" ht="52" customHeight="1">
      <x:c r="A742" s="13" t="str">
        <x:v>CL8</x:v>
      </x:c>
      <x:c r="B742" s="13" t="str">
        <x:v>Maisons du Givre</x:v>
      </x:c>
      <x:c r="C742" s="13" t="str">
        <x:v>Mondes</x:v>
      </x:c>
      <x:c r="D742" s="13" t="str">
        <x:v>Identités des clans</x:v>
      </x:c>
      <x:c r="E742" s="13" t="str">
        <x:v>Lire Mondes</x:v>
      </x:c>
      <x:c r="F742" s="13" t="str">
        <x:v>Reconstitution documentée V4 — nouvelle rédaction V5</x:v>
      </x:c>
      <x:c r="G742" s="15" t="n">
        <x:v>13</x:v>
      </x:c>
      <x:c r="H742" s="15" t="n">
        <x:v>13</x:v>
      </x:c>
    </x:row>
    <x:row r="743" ht="52" customHeight="1">
      <x:c r="A743" s="13" t="str">
        <x:v>CL9</x:v>
      </x:c>
      <x:c r="B743" s="13" t="str">
        <x:v>Conservateurs des Anciennes Pierres</x:v>
      </x:c>
      <x:c r="C743" s="13" t="str">
        <x:v>Mondes</x:v>
      </x:c>
      <x:c r="D743" s="13" t="str">
        <x:v>Identités des clans</x:v>
      </x:c>
      <x:c r="E743" s="13" t="str">
        <x:v>Lire Mondes</x:v>
      </x:c>
      <x:c r="F743" s="13" t="str">
        <x:v>Reconstitution documentée V4 — nouvelle rédaction V5</x:v>
      </x:c>
      <x:c r="G743" s="15" t="n">
        <x:v>13</x:v>
      </x:c>
      <x:c r="H743" s="15" t="n">
        <x:v>14</x:v>
      </x:c>
    </x:row>
    <x:row r="744" ht="52" customHeight="1">
      <x:c r="A744" s="13" t="str">
        <x:v>CL10</x:v>
      </x:c>
      <x:c r="B744" s="13" t="str">
        <x:v>Gardiens du Confinement</x:v>
      </x:c>
      <x:c r="C744" s="13" t="str">
        <x:v>Mondes</x:v>
      </x:c>
      <x:c r="D744" s="13" t="str">
        <x:v>Identités des clans</x:v>
      </x:c>
      <x:c r="E744" s="13" t="str">
        <x:v>Lire Mondes</x:v>
      </x:c>
      <x:c r="F744" s="13" t="str">
        <x:v>Reconstitution documentée V4 — nouvelle rédaction V5</x:v>
      </x:c>
      <x:c r="G744" s="15" t="n">
        <x:v>13</x:v>
      </x:c>
      <x:c r="H744" s="15" t="n">
        <x:v>15</x:v>
      </x:c>
    </x:row>
    <x:row r="745" ht="52" customHeight="1">
      <x:c r="A745" s="13" t="str">
        <x:v>CL11</x:v>
      </x:c>
      <x:c r="B745" s="13" t="str">
        <x:v>Flotte des Haltes Lointaines</x:v>
      </x:c>
      <x:c r="C745" s="13" t="str">
        <x:v>Mondes</x:v>
      </x:c>
      <x:c r="D745" s="13" t="str">
        <x:v>Identités des clans</x:v>
      </x:c>
      <x:c r="E745" s="13" t="str">
        <x:v>Lire Mondes</x:v>
      </x:c>
      <x:c r="F745" s="13" t="str">
        <x:v>Reconstitution documentée V4 — nouvelle rédaction V5</x:v>
      </x:c>
      <x:c r="G745" s="15" t="n">
        <x:v>13</x:v>
      </x:c>
      <x:c r="H745" s="15" t="n">
        <x:v>16</x:v>
      </x:c>
    </x:row>
    <x:row r="746" ht="52" customHeight="1">
      <x:c r="A746" s="13" t="str">
        <x:v>CL12</x:v>
      </x:c>
      <x:c r="B746" s="13" t="str">
        <x:v>Pacte des Mandats Liés</x:v>
      </x:c>
      <x:c r="C746" s="13" t="str">
        <x:v>Mondes</x:v>
      </x:c>
      <x:c r="D746" s="13" t="str">
        <x:v>Identités des clans</x:v>
      </x:c>
      <x:c r="E746" s="13" t="str">
        <x:v>Lire Mondes</x:v>
      </x:c>
      <x:c r="F746" s="13" t="str">
        <x:v>Reconstitution documentée V4 — nouvelle rédaction V5</x:v>
      </x:c>
      <x:c r="G746" s="15" t="n">
        <x:v>13</x:v>
      </x:c>
      <x:c r="H746" s="15" t="n">
        <x:v>17</x:v>
      </x:c>
    </x:row>
    <x:row r="747" ht="52" customHeight="1">
      <x:c r="A747" s="13" t="str">
        <x:v>CL13</x:v>
      </x:c>
      <x:c r="B747" s="13" t="str">
        <x:v>Cercle des Noms Rapportés</x:v>
      </x:c>
      <x:c r="C747" s="13" t="str">
        <x:v>Mondes</x:v>
      </x:c>
      <x:c r="D747" s="13" t="str">
        <x:v>Identités des clans</x:v>
      </x:c>
      <x:c r="E747" s="13" t="str">
        <x:v>Lire Mondes</x:v>
      </x:c>
      <x:c r="F747" s="13" t="str">
        <x:v>Reconstitution documentée V4 — nouvelle rédaction V5</x:v>
      </x:c>
      <x:c r="G747" s="15" t="n">
        <x:v>13</x:v>
      </x:c>
      <x:c r="H747" s="15" t="n">
        <x:v>18</x:v>
      </x:c>
    </x:row>
    <x:row r="748" ht="52" customHeight="1">
      <x:c r="A748" s="13" t="str">
        <x:v>CL14</x:v>
      </x:c>
      <x:c r="B748" s="13" t="str">
        <x:v>Foyer des Retours</x:v>
      </x:c>
      <x:c r="C748" s="13" t="str">
        <x:v>Mondes</x:v>
      </x:c>
      <x:c r="D748" s="13" t="str">
        <x:v>Identités des clans</x:v>
      </x:c>
      <x:c r="E748" s="13" t="str">
        <x:v>Lire Mondes</x:v>
      </x:c>
      <x:c r="F748" s="13" t="str">
        <x:v>Reconstitution documentée V4 — nouvelle rédaction V5</x:v>
      </x:c>
      <x:c r="G748" s="15" t="n">
        <x:v>13</x:v>
      </x:c>
      <x:c r="H748" s="15" t="n">
        <x:v>19</x:v>
      </x:c>
    </x:row>
    <x:row r="749" ht="52" customHeight="1">
      <x:c r="A749" s="13" t="str">
        <x:v>CL15</x:v>
      </x:c>
      <x:c r="B749" s="13" t="str">
        <x:v>Ligue des Forges Fermées</x:v>
      </x:c>
      <x:c r="C749" s="13" t="str">
        <x:v>Mondes</x:v>
      </x:c>
      <x:c r="D749" s="13" t="str">
        <x:v>Identités des clans</x:v>
      </x:c>
      <x:c r="E749" s="13" t="str">
        <x:v>Lire Mondes</x:v>
      </x:c>
      <x:c r="F749" s="13" t="str">
        <x:v>Reconstitution documentée V4 — nouvelle rédaction V5</x:v>
      </x:c>
      <x:c r="G749" s="15" t="n">
        <x:v>13</x:v>
      </x:c>
      <x:c r="H749" s="15" t="n">
        <x:v>20</x:v>
      </x:c>
    </x:row>
    <x:row r="750" ht="52" customHeight="1">
      <x:c r="A750" s="13" t="str">
        <x:v>CM01</x:v>
      </x:c>
      <x:c r="B750" s="13" t="str">
        <x:v>La Cour des Fourneaux</x:v>
      </x:c>
      <x:c r="C750" s="13" t="str">
        <x:v>Mondes</x:v>
      </x:c>
      <x:c r="D750" s="13" t="str">
        <x:v>Les vingt communautés</x:v>
      </x:c>
      <x:c r="E750" s="13" t="str">
        <x:v>Lire Mondes</x:v>
      </x:c>
      <x:c r="F750" s="13" t="str">
        <x:v>Reconstitution documentée V4 — nouvelle rédaction V5</x:v>
      </x:c>
      <x:c r="G750" s="15" t="n">
        <x:v>14</x:v>
      </x:c>
      <x:c r="H750" s="15" t="n">
        <x:v>6</x:v>
      </x:c>
    </x:row>
    <x:row r="751" ht="52" customHeight="1">
      <x:c r="A751" s="13" t="str">
        <x:v>CM02</x:v>
      </x:c>
      <x:c r="B751" s="13" t="str">
        <x:v>Le Replat des Veilleurs</x:v>
      </x:c>
      <x:c r="C751" s="13" t="str">
        <x:v>Mondes</x:v>
      </x:c>
      <x:c r="D751" s="13" t="str">
        <x:v>Les vingt communautés</x:v>
      </x:c>
      <x:c r="E751" s="13" t="str">
        <x:v>Lire Mondes</x:v>
      </x:c>
      <x:c r="F751" s="13" t="str">
        <x:v>Reconstitution documentée V4 — nouvelle rédaction V5</x:v>
      </x:c>
      <x:c r="G751" s="15" t="n">
        <x:v>14</x:v>
      </x:c>
      <x:c r="H751" s="15" t="n">
        <x:v>7</x:v>
      </x:c>
    </x:row>
    <x:row r="752" ht="52" customHeight="1">
      <x:c r="A752" s="13" t="str">
        <x:v>CM03</x:v>
      </x:c>
      <x:c r="B752" s="13" t="str">
        <x:v>Les Citernes Hautes</x:v>
      </x:c>
      <x:c r="C752" s="13" t="str">
        <x:v>Mondes</x:v>
      </x:c>
      <x:c r="D752" s="13" t="str">
        <x:v>Les vingt communautés</x:v>
      </x:c>
      <x:c r="E752" s="13" t="str">
        <x:v>Lire Mondes</x:v>
      </x:c>
      <x:c r="F752" s="13" t="str">
        <x:v>Reconstitution documentée V4 — nouvelle rédaction V5</x:v>
      </x:c>
      <x:c r="G752" s="15" t="n">
        <x:v>14</x:v>
      </x:c>
      <x:c r="H752" s="15" t="n">
        <x:v>8</x:v>
      </x:c>
    </x:row>
    <x:row r="753" ht="52" customHeight="1">
      <x:c r="A753" s="13" t="str">
        <x:v>CM04</x:v>
      </x:c>
      <x:c r="B753" s="13" t="str">
        <x:v>Le Seuil des Dunes</x:v>
      </x:c>
      <x:c r="C753" s="13" t="str">
        <x:v>Mondes</x:v>
      </x:c>
      <x:c r="D753" s="13" t="str">
        <x:v>Les vingt communautés</x:v>
      </x:c>
      <x:c r="E753" s="13" t="str">
        <x:v>Lire Mondes</x:v>
      </x:c>
      <x:c r="F753" s="13" t="str">
        <x:v>Reconstitution documentée V4 — nouvelle rédaction V5</x:v>
      </x:c>
      <x:c r="G753" s="15" t="n">
        <x:v>14</x:v>
      </x:c>
      <x:c r="H753" s="15" t="n">
        <x:v>9</x:v>
      </x:c>
    </x:row>
    <x:row r="754" ht="52" customHeight="1">
      <x:c r="A754" s="13" t="str">
        <x:v>CM05</x:v>
      </x:c>
      <x:c r="B754" s="13" t="str">
        <x:v>Les Branches Entrelacées</x:v>
      </x:c>
      <x:c r="C754" s="13" t="str">
        <x:v>Mondes</x:v>
      </x:c>
      <x:c r="D754" s="13" t="str">
        <x:v>Les vingt communautés</x:v>
      </x:c>
      <x:c r="E754" s="13" t="str">
        <x:v>Lire Mondes</x:v>
      </x:c>
      <x:c r="F754" s="13" t="str">
        <x:v>Reconstitution documentée V4 — nouvelle rédaction V5</x:v>
      </x:c>
      <x:c r="G754" s="15" t="n">
        <x:v>14</x:v>
      </x:c>
      <x:c r="H754" s="15" t="n">
        <x:v>10</x:v>
      </x:c>
    </x:row>
    <x:row r="755" ht="52" customHeight="1">
      <x:c r="A755" s="13" t="str">
        <x:v>CM06</x:v>
      </x:c>
      <x:c r="B755" s="13" t="str">
        <x:v>La Couronne des Vigies</x:v>
      </x:c>
      <x:c r="C755" s="13" t="str">
        <x:v>Mondes</x:v>
      </x:c>
      <x:c r="D755" s="13" t="str">
        <x:v>Les vingt communautés</x:v>
      </x:c>
      <x:c r="E755" s="13" t="str">
        <x:v>Lire Mondes</x:v>
      </x:c>
      <x:c r="F755" s="13" t="str">
        <x:v>Reconstitution documentée V4 — nouvelle rédaction V5</x:v>
      </x:c>
      <x:c r="G755" s="15" t="n">
        <x:v>14</x:v>
      </x:c>
      <x:c r="H755" s="15" t="n">
        <x:v>11</x:v>
      </x:c>
    </x:row>
    <x:row r="756" ht="52" customHeight="1">
      <x:c r="A756" s="13" t="str">
        <x:v>CM07</x:v>
      </x:c>
      <x:c r="B756" s="13" t="str">
        <x:v>Les Pilotis Calmes</x:v>
      </x:c>
      <x:c r="C756" s="13" t="str">
        <x:v>Mondes</x:v>
      </x:c>
      <x:c r="D756" s="13" t="str">
        <x:v>Les vingt communautés</x:v>
      </x:c>
      <x:c r="E756" s="13" t="str">
        <x:v>Lire Mondes</x:v>
      </x:c>
      <x:c r="F756" s="13" t="str">
        <x:v>Reconstitution documentée V4 — nouvelle rédaction V5</x:v>
      </x:c>
      <x:c r="G756" s="15" t="n">
        <x:v>14</x:v>
      </x:c>
      <x:c r="H756" s="15" t="n">
        <x:v>12</x:v>
      </x:c>
    </x:row>
    <x:row r="757" ht="52" customHeight="1">
      <x:c r="A757" s="13" t="str">
        <x:v>CM08</x:v>
      </x:c>
      <x:c r="B757" s="13" t="str">
        <x:v>La Confluence des Lanternes</x:v>
      </x:c>
      <x:c r="C757" s="13" t="str">
        <x:v>Mondes</x:v>
      </x:c>
      <x:c r="D757" s="13" t="str">
        <x:v>Les vingt communautés</x:v>
      </x:c>
      <x:c r="E757" s="13" t="str">
        <x:v>Lire Mondes</x:v>
      </x:c>
      <x:c r="F757" s="13" t="str">
        <x:v>Reconstitution documentée V4 — nouvelle rédaction V5</x:v>
      </x:c>
      <x:c r="G757" s="15" t="n">
        <x:v>14</x:v>
      </x:c>
      <x:c r="H757" s="15" t="n">
        <x:v>13</x:v>
      </x:c>
    </x:row>
    <x:row r="758" ht="52" customHeight="1">
      <x:c r="A758" s="13" t="str">
        <x:v>CM09</x:v>
      </x:c>
      <x:c r="B758" s="13" t="str">
        <x:v>Le Col des Échos</x:v>
      </x:c>
      <x:c r="C758" s="13" t="str">
        <x:v>Mondes</x:v>
      </x:c>
      <x:c r="D758" s="13" t="str">
        <x:v>Les vingt communautés</x:v>
      </x:c>
      <x:c r="E758" s="13" t="str">
        <x:v>Lire Mondes</x:v>
      </x:c>
      <x:c r="F758" s="13" t="str">
        <x:v>Reconstitution documentée V4 — nouvelle rédaction V5</x:v>
      </x:c>
      <x:c r="G758" s="15" t="n">
        <x:v>14</x:v>
      </x:c>
      <x:c r="H758" s="15" t="n">
        <x:v>14</x:v>
      </x:c>
    </x:row>
    <x:row r="759" ht="52" customHeight="1">
      <x:c r="A759" s="13" t="str">
        <x:v>CM10</x:v>
      </x:c>
      <x:c r="B759" s="13" t="str">
        <x:v>Les Tours du Vent</x:v>
      </x:c>
      <x:c r="C759" s="13" t="str">
        <x:v>Mondes</x:v>
      </x:c>
      <x:c r="D759" s="13" t="str">
        <x:v>Les vingt communautés</x:v>
      </x:c>
      <x:c r="E759" s="13" t="str">
        <x:v>Lire Mondes</x:v>
      </x:c>
      <x:c r="F759" s="13" t="str">
        <x:v>Reconstitution documentée V4 — nouvelle rédaction V5</x:v>
      </x:c>
      <x:c r="G759" s="15" t="n">
        <x:v>14</x:v>
      </x:c>
      <x:c r="H759" s="15" t="n">
        <x:v>15</x:v>
      </x:c>
    </x:row>
    <x:row r="760" ht="52" customHeight="1">
      <x:c r="A760" s="13" t="str">
        <x:v>CM11</x:v>
      </x:c>
      <x:c r="B760" s="13" t="str">
        <x:v>La Jetée des Ossements</x:v>
      </x:c>
      <x:c r="C760" s="13" t="str">
        <x:v>Mondes</x:v>
      </x:c>
      <x:c r="D760" s="13" t="str">
        <x:v>Les vingt communautés</x:v>
      </x:c>
      <x:c r="E760" s="13" t="str">
        <x:v>Lire Mondes</x:v>
      </x:c>
      <x:c r="F760" s="13" t="str">
        <x:v>Reconstitution documentée V4 — nouvelle rédaction V5</x:v>
      </x:c>
      <x:c r="G760" s="15" t="n">
        <x:v>14</x:v>
      </x:c>
      <x:c r="H760" s="15" t="n">
        <x:v>16</x:v>
      </x:c>
    </x:row>
    <x:row r="761" ht="52" customHeight="1">
      <x:c r="A761" s="13" t="str">
        <x:v>CM12</x:v>
      </x:c>
      <x:c r="B761" s="13" t="str">
        <x:v>Les Arches de l’Écume</x:v>
      </x:c>
      <x:c r="C761" s="13" t="str">
        <x:v>Mondes</x:v>
      </x:c>
      <x:c r="D761" s="13" t="str">
        <x:v>Les vingt communautés</x:v>
      </x:c>
      <x:c r="E761" s="13" t="str">
        <x:v>Lire Mondes</x:v>
      </x:c>
      <x:c r="F761" s="13" t="str">
        <x:v>Reconstitution documentée V4 — nouvelle rédaction V5</x:v>
      </x:c>
      <x:c r="G761" s="15" t="n">
        <x:v>14</x:v>
      </x:c>
      <x:c r="H761" s="15" t="n">
        <x:v>17</x:v>
      </x:c>
    </x:row>
    <x:row r="762" ht="52" customHeight="1">
      <x:c r="A762" s="13" t="str">
        <x:v>CM13</x:v>
      </x:c>
      <x:c r="B762" s="13" t="str">
        <x:v>Les Forges Souterraines</x:v>
      </x:c>
      <x:c r="C762" s="13" t="str">
        <x:v>Mondes</x:v>
      </x:c>
      <x:c r="D762" s="13" t="str">
        <x:v>Les vingt communautés</x:v>
      </x:c>
      <x:c r="E762" s="13" t="str">
        <x:v>Lire Mondes</x:v>
      </x:c>
      <x:c r="F762" s="13" t="str">
        <x:v>Reconstitution documentée V4 — nouvelle rédaction V5</x:v>
      </x:c>
      <x:c r="G762" s="15" t="n">
        <x:v>14</x:v>
      </x:c>
      <x:c r="H762" s="15" t="n">
        <x:v>18</x:v>
      </x:c>
    </x:row>
    <x:row r="763" ht="52" customHeight="1">
      <x:c r="A763" s="13" t="str">
        <x:v>CM14</x:v>
      </x:c>
      <x:c r="B763" s="13" t="str">
        <x:v>Le Palier des Sources</x:v>
      </x:c>
      <x:c r="C763" s="13" t="str">
        <x:v>Mondes</x:v>
      </x:c>
      <x:c r="D763" s="13" t="str">
        <x:v>Les vingt communautés</x:v>
      </x:c>
      <x:c r="E763" s="13" t="str">
        <x:v>Lire Mondes</x:v>
      </x:c>
      <x:c r="F763" s="13" t="str">
        <x:v>Reconstitution documentée V4 — nouvelle rédaction V5</x:v>
      </x:c>
      <x:c r="G763" s="15" t="n">
        <x:v>14</x:v>
      </x:c>
      <x:c r="H763" s="15" t="n">
        <x:v>19</x:v>
      </x:c>
    </x:row>
    <x:row r="764" ht="52" customHeight="1">
      <x:c r="A764" s="13" t="str">
        <x:v>CM15</x:v>
      </x:c>
      <x:c r="B764" s="13" t="str">
        <x:v>Le Cercle des Feux Bas</x:v>
      </x:c>
      <x:c r="C764" s="13" t="str">
        <x:v>Mondes</x:v>
      </x:c>
      <x:c r="D764" s="13" t="str">
        <x:v>Les vingt communautés</x:v>
      </x:c>
      <x:c r="E764" s="13" t="str">
        <x:v>Lire Mondes</x:v>
      </x:c>
      <x:c r="F764" s="13" t="str">
        <x:v>Reconstitution documentée V4 — nouvelle rédaction V5</x:v>
      </x:c>
      <x:c r="G764" s="15" t="n">
        <x:v>14</x:v>
      </x:c>
      <x:c r="H764" s="15" t="n">
        <x:v>20</x:v>
      </x:c>
    </x:row>
    <x:row r="765" ht="52" customHeight="1">
      <x:c r="A765" s="13" t="str">
        <x:v>CM16</x:v>
      </x:c>
      <x:c r="B765" s="13" t="str">
        <x:v>La Terrasse de Glace</x:v>
      </x:c>
      <x:c r="C765" s="13" t="str">
        <x:v>Mondes</x:v>
      </x:c>
      <x:c r="D765" s="13" t="str">
        <x:v>Les vingt communautés</x:v>
      </x:c>
      <x:c r="E765" s="13" t="str">
        <x:v>Lire Mondes</x:v>
      </x:c>
      <x:c r="F765" s="13" t="str">
        <x:v>Reconstitution documentée V4 — nouvelle rédaction V5</x:v>
      </x:c>
      <x:c r="G765" s="15" t="n">
        <x:v>14</x:v>
      </x:c>
      <x:c r="H765" s="15" t="n">
        <x:v>21</x:v>
      </x:c>
    </x:row>
    <x:row r="766" ht="52" customHeight="1">
      <x:c r="A766" s="13" t="str">
        <x:v>CM17</x:v>
      </x:c>
      <x:c r="B766" s="13" t="str">
        <x:v>Les Pierres Levées</x:v>
      </x:c>
      <x:c r="C766" s="13" t="str">
        <x:v>Mondes</x:v>
      </x:c>
      <x:c r="D766" s="13" t="str">
        <x:v>Les vingt communautés</x:v>
      </x:c>
      <x:c r="E766" s="13" t="str">
        <x:v>Lire Mondes</x:v>
      </x:c>
      <x:c r="F766" s="13" t="str">
        <x:v>Reconstitution documentée V4 — nouvelle rédaction V5</x:v>
      </x:c>
      <x:c r="G766" s="15" t="n">
        <x:v>14</x:v>
      </x:c>
      <x:c r="H766" s="15" t="n">
        <x:v>22</x:v>
      </x:c>
    </x:row>
    <x:row r="767" ht="52" customHeight="1">
      <x:c r="A767" s="13" t="str">
        <x:v>CM18</x:v>
      </x:c>
      <x:c r="B767" s="13" t="str">
        <x:v>La Cour des Cartographes</x:v>
      </x:c>
      <x:c r="C767" s="13" t="str">
        <x:v>Mondes</x:v>
      </x:c>
      <x:c r="D767" s="13" t="str">
        <x:v>Les vingt communautés</x:v>
      </x:c>
      <x:c r="E767" s="13" t="str">
        <x:v>Lire Mondes</x:v>
      </x:c>
      <x:c r="F767" s="13" t="str">
        <x:v>Reconstitution documentée V4 — nouvelle rédaction V5</x:v>
      </x:c>
      <x:c r="G767" s="15" t="n">
        <x:v>14</x:v>
      </x:c>
      <x:c r="H767" s="15" t="n">
        <x:v>23</x:v>
      </x:c>
    </x:row>
    <x:row r="768" ht="52" customHeight="1">
      <x:c r="A768" s="13" t="str">
        <x:v>CM19</x:v>
      </x:c>
      <x:c r="B768" s="13" t="str">
        <x:v>Le Seuil du Confinement</x:v>
      </x:c>
      <x:c r="C768" s="13" t="str">
        <x:v>Mondes</x:v>
      </x:c>
      <x:c r="D768" s="13" t="str">
        <x:v>Les vingt communautés</x:v>
      </x:c>
      <x:c r="E768" s="13" t="str">
        <x:v>Lire Mondes</x:v>
      </x:c>
      <x:c r="F768" s="13" t="str">
        <x:v>Reconstitution documentée V4 — nouvelle rédaction V5</x:v>
      </x:c>
      <x:c r="G768" s="15" t="n">
        <x:v>14</x:v>
      </x:c>
      <x:c r="H768" s="15" t="n">
        <x:v>24</x:v>
      </x:c>
    </x:row>
    <x:row r="769" ht="52" customHeight="1">
      <x:c r="A769" s="13" t="str">
        <x:v>CM20</x:v>
      </x:c>
      <x:c r="B769" s="13" t="str">
        <x:v>Les Veilles de la Lisière</x:v>
      </x:c>
      <x:c r="C769" s="13" t="str">
        <x:v>Mondes</x:v>
      </x:c>
      <x:c r="D769" s="13" t="str">
        <x:v>Les vingt communautés</x:v>
      </x:c>
      <x:c r="E769" s="13" t="str">
        <x:v>Lire Mondes</x:v>
      </x:c>
      <x:c r="F769" s="13" t="str">
        <x:v>Reconstitution documentée V4 — nouvelle rédaction V5</x:v>
      </x:c>
      <x:c r="G769" s="15" t="n">
        <x:v>14</x:v>
      </x:c>
      <x:c r="H769" s="15" t="n">
        <x:v>25</x:v>
      </x:c>
    </x:row>
    <x:row r="770" ht="52" customHeight="1">
      <x:c r="A770" s="13" t="str">
        <x:v>CITY-01</x:v>
      </x:c>
      <x:c r="B770" s="13" t="str">
        <x:v>Porte des Cohortes</x:v>
      </x:c>
      <x:c r="C770" s="13" t="str">
        <x:v>Mondes</x:v>
      </x:c>
      <x:c r="D770" s="13" t="str">
        <x:v>Lieux de la cité</x:v>
      </x:c>
      <x:c r="E770" s="13" t="str">
        <x:v>Lire Mondes</x:v>
      </x:c>
      <x:c r="F770" s="13" t="str">
        <x:v>Reconstitution documentée V4 — nouvelle rédaction V5</x:v>
      </x:c>
      <x:c r="G770" s="15" t="n">
        <x:v>12</x:v>
      </x:c>
      <x:c r="H770" s="15" t="n">
        <x:v>6</x:v>
      </x:c>
    </x:row>
    <x:row r="771" ht="52" customHeight="1">
      <x:c r="A771" s="13" t="str">
        <x:v>CITY-02</x:v>
      </x:c>
      <x:c r="B771" s="13" t="str">
        <x:v>Cour des Premiers Pas</x:v>
      </x:c>
      <x:c r="C771" s="13" t="str">
        <x:v>Mondes</x:v>
      </x:c>
      <x:c r="D771" s="13" t="str">
        <x:v>Lieux de la cité</x:v>
      </x:c>
      <x:c r="E771" s="13" t="str">
        <x:v>Lire Mondes</x:v>
      </x:c>
      <x:c r="F771" s="13" t="str">
        <x:v>Reconstitution documentée V4 — nouvelle rédaction V5</x:v>
      </x:c>
      <x:c r="G771" s="15" t="n">
        <x:v>12</x:v>
      </x:c>
      <x:c r="H771" s="15" t="n">
        <x:v>7</x:v>
      </x:c>
    </x:row>
    <x:row r="772" ht="52" customHeight="1">
      <x:c r="A772" s="13" t="str">
        <x:v>CITY-03</x:v>
      </x:c>
      <x:c r="B772" s="13" t="str">
        <x:v>Forge des Masques</x:v>
      </x:c>
      <x:c r="C772" s="13" t="str">
        <x:v>Mondes</x:v>
      </x:c>
      <x:c r="D772" s="13" t="str">
        <x:v>Lieux de la cité</x:v>
      </x:c>
      <x:c r="E772" s="13" t="str">
        <x:v>Lire Mondes</x:v>
      </x:c>
      <x:c r="F772" s="13" t="str">
        <x:v>Reconstitution documentée V4 — nouvelle rédaction V5</x:v>
      </x:c>
      <x:c r="G772" s="15" t="n">
        <x:v>12</x:v>
      </x:c>
      <x:c r="H772" s="15" t="n">
        <x:v>8</x:v>
      </x:c>
    </x:row>
    <x:row r="773" ht="52" customHeight="1">
      <x:c r="A773" s="13" t="str">
        <x:v>CITY-04</x:v>
      </x:c>
      <x:c r="B773" s="13" t="str">
        <x:v>Armurerie Murale</x:v>
      </x:c>
      <x:c r="C773" s="13" t="str">
        <x:v>Mondes</x:v>
      </x:c>
      <x:c r="D773" s="13" t="str">
        <x:v>Lieux de la cité</x:v>
      </x:c>
      <x:c r="E773" s="13" t="str">
        <x:v>Lire Mondes</x:v>
      </x:c>
      <x:c r="F773" s="13" t="str">
        <x:v>Reconstitution documentée V4 — nouvelle rédaction V5</x:v>
      </x:c>
      <x:c r="G773" s="15" t="n">
        <x:v>12</x:v>
      </x:c>
      <x:c r="H773" s="15" t="n">
        <x:v>9</x:v>
      </x:c>
    </x:row>
    <x:row r="774" ht="52" customHeight="1">
      <x:c r="A774" s="13" t="str">
        <x:v>CITY-05</x:v>
      </x:c>
      <x:c r="B774" s="13" t="str">
        <x:v>Place des Retours</x:v>
      </x:c>
      <x:c r="C774" s="13" t="str">
        <x:v>Mondes</x:v>
      </x:c>
      <x:c r="D774" s="13" t="str">
        <x:v>Lieux de la cité</x:v>
      </x:c>
      <x:c r="E774" s="13" t="str">
        <x:v>Lire Mondes</x:v>
      </x:c>
      <x:c r="F774" s="13" t="str">
        <x:v>Reconstitution documentée V4 — nouvelle rédaction V5</x:v>
      </x:c>
      <x:c r="G774" s="15" t="n">
        <x:v>12</x:v>
      </x:c>
      <x:c r="H774" s="15" t="n">
        <x:v>10</x:v>
      </x:c>
    </x:row>
    <x:row r="775" ht="52" customHeight="1">
      <x:c r="A775" s="13" t="str">
        <x:v>CITY-06</x:v>
      </x:c>
      <x:c r="B775" s="13" t="str">
        <x:v>Marché des Ateliers</x:v>
      </x:c>
      <x:c r="C775" s="13" t="str">
        <x:v>Mondes</x:v>
      </x:c>
      <x:c r="D775" s="13" t="str">
        <x:v>Lieux de la cité</x:v>
      </x:c>
      <x:c r="E775" s="13" t="str">
        <x:v>Lire Mondes</x:v>
      </x:c>
      <x:c r="F775" s="13" t="str">
        <x:v>Reconstitution documentée V4 — nouvelle rédaction V5</x:v>
      </x:c>
      <x:c r="G775" s="15" t="n">
        <x:v>12</x:v>
      </x:c>
      <x:c r="H775" s="15" t="n">
        <x:v>11</x:v>
      </x:c>
    </x:row>
    <x:row r="776" ht="52" customHeight="1">
      <x:c r="A776" s="13" t="str">
        <x:v>CITY-07</x:v>
      </x:c>
      <x:c r="B776" s="13" t="str">
        <x:v>Porte des Marches</x:v>
      </x:c>
      <x:c r="C776" s="13" t="str">
        <x:v>Mondes</x:v>
      </x:c>
      <x:c r="D776" s="13" t="str">
        <x:v>Lieux de la cité</x:v>
      </x:c>
      <x:c r="E776" s="13" t="str">
        <x:v>Lire Mondes</x:v>
      </x:c>
      <x:c r="F776" s="13" t="str">
        <x:v>Reconstitution documentée V4 — nouvelle rédaction V5</x:v>
      </x:c>
      <x:c r="G776" s="15" t="n">
        <x:v>12</x:v>
      </x:c>
      <x:c r="H776" s="15" t="n">
        <x:v>12</x:v>
      </x:c>
    </x:row>
    <x:row r="777" ht="52" customHeight="1">
      <x:c r="A777" s="13" t="str">
        <x:v>CITY-08</x:v>
      </x:c>
      <x:c r="B777" s="13" t="str">
        <x:v>Tribune des Duels</x:v>
      </x:c>
      <x:c r="C777" s="13" t="str">
        <x:v>Mondes</x:v>
      </x:c>
      <x:c r="D777" s="13" t="str">
        <x:v>Lieux de la cité</x:v>
      </x:c>
      <x:c r="E777" s="13" t="str">
        <x:v>Lire Mondes</x:v>
      </x:c>
      <x:c r="F777" s="13" t="str">
        <x:v>Reconstitution documentée V4 — nouvelle rédaction V5</x:v>
      </x:c>
      <x:c r="G777" s="15" t="n">
        <x:v>12</x:v>
      </x:c>
      <x:c r="H777" s="15" t="n">
        <x:v>13</x:v>
      </x:c>
    </x:row>
    <x:row r="778" ht="52" customHeight="1">
      <x:c r="A778" s="13" t="str">
        <x:v>CITY-09</x:v>
      </x:c>
      <x:c r="B778" s="13" t="str">
        <x:v>Maison des Soins</x:v>
      </x:c>
      <x:c r="C778" s="13" t="str">
        <x:v>Mondes</x:v>
      </x:c>
      <x:c r="D778" s="13" t="str">
        <x:v>Lieux de la cité</x:v>
      </x:c>
      <x:c r="E778" s="13" t="str">
        <x:v>Lire Mondes</x:v>
      </x:c>
      <x:c r="F778" s="13" t="str">
        <x:v>Reconstitution documentée V4 — nouvelle rédaction V5</x:v>
      </x:c>
      <x:c r="G778" s="15" t="n">
        <x:v>12</x:v>
      </x:c>
      <x:c r="H778" s="15" t="n">
        <x:v>14</x:v>
      </x:c>
    </x:row>
    <x:row r="779" ht="52" customHeight="1">
      <x:c r="A779" s="13" t="str">
        <x:v>CITY-10</x:v>
      </x:c>
      <x:c r="B779" s="13" t="str">
        <x:v>Escalier du Roi</x:v>
      </x:c>
      <x:c r="C779" s="13" t="str">
        <x:v>Mondes</x:v>
      </x:c>
      <x:c r="D779" s="13" t="str">
        <x:v>Lieux de la cité</x:v>
      </x:c>
      <x:c r="E779" s="13" t="str">
        <x:v>Lire Mondes</x:v>
      </x:c>
      <x:c r="F779" s="13" t="str">
        <x:v>Reconstitution documentée V4 — nouvelle rédaction V5</x:v>
      </x:c>
      <x:c r="G779" s="15" t="n">
        <x:v>12</x:v>
      </x:c>
      <x:c r="H779" s="15" t="n">
        <x:v>15</x:v>
      </x:c>
    </x:row>
    <x:row r="780" ht="52" customHeight="1">
      <x:c r="A780" s="13" t="str">
        <x:v>CITY-11</x:v>
      </x:c>
      <x:c r="B780" s="13" t="str">
        <x:v>Cour du Roi</x:v>
      </x:c>
      <x:c r="C780" s="13" t="str">
        <x:v>Mondes</x:v>
      </x:c>
      <x:c r="D780" s="13" t="str">
        <x:v>Lieux de la cité</x:v>
      </x:c>
      <x:c r="E780" s="13" t="str">
        <x:v>Lire Mondes</x:v>
      </x:c>
      <x:c r="F780" s="13" t="str">
        <x:v>Reconstitution documentée V4 — nouvelle rédaction V5</x:v>
      </x:c>
      <x:c r="G780" s="15" t="n">
        <x:v>12</x:v>
      </x:c>
      <x:c r="H780" s="15" t="n">
        <x:v>16</x:v>
      </x:c>
    </x:row>
    <x:row r="781" ht="52" customHeight="1">
      <x:c r="A781" s="13" t="str">
        <x:v>CITY-12</x:v>
      </x:c>
      <x:c r="B781" s="13" t="str">
        <x:v>Conseil des Anciens</x:v>
      </x:c>
      <x:c r="C781" s="13" t="str">
        <x:v>Mondes</x:v>
      </x:c>
      <x:c r="D781" s="13" t="str">
        <x:v>Lieux de la cité</x:v>
      </x:c>
      <x:c r="E781" s="13" t="str">
        <x:v>Lire Mondes</x:v>
      </x:c>
      <x:c r="F781" s="13" t="str">
        <x:v>Reconstitution documentée V4 — nouvelle rédaction V5</x:v>
      </x:c>
      <x:c r="G781" s="15" t="n">
        <x:v>12</x:v>
      </x:c>
      <x:c r="H781" s="15" t="n">
        <x:v>17</x:v>
      </x:c>
    </x:row>
    <x:row r="782" ht="52" customHeight="1">
      <x:c r="A782" s="13" t="str">
        <x:v>CITY-13</x:v>
      </x:c>
      <x:c r="B782" s="13" t="str">
        <x:v>Archives des Lignées</x:v>
      </x:c>
      <x:c r="C782" s="13" t="str">
        <x:v>Mondes</x:v>
      </x:c>
      <x:c r="D782" s="13" t="str">
        <x:v>Lieux de la cité</x:v>
      </x:c>
      <x:c r="E782" s="13" t="str">
        <x:v>Lire Mondes</x:v>
      </x:c>
      <x:c r="F782" s="13" t="str">
        <x:v>Reconstitution documentée V4 — nouvelle rédaction V5</x:v>
      </x:c>
      <x:c r="G782" s="15" t="n">
        <x:v>12</x:v>
      </x:c>
      <x:c r="H782" s="15" t="n">
        <x:v>18</x:v>
      </x:c>
    </x:row>
    <x:row r="783" ht="52" customHeight="1">
      <x:c r="A783" s="13" t="str">
        <x:v>CITY-14</x:v>
      </x:c>
      <x:c r="B783" s="13" t="str">
        <x:v>Galerie des Masques</x:v>
      </x:c>
      <x:c r="C783" s="13" t="str">
        <x:v>Mondes</x:v>
      </x:c>
      <x:c r="D783" s="13" t="str">
        <x:v>Lieux de la cité</x:v>
      </x:c>
      <x:c r="E783" s="13" t="str">
        <x:v>Lire Mondes</x:v>
      </x:c>
      <x:c r="F783" s="13" t="str">
        <x:v>Reconstitution documentée V4 — nouvelle rédaction V5</x:v>
      </x:c>
      <x:c r="G783" s="15" t="n">
        <x:v>12</x:v>
      </x:c>
      <x:c r="H783" s="15" t="n">
        <x:v>19</x:v>
      </x:c>
    </x:row>
    <x:row r="784" ht="52" customHeight="1">
      <x:c r="A784" s="13" t="str">
        <x:v>CITY-15</x:v>
      </x:c>
      <x:c r="B784" s="13" t="str">
        <x:v>Terrasse des Veilleurs</x:v>
      </x:c>
      <x:c r="C784" s="13" t="str">
        <x:v>Mondes</x:v>
      </x:c>
      <x:c r="D784" s="13" t="str">
        <x:v>Lieux de la cité</x:v>
      </x:c>
      <x:c r="E784" s="13" t="str">
        <x:v>Lire Mondes</x:v>
      </x:c>
      <x:c r="F784" s="13" t="str">
        <x:v>Reconstitution documentée V4 — nouvelle rédaction V5</x:v>
      </x:c>
      <x:c r="G784" s="15" t="n">
        <x:v>12</x:v>
      </x:c>
      <x:c r="H784" s="15" t="n">
        <x:v>20</x:v>
      </x:c>
    </x:row>
    <x:row r="785" ht="52" customHeight="1">
      <x:c r="A785" s="13" t="str">
        <x:v>CITY-16</x:v>
      </x:c>
      <x:c r="B785" s="13" t="str">
        <x:v>Salle des Émissaires</x:v>
      </x:c>
      <x:c r="C785" s="13" t="str">
        <x:v>Mondes</x:v>
      </x:c>
      <x:c r="D785" s="13" t="str">
        <x:v>Lieux de la cité</x:v>
      </x:c>
      <x:c r="E785" s="13" t="str">
        <x:v>Lire Mondes</x:v>
      </x:c>
      <x:c r="F785" s="13" t="str">
        <x:v>Reconstitution documentée V4 — nouvelle rédaction V5</x:v>
      </x:c>
      <x:c r="G785" s="15" t="n">
        <x:v>12</x:v>
      </x:c>
      <x:c r="H785" s="15" t="n">
        <x:v>21</x:v>
      </x:c>
    </x:row>
    <x:row r="786" ht="52" customHeight="1">
      <x:c r="A786" s="13" t="str">
        <x:v>CITY-17</x:v>
      </x:c>
      <x:c r="B786" s="13" t="str">
        <x:v>Passage des Toits</x:v>
      </x:c>
      <x:c r="C786" s="13" t="str">
        <x:v>Mondes</x:v>
      </x:c>
      <x:c r="D786" s="13" t="str">
        <x:v>Lieux de la cité</x:v>
      </x:c>
      <x:c r="E786" s="13" t="str">
        <x:v>Lire Mondes</x:v>
      </x:c>
      <x:c r="F786" s="13" t="str">
        <x:v>Reconstitution documentée V4 — nouvelle rédaction V5</x:v>
      </x:c>
      <x:c r="G786" s="15" t="n">
        <x:v>12</x:v>
      </x:c>
      <x:c r="H786" s="15" t="n">
        <x:v>22</x:v>
      </x:c>
    </x:row>
    <x:row r="787" ht="52" customHeight="1">
      <x:c r="A787" s="13" t="str">
        <x:v>CITY-18</x:v>
      </x:c>
      <x:c r="B787" s="13" t="str">
        <x:v>Belvédère de la Cité</x:v>
      </x:c>
      <x:c r="C787" s="13" t="str">
        <x:v>Mondes</x:v>
      </x:c>
      <x:c r="D787" s="13" t="str">
        <x:v>Lieux de la cité</x:v>
      </x:c>
      <x:c r="E787" s="13" t="str">
        <x:v>Lire Mondes</x:v>
      </x:c>
      <x:c r="F787" s="13" t="str">
        <x:v>Reconstitution documentée V4 — nouvelle rédaction V5</x:v>
      </x:c>
      <x:c r="G787" s="15" t="n">
        <x:v>12</x:v>
      </x:c>
      <x:c r="H787" s="15" t="n">
        <x:v>23</x:v>
      </x:c>
    </x:row>
    <x:row r="788" ht="52" customHeight="1">
      <x:c r="A788" s="13" t="str">
        <x:v>CITY-19</x:v>
      </x:c>
      <x:c r="B788" s="13" t="str">
        <x:v>Tour des Signaux</x:v>
      </x:c>
      <x:c r="C788" s="13" t="str">
        <x:v>Mondes</x:v>
      </x:c>
      <x:c r="D788" s="13" t="str">
        <x:v>Lieux de la cité</x:v>
      </x:c>
      <x:c r="E788" s="13" t="str">
        <x:v>Lire Mondes</x:v>
      </x:c>
      <x:c r="F788" s="13" t="str">
        <x:v>Reconstitution documentée V4 — nouvelle rédaction V5</x:v>
      </x:c>
      <x:c r="G788" s="15" t="n">
        <x:v>12</x:v>
      </x:c>
      <x:c r="H788" s="15" t="n">
        <x:v>24</x:v>
      </x:c>
    </x:row>
    <x:row r="789" ht="52" customHeight="1">
      <x:c r="A789" s="13" t="str">
        <x:v>CITY-20</x:v>
      </x:c>
      <x:c r="B789" s="13" t="str">
        <x:v>Jardin Suspendu</x:v>
      </x:c>
      <x:c r="C789" s="13" t="str">
        <x:v>Mondes</x:v>
      </x:c>
      <x:c r="D789" s="13" t="str">
        <x:v>Lieux de la cité</x:v>
      </x:c>
      <x:c r="E789" s="13" t="str">
        <x:v>Lire Mondes</x:v>
      </x:c>
      <x:c r="F789" s="13" t="str">
        <x:v>Reconstitution documentée V4 — nouvelle rédaction V5</x:v>
      </x:c>
      <x:c r="G789" s="15" t="n">
        <x:v>12</x:v>
      </x:c>
      <x:c r="H789" s="15" t="n">
        <x:v>25</x:v>
      </x:c>
    </x:row>
    <x:row r="790" ht="52" customHeight="1">
      <x:c r="A790" s="13" t="str">
        <x:v>CITY-21</x:v>
      </x:c>
      <x:c r="B790" s="13" t="str">
        <x:v>Temple des Trois Ombres</x:v>
      </x:c>
      <x:c r="C790" s="13" t="str">
        <x:v>Mondes</x:v>
      </x:c>
      <x:c r="D790" s="13" t="str">
        <x:v>Lieux de la cité</x:v>
      </x:c>
      <x:c r="E790" s="13" t="str">
        <x:v>Lire Mondes</x:v>
      </x:c>
      <x:c r="F790" s="13" t="str">
        <x:v>Reconstitution documentée V4 — nouvelle rédaction V5</x:v>
      </x:c>
      <x:c r="G790" s="15" t="n">
        <x:v>12</x:v>
      </x:c>
      <x:c r="H790" s="15" t="n">
        <x:v>26</x:v>
      </x:c>
    </x:row>
    <x:row r="791" ht="52" customHeight="1">
      <x:c r="A791" s="13" t="str">
        <x:v>CITY-22</x:v>
      </x:c>
      <x:c r="B791" s="13" t="str">
        <x:v>Cour des Maîtres</x:v>
      </x:c>
      <x:c r="C791" s="13" t="str">
        <x:v>Mondes</x:v>
      </x:c>
      <x:c r="D791" s="13" t="str">
        <x:v>Lieux de la cité</x:v>
      </x:c>
      <x:c r="E791" s="13" t="str">
        <x:v>Lire Mondes</x:v>
      </x:c>
      <x:c r="F791" s="13" t="str">
        <x:v>Reconstitution documentée V4 — nouvelle rédaction V5</x:v>
      </x:c>
      <x:c r="G791" s="15" t="n">
        <x:v>12</x:v>
      </x:c>
      <x:c r="H791" s="15" t="n">
        <x:v>27</x:v>
      </x:c>
    </x:row>
    <x:row r="792" ht="52" customHeight="1">
      <x:c r="A792" s="13" t="str">
        <x:v>CITY-23</x:v>
      </x:c>
      <x:c r="B792" s="13" t="str">
        <x:v>Mausolée des Chasseurs</x:v>
      </x:c>
      <x:c r="C792" s="13" t="str">
        <x:v>Mondes</x:v>
      </x:c>
      <x:c r="D792" s="13" t="str">
        <x:v>Lieux de la cité</x:v>
      </x:c>
      <x:c r="E792" s="13" t="str">
        <x:v>Lire Mondes</x:v>
      </x:c>
      <x:c r="F792" s="13" t="str">
        <x:v>Reconstitution documentée V4 — nouvelle rédaction V5</x:v>
      </x:c>
      <x:c r="G792" s="15" t="n">
        <x:v>12</x:v>
      </x:c>
      <x:c r="H792" s="15" t="n">
        <x:v>28</x:v>
      </x:c>
    </x:row>
    <x:row r="793" ht="52" customHeight="1">
      <x:c r="A793" s="13" t="str">
        <x:v>CITY-24</x:v>
      </x:c>
      <x:c r="B793" s="13" t="str">
        <x:v>Observatoire des Routes</x:v>
      </x:c>
      <x:c r="C793" s="13" t="str">
        <x:v>Mondes</x:v>
      </x:c>
      <x:c r="D793" s="13" t="str">
        <x:v>Lieux de la cité</x:v>
      </x:c>
      <x:c r="E793" s="13" t="str">
        <x:v>Lire Mondes</x:v>
      </x:c>
      <x:c r="F793" s="13" t="str">
        <x:v>Reconstitution documentée V4 — nouvelle rédaction V5</x:v>
      </x:c>
      <x:c r="G793" s="15" t="n">
        <x:v>12</x:v>
      </x:c>
      <x:c r="H793" s="15" t="n">
        <x:v>29</x:v>
      </x:c>
    </x:row>
    <x:row r="794" ht="52" customHeight="1">
      <x:c r="A794" s="13" t="str">
        <x:v>CITY-25</x:v>
      </x:c>
      <x:c r="B794" s="13" t="str">
        <x:v>Soutes du Marché</x:v>
      </x:c>
      <x:c r="C794" s="13" t="str">
        <x:v>Mondes</x:v>
      </x:c>
      <x:c r="D794" s="13" t="str">
        <x:v>Lieux de la cité</x:v>
      </x:c>
      <x:c r="E794" s="13" t="str">
        <x:v>Lire Mondes</x:v>
      </x:c>
      <x:c r="F794" s="13" t="str">
        <x:v>Reconstitution documentée V4 — nouvelle rédaction V5</x:v>
      </x:c>
      <x:c r="G794" s="15" t="n">
        <x:v>12</x:v>
      </x:c>
      <x:c r="H794" s="15" t="n">
        <x:v>30</x:v>
      </x:c>
    </x:row>
    <x:row r="795" ht="52" customHeight="1">
      <x:c r="A795" s="13" t="str">
        <x:v>CITY-26</x:v>
      </x:c>
      <x:c r="B795" s="13" t="str">
        <x:v>Forges Profondes</x:v>
      </x:c>
      <x:c r="C795" s="13" t="str">
        <x:v>Mondes</x:v>
      </x:c>
      <x:c r="D795" s="13" t="str">
        <x:v>Lieux de la cité</x:v>
      </x:c>
      <x:c r="E795" s="13" t="str">
        <x:v>Lire Mondes</x:v>
      </x:c>
      <x:c r="F795" s="13" t="str">
        <x:v>Reconstitution documentée V4 — nouvelle rédaction V5</x:v>
      </x:c>
      <x:c r="G795" s="15" t="n">
        <x:v>12</x:v>
      </x:c>
      <x:c r="H795" s="15" t="n">
        <x:v>31</x:v>
      </x:c>
    </x:row>
    <x:row r="796" ht="52" customHeight="1">
      <x:c r="A796" s="13" t="str">
        <x:v>CITY-27</x:v>
      </x:c>
      <x:c r="B796" s="13" t="str">
        <x:v>Écuries des Montures</x:v>
      </x:c>
      <x:c r="C796" s="13" t="str">
        <x:v>Mondes</x:v>
      </x:c>
      <x:c r="D796" s="13" t="str">
        <x:v>Lieux de la cité</x:v>
      </x:c>
      <x:c r="E796" s="13" t="str">
        <x:v>Lire Mondes</x:v>
      </x:c>
      <x:c r="F796" s="13" t="str">
        <x:v>Reconstitution documentée V4 — nouvelle rédaction V5</x:v>
      </x:c>
      <x:c r="G796" s="15" t="n">
        <x:v>12</x:v>
      </x:c>
      <x:c r="H796" s="15" t="n">
        <x:v>32</x:v>
      </x:c>
    </x:row>
    <x:row r="797" ht="52" customHeight="1">
      <x:c r="A797" s="13" t="str">
        <x:v>CITY-28</x:v>
      </x:c>
      <x:c r="B797" s="13" t="str">
        <x:v>Chenil des Pisteurs</x:v>
      </x:c>
      <x:c r="C797" s="13" t="str">
        <x:v>Mondes</x:v>
      </x:c>
      <x:c r="D797" s="13" t="str">
        <x:v>Lieux de la cité</x:v>
      </x:c>
      <x:c r="E797" s="13" t="str">
        <x:v>Lire Mondes</x:v>
      </x:c>
      <x:c r="F797" s="13" t="str">
        <x:v>Reconstitution documentée V4 — nouvelle rédaction V5</x:v>
      </x:c>
      <x:c r="G797" s="15" t="n">
        <x:v>12</x:v>
      </x:c>
      <x:c r="H797" s="15" t="n">
        <x:v>33</x:v>
      </x:c>
    </x:row>
    <x:row r="798" ht="52" customHeight="1">
      <x:c r="A798" s="13" t="str">
        <x:v>CITY-29</x:v>
      </x:c>
      <x:c r="B798" s="13" t="str">
        <x:v>Citernes de Service</x:v>
      </x:c>
      <x:c r="C798" s="13" t="str">
        <x:v>Mondes</x:v>
      </x:c>
      <x:c r="D798" s="13" t="str">
        <x:v>Lieux de la cité</x:v>
      </x:c>
      <x:c r="E798" s="13" t="str">
        <x:v>Lire Mondes</x:v>
      </x:c>
      <x:c r="F798" s="13" t="str">
        <x:v>Reconstitution documentée V4 — nouvelle rédaction V5</x:v>
      </x:c>
      <x:c r="G798" s="15" t="n">
        <x:v>12</x:v>
      </x:c>
      <x:c r="H798" s="15" t="n">
        <x:v>34</x:v>
      </x:c>
    </x:row>
    <x:row r="799" ht="52" customHeight="1">
      <x:c r="A799" s="13" t="str">
        <x:v>CITY-30</x:v>
      </x:c>
      <x:c r="B799" s="13" t="str">
        <x:v>Passage des Racines</x:v>
      </x:c>
      <x:c r="C799" s="13" t="str">
        <x:v>Mondes</x:v>
      </x:c>
      <x:c r="D799" s="13" t="str">
        <x:v>Lieux de la cité</x:v>
      </x:c>
      <x:c r="E799" s="13" t="str">
        <x:v>Lire Mondes</x:v>
      </x:c>
      <x:c r="F799" s="13" t="str">
        <x:v>Reconstitution documentée V4 — nouvelle rédaction V5</x:v>
      </x:c>
      <x:c r="G799" s="15" t="n">
        <x:v>12</x:v>
      </x:c>
      <x:c r="H799" s="15" t="n">
        <x:v>35</x:v>
      </x:c>
    </x:row>
    <x:row r="800" ht="52" customHeight="1">
      <x:c r="A800" s="13" t="str">
        <x:v>CITY-31</x:v>
      </x:c>
      <x:c r="B800" s="13" t="str">
        <x:v>Salle des Enforcers</x:v>
      </x:c>
      <x:c r="C800" s="13" t="str">
        <x:v>Mondes</x:v>
      </x:c>
      <x:c r="D800" s="13" t="str">
        <x:v>Lieux de la cité</x:v>
      </x:c>
      <x:c r="E800" s="13" t="str">
        <x:v>Lire Mondes</x:v>
      </x:c>
      <x:c r="F800" s="13" t="str">
        <x:v>Reconstitution documentée V4 — nouvelle rédaction V5</x:v>
      </x:c>
      <x:c r="G800" s="15" t="n">
        <x:v>12</x:v>
      </x:c>
      <x:c r="H800" s="15" t="n">
        <x:v>36</x:v>
      </x:c>
    </x:row>
    <x:row r="801" ht="52" customHeight="1">
      <x:c r="A801" s="13" t="str">
        <x:v>CITY-32</x:v>
      </x:c>
      <x:c r="B801" s="13" t="str">
        <x:v>Accès de THE PIT</x:v>
      </x:c>
      <x:c r="C801" s="13" t="str">
        <x:v>Mondes</x:v>
      </x:c>
      <x:c r="D801" s="13" t="str">
        <x:v>Lieux de la cité</x:v>
      </x:c>
      <x:c r="E801" s="13" t="str">
        <x:v>Lire Mondes</x:v>
      </x:c>
      <x:c r="F801" s="13" t="str">
        <x:v>Reconstitution documentée V4 — nouvelle rédaction V5</x:v>
      </x:c>
      <x:c r="G801" s="15" t="n">
        <x:v>12</x:v>
      </x:c>
      <x:c r="H801" s="15" t="n">
        <x:v>37</x:v>
      </x:c>
    </x:row>
    <x:row r="802" ht="52" customHeight="1">
      <x:c r="A802" s="13" t="str">
        <x:v>CITY-33</x:v>
      </x:c>
      <x:c r="B802" s="13" t="str">
        <x:v>Spatioport Oriental</x:v>
      </x:c>
      <x:c r="C802" s="13" t="str">
        <x:v>Mondes</x:v>
      </x:c>
      <x:c r="D802" s="13" t="str">
        <x:v>Lieux de la cité</x:v>
      </x:c>
      <x:c r="E802" s="13" t="str">
        <x:v>Lire Mondes</x:v>
      </x:c>
      <x:c r="F802" s="13" t="str">
        <x:v>Reconstitution documentée V4 — nouvelle rédaction V5</x:v>
      </x:c>
      <x:c r="G802" s="15" t="n">
        <x:v>12</x:v>
      </x:c>
      <x:c r="H802" s="15" t="n">
        <x:v>38</x:v>
      </x:c>
    </x:row>
    <x:row r="803" ht="52" customHeight="1">
      <x:c r="A803" s="13" t="str">
        <x:v>CITY-34</x:v>
      </x:c>
      <x:c r="B803" s="13" t="str">
        <x:v>Port Côtier</x:v>
      </x:c>
      <x:c r="C803" s="13" t="str">
        <x:v>Mondes</x:v>
      </x:c>
      <x:c r="D803" s="13" t="str">
        <x:v>Lieux de la cité</x:v>
      </x:c>
      <x:c r="E803" s="13" t="str">
        <x:v>Lire Mondes</x:v>
      </x:c>
      <x:c r="F803" s="13" t="str">
        <x:v>Reconstitution documentée V4 — nouvelle rédaction V5</x:v>
      </x:c>
      <x:c r="G803" s="15" t="n">
        <x:v>12</x:v>
      </x:c>
      <x:c r="H803" s="15" t="n">
        <x:v>39</x:v>
      </x:c>
    </x:row>
    <x:row r="804" ht="52" customHeight="1">
      <x:c r="A804" s="13" t="str">
        <x:v>CITY-35</x:v>
      </x:c>
      <x:c r="B804" s="13" t="str">
        <x:v>Cour des Habitants</x:v>
      </x:c>
      <x:c r="C804" s="13" t="str">
        <x:v>Mondes</x:v>
      </x:c>
      <x:c r="D804" s="13" t="str">
        <x:v>Lieux de la cité</x:v>
      </x:c>
      <x:c r="E804" s="13" t="str">
        <x:v>Lire Mondes</x:v>
      </x:c>
      <x:c r="F804" s="13" t="str">
        <x:v>Reconstitution documentée V4 — nouvelle rédaction V5</x:v>
      </x:c>
      <x:c r="G804" s="15" t="n">
        <x:v>12</x:v>
      </x:c>
      <x:c r="H804" s="15" t="n">
        <x:v>40</x:v>
      </x:c>
    </x:row>
    <x:row r="805" ht="52" customHeight="1">
      <x:c r="A805" s="13" t="str">
        <x:v>CITY-36</x:v>
      </x:c>
      <x:c r="B805" s="13" t="str">
        <x:v>Porte des Réserves</x:v>
      </x:c>
      <x:c r="C805" s="13" t="str">
        <x:v>Mondes</x:v>
      </x:c>
      <x:c r="D805" s="13" t="str">
        <x:v>Lieux de la cité</x:v>
      </x:c>
      <x:c r="E805" s="13" t="str">
        <x:v>Lire Mondes</x:v>
      </x:c>
      <x:c r="F805" s="13" t="str">
        <x:v>Reconstitution documentée V4 — nouvelle rédaction V5</x:v>
      </x:c>
      <x:c r="G805" s="15" t="n">
        <x:v>12</x:v>
      </x:c>
      <x:c r="H805" s="15" t="n">
        <x:v>41</x:v>
      </x:c>
    </x:row>
    <x:row r="806" ht="52" customHeight="1">
      <x:c r="A806" s="13" t="str">
        <x:v>PNJ-ROLE-01</x:v>
      </x:c>
      <x:c r="B806" s="13" t="str">
        <x:v>Forgeron de lames</x:v>
      </x:c>
      <x:c r="C806" s="13" t="str">
        <x:v>Mondes</x:v>
      </x:c>
      <x:c r="D806" s="13" t="str">
        <x:v>Métiers et PNJ</x:v>
      </x:c>
      <x:c r="E806" s="13" t="str">
        <x:v>Lire Mondes</x:v>
      </x:c>
      <x:c r="F806" s="13" t="str">
        <x:v>Reconstitution documentée V4 — nouvelle rédaction V5</x:v>
      </x:c>
      <x:c r="G806" s="15" t="n">
        <x:v>11</x:v>
      </x:c>
      <x:c r="H806" s="15" t="n">
        <x:v>6</x:v>
      </x:c>
    </x:row>
    <x:row r="807" ht="52" customHeight="1">
      <x:c r="A807" s="13" t="str">
        <x:v>PNJ-ROLE-02</x:v>
      </x:c>
      <x:c r="B807" s="13" t="str">
        <x:v>Façonneuse de masques</x:v>
      </x:c>
      <x:c r="C807" s="13" t="str">
        <x:v>Mondes</x:v>
      </x:c>
      <x:c r="D807" s="13" t="str">
        <x:v>Métiers et PNJ</x:v>
      </x:c>
      <x:c r="E807" s="13" t="str">
        <x:v>Lire Mondes</x:v>
      </x:c>
      <x:c r="F807" s="13" t="str">
        <x:v>Reconstitution documentée V4 — nouvelle rédaction V5</x:v>
      </x:c>
      <x:c r="G807" s="15" t="n">
        <x:v>11</x:v>
      </x:c>
      <x:c r="H807" s="15" t="n">
        <x:v>7</x:v>
      </x:c>
    </x:row>
    <x:row r="808" ht="52" customHeight="1">
      <x:c r="A808" s="13" t="str">
        <x:v>PNJ-ROLE-03</x:v>
      </x:c>
      <x:c r="B808" s="13" t="str">
        <x:v>Archiviste des lignées</x:v>
      </x:c>
      <x:c r="C808" s="13" t="str">
        <x:v>Mondes</x:v>
      </x:c>
      <x:c r="D808" s="13" t="str">
        <x:v>Métiers et PNJ</x:v>
      </x:c>
      <x:c r="E808" s="13" t="str">
        <x:v>Lire Mondes</x:v>
      </x:c>
      <x:c r="F808" s="13" t="str">
        <x:v>Reconstitution documentée V4 — nouvelle rédaction V5</x:v>
      </x:c>
      <x:c r="G808" s="15" t="n">
        <x:v>11</x:v>
      </x:c>
      <x:c r="H808" s="15" t="n">
        <x:v>8</x:v>
      </x:c>
    </x:row>
    <x:row r="809" ht="52" customHeight="1">
      <x:c r="A809" s="13" t="str">
        <x:v>PNJ-ROLE-04</x:v>
      </x:c>
      <x:c r="B809" s="13" t="str">
        <x:v>Passeur des marais</x:v>
      </x:c>
      <x:c r="C809" s="13" t="str">
        <x:v>Mondes</x:v>
      </x:c>
      <x:c r="D809" s="13" t="str">
        <x:v>Métiers et PNJ</x:v>
      </x:c>
      <x:c r="E809" s="13" t="str">
        <x:v>Lire Mondes</x:v>
      </x:c>
      <x:c r="F809" s="13" t="str">
        <x:v>Reconstitution documentée V4 — nouvelle rédaction V5</x:v>
      </x:c>
      <x:c r="G809" s="15" t="n">
        <x:v>11</x:v>
      </x:c>
      <x:c r="H809" s="15" t="n">
        <x:v>9</x:v>
      </x:c>
    </x:row>
    <x:row r="810" ht="52" customHeight="1">
      <x:c r="A810" s="13" t="str">
        <x:v>PNJ-ROLE-05</x:v>
      </x:c>
      <x:c r="B810" s="13" t="str">
        <x:v>Charpentière des pilotis</x:v>
      </x:c>
      <x:c r="C810" s="13" t="str">
        <x:v>Mondes</x:v>
      </x:c>
      <x:c r="D810" s="13" t="str">
        <x:v>Métiers et PNJ</x:v>
      </x:c>
      <x:c r="E810" s="13" t="str">
        <x:v>Lire Mondes</x:v>
      </x:c>
      <x:c r="F810" s="13" t="str">
        <x:v>Reconstitution documentée V4 — nouvelle rédaction V5</x:v>
      </x:c>
      <x:c r="G810" s="15" t="n">
        <x:v>11</x:v>
      </x:c>
      <x:c r="H810" s="15" t="n">
        <x:v>10</x:v>
      </x:c>
    </x:row>
    <x:row r="811" ht="52" customHeight="1">
      <x:c r="A811" s="13" t="str">
        <x:v>PNJ-ROLE-06</x:v>
      </x:c>
      <x:c r="B811" s="13" t="str">
        <x:v>Maître de cohorte</x:v>
      </x:c>
      <x:c r="C811" s="13" t="str">
        <x:v>Mondes</x:v>
      </x:c>
      <x:c r="D811" s="13" t="str">
        <x:v>Métiers et PNJ</x:v>
      </x:c>
      <x:c r="E811" s="13" t="str">
        <x:v>Lire Mondes</x:v>
      </x:c>
      <x:c r="F811" s="13" t="str">
        <x:v>Reconstitution documentée V4 — nouvelle rédaction V5</x:v>
      </x:c>
      <x:c r="G811" s="15" t="n">
        <x:v>11</x:v>
      </x:c>
      <x:c r="H811" s="15" t="n">
        <x:v>11</x:v>
      </x:c>
    </x:row>
    <x:row r="812" ht="52" customHeight="1">
      <x:c r="A812" s="13" t="str">
        <x:v>PNJ-ROLE-07</x:v>
      </x:c>
      <x:c r="B812" s="13" t="str">
        <x:v>Soigneuse de retour</x:v>
      </x:c>
      <x:c r="C812" s="13" t="str">
        <x:v>Mondes</x:v>
      </x:c>
      <x:c r="D812" s="13" t="str">
        <x:v>Métiers et PNJ</x:v>
      </x:c>
      <x:c r="E812" s="13" t="str">
        <x:v>Lire Mondes</x:v>
      </x:c>
      <x:c r="F812" s="13" t="str">
        <x:v>Reconstitution documentée V4 — nouvelle rédaction V5</x:v>
      </x:c>
      <x:c r="G812" s="15" t="n">
        <x:v>11</x:v>
      </x:c>
      <x:c r="H812" s="15" t="n">
        <x:v>12</x:v>
      </x:c>
    </x:row>
    <x:row r="813" ht="52" customHeight="1">
      <x:c r="A813" s="13" t="str">
        <x:v>PNJ-ROLE-08</x:v>
      </x:c>
      <x:c r="B813" s="13" t="str">
        <x:v>Gardien de citerne</x:v>
      </x:c>
      <x:c r="C813" s="13" t="str">
        <x:v>Mondes</x:v>
      </x:c>
      <x:c r="D813" s="13" t="str">
        <x:v>Métiers et PNJ</x:v>
      </x:c>
      <x:c r="E813" s="13" t="str">
        <x:v>Lire Mondes</x:v>
      </x:c>
      <x:c r="F813" s="13" t="str">
        <x:v>Reconstitution documentée V4 — nouvelle rédaction V5</x:v>
      </x:c>
      <x:c r="G813" s="15" t="n">
        <x:v>11</x:v>
      </x:c>
      <x:c r="H813" s="15" t="n">
        <x:v>13</x:v>
      </x:c>
    </x:row>
    <x:row r="814" ht="52" customHeight="1">
      <x:c r="A814" s="13" t="str">
        <x:v>PNJ-ROLE-09</x:v>
      </x:c>
      <x:c r="B814" s="13" t="str">
        <x:v>Dresseuse de montures</x:v>
      </x:c>
      <x:c r="C814" s="13" t="str">
        <x:v>Mondes</x:v>
      </x:c>
      <x:c r="D814" s="13" t="str">
        <x:v>Métiers et PNJ</x:v>
      </x:c>
      <x:c r="E814" s="13" t="str">
        <x:v>Lire Mondes</x:v>
      </x:c>
      <x:c r="F814" s="13" t="str">
        <x:v>Reconstitution documentée V4 — nouvelle rédaction V5</x:v>
      </x:c>
      <x:c r="G814" s="15" t="n">
        <x:v>11</x:v>
      </x:c>
      <x:c r="H814" s="15" t="n">
        <x:v>14</x:v>
      </x:c>
    </x:row>
    <x:row r="815" ht="52" customHeight="1">
      <x:c r="A815" s="13" t="str">
        <x:v>PNJ-ROLE-10</x:v>
      </x:c>
      <x:c r="B815" s="13" t="str">
        <x:v>Meneur de pisteurs</x:v>
      </x:c>
      <x:c r="C815" s="13" t="str">
        <x:v>Mondes</x:v>
      </x:c>
      <x:c r="D815" s="13" t="str">
        <x:v>Métiers et PNJ</x:v>
      </x:c>
      <x:c r="E815" s="13" t="str">
        <x:v>Lire Mondes</x:v>
      </x:c>
      <x:c r="F815" s="13" t="str">
        <x:v>Reconstitution documentée V4 — nouvelle rédaction V5</x:v>
      </x:c>
      <x:c r="G815" s="15" t="n">
        <x:v>11</x:v>
      </x:c>
      <x:c r="H815" s="15" t="n">
        <x:v>15</x:v>
      </x:c>
    </x:row>
    <x:row r="816" ht="52" customHeight="1">
      <x:c r="A816" s="13" t="str">
        <x:v>PNJ-ROLE-11</x:v>
      </x:c>
      <x:c r="B816" s="13" t="str">
        <x:v>Pilote d’escale</x:v>
      </x:c>
      <x:c r="C816" s="13" t="str">
        <x:v>Mondes</x:v>
      </x:c>
      <x:c r="D816" s="13" t="str">
        <x:v>Métiers et PNJ</x:v>
      </x:c>
      <x:c r="E816" s="13" t="str">
        <x:v>Lire Mondes</x:v>
      </x:c>
      <x:c r="F816" s="13" t="str">
        <x:v>Reconstitution documentée V4 — nouvelle rédaction V5</x:v>
      </x:c>
      <x:c r="G816" s="15" t="n">
        <x:v>11</x:v>
      </x:c>
      <x:c r="H816" s="15" t="n">
        <x:v>16</x:v>
      </x:c>
    </x:row>
    <x:row r="817" ht="52" customHeight="1">
      <x:c r="A817" s="13" t="str">
        <x:v>PNJ-ROLE-12</x:v>
      </x:c>
      <x:c r="B817" s="13" t="str">
        <x:v>Cartographe</x:v>
      </x:c>
      <x:c r="C817" s="13" t="str">
        <x:v>Mondes</x:v>
      </x:c>
      <x:c r="D817" s="13" t="str">
        <x:v>Métiers et PNJ</x:v>
      </x:c>
      <x:c r="E817" s="13" t="str">
        <x:v>Lire Mondes</x:v>
      </x:c>
      <x:c r="F817" s="13" t="str">
        <x:v>Reconstitution documentée V4 — nouvelle rédaction V5</x:v>
      </x:c>
      <x:c r="G817" s="15" t="n">
        <x:v>11</x:v>
      </x:c>
      <x:c r="H817" s="15" t="n">
        <x:v>17</x:v>
      </x:c>
    </x:row>
    <x:row r="818" ht="52" customHeight="1">
      <x:c r="A818" s="13" t="str">
        <x:v>PNJ-ROLE-13</x:v>
      </x:c>
      <x:c r="B818" s="13" t="str">
        <x:v>Chanteur des retours</x:v>
      </x:c>
      <x:c r="C818" s="13" t="str">
        <x:v>Mondes</x:v>
      </x:c>
      <x:c r="D818" s="13" t="str">
        <x:v>Métiers et PNJ</x:v>
      </x:c>
      <x:c r="E818" s="13" t="str">
        <x:v>Lire Mondes</x:v>
      </x:c>
      <x:c r="F818" s="13" t="str">
        <x:v>Reconstitution documentée V4 — nouvelle rédaction V5</x:v>
      </x:c>
      <x:c r="G818" s="15" t="n">
        <x:v>11</x:v>
      </x:c>
      <x:c r="H818" s="15" t="n">
        <x:v>18</x:v>
      </x:c>
    </x:row>
    <x:row r="819" ht="52" customHeight="1">
      <x:c r="A819" s="13" t="str">
        <x:v>PNJ-ROLE-14</x:v>
      </x:c>
      <x:c r="B819" s="13" t="str">
        <x:v>Restauratrice de trophées</x:v>
      </x:c>
      <x:c r="C819" s="13" t="str">
        <x:v>Mondes</x:v>
      </x:c>
      <x:c r="D819" s="13" t="str">
        <x:v>Métiers et PNJ</x:v>
      </x:c>
      <x:c r="E819" s="13" t="str">
        <x:v>Lire Mondes</x:v>
      </x:c>
      <x:c r="F819" s="13" t="str">
        <x:v>Reconstitution documentée V4 — nouvelle rédaction V5</x:v>
      </x:c>
      <x:c r="G819" s="15" t="n">
        <x:v>11</x:v>
      </x:c>
      <x:c r="H819" s="15" t="n">
        <x:v>19</x:v>
      </x:c>
    </x:row>
    <x:row r="820" ht="52" customHeight="1">
      <x:c r="A820" s="13" t="str">
        <x:v>PNJ-ROLE-15</x:v>
      </x:c>
      <x:c r="B820" s="13" t="str">
        <x:v>Émissaire de clan</x:v>
      </x:c>
      <x:c r="C820" s="13" t="str">
        <x:v>Mondes</x:v>
      </x:c>
      <x:c r="D820" s="13" t="str">
        <x:v>Métiers et PNJ</x:v>
      </x:c>
      <x:c r="E820" s="13" t="str">
        <x:v>Lire Mondes</x:v>
      </x:c>
      <x:c r="F820" s="13" t="str">
        <x:v>Reconstitution documentée V4 — nouvelle rédaction V5</x:v>
      </x:c>
      <x:c r="G820" s="15" t="n">
        <x:v>11</x:v>
      </x:c>
      <x:c r="H820" s="15" t="n">
        <x:v>20</x:v>
      </x:c>
    </x:row>
    <x:row r="821" ht="52" customHeight="1">
      <x:c r="A821" s="13" t="str">
        <x:v>PNJ-ROLE-16</x:v>
      </x:c>
      <x:c r="B821" s="13" t="str">
        <x:v>Enforcer</x:v>
      </x:c>
      <x:c r="C821" s="13" t="str">
        <x:v>Mondes</x:v>
      </x:c>
      <x:c r="D821" s="13" t="str">
        <x:v>Métiers et PNJ</x:v>
      </x:c>
      <x:c r="E821" s="13" t="str">
        <x:v>Lire Mondes</x:v>
      </x:c>
      <x:c r="F821" s="13" t="str">
        <x:v>Reconstitution documentée V4 — nouvelle rédaction V5</x:v>
      </x:c>
      <x:c r="G821" s="15" t="n">
        <x:v>11</x:v>
      </x:c>
      <x:c r="H821" s="15" t="n">
        <x:v>21</x:v>
      </x:c>
    </x:row>
    <x:row r="822" ht="52" customHeight="1">
      <x:c r="A822" s="13" t="str">
        <x:v>PNJ-ROLE-17</x:v>
      </x:c>
      <x:c r="B822" s="13" t="str">
        <x:v>Arbitre de duel</x:v>
      </x:c>
      <x:c r="C822" s="13" t="str">
        <x:v>Mondes</x:v>
      </x:c>
      <x:c r="D822" s="13" t="str">
        <x:v>Métiers et PNJ</x:v>
      </x:c>
      <x:c r="E822" s="13" t="str">
        <x:v>Lire Mondes</x:v>
      </x:c>
      <x:c r="F822" s="13" t="str">
        <x:v>Reconstitution documentée V4 — nouvelle rédaction V5</x:v>
      </x:c>
      <x:c r="G822" s="15" t="n">
        <x:v>11</x:v>
      </x:c>
      <x:c r="H822" s="15" t="n">
        <x:v>22</x:v>
      </x:c>
    </x:row>
    <x:row r="823" ht="52" customHeight="1">
      <x:c r="A823" s="13" t="str">
        <x:v>PNJ-ROLE-18</x:v>
      </x:c>
      <x:c r="B823" s="13" t="str">
        <x:v>Guide de réserve</x:v>
      </x:c>
      <x:c r="C823" s="13" t="str">
        <x:v>Mondes</x:v>
      </x:c>
      <x:c r="D823" s="13" t="str">
        <x:v>Métiers et PNJ</x:v>
      </x:c>
      <x:c r="E823" s="13" t="str">
        <x:v>Lire Mondes</x:v>
      </x:c>
      <x:c r="F823" s="13" t="str">
        <x:v>Reconstitution documentée V4 — nouvelle rédaction V5</x:v>
      </x:c>
      <x:c r="G823" s="15" t="n">
        <x:v>11</x:v>
      </x:c>
      <x:c r="H823" s="15" t="n">
        <x:v>23</x:v>
      </x:c>
    </x:row>
    <x:row r="824" ht="52" customHeight="1">
      <x:c r="A824" s="13" t="str">
        <x:v>PNJ-ROLE-19</x:v>
      </x:c>
      <x:c r="B824" s="13" t="str">
        <x:v>Intendante de navire</x:v>
      </x:c>
      <x:c r="C824" s="13" t="str">
        <x:v>Mondes</x:v>
      </x:c>
      <x:c r="D824" s="13" t="str">
        <x:v>Métiers et PNJ</x:v>
      </x:c>
      <x:c r="E824" s="13" t="str">
        <x:v>Lire Mondes</x:v>
      </x:c>
      <x:c r="F824" s="13" t="str">
        <x:v>Reconstitution documentée V4 — nouvelle rédaction V5</x:v>
      </x:c>
      <x:c r="G824" s="15" t="n">
        <x:v>11</x:v>
      </x:c>
      <x:c r="H824" s="15" t="n">
        <x:v>24</x:v>
      </x:c>
    </x:row>
    <x:row r="825" ht="52" customHeight="1">
      <x:c r="A825" s="13" t="str">
        <x:v>PNJ-ROLE-20</x:v>
      </x:c>
      <x:c r="B825" s="13" t="str">
        <x:v>Gardien du mausolée</x:v>
      </x:c>
      <x:c r="C825" s="13" t="str">
        <x:v>Mondes</x:v>
      </x:c>
      <x:c r="D825" s="13" t="str">
        <x:v>Métiers et PNJ</x:v>
      </x:c>
      <x:c r="E825" s="13" t="str">
        <x:v>Lire Mondes</x:v>
      </x:c>
      <x:c r="F825" s="13" t="str">
        <x:v>Reconstitution documentée V4 — nouvelle rédaction V5</x:v>
      </x:c>
      <x:c r="G825" s="15" t="n">
        <x:v>11</x:v>
      </x:c>
      <x:c r="H825" s="15" t="n">
        <x:v>25</x:v>
      </x:c>
    </x:row>
    <x:row r="826" ht="52" customHeight="1">
      <x:c r="A826" s="13" t="str">
        <x:v>CULT-01</x:v>
      </x:c>
      <x:c r="B826" s="13" t="str">
        <x:v>Salutation — un visiteur pressé</x:v>
      </x:c>
      <x:c r="C826" s="13" t="str">
        <x:v>Mondes</x:v>
      </x:c>
      <x:c r="D826" s="13" t="str">
        <x:v>Vie et culture</x:v>
      </x:c>
      <x:c r="E826" s="13" t="str">
        <x:v>Lire Mondes</x:v>
      </x:c>
      <x:c r="F826" s="13" t="str">
        <x:v>Reconstitution documentée V4 — nouvelle rédaction V5</x:v>
      </x:c>
      <x:c r="G826" s="15" t="n">
        <x:v>11</x:v>
      </x:c>
      <x:c r="H826" s="15" t="n">
        <x:v>6</x:v>
      </x:c>
    </x:row>
    <x:row r="827" ht="52" customHeight="1">
      <x:c r="A827" s="13" t="str">
        <x:v>CULT-02</x:v>
      </x:c>
      <x:c r="B827" s="13" t="str">
        <x:v>Salutation — une rencontre de novice</x:v>
      </x:c>
      <x:c r="C827" s="13" t="str">
        <x:v>Mondes</x:v>
      </x:c>
      <x:c r="D827" s="13" t="str">
        <x:v>Vie et culture</x:v>
      </x:c>
      <x:c r="E827" s="13" t="str">
        <x:v>Lire Mondes</x:v>
      </x:c>
      <x:c r="F827" s="13" t="str">
        <x:v>Reconstitution documentée V4 — nouvelle rédaction V5</x:v>
      </x:c>
      <x:c r="G827" s="15" t="n">
        <x:v>11</x:v>
      </x:c>
      <x:c r="H827" s="15" t="n">
        <x:v>7</x:v>
      </x:c>
    </x:row>
    <x:row r="828" ht="52" customHeight="1">
      <x:c r="A828" s="13" t="str">
        <x:v>CULT-03</x:v>
      </x:c>
      <x:c r="B828" s="13" t="str">
        <x:v>Salutation — un retour de chasse</x:v>
      </x:c>
      <x:c r="C828" s="13" t="str">
        <x:v>Mondes</x:v>
      </x:c>
      <x:c r="D828" s="13" t="str">
        <x:v>Vie et culture</x:v>
      </x:c>
      <x:c r="E828" s="13" t="str">
        <x:v>Lire Mondes</x:v>
      </x:c>
      <x:c r="F828" s="13" t="str">
        <x:v>Reconstitution documentée V4 — nouvelle rédaction V5</x:v>
      </x:c>
      <x:c r="G828" s="15" t="n">
        <x:v>11</x:v>
      </x:c>
      <x:c r="H828" s="15" t="n">
        <x:v>8</x:v>
      </x:c>
    </x:row>
    <x:row r="829" ht="52" customHeight="1">
      <x:c r="A829" s="13" t="str">
        <x:v>CULT-04</x:v>
      </x:c>
      <x:c r="B829" s="13" t="str">
        <x:v>Salutation — une rivalité ancienne</x:v>
      </x:c>
      <x:c r="C829" s="13" t="str">
        <x:v>Mondes</x:v>
      </x:c>
      <x:c r="D829" s="13" t="str">
        <x:v>Vie et culture</x:v>
      </x:c>
      <x:c r="E829" s="13" t="str">
        <x:v>Lire Mondes</x:v>
      </x:c>
      <x:c r="F829" s="13" t="str">
        <x:v>Reconstitution documentée V4 — nouvelle rédaction V5</x:v>
      </x:c>
      <x:c r="G829" s="15" t="n">
        <x:v>11</x:v>
      </x:c>
      <x:c r="H829" s="15" t="n">
        <x:v>9</x:v>
      </x:c>
    </x:row>
    <x:row r="830" ht="52" customHeight="1">
      <x:c r="A830" s="13" t="str">
        <x:v>CULT-05</x:v>
      </x:c>
      <x:c r="B830" s="13" t="str">
        <x:v>Salutation — un échange entre artisans</x:v>
      </x:c>
      <x:c r="C830" s="13" t="str">
        <x:v>Mondes</x:v>
      </x:c>
      <x:c r="D830" s="13" t="str">
        <x:v>Vie et culture</x:v>
      </x:c>
      <x:c r="E830" s="13" t="str">
        <x:v>Lire Mondes</x:v>
      </x:c>
      <x:c r="F830" s="13" t="str">
        <x:v>Reconstitution documentée V4 — nouvelle rédaction V5</x:v>
      </x:c>
      <x:c r="G830" s="15" t="n">
        <x:v>11</x:v>
      </x:c>
      <x:c r="H830" s="15" t="n">
        <x:v>10</x:v>
      </x:c>
    </x:row>
    <x:row r="831" ht="52" customHeight="1">
      <x:c r="A831" s="13" t="str">
        <x:v>CULT-06</x:v>
      </x:c>
      <x:c r="B831" s="13" t="str">
        <x:v>Salutation — une audience solennelle</x:v>
      </x:c>
      <x:c r="C831" s="13" t="str">
        <x:v>Mondes</x:v>
      </x:c>
      <x:c r="D831" s="13" t="str">
        <x:v>Vie et culture</x:v>
      </x:c>
      <x:c r="E831" s="13" t="str">
        <x:v>Lire Mondes</x:v>
      </x:c>
      <x:c r="F831" s="13" t="str">
        <x:v>Reconstitution documentée V4 — nouvelle rédaction V5</x:v>
      </x:c>
      <x:c r="G831" s="15" t="n">
        <x:v>11</x:v>
      </x:c>
      <x:c r="H831" s="15" t="n">
        <x:v>11</x:v>
      </x:c>
    </x:row>
    <x:row r="832" ht="52" customHeight="1">
      <x:c r="A832" s="13" t="str">
        <x:v>CULT-07</x:v>
      </x:c>
      <x:c r="B832" s="13" t="str">
        <x:v>Mémoire de chasse — un trophée incomplet</x:v>
      </x:c>
      <x:c r="C832" s="13" t="str">
        <x:v>Mondes</x:v>
      </x:c>
      <x:c r="D832" s="13" t="str">
        <x:v>Vie et culture</x:v>
      </x:c>
      <x:c r="E832" s="13" t="str">
        <x:v>Lire Mondes</x:v>
      </x:c>
      <x:c r="F832" s="13" t="str">
        <x:v>Reconstitution documentée V4 — nouvelle rédaction V5</x:v>
      </x:c>
      <x:c r="G832" s="15" t="n">
        <x:v>11</x:v>
      </x:c>
      <x:c r="H832" s="15" t="n">
        <x:v>12</x:v>
      </x:c>
    </x:row>
    <x:row r="833" ht="52" customHeight="1">
      <x:c r="A833" s="13" t="str">
        <x:v>CULT-08</x:v>
      </x:c>
      <x:c r="B833" s="13" t="str">
        <x:v>Mémoire de chasse — une victoire partagée</x:v>
      </x:c>
      <x:c r="C833" s="13" t="str">
        <x:v>Mondes</x:v>
      </x:c>
      <x:c r="D833" s="13" t="str">
        <x:v>Vie et culture</x:v>
      </x:c>
      <x:c r="E833" s="13" t="str">
        <x:v>Lire Mondes</x:v>
      </x:c>
      <x:c r="F833" s="13" t="str">
        <x:v>Reconstitution documentée V4 — nouvelle rédaction V5</x:v>
      </x:c>
      <x:c r="G833" s="15" t="n">
        <x:v>11</x:v>
      </x:c>
      <x:c r="H833" s="15" t="n">
        <x:v>13</x:v>
      </x:c>
    </x:row>
    <x:row r="834" ht="52" customHeight="1">
      <x:c r="A834" s="13" t="str">
        <x:v>CULT-09</x:v>
      </x:c>
      <x:c r="B834" s="13" t="str">
        <x:v>Mémoire de chasse — une trace contestée</x:v>
      </x:c>
      <x:c r="C834" s="13" t="str">
        <x:v>Mondes</x:v>
      </x:c>
      <x:c r="D834" s="13" t="str">
        <x:v>Vie et culture</x:v>
      </x:c>
      <x:c r="E834" s="13" t="str">
        <x:v>Lire Mondes</x:v>
      </x:c>
      <x:c r="F834" s="13" t="str">
        <x:v>Reconstitution documentée V4 — nouvelle rédaction V5</x:v>
      </x:c>
      <x:c r="G834" s="15" t="n">
        <x:v>11</x:v>
      </x:c>
      <x:c r="H834" s="15" t="n">
        <x:v>14</x:v>
      </x:c>
    </x:row>
    <x:row r="835" ht="52" customHeight="1">
      <x:c r="A835" s="13" t="str">
        <x:v>CULT-10</x:v>
      </x:c>
      <x:c r="B835" s="13" t="str">
        <x:v>Mémoire de chasse — un témoin absent</x:v>
      </x:c>
      <x:c r="C835" s="13" t="str">
        <x:v>Mondes</x:v>
      </x:c>
      <x:c r="D835" s="13" t="str">
        <x:v>Vie et culture</x:v>
      </x:c>
      <x:c r="E835" s="13" t="str">
        <x:v>Lire Mondes</x:v>
      </x:c>
      <x:c r="F835" s="13" t="str">
        <x:v>Reconstitution documentée V4 — nouvelle rédaction V5</x:v>
      </x:c>
      <x:c r="G835" s="15" t="n">
        <x:v>11</x:v>
      </x:c>
      <x:c r="H835" s="15" t="n">
        <x:v>15</x:v>
      </x:c>
    </x:row>
    <x:row r="836" ht="52" customHeight="1">
      <x:c r="A836" s="13" t="str">
        <x:v>CULT-11</x:v>
      </x:c>
      <x:c r="B836" s="13" t="str">
        <x:v>Mémoire de chasse — un objet rendu</x:v>
      </x:c>
      <x:c r="C836" s="13" t="str">
        <x:v>Mondes</x:v>
      </x:c>
      <x:c r="D836" s="13" t="str">
        <x:v>Vie et culture</x:v>
      </x:c>
      <x:c r="E836" s="13" t="str">
        <x:v>Lire Mondes</x:v>
      </x:c>
      <x:c r="F836" s="13" t="str">
        <x:v>Reconstitution documentée V4 — nouvelle rédaction V5</x:v>
      </x:c>
      <x:c r="G836" s="15" t="n">
        <x:v>11</x:v>
      </x:c>
      <x:c r="H836" s="15" t="n">
        <x:v>16</x:v>
      </x:c>
    </x:row>
    <x:row r="837" ht="52" customHeight="1">
      <x:c r="A837" s="13" t="str">
        <x:v>CULT-12</x:v>
      </x:c>
      <x:c r="B837" s="13" t="str">
        <x:v>Mémoire de chasse — un héritage transmis</x:v>
      </x:c>
      <x:c r="C837" s="13" t="str">
        <x:v>Mondes</x:v>
      </x:c>
      <x:c r="D837" s="13" t="str">
        <x:v>Vie et culture</x:v>
      </x:c>
      <x:c r="E837" s="13" t="str">
        <x:v>Lire Mondes</x:v>
      </x:c>
      <x:c r="F837" s="13" t="str">
        <x:v>Reconstitution documentée V4 — nouvelle rédaction V5</x:v>
      </x:c>
      <x:c r="G837" s="15" t="n">
        <x:v>11</x:v>
      </x:c>
      <x:c r="H837" s="15" t="n">
        <x:v>17</x:v>
      </x:c>
    </x:row>
    <x:row r="838" ht="52" customHeight="1">
      <x:c r="A838" s="13" t="str">
        <x:v>CULT-13</x:v>
      </x:c>
      <x:c r="B838" s="13" t="str">
        <x:v>Accueil — un jeune chasseur</x:v>
      </x:c>
      <x:c r="C838" s="13" t="str">
        <x:v>Mondes</x:v>
      </x:c>
      <x:c r="D838" s="13" t="str">
        <x:v>Vie et culture</x:v>
      </x:c>
      <x:c r="E838" s="13" t="str">
        <x:v>Lire Mondes</x:v>
      </x:c>
      <x:c r="F838" s="13" t="str">
        <x:v>Reconstitution documentée V4 — nouvelle rédaction V5</x:v>
      </x:c>
      <x:c r="G838" s="15" t="n">
        <x:v>11</x:v>
      </x:c>
      <x:c r="H838" s="15" t="n">
        <x:v>18</x:v>
      </x:c>
    </x:row>
    <x:row r="839" ht="52" customHeight="1">
      <x:c r="A839" s="13" t="str">
        <x:v>CULT-14</x:v>
      </x:c>
      <x:c r="B839" s="13" t="str">
        <x:v>Accueil — un visiteur d’un autre clan</x:v>
      </x:c>
      <x:c r="C839" s="13" t="str">
        <x:v>Mondes</x:v>
      </x:c>
      <x:c r="D839" s="13" t="str">
        <x:v>Vie et culture</x:v>
      </x:c>
      <x:c r="E839" s="13" t="str">
        <x:v>Lire Mondes</x:v>
      </x:c>
      <x:c r="F839" s="13" t="str">
        <x:v>Reconstitution documentée V4 — nouvelle rédaction V5</x:v>
      </x:c>
      <x:c r="G839" s="15" t="n">
        <x:v>11</x:v>
      </x:c>
      <x:c r="H839" s="15" t="n">
        <x:v>19</x:v>
      </x:c>
    </x:row>
    <x:row r="840" ht="52" customHeight="1">
      <x:c r="A840" s="13" t="str">
        <x:v>CULT-15</x:v>
      </x:c>
      <x:c r="B840" s="13" t="str">
        <x:v>Accueil — un équipier blessé</x:v>
      </x:c>
      <x:c r="C840" s="13" t="str">
        <x:v>Mondes</x:v>
      </x:c>
      <x:c r="D840" s="13" t="str">
        <x:v>Vie et culture</x:v>
      </x:c>
      <x:c r="E840" s="13" t="str">
        <x:v>Lire Mondes</x:v>
      </x:c>
      <x:c r="F840" s="13" t="str">
        <x:v>Reconstitution documentée V4 — nouvelle rédaction V5</x:v>
      </x:c>
      <x:c r="G840" s="15" t="n">
        <x:v>11</x:v>
      </x:c>
      <x:c r="H840" s="15" t="n">
        <x:v>20</x:v>
      </x:c>
    </x:row>
    <x:row r="841" ht="52" customHeight="1">
      <x:c r="A841" s="13" t="str">
        <x:v>CULT-16</x:v>
      </x:c>
      <x:c r="B841" s="13" t="str">
        <x:v>Accueil — un survivant de catastrophe</x:v>
      </x:c>
      <x:c r="C841" s="13" t="str">
        <x:v>Mondes</x:v>
      </x:c>
      <x:c r="D841" s="13" t="str">
        <x:v>Vie et culture</x:v>
      </x:c>
      <x:c r="E841" s="13" t="str">
        <x:v>Lire Mondes</x:v>
      </x:c>
      <x:c r="F841" s="13" t="str">
        <x:v>Reconstitution documentée V4 — nouvelle rédaction V5</x:v>
      </x:c>
      <x:c r="G841" s="15" t="n">
        <x:v>11</x:v>
      </x:c>
      <x:c r="H841" s="15" t="n">
        <x:v>21</x:v>
      </x:c>
    </x:row>
    <x:row r="842" ht="52" customHeight="1">
      <x:c r="A842" s="13" t="str">
        <x:v>CULT-17</x:v>
      </x:c>
      <x:c r="B842" s="13" t="str">
        <x:v>Accueil — un maître de passage</x:v>
      </x:c>
      <x:c r="C842" s="13" t="str">
        <x:v>Mondes</x:v>
      </x:c>
      <x:c r="D842" s="13" t="str">
        <x:v>Vie et culture</x:v>
      </x:c>
      <x:c r="E842" s="13" t="str">
        <x:v>Lire Mondes</x:v>
      </x:c>
      <x:c r="F842" s="13" t="str">
        <x:v>Reconstitution documentée V4 — nouvelle rédaction V5</x:v>
      </x:c>
      <x:c r="G842" s="15" t="n">
        <x:v>11</x:v>
      </x:c>
      <x:c r="H842" s="15" t="n">
        <x:v>22</x:v>
      </x:c>
    </x:row>
    <x:row r="843" ht="52" customHeight="1">
      <x:c r="A843" s="13" t="str">
        <x:v>CULT-18</x:v>
      </x:c>
      <x:c r="B843" s="13" t="str">
        <x:v>Accueil — un compagnon qui repart</x:v>
      </x:c>
      <x:c r="C843" s="13" t="str">
        <x:v>Mondes</x:v>
      </x:c>
      <x:c r="D843" s="13" t="str">
        <x:v>Vie et culture</x:v>
      </x:c>
      <x:c r="E843" s="13" t="str">
        <x:v>Lire Mondes</x:v>
      </x:c>
      <x:c r="F843" s="13" t="str">
        <x:v>Reconstitution documentée V4 — nouvelle rédaction V5</x:v>
      </x:c>
      <x:c r="G843" s="15" t="n">
        <x:v>11</x:v>
      </x:c>
      <x:c r="H843" s="15" t="n">
        <x:v>23</x:v>
      </x:c>
    </x:row>
    <x:row r="844" ht="52" customHeight="1">
      <x:c r="A844" s="13" t="str">
        <x:v>CULT-19</x:v>
      </x:c>
      <x:c r="B844" s="13" t="str">
        <x:v>Repas de retour — une table de cohorte</x:v>
      </x:c>
      <x:c r="C844" s="13" t="str">
        <x:v>Mondes</x:v>
      </x:c>
      <x:c r="D844" s="13" t="str">
        <x:v>Vie et culture</x:v>
      </x:c>
      <x:c r="E844" s="13" t="str">
        <x:v>Lire Mondes</x:v>
      </x:c>
      <x:c r="F844" s="13" t="str">
        <x:v>Reconstitution documentée V4 — nouvelle rédaction V5</x:v>
      </x:c>
      <x:c r="G844" s="15" t="n">
        <x:v>11</x:v>
      </x:c>
      <x:c r="H844" s="15" t="n">
        <x:v>24</x:v>
      </x:c>
    </x:row>
    <x:row r="845" ht="52" customHeight="1">
      <x:c r="A845" s="13" t="str">
        <x:v>CULT-20</x:v>
      </x:c>
      <x:c r="B845" s="13" t="str">
        <x:v>Repas de retour — un repas de navire</x:v>
      </x:c>
      <x:c r="C845" s="13" t="str">
        <x:v>Mondes</x:v>
      </x:c>
      <x:c r="D845" s="13" t="str">
        <x:v>Vie et culture</x:v>
      </x:c>
      <x:c r="E845" s="13" t="str">
        <x:v>Lire Mondes</x:v>
      </x:c>
      <x:c r="F845" s="13" t="str">
        <x:v>Reconstitution documentée V4 — nouvelle rédaction V5</x:v>
      </x:c>
      <x:c r="G845" s="15" t="n">
        <x:v>11</x:v>
      </x:c>
      <x:c r="H845" s="15" t="n">
        <x:v>25</x:v>
      </x:c>
    </x:row>
    <x:row r="846" ht="52" customHeight="1">
      <x:c r="A846" s="13" t="str">
        <x:v>CULT-21</x:v>
      </x:c>
      <x:c r="B846" s="13" t="str">
        <x:v>Repas de retour — une halte de caravanier</x:v>
      </x:c>
      <x:c r="C846" s="13" t="str">
        <x:v>Mondes</x:v>
      </x:c>
      <x:c r="D846" s="13" t="str">
        <x:v>Vie et culture</x:v>
      </x:c>
      <x:c r="E846" s="13" t="str">
        <x:v>Lire Mondes</x:v>
      </x:c>
      <x:c r="F846" s="13" t="str">
        <x:v>Reconstitution documentée V4 — nouvelle rédaction V5</x:v>
      </x:c>
      <x:c r="G846" s="15" t="n">
        <x:v>11</x:v>
      </x:c>
      <x:c r="H846" s="15" t="n">
        <x:v>26</x:v>
      </x:c>
    </x:row>
    <x:row r="847" ht="52" customHeight="1">
      <x:c r="A847" s="13" t="str">
        <x:v>CULT-22</x:v>
      </x:c>
      <x:c r="B847" s="13" t="str">
        <x:v>Repas de retour — un récit de rival</x:v>
      </x:c>
      <x:c r="C847" s="13" t="str">
        <x:v>Mondes</x:v>
      </x:c>
      <x:c r="D847" s="13" t="str">
        <x:v>Vie et culture</x:v>
      </x:c>
      <x:c r="E847" s="13" t="str">
        <x:v>Lire Mondes</x:v>
      </x:c>
      <x:c r="F847" s="13" t="str">
        <x:v>Reconstitution documentée V4 — nouvelle rédaction V5</x:v>
      </x:c>
      <x:c r="G847" s="15" t="n">
        <x:v>11</x:v>
      </x:c>
      <x:c r="H847" s="15" t="n">
        <x:v>27</x:v>
      </x:c>
    </x:row>
    <x:row r="848" ht="52" customHeight="1">
      <x:c r="A848" s="13" t="str">
        <x:v>CULT-23</x:v>
      </x:c>
      <x:c r="B848" s="13" t="str">
        <x:v>Repas de retour — un accueil cérémoniel</x:v>
      </x:c>
      <x:c r="C848" s="13" t="str">
        <x:v>Mondes</x:v>
      </x:c>
      <x:c r="D848" s="13" t="str">
        <x:v>Vie et culture</x:v>
      </x:c>
      <x:c r="E848" s="13" t="str">
        <x:v>Lire Mondes</x:v>
      </x:c>
      <x:c r="F848" s="13" t="str">
        <x:v>Reconstitution documentée V4 — nouvelle rédaction V5</x:v>
      </x:c>
      <x:c r="G848" s="15" t="n">
        <x:v>11</x:v>
      </x:c>
      <x:c r="H848" s="15" t="n">
        <x:v>28</x:v>
      </x:c>
    </x:row>
    <x:row r="849" ht="52" customHeight="1">
      <x:c r="A849" s="13" t="str">
        <x:v>CULT-24</x:v>
      </x:c>
      <x:c r="B849" s="13" t="str">
        <x:v>Repas de retour — un repas silencieux après une perte</x:v>
      </x:c>
      <x:c r="C849" s="13" t="str">
        <x:v>Mondes</x:v>
      </x:c>
      <x:c r="D849" s="13" t="str">
        <x:v>Vie et culture</x:v>
      </x:c>
      <x:c r="E849" s="13" t="str">
        <x:v>Lire Mondes</x:v>
      </x:c>
      <x:c r="F849" s="13" t="str">
        <x:v>Reconstitution documentée V4 — nouvelle rédaction V5</x:v>
      </x:c>
      <x:c r="G849" s="15" t="n">
        <x:v>11</x:v>
      </x:c>
      <x:c r="H849" s="15" t="n">
        <x:v>29</x:v>
      </x:c>
    </x:row>
    <x:row r="850" ht="52" customHeight="1">
      <x:c r="A850" s="13" t="str">
        <x:v>CULT-25</x:v>
      </x:c>
      <x:c r="B850" s="13" t="str">
        <x:v>C’ntlip et halte de retour — une coupe offerte après la chasse</x:v>
      </x:c>
      <x:c r="C850" s="13" t="str">
        <x:v>Mondes</x:v>
      </x:c>
      <x:c r="D850" s="13" t="str">
        <x:v>Vie et culture</x:v>
      </x:c>
      <x:c r="E850" s="13" t="str">
        <x:v>Lire Mondes</x:v>
      </x:c>
      <x:c r="F850" s="13" t="str">
        <x:v>Reconstitution documentée V4 — nouvelle rédaction V5</x:v>
      </x:c>
      <x:c r="G850" s="15" t="n">
        <x:v>11</x:v>
      </x:c>
      <x:c r="H850" s="15" t="n">
        <x:v>30</x:v>
      </x:c>
    </x:row>
    <x:row r="851" ht="52" customHeight="1">
      <x:c r="A851" s="13" t="str">
        <x:v>CULT-26</x:v>
      </x:c>
      <x:c r="B851" s="13" t="str">
        <x:v>C’ntlip et halte de retour — le rangement du service partagé</x:v>
      </x:c>
      <x:c r="C851" s="13" t="str">
        <x:v>Mondes</x:v>
      </x:c>
      <x:c r="D851" s="13" t="str">
        <x:v>Vie et culture</x:v>
      </x:c>
      <x:c r="E851" s="13" t="str">
        <x:v>Lire Mondes</x:v>
      </x:c>
      <x:c r="F851" s="13" t="str">
        <x:v>Reconstitution documentée V4 — nouvelle rédaction V5</x:v>
      </x:c>
      <x:c r="G851" s="15" t="n">
        <x:v>11</x:v>
      </x:c>
      <x:c r="H851" s="15" t="n">
        <x:v>31</x:v>
      </x:c>
    </x:row>
    <x:row r="852" ht="52" customHeight="1">
      <x:c r="A852" s="13" t="str">
        <x:v>CULT-27</x:v>
      </x:c>
      <x:c r="B852" s="13" t="str">
        <x:v>C’ntlip et halte de retour — un récit de compagnon absent</x:v>
      </x:c>
      <x:c r="C852" s="13" t="str">
        <x:v>Mondes</x:v>
      </x:c>
      <x:c r="D852" s="13" t="str">
        <x:v>Vie et culture</x:v>
      </x:c>
      <x:c r="E852" s="13" t="str">
        <x:v>Lire Mondes</x:v>
      </x:c>
      <x:c r="F852" s="13" t="str">
        <x:v>Reconstitution documentée V4 — nouvelle rédaction V5</x:v>
      </x:c>
      <x:c r="G852" s="15" t="n">
        <x:v>11</x:v>
      </x:c>
      <x:c r="H852" s="15" t="n">
        <x:v>32</x:v>
      </x:c>
    </x:row>
    <x:row r="853" ht="52" customHeight="1">
      <x:c r="A853" s="13" t="str">
        <x:v>CULT-28</x:v>
      </x:c>
      <x:c r="B853" s="13" t="str">
        <x:v>C’ntlip et halte de retour — le choix d’une coupe sans boisson</x:v>
      </x:c>
      <x:c r="C853" s="13" t="str">
        <x:v>Mondes</x:v>
      </x:c>
      <x:c r="D853" s="13" t="str">
        <x:v>Vie et culture</x:v>
      </x:c>
      <x:c r="E853" s="13" t="str">
        <x:v>Lire Mondes</x:v>
      </x:c>
      <x:c r="F853" s="13" t="str">
        <x:v>Reconstitution documentée V4 — nouvelle rédaction V5</x:v>
      </x:c>
      <x:c r="G853" s="15" t="n">
        <x:v>11</x:v>
      </x:c>
      <x:c r="H853" s="15" t="n">
        <x:v>33</x:v>
      </x:c>
    </x:row>
    <x:row r="854" ht="52" customHeight="1">
      <x:c r="A854" s="13" t="str">
        <x:v>CULT-29</x:v>
      </x:c>
      <x:c r="B854" s="13" t="str">
        <x:v>C’ntlip et halte de retour — une halte dans le navire de clan</x:v>
      </x:c>
      <x:c r="C854" s="13" t="str">
        <x:v>Mondes</x:v>
      </x:c>
      <x:c r="D854" s="13" t="str">
        <x:v>Vie et culture</x:v>
      </x:c>
      <x:c r="E854" s="13" t="str">
        <x:v>Lire Mondes</x:v>
      </x:c>
      <x:c r="F854" s="13" t="str">
        <x:v>Reconstitution documentée V4 — nouvelle rédaction V5</x:v>
      </x:c>
      <x:c r="G854" s="15" t="n">
        <x:v>11</x:v>
      </x:c>
      <x:c r="H854" s="15" t="n">
        <x:v>34</x:v>
      </x:c>
    </x:row>
    <x:row r="855" ht="52" customHeight="1">
      <x:c r="A855" s="13" t="str">
        <x:v>CULT-30</x:v>
      </x:c>
      <x:c r="B855" s="13" t="str">
        <x:v>C’ntlip et halte de retour — une invitation à la résidence</x:v>
      </x:c>
      <x:c r="C855" s="13" t="str">
        <x:v>Mondes</x:v>
      </x:c>
      <x:c r="D855" s="13" t="str">
        <x:v>Vie et culture</x:v>
      </x:c>
      <x:c r="E855" s="13" t="str">
        <x:v>Lire Mondes</x:v>
      </x:c>
      <x:c r="F855" s="13" t="str">
        <x:v>Reconstitution documentée V4 — nouvelle rédaction V5</x:v>
      </x:c>
      <x:c r="G855" s="15" t="n">
        <x:v>11</x:v>
      </x:c>
      <x:c r="H855" s="15" t="n">
        <x:v>35</x:v>
      </x:c>
    </x:row>
    <x:row r="856" ht="52" customHeight="1">
      <x:c r="A856" s="13" t="str">
        <x:v>CULT-31</x:v>
      </x:c>
      <x:c r="B856" s="13" t="str">
        <x:v>Deuil et souvenir — un masque sans porteur</x:v>
      </x:c>
      <x:c r="C856" s="13" t="str">
        <x:v>Mondes</x:v>
      </x:c>
      <x:c r="D856" s="13" t="str">
        <x:v>Vie et culture</x:v>
      </x:c>
      <x:c r="E856" s="13" t="str">
        <x:v>Lire Mondes</x:v>
      </x:c>
      <x:c r="F856" s="13" t="str">
        <x:v>Reconstitution documentée V4 — nouvelle rédaction V5</x:v>
      </x:c>
      <x:c r="G856" s="15" t="n">
        <x:v>11</x:v>
      </x:c>
      <x:c r="H856" s="15" t="n">
        <x:v>36</x:v>
      </x:c>
    </x:row>
    <x:row r="857" ht="52" customHeight="1">
      <x:c r="A857" s="13" t="str">
        <x:v>CULT-32</x:v>
      </x:c>
      <x:c r="B857" s="13" t="str">
        <x:v>Deuil et souvenir — une route interrompue</x:v>
      </x:c>
      <x:c r="C857" s="13" t="str">
        <x:v>Mondes</x:v>
      </x:c>
      <x:c r="D857" s="13" t="str">
        <x:v>Vie et culture</x:v>
      </x:c>
      <x:c r="E857" s="13" t="str">
        <x:v>Lire Mondes</x:v>
      </x:c>
      <x:c r="F857" s="13" t="str">
        <x:v>Reconstitution documentée V4 — nouvelle rédaction V5</x:v>
      </x:c>
      <x:c r="G857" s="15" t="n">
        <x:v>11</x:v>
      </x:c>
      <x:c r="H857" s="15" t="n">
        <x:v>37</x:v>
      </x:c>
    </x:row>
    <x:row r="858" ht="52" customHeight="1">
      <x:c r="A858" s="13" t="str">
        <x:v>CULT-33</x:v>
      </x:c>
      <x:c r="B858" s="13" t="str">
        <x:v>Deuil et souvenir — un outil laissé à un élève</x:v>
      </x:c>
      <x:c r="C858" s="13" t="str">
        <x:v>Mondes</x:v>
      </x:c>
      <x:c r="D858" s="13" t="str">
        <x:v>Vie et culture</x:v>
      </x:c>
      <x:c r="E858" s="13" t="str">
        <x:v>Lire Mondes</x:v>
      </x:c>
      <x:c r="F858" s="13" t="str">
        <x:v>Reconstitution documentée V4 — nouvelle rédaction V5</x:v>
      </x:c>
      <x:c r="G858" s="15" t="n">
        <x:v>11</x:v>
      </x:c>
      <x:c r="H858" s="15" t="n">
        <x:v>38</x:v>
      </x:c>
    </x:row>
    <x:row r="859" ht="52" customHeight="1">
      <x:c r="A859" s="13" t="str">
        <x:v>CULT-34</x:v>
      </x:c>
      <x:c r="B859" s="13" t="str">
        <x:v>Deuil et souvenir — une chambre réattribuée</x:v>
      </x:c>
      <x:c r="C859" s="13" t="str">
        <x:v>Mondes</x:v>
      </x:c>
      <x:c r="D859" s="13" t="str">
        <x:v>Vie et culture</x:v>
      </x:c>
      <x:c r="E859" s="13" t="str">
        <x:v>Lire Mondes</x:v>
      </x:c>
      <x:c r="F859" s="13" t="str">
        <x:v>Reconstitution documentée V4 — nouvelle rédaction V5</x:v>
      </x:c>
      <x:c r="G859" s="15" t="n">
        <x:v>11</x:v>
      </x:c>
      <x:c r="H859" s="15" t="n">
        <x:v>39</x:v>
      </x:c>
    </x:row>
    <x:row r="860" ht="52" customHeight="1">
      <x:c r="A860" s="13" t="str">
        <x:v>CULT-35</x:v>
      </x:c>
      <x:c r="B860" s="13" t="str">
        <x:v>Deuil et souvenir — un ancien récit repris</x:v>
      </x:c>
      <x:c r="C860" s="13" t="str">
        <x:v>Mondes</x:v>
      </x:c>
      <x:c r="D860" s="13" t="str">
        <x:v>Vie et culture</x:v>
      </x:c>
      <x:c r="E860" s="13" t="str">
        <x:v>Lire Mondes</x:v>
      </x:c>
      <x:c r="F860" s="13" t="str">
        <x:v>Reconstitution documentée V4 — nouvelle rédaction V5</x:v>
      </x:c>
      <x:c r="G860" s="15" t="n">
        <x:v>11</x:v>
      </x:c>
      <x:c r="H860" s="15" t="n">
        <x:v>40</x:v>
      </x:c>
    </x:row>
    <x:row r="861" ht="52" customHeight="1">
      <x:c r="A861" s="13" t="str">
        <x:v>CULT-36</x:v>
      </x:c>
      <x:c r="B861" s="13" t="str">
        <x:v>Deuil et souvenir — un départ volontaire</x:v>
      </x:c>
      <x:c r="C861" s="13" t="str">
        <x:v>Mondes</x:v>
      </x:c>
      <x:c r="D861" s="13" t="str">
        <x:v>Vie et culture</x:v>
      </x:c>
      <x:c r="E861" s="13" t="str">
        <x:v>Lire Mondes</x:v>
      </x:c>
      <x:c r="F861" s="13" t="str">
        <x:v>Reconstitution documentée V4 — nouvelle rédaction V5</x:v>
      </x:c>
      <x:c r="G861" s="15" t="n">
        <x:v>11</x:v>
      </x:c>
      <x:c r="H861" s="15" t="n">
        <x:v>41</x:v>
      </x:c>
    </x:row>
    <x:row r="862" ht="52" customHeight="1">
      <x:c r="A862" s="13" t="str">
        <x:v>CULT-37</x:v>
      </x:c>
      <x:c r="B862" s="13" t="str">
        <x:v>Apprentissage — une piste ancienne</x:v>
      </x:c>
      <x:c r="C862" s="13" t="str">
        <x:v>Mondes</x:v>
      </x:c>
      <x:c r="D862" s="13" t="str">
        <x:v>Vie et culture</x:v>
      </x:c>
      <x:c r="E862" s="13" t="str">
        <x:v>Lire Mondes</x:v>
      </x:c>
      <x:c r="F862" s="13" t="str">
        <x:v>Reconstitution documentée V4 — nouvelle rédaction V5</x:v>
      </x:c>
      <x:c r="G862" s="15" t="n">
        <x:v>11</x:v>
      </x:c>
      <x:c r="H862" s="15" t="n">
        <x:v>42</x:v>
      </x:c>
    </x:row>
    <x:row r="863" ht="52" customHeight="1">
      <x:c r="A863" s="13" t="str">
        <x:v>CULT-38</x:v>
      </x:c>
      <x:c r="B863" s="13" t="str">
        <x:v>Apprentissage — un saut trop long</x:v>
      </x:c>
      <x:c r="C863" s="13" t="str">
        <x:v>Mondes</x:v>
      </x:c>
      <x:c r="D863" s="13" t="str">
        <x:v>Vie et culture</x:v>
      </x:c>
      <x:c r="E863" s="13" t="str">
        <x:v>Lire Mondes</x:v>
      </x:c>
      <x:c r="F863" s="13" t="str">
        <x:v>Reconstitution documentée V4 — nouvelle rédaction V5</x:v>
      </x:c>
      <x:c r="G863" s="15" t="n">
        <x:v>11</x:v>
      </x:c>
      <x:c r="H863" s="15" t="n">
        <x:v>43</x:v>
      </x:c>
    </x:row>
    <x:row r="864" ht="52" customHeight="1">
      <x:c r="A864" s="13" t="str">
        <x:v>CULT-39</x:v>
      </x:c>
      <x:c r="B864" s="13" t="str">
        <x:v>Apprentissage — une approche bruyante</x:v>
      </x:c>
      <x:c r="C864" s="13" t="str">
        <x:v>Mondes</x:v>
      </x:c>
      <x:c r="D864" s="13" t="str">
        <x:v>Vie et culture</x:v>
      </x:c>
      <x:c r="E864" s="13" t="str">
        <x:v>Lire Mondes</x:v>
      </x:c>
      <x:c r="F864" s="13" t="str">
        <x:v>Reconstitution documentée V4 — nouvelle rédaction V5</x:v>
      </x:c>
      <x:c r="G864" s="15" t="n">
        <x:v>11</x:v>
      </x:c>
      <x:c r="H864" s="15" t="n">
        <x:v>44</x:v>
      </x:c>
    </x:row>
    <x:row r="865" ht="52" customHeight="1">
      <x:c r="A865" s="13" t="str">
        <x:v>CULT-40</x:v>
      </x:c>
      <x:c r="B865" s="13" t="str">
        <x:v>Apprentissage — une arme mal adaptée</x:v>
      </x:c>
      <x:c r="C865" s="13" t="str">
        <x:v>Mondes</x:v>
      </x:c>
      <x:c r="D865" s="13" t="str">
        <x:v>Vie et culture</x:v>
      </x:c>
      <x:c r="E865" s="13" t="str">
        <x:v>Lire Mondes</x:v>
      </x:c>
      <x:c r="F865" s="13" t="str">
        <x:v>Reconstitution documentée V4 — nouvelle rédaction V5</x:v>
      </x:c>
      <x:c r="G865" s="15" t="n">
        <x:v>11</x:v>
      </x:c>
      <x:c r="H865" s="15" t="n">
        <x:v>45</x:v>
      </x:c>
    </x:row>
    <x:row r="866" ht="52" customHeight="1">
      <x:c r="A866" s="13" t="str">
        <x:v>CULT-41</x:v>
      </x:c>
      <x:c r="B866" s="13" t="str">
        <x:v>Apprentissage — un repli tardif</x:v>
      </x:c>
      <x:c r="C866" s="13" t="str">
        <x:v>Mondes</x:v>
      </x:c>
      <x:c r="D866" s="13" t="str">
        <x:v>Vie et culture</x:v>
      </x:c>
      <x:c r="E866" s="13" t="str">
        <x:v>Lire Mondes</x:v>
      </x:c>
      <x:c r="F866" s="13" t="str">
        <x:v>Reconstitution documentée V4 — nouvelle rédaction V5</x:v>
      </x:c>
      <x:c r="G866" s="15" t="n">
        <x:v>11</x:v>
      </x:c>
      <x:c r="H866" s="15" t="n">
        <x:v>46</x:v>
      </x:c>
    </x:row>
    <x:row r="867" ht="52" customHeight="1">
      <x:c r="A867" s="13" t="str">
        <x:v>CULT-42</x:v>
      </x:c>
      <x:c r="B867" s="13" t="str">
        <x:v>Apprentissage — une preuve ambiguë</x:v>
      </x:c>
      <x:c r="C867" s="13" t="str">
        <x:v>Mondes</x:v>
      </x:c>
      <x:c r="D867" s="13" t="str">
        <x:v>Vie et culture</x:v>
      </x:c>
      <x:c r="E867" s="13" t="str">
        <x:v>Lire Mondes</x:v>
      </x:c>
      <x:c r="F867" s="13" t="str">
        <x:v>Reconstitution documentée V4 — nouvelle rédaction V5</x:v>
      </x:c>
      <x:c r="G867" s="15" t="n">
        <x:v>11</x:v>
      </x:c>
      <x:c r="H867" s="15" t="n">
        <x:v>47</x:v>
      </x:c>
    </x:row>
    <x:row r="868" ht="52" customHeight="1">
      <x:c r="A868" s="13" t="str">
        <x:v>CULT-43</x:v>
      </x:c>
      <x:c r="B868" s="13" t="str">
        <x:v>Transmission technique — un outil de novice</x:v>
      </x:c>
      <x:c r="C868" s="13" t="str">
        <x:v>Mondes</x:v>
      </x:c>
      <x:c r="D868" s="13" t="str">
        <x:v>Vie et culture</x:v>
      </x:c>
      <x:c r="E868" s="13" t="str">
        <x:v>Lire Mondes</x:v>
      </x:c>
      <x:c r="F868" s="13" t="str">
        <x:v>Reconstitution documentée V4 — nouvelle rédaction V5</x:v>
      </x:c>
      <x:c r="G868" s="15" t="n">
        <x:v>11</x:v>
      </x:c>
      <x:c r="H868" s="15" t="n">
        <x:v>48</x:v>
      </x:c>
    </x:row>
    <x:row r="869" ht="52" customHeight="1">
      <x:c r="A869" s="13" t="str">
        <x:v>CULT-44</x:v>
      </x:c>
      <x:c r="B869" s="13" t="str">
        <x:v>Transmission technique — une réparation temporaire</x:v>
      </x:c>
      <x:c r="C869" s="13" t="str">
        <x:v>Mondes</x:v>
      </x:c>
      <x:c r="D869" s="13" t="str">
        <x:v>Vie et culture</x:v>
      </x:c>
      <x:c r="E869" s="13" t="str">
        <x:v>Lire Mondes</x:v>
      </x:c>
      <x:c r="F869" s="13" t="str">
        <x:v>Reconstitution documentée V4 — nouvelle rédaction V5</x:v>
      </x:c>
      <x:c r="G869" s="15" t="n">
        <x:v>11</x:v>
      </x:c>
      <x:c r="H869" s="15" t="n">
        <x:v>49</x:v>
      </x:c>
    </x:row>
    <x:row r="870" ht="52" customHeight="1">
      <x:c r="A870" s="13" t="str">
        <x:v>CULT-45</x:v>
      </x:c>
      <x:c r="B870" s="13" t="str">
        <x:v>Transmission technique — une amélioration de support</x:v>
      </x:c>
      <x:c r="C870" s="13" t="str">
        <x:v>Mondes</x:v>
      </x:c>
      <x:c r="D870" s="13" t="str">
        <x:v>Vie et culture</x:v>
      </x:c>
      <x:c r="E870" s="13" t="str">
        <x:v>Lire Mondes</x:v>
      </x:c>
      <x:c r="F870" s="13" t="str">
        <x:v>Reconstitution documentée V4 — nouvelle rédaction V5</x:v>
      </x:c>
      <x:c r="G870" s="15" t="n">
        <x:v>11</x:v>
      </x:c>
      <x:c r="H870" s="15" t="n">
        <x:v>50</x:v>
      </x:c>
    </x:row>
    <x:row r="871" ht="52" customHeight="1">
      <x:c r="A871" s="13" t="str">
        <x:v>CULT-46</x:v>
      </x:c>
      <x:c r="B871" s="13" t="str">
        <x:v>Transmission technique — une panne de navigation</x:v>
      </x:c>
      <x:c r="C871" s="13" t="str">
        <x:v>Mondes</x:v>
      </x:c>
      <x:c r="D871" s="13" t="str">
        <x:v>Vie et culture</x:v>
      </x:c>
      <x:c r="E871" s="13" t="str">
        <x:v>Lire Mondes</x:v>
      </x:c>
      <x:c r="F871" s="13" t="str">
        <x:v>Reconstitution documentée V4 — nouvelle rédaction V5</x:v>
      </x:c>
      <x:c r="G871" s="15" t="n">
        <x:v>11</x:v>
      </x:c>
      <x:c r="H871" s="15" t="n">
        <x:v>51</x:v>
      </x:c>
    </x:row>
    <x:row r="872" ht="52" customHeight="1">
      <x:c r="A872" s="13" t="str">
        <x:v>CULT-47</x:v>
      </x:c>
      <x:c r="B872" s="13" t="str">
        <x:v>Transmission technique — une restauration d’objet</x:v>
      </x:c>
      <x:c r="C872" s="13" t="str">
        <x:v>Mondes</x:v>
      </x:c>
      <x:c r="D872" s="13" t="str">
        <x:v>Vie et culture</x:v>
      </x:c>
      <x:c r="E872" s="13" t="str">
        <x:v>Lire Mondes</x:v>
      </x:c>
      <x:c r="F872" s="13" t="str">
        <x:v>Reconstitution documentée V4 — nouvelle rédaction V5</x:v>
      </x:c>
      <x:c r="G872" s="15" t="n">
        <x:v>11</x:v>
      </x:c>
      <x:c r="H872" s="15" t="n">
        <x:v>52</x:v>
      </x:c>
    </x:row>
    <x:row r="873" ht="52" customHeight="1">
      <x:c r="A873" s="13" t="str">
        <x:v>CULT-48</x:v>
      </x:c>
      <x:c r="B873" s="13" t="str">
        <x:v>Transmission technique — un prototype de fin de parcours</x:v>
      </x:c>
      <x:c r="C873" s="13" t="str">
        <x:v>Mondes</x:v>
      </x:c>
      <x:c r="D873" s="13" t="str">
        <x:v>Vie et culture</x:v>
      </x:c>
      <x:c r="E873" s="13" t="str">
        <x:v>Lire Mondes</x:v>
      </x:c>
      <x:c r="F873" s="13" t="str">
        <x:v>Reconstitution documentée V4 — nouvelle rédaction V5</x:v>
      </x:c>
      <x:c r="G873" s="15" t="n">
        <x:v>11</x:v>
      </x:c>
      <x:c r="H873" s="15" t="n">
        <x:v>53</x:v>
      </x:c>
    </x:row>
    <x:row r="874" ht="52" customHeight="1">
      <x:c r="A874" s="13" t="str">
        <x:v>GUARD-CL1-01</x:v>
      </x:c>
      <x:c r="B874" s="13" t="str">
        <x:v>Garde Maisons des Braises — veille au seuil</x:v>
      </x:c>
      <x:c r="C874" s="13" t="str">
        <x:v>Mondes</x:v>
      </x:c>
      <x:c r="D874" s="13" t="str">
        <x:v>Cent gardes de clans</x:v>
      </x:c>
      <x:c r="E874" s="13" t="str">
        <x:v>Lire Mondes</x:v>
      </x:c>
      <x:c r="F874" s="13" t="str">
        <x:v>Reconstitution documentée V4 — nouvelle rédaction V5</x:v>
      </x:c>
      <x:c r="G874" s="15" t="n">
        <x:v>14</x:v>
      </x:c>
      <x:c r="H874" s="15" t="n">
        <x:v>6</x:v>
      </x:c>
    </x:row>
    <x:row r="875" ht="52" customHeight="1">
      <x:c r="A875" s="13" t="str">
        <x:v>GUARD-CL1-02</x:v>
      </x:c>
      <x:c r="B875" s="13" t="str">
        <x:v>Garde Maisons des Braises — patrouille courte</x:v>
      </x:c>
      <x:c r="C875" s="13" t="str">
        <x:v>Mondes</x:v>
      </x:c>
      <x:c r="D875" s="13" t="str">
        <x:v>Cent gardes de clans</x:v>
      </x:c>
      <x:c r="E875" s="13" t="str">
        <x:v>Lire Mondes</x:v>
      </x:c>
      <x:c r="F875" s="13" t="str">
        <x:v>Reconstitution documentée V4 — nouvelle rédaction V5</x:v>
      </x:c>
      <x:c r="G875" s="15" t="n">
        <x:v>14</x:v>
      </x:c>
      <x:c r="H875" s="15" t="n">
        <x:v>7</x:v>
      </x:c>
    </x:row>
    <x:row r="876" ht="52" customHeight="1">
      <x:c r="A876" s="13" t="str">
        <x:v>GUARD-CL1-03</x:v>
      </x:c>
      <x:c r="B876" s="13" t="str">
        <x:v>Garde Maisons des Braises — appui sur parapet</x:v>
      </x:c>
      <x:c r="C876" s="13" t="str">
        <x:v>Mondes</x:v>
      </x:c>
      <x:c r="D876" s="13" t="str">
        <x:v>Cent gardes de clans</x:v>
      </x:c>
      <x:c r="E876" s="13" t="str">
        <x:v>Lire Mondes</x:v>
      </x:c>
      <x:c r="F876" s="13" t="str">
        <x:v>Reconstitution documentée V4 — nouvelle rédaction V5</x:v>
      </x:c>
      <x:c r="G876" s="15" t="n">
        <x:v>14</x:v>
      </x:c>
      <x:c r="H876" s="15" t="n">
        <x:v>8</x:v>
      </x:c>
    </x:row>
    <x:row r="877" ht="52" customHeight="1">
      <x:c r="A877" s="13" t="str">
        <x:v>GUARD-CL1-04</x:v>
      </x:c>
      <x:c r="B877" s="13" t="str">
        <x:v>Garde Maisons des Braises — inspection de passage</x:v>
      </x:c>
      <x:c r="C877" s="13" t="str">
        <x:v>Mondes</x:v>
      </x:c>
      <x:c r="D877" s="13" t="str">
        <x:v>Cent gardes de clans</x:v>
      </x:c>
      <x:c r="E877" s="13" t="str">
        <x:v>Lire Mondes</x:v>
      </x:c>
      <x:c r="F877" s="13" t="str">
        <x:v>Reconstitution documentée V4 — nouvelle rédaction V5</x:v>
      </x:c>
      <x:c r="G877" s="15" t="n">
        <x:v>14</x:v>
      </x:c>
      <x:c r="H877" s="15" t="n">
        <x:v>9</x:v>
      </x:c>
    </x:row>
    <x:row r="878" ht="52" customHeight="1">
      <x:c r="A878" s="13" t="str">
        <x:v>GUARD-CL1-05</x:v>
      </x:c>
      <x:c r="B878" s="13" t="str">
        <x:v>Garde Maisons des Braises — garde d’un objet confié</x:v>
      </x:c>
      <x:c r="C878" s="13" t="str">
        <x:v>Mondes</x:v>
      </x:c>
      <x:c r="D878" s="13" t="str">
        <x:v>Cent gardes de clans</x:v>
      </x:c>
      <x:c r="E878" s="13" t="str">
        <x:v>Lire Mondes</x:v>
      </x:c>
      <x:c r="F878" s="13" t="str">
        <x:v>Reconstitution documentée V4 — nouvelle rédaction V5</x:v>
      </x:c>
      <x:c r="G878" s="15" t="n">
        <x:v>14</x:v>
      </x:c>
      <x:c r="H878" s="15" t="n">
        <x:v>10</x:v>
      </x:c>
    </x:row>
    <x:row r="879" ht="52" customHeight="1">
      <x:c r="A879" s="13" t="str">
        <x:v>GUARD-CL1-06</x:v>
      </x:c>
      <x:c r="B879" s="13" t="str">
        <x:v>Garde Maisons des Braises — repos près d’un support</x:v>
      </x:c>
      <x:c r="C879" s="13" t="str">
        <x:v>Mondes</x:v>
      </x:c>
      <x:c r="D879" s="13" t="str">
        <x:v>Cent gardes de clans</x:v>
      </x:c>
      <x:c r="E879" s="13" t="str">
        <x:v>Lire Mondes</x:v>
      </x:c>
      <x:c r="F879" s="13" t="str">
        <x:v>Reconstitution documentée V4 — nouvelle rédaction V5</x:v>
      </x:c>
      <x:c r="G879" s="15" t="n">
        <x:v>14</x:v>
      </x:c>
      <x:c r="H879" s="15" t="n">
        <x:v>11</x:v>
      </x:c>
    </x:row>
    <x:row r="880" ht="52" customHeight="1">
      <x:c r="A880" s="13" t="str">
        <x:v>GUARD-CL1-07</x:v>
      </x:c>
      <x:c r="B880" s="13" t="str">
        <x:v>Garde Maisons des Braises — dialogue avec un collègue</x:v>
      </x:c>
      <x:c r="C880" s="13" t="str">
        <x:v>Mondes</x:v>
      </x:c>
      <x:c r="D880" s="13" t="str">
        <x:v>Cent gardes de clans</x:v>
      </x:c>
      <x:c r="E880" s="13" t="str">
        <x:v>Lire Mondes</x:v>
      </x:c>
      <x:c r="F880" s="13" t="str">
        <x:v>Reconstitution documentée V4 — nouvelle rédaction V5</x:v>
      </x:c>
      <x:c r="G880" s="15" t="n">
        <x:v>14</x:v>
      </x:c>
      <x:c r="H880" s="15" t="n">
        <x:v>12</x:v>
      </x:c>
    </x:row>
    <x:row r="881" ht="52" customHeight="1">
      <x:c r="A881" s="13" t="str">
        <x:v>GUARD-CL1-08</x:v>
      </x:c>
      <x:c r="B881" s="13" t="str">
        <x:v>Garde Maisons des Braises — signal de relève</x:v>
      </x:c>
      <x:c r="C881" s="13" t="str">
        <x:v>Mondes</x:v>
      </x:c>
      <x:c r="D881" s="13" t="str">
        <x:v>Cent gardes de clans</x:v>
      </x:c>
      <x:c r="E881" s="13" t="str">
        <x:v>Lire Mondes</x:v>
      </x:c>
      <x:c r="F881" s="13" t="str">
        <x:v>Reconstitution documentée V4 — nouvelle rédaction V5</x:v>
      </x:c>
      <x:c r="G881" s="15" t="n">
        <x:v>14</x:v>
      </x:c>
      <x:c r="H881" s="15" t="n">
        <x:v>13</x:v>
      </x:c>
    </x:row>
    <x:row r="882" ht="52" customHeight="1">
      <x:c r="A882" s="13" t="str">
        <x:v>GUARD-CL1-09</x:v>
      </x:c>
      <x:c r="B882" s="13" t="str">
        <x:v>Garde Maisons des Braises — exercice de parade</x:v>
      </x:c>
      <x:c r="C882" s="13" t="str">
        <x:v>Mondes</x:v>
      </x:c>
      <x:c r="D882" s="13" t="str">
        <x:v>Cent gardes de clans</x:v>
      </x:c>
      <x:c r="E882" s="13" t="str">
        <x:v>Lire Mondes</x:v>
      </x:c>
      <x:c r="F882" s="13" t="str">
        <x:v>Reconstitution documentée V4 — nouvelle rédaction V5</x:v>
      </x:c>
      <x:c r="G882" s="15" t="n">
        <x:v>14</x:v>
      </x:c>
      <x:c r="H882" s="15" t="n">
        <x:v>14</x:v>
      </x:c>
    </x:row>
    <x:row r="883" ht="52" customHeight="1">
      <x:c r="A883" s="13" t="str">
        <x:v>GUARD-CL1-10</x:v>
      </x:c>
      <x:c r="B883" s="13" t="str">
        <x:v>Garde Maisons des Braises — observation d’une piste</x:v>
      </x:c>
      <x:c r="C883" s="13" t="str">
        <x:v>Mondes</x:v>
      </x:c>
      <x:c r="D883" s="13" t="str">
        <x:v>Cent gardes de clans</x:v>
      </x:c>
      <x:c r="E883" s="13" t="str">
        <x:v>Lire Mondes</x:v>
      </x:c>
      <x:c r="F883" s="13" t="str">
        <x:v>Reconstitution documentée V4 — nouvelle rédaction V5</x:v>
      </x:c>
      <x:c r="G883" s="15" t="n">
        <x:v>14</x:v>
      </x:c>
      <x:c r="H883" s="15" t="n">
        <x:v>15</x:v>
      </x:c>
    </x:row>
    <x:row r="884" ht="52" customHeight="1">
      <x:c r="A884" s="13" t="str">
        <x:v>GUARD-CL2-01</x:v>
      </x:c>
      <x:c r="B884" s="13" t="str">
        <x:v>Garde Peuple des Citernes — veille au seuil</x:v>
      </x:c>
      <x:c r="C884" s="13" t="str">
        <x:v>Mondes</x:v>
      </x:c>
      <x:c r="D884" s="13" t="str">
        <x:v>Cent gardes de clans</x:v>
      </x:c>
      <x:c r="E884" s="13" t="str">
        <x:v>Lire Mondes</x:v>
      </x:c>
      <x:c r="F884" s="13" t="str">
        <x:v>Reconstitution documentée V4 — nouvelle rédaction V5</x:v>
      </x:c>
      <x:c r="G884" s="15" t="n">
        <x:v>14</x:v>
      </x:c>
      <x:c r="H884" s="15" t="n">
        <x:v>16</x:v>
      </x:c>
    </x:row>
    <x:row r="885" ht="52" customHeight="1">
      <x:c r="A885" s="13" t="str">
        <x:v>GUARD-CL2-02</x:v>
      </x:c>
      <x:c r="B885" s="13" t="str">
        <x:v>Garde Peuple des Citernes — patrouille courte</x:v>
      </x:c>
      <x:c r="C885" s="13" t="str">
        <x:v>Mondes</x:v>
      </x:c>
      <x:c r="D885" s="13" t="str">
        <x:v>Cent gardes de clans</x:v>
      </x:c>
      <x:c r="E885" s="13" t="str">
        <x:v>Lire Mondes</x:v>
      </x:c>
      <x:c r="F885" s="13" t="str">
        <x:v>Reconstitution documentée V4 — nouvelle rédaction V5</x:v>
      </x:c>
      <x:c r="G885" s="15" t="n">
        <x:v>14</x:v>
      </x:c>
      <x:c r="H885" s="15" t="n">
        <x:v>17</x:v>
      </x:c>
    </x:row>
    <x:row r="886" ht="52" customHeight="1">
      <x:c r="A886" s="13" t="str">
        <x:v>GUARD-CL2-03</x:v>
      </x:c>
      <x:c r="B886" s="13" t="str">
        <x:v>Garde Peuple des Citernes — appui sur parapet</x:v>
      </x:c>
      <x:c r="C886" s="13" t="str">
        <x:v>Mondes</x:v>
      </x:c>
      <x:c r="D886" s="13" t="str">
        <x:v>Cent gardes de clans</x:v>
      </x:c>
      <x:c r="E886" s="13" t="str">
        <x:v>Lire Mondes</x:v>
      </x:c>
      <x:c r="F886" s="13" t="str">
        <x:v>Reconstitution documentée V4 — nouvelle rédaction V5</x:v>
      </x:c>
      <x:c r="G886" s="15" t="n">
        <x:v>14</x:v>
      </x:c>
      <x:c r="H886" s="15" t="n">
        <x:v>18</x:v>
      </x:c>
    </x:row>
    <x:row r="887" ht="52" customHeight="1">
      <x:c r="A887" s="13" t="str">
        <x:v>GUARD-CL2-04</x:v>
      </x:c>
      <x:c r="B887" s="13" t="str">
        <x:v>Garde Peuple des Citernes — inspection de passage</x:v>
      </x:c>
      <x:c r="C887" s="13" t="str">
        <x:v>Mondes</x:v>
      </x:c>
      <x:c r="D887" s="13" t="str">
        <x:v>Cent gardes de clans</x:v>
      </x:c>
      <x:c r="E887" s="13" t="str">
        <x:v>Lire Mondes</x:v>
      </x:c>
      <x:c r="F887" s="13" t="str">
        <x:v>Reconstitution documentée V4 — nouvelle rédaction V5</x:v>
      </x:c>
      <x:c r="G887" s="15" t="n">
        <x:v>14</x:v>
      </x:c>
      <x:c r="H887" s="15" t="n">
        <x:v>19</x:v>
      </x:c>
    </x:row>
    <x:row r="888" ht="52" customHeight="1">
      <x:c r="A888" s="13" t="str">
        <x:v>GUARD-CL2-05</x:v>
      </x:c>
      <x:c r="B888" s="13" t="str">
        <x:v>Garde Peuple des Citernes — garde d’un objet confié</x:v>
      </x:c>
      <x:c r="C888" s="13" t="str">
        <x:v>Mondes</x:v>
      </x:c>
      <x:c r="D888" s="13" t="str">
        <x:v>Cent gardes de clans</x:v>
      </x:c>
      <x:c r="E888" s="13" t="str">
        <x:v>Lire Mondes</x:v>
      </x:c>
      <x:c r="F888" s="13" t="str">
        <x:v>Reconstitution documentée V4 — nouvelle rédaction V5</x:v>
      </x:c>
      <x:c r="G888" s="15" t="n">
        <x:v>14</x:v>
      </x:c>
      <x:c r="H888" s="15" t="n">
        <x:v>20</x:v>
      </x:c>
    </x:row>
    <x:row r="889" ht="52" customHeight="1">
      <x:c r="A889" s="13" t="str">
        <x:v>GUARD-CL2-06</x:v>
      </x:c>
      <x:c r="B889" s="13" t="str">
        <x:v>Garde Peuple des Citernes — repos près d’un support</x:v>
      </x:c>
      <x:c r="C889" s="13" t="str">
        <x:v>Mondes</x:v>
      </x:c>
      <x:c r="D889" s="13" t="str">
        <x:v>Cent gardes de clans</x:v>
      </x:c>
      <x:c r="E889" s="13" t="str">
        <x:v>Lire Mondes</x:v>
      </x:c>
      <x:c r="F889" s="13" t="str">
        <x:v>Reconstitution documentée V4 — nouvelle rédaction V5</x:v>
      </x:c>
      <x:c r="G889" s="15" t="n">
        <x:v>14</x:v>
      </x:c>
      <x:c r="H889" s="15" t="n">
        <x:v>21</x:v>
      </x:c>
    </x:row>
    <x:row r="890" ht="52" customHeight="1">
      <x:c r="A890" s="13" t="str">
        <x:v>GUARD-CL2-07</x:v>
      </x:c>
      <x:c r="B890" s="13" t="str">
        <x:v>Garde Peuple des Citernes — dialogue avec un collègue</x:v>
      </x:c>
      <x:c r="C890" s="13" t="str">
        <x:v>Mondes</x:v>
      </x:c>
      <x:c r="D890" s="13" t="str">
        <x:v>Cent gardes de clans</x:v>
      </x:c>
      <x:c r="E890" s="13" t="str">
        <x:v>Lire Mondes</x:v>
      </x:c>
      <x:c r="F890" s="13" t="str">
        <x:v>Reconstitution documentée V4 — nouvelle rédaction V5</x:v>
      </x:c>
      <x:c r="G890" s="15" t="n">
        <x:v>14</x:v>
      </x:c>
      <x:c r="H890" s="15" t="n">
        <x:v>22</x:v>
      </x:c>
    </x:row>
    <x:row r="891" ht="52" customHeight="1">
      <x:c r="A891" s="13" t="str">
        <x:v>GUARD-CL2-08</x:v>
      </x:c>
      <x:c r="B891" s="13" t="str">
        <x:v>Garde Peuple des Citernes — signal de relève</x:v>
      </x:c>
      <x:c r="C891" s="13" t="str">
        <x:v>Mondes</x:v>
      </x:c>
      <x:c r="D891" s="13" t="str">
        <x:v>Cent gardes de clans</x:v>
      </x:c>
      <x:c r="E891" s="13" t="str">
        <x:v>Lire Mondes</x:v>
      </x:c>
      <x:c r="F891" s="13" t="str">
        <x:v>Reconstitution documentée V4 — nouvelle rédaction V5</x:v>
      </x:c>
      <x:c r="G891" s="15" t="n">
        <x:v>14</x:v>
      </x:c>
      <x:c r="H891" s="15" t="n">
        <x:v>23</x:v>
      </x:c>
    </x:row>
    <x:row r="892" ht="52" customHeight="1">
      <x:c r="A892" s="13" t="str">
        <x:v>GUARD-CL2-09</x:v>
      </x:c>
      <x:c r="B892" s="13" t="str">
        <x:v>Garde Peuple des Citernes — exercice de parade</x:v>
      </x:c>
      <x:c r="C892" s="13" t="str">
        <x:v>Mondes</x:v>
      </x:c>
      <x:c r="D892" s="13" t="str">
        <x:v>Cent gardes de clans</x:v>
      </x:c>
      <x:c r="E892" s="13" t="str">
        <x:v>Lire Mondes</x:v>
      </x:c>
      <x:c r="F892" s="13" t="str">
        <x:v>Reconstitution documentée V4 — nouvelle rédaction V5</x:v>
      </x:c>
      <x:c r="G892" s="15" t="n">
        <x:v>14</x:v>
      </x:c>
      <x:c r="H892" s="15" t="n">
        <x:v>24</x:v>
      </x:c>
    </x:row>
    <x:row r="893" ht="52" customHeight="1">
      <x:c r="A893" s="13" t="str">
        <x:v>GUARD-CL2-10</x:v>
      </x:c>
      <x:c r="B893" s="13" t="str">
        <x:v>Garde Peuple des Citernes — observation d’une piste</x:v>
      </x:c>
      <x:c r="C893" s="13" t="str">
        <x:v>Mondes</x:v>
      </x:c>
      <x:c r="D893" s="13" t="str">
        <x:v>Cent gardes de clans</x:v>
      </x:c>
      <x:c r="E893" s="13" t="str">
        <x:v>Lire Mondes</x:v>
      </x:c>
      <x:c r="F893" s="13" t="str">
        <x:v>Reconstitution documentée V4 — nouvelle rédaction V5</x:v>
      </x:c>
      <x:c r="G893" s="15" t="n">
        <x:v>14</x:v>
      </x:c>
      <x:c r="H893" s="15" t="n">
        <x:v>25</x:v>
      </x:c>
    </x:row>
    <x:row r="894" ht="52" customHeight="1">
      <x:c r="A894" s="13" t="str">
        <x:v>GUARD-CL3-01</x:v>
      </x:c>
      <x:c r="B894" s="13" t="str">
        <x:v>Garde Gardiens des Hautes Branches — veille au seuil</x:v>
      </x:c>
      <x:c r="C894" s="13" t="str">
        <x:v>Mondes</x:v>
      </x:c>
      <x:c r="D894" s="13" t="str">
        <x:v>Cent gardes de clans</x:v>
      </x:c>
      <x:c r="E894" s="13" t="str">
        <x:v>Lire Mondes</x:v>
      </x:c>
      <x:c r="F894" s="13" t="str">
        <x:v>Reconstitution documentée V4 — nouvelle rédaction V5</x:v>
      </x:c>
      <x:c r="G894" s="15" t="n">
        <x:v>14</x:v>
      </x:c>
      <x:c r="H894" s="15" t="n">
        <x:v>26</x:v>
      </x:c>
    </x:row>
    <x:row r="895" ht="52" customHeight="1">
      <x:c r="A895" s="13" t="str">
        <x:v>GUARD-CL3-02</x:v>
      </x:c>
      <x:c r="B895" s="13" t="str">
        <x:v>Garde Gardiens des Hautes Branches — patrouille courte</x:v>
      </x:c>
      <x:c r="C895" s="13" t="str">
        <x:v>Mondes</x:v>
      </x:c>
      <x:c r="D895" s="13" t="str">
        <x:v>Cent gardes de clans</x:v>
      </x:c>
      <x:c r="E895" s="13" t="str">
        <x:v>Lire Mondes</x:v>
      </x:c>
      <x:c r="F895" s="13" t="str">
        <x:v>Reconstitution documentée V4 — nouvelle rédaction V5</x:v>
      </x:c>
      <x:c r="G895" s="15" t="n">
        <x:v>14</x:v>
      </x:c>
      <x:c r="H895" s="15" t="n">
        <x:v>27</x:v>
      </x:c>
    </x:row>
    <x:row r="896" ht="52" customHeight="1">
      <x:c r="A896" s="13" t="str">
        <x:v>GUARD-CL3-03</x:v>
      </x:c>
      <x:c r="B896" s="13" t="str">
        <x:v>Garde Gardiens des Hautes Branches — appui sur parapet</x:v>
      </x:c>
      <x:c r="C896" s="13" t="str">
        <x:v>Mondes</x:v>
      </x:c>
      <x:c r="D896" s="13" t="str">
        <x:v>Cent gardes de clans</x:v>
      </x:c>
      <x:c r="E896" s="13" t="str">
        <x:v>Lire Mondes</x:v>
      </x:c>
      <x:c r="F896" s="13" t="str">
        <x:v>Reconstitution documentée V4 — nouvelle rédaction V5</x:v>
      </x:c>
      <x:c r="G896" s="15" t="n">
        <x:v>14</x:v>
      </x:c>
      <x:c r="H896" s="15" t="n">
        <x:v>28</x:v>
      </x:c>
    </x:row>
    <x:row r="897" ht="52" customHeight="1">
      <x:c r="A897" s="13" t="str">
        <x:v>GUARD-CL3-04</x:v>
      </x:c>
      <x:c r="B897" s="13" t="str">
        <x:v>Garde Gardiens des Hautes Branches — inspection de passage</x:v>
      </x:c>
      <x:c r="C897" s="13" t="str">
        <x:v>Mondes</x:v>
      </x:c>
      <x:c r="D897" s="13" t="str">
        <x:v>Cent gardes de clans</x:v>
      </x:c>
      <x:c r="E897" s="13" t="str">
        <x:v>Lire Mondes</x:v>
      </x:c>
      <x:c r="F897" s="13" t="str">
        <x:v>Reconstitution documentée V4 — nouvelle rédaction V5</x:v>
      </x:c>
      <x:c r="G897" s="15" t="n">
        <x:v>14</x:v>
      </x:c>
      <x:c r="H897" s="15" t="n">
        <x:v>29</x:v>
      </x:c>
    </x:row>
    <x:row r="898" ht="52" customHeight="1">
      <x:c r="A898" s="13" t="str">
        <x:v>GUARD-CL3-05</x:v>
      </x:c>
      <x:c r="B898" s="13" t="str">
        <x:v>Garde Gardiens des Hautes Branches — garde d’un objet confié</x:v>
      </x:c>
      <x:c r="C898" s="13" t="str">
        <x:v>Mondes</x:v>
      </x:c>
      <x:c r="D898" s="13" t="str">
        <x:v>Cent gardes de clans</x:v>
      </x:c>
      <x:c r="E898" s="13" t="str">
        <x:v>Lire Mondes</x:v>
      </x:c>
      <x:c r="F898" s="13" t="str">
        <x:v>Reconstitution documentée V4 — nouvelle rédaction V5</x:v>
      </x:c>
      <x:c r="G898" s="15" t="n">
        <x:v>14</x:v>
      </x:c>
      <x:c r="H898" s="15" t="n">
        <x:v>30</x:v>
      </x:c>
    </x:row>
    <x:row r="899" ht="52" customHeight="1">
      <x:c r="A899" s="13" t="str">
        <x:v>GUARD-CL3-06</x:v>
      </x:c>
      <x:c r="B899" s="13" t="str">
        <x:v>Garde Gardiens des Hautes Branches — repos près d’un support</x:v>
      </x:c>
      <x:c r="C899" s="13" t="str">
        <x:v>Mondes</x:v>
      </x:c>
      <x:c r="D899" s="13" t="str">
        <x:v>Cent gardes de clans</x:v>
      </x:c>
      <x:c r="E899" s="13" t="str">
        <x:v>Lire Mondes</x:v>
      </x:c>
      <x:c r="F899" s="13" t="str">
        <x:v>Reconstitution documentée V4 — nouvelle rédaction V5</x:v>
      </x:c>
      <x:c r="G899" s="15" t="n">
        <x:v>14</x:v>
      </x:c>
      <x:c r="H899" s="15" t="n">
        <x:v>31</x:v>
      </x:c>
    </x:row>
    <x:row r="900" ht="52" customHeight="1">
      <x:c r="A900" s="13" t="str">
        <x:v>GUARD-CL3-07</x:v>
      </x:c>
      <x:c r="B900" s="13" t="str">
        <x:v>Garde Gardiens des Hautes Branches — dialogue avec un collègue</x:v>
      </x:c>
      <x:c r="C900" s="13" t="str">
        <x:v>Mondes</x:v>
      </x:c>
      <x:c r="D900" s="13" t="str">
        <x:v>Cent gardes de clans</x:v>
      </x:c>
      <x:c r="E900" s="13" t="str">
        <x:v>Lire Mondes</x:v>
      </x:c>
      <x:c r="F900" s="13" t="str">
        <x:v>Reconstitution documentée V4 — nouvelle rédaction V5</x:v>
      </x:c>
      <x:c r="G900" s="15" t="n">
        <x:v>14</x:v>
      </x:c>
      <x:c r="H900" s="15" t="n">
        <x:v>32</x:v>
      </x:c>
    </x:row>
    <x:row r="901" ht="52" customHeight="1">
      <x:c r="A901" s="13" t="str">
        <x:v>GUARD-CL3-08</x:v>
      </x:c>
      <x:c r="B901" s="13" t="str">
        <x:v>Garde Gardiens des Hautes Branches — signal de relève</x:v>
      </x:c>
      <x:c r="C901" s="13" t="str">
        <x:v>Mondes</x:v>
      </x:c>
      <x:c r="D901" s="13" t="str">
        <x:v>Cent gardes de clans</x:v>
      </x:c>
      <x:c r="E901" s="13" t="str">
        <x:v>Lire Mondes</x:v>
      </x:c>
      <x:c r="F901" s="13" t="str">
        <x:v>Reconstitution documentée V4 — nouvelle rédaction V5</x:v>
      </x:c>
      <x:c r="G901" s="15" t="n">
        <x:v>14</x:v>
      </x:c>
      <x:c r="H901" s="15" t="n">
        <x:v>33</x:v>
      </x:c>
    </x:row>
    <x:row r="902" ht="52" customHeight="1">
      <x:c r="A902" s="13" t="str">
        <x:v>GUARD-CL3-09</x:v>
      </x:c>
      <x:c r="B902" s="13" t="str">
        <x:v>Garde Gardiens des Hautes Branches — exercice de parade</x:v>
      </x:c>
      <x:c r="C902" s="13" t="str">
        <x:v>Mondes</x:v>
      </x:c>
      <x:c r="D902" s="13" t="str">
        <x:v>Cent gardes de clans</x:v>
      </x:c>
      <x:c r="E902" s="13" t="str">
        <x:v>Lire Mondes</x:v>
      </x:c>
      <x:c r="F902" s="13" t="str">
        <x:v>Reconstitution documentée V4 — nouvelle rédaction V5</x:v>
      </x:c>
      <x:c r="G902" s="15" t="n">
        <x:v>14</x:v>
      </x:c>
      <x:c r="H902" s="15" t="n">
        <x:v>34</x:v>
      </x:c>
    </x:row>
    <x:row r="903" ht="52" customHeight="1">
      <x:c r="A903" s="13" t="str">
        <x:v>GUARD-CL3-10</x:v>
      </x:c>
      <x:c r="B903" s="13" t="str">
        <x:v>Garde Gardiens des Hautes Branches — observation d’une piste</x:v>
      </x:c>
      <x:c r="C903" s="13" t="str">
        <x:v>Mondes</x:v>
      </x:c>
      <x:c r="D903" s="13" t="str">
        <x:v>Cent gardes de clans</x:v>
      </x:c>
      <x:c r="E903" s="13" t="str">
        <x:v>Lire Mondes</x:v>
      </x:c>
      <x:c r="F903" s="13" t="str">
        <x:v>Reconstitution documentée V4 — nouvelle rédaction V5</x:v>
      </x:c>
      <x:c r="G903" s="15" t="n">
        <x:v>14</x:v>
      </x:c>
      <x:c r="H903" s="15" t="n">
        <x:v>35</x:v>
      </x:c>
    </x:row>
    <x:row r="904" ht="52" customHeight="1">
      <x:c r="A904" s="13" t="str">
        <x:v>GUARD-CL4-01</x:v>
      </x:c>
      <x:c r="B904" s="13" t="str">
        <x:v>Garde Veilleurs des Eaux Calmes — veille au seuil</x:v>
      </x:c>
      <x:c r="C904" s="13" t="str">
        <x:v>Mondes</x:v>
      </x:c>
      <x:c r="D904" s="13" t="str">
        <x:v>Cent gardes de clans</x:v>
      </x:c>
      <x:c r="E904" s="13" t="str">
        <x:v>Lire Mondes</x:v>
      </x:c>
      <x:c r="F904" s="13" t="str">
        <x:v>Reconstitution documentée V4 — nouvelle rédaction V5</x:v>
      </x:c>
      <x:c r="G904" s="15" t="n">
        <x:v>14</x:v>
      </x:c>
      <x:c r="H904" s="15" t="n">
        <x:v>36</x:v>
      </x:c>
    </x:row>
    <x:row r="905" ht="52" customHeight="1">
      <x:c r="A905" s="13" t="str">
        <x:v>GUARD-CL4-02</x:v>
      </x:c>
      <x:c r="B905" s="13" t="str">
        <x:v>Garde Veilleurs des Eaux Calmes — patrouille courte</x:v>
      </x:c>
      <x:c r="C905" s="13" t="str">
        <x:v>Mondes</x:v>
      </x:c>
      <x:c r="D905" s="13" t="str">
        <x:v>Cent gardes de clans</x:v>
      </x:c>
      <x:c r="E905" s="13" t="str">
        <x:v>Lire Mondes</x:v>
      </x:c>
      <x:c r="F905" s="13" t="str">
        <x:v>Reconstitution documentée V4 — nouvelle rédaction V5</x:v>
      </x:c>
      <x:c r="G905" s="15" t="n">
        <x:v>14</x:v>
      </x:c>
      <x:c r="H905" s="15" t="n">
        <x:v>37</x:v>
      </x:c>
    </x:row>
    <x:row r="906" ht="52" customHeight="1">
      <x:c r="A906" s="13" t="str">
        <x:v>GUARD-CL4-03</x:v>
      </x:c>
      <x:c r="B906" s="13" t="str">
        <x:v>Garde Veilleurs des Eaux Calmes — appui sur parapet</x:v>
      </x:c>
      <x:c r="C906" s="13" t="str">
        <x:v>Mondes</x:v>
      </x:c>
      <x:c r="D906" s="13" t="str">
        <x:v>Cent gardes de clans</x:v>
      </x:c>
      <x:c r="E906" s="13" t="str">
        <x:v>Lire Mondes</x:v>
      </x:c>
      <x:c r="F906" s="13" t="str">
        <x:v>Reconstitution documentée V4 — nouvelle rédaction V5</x:v>
      </x:c>
      <x:c r="G906" s="15" t="n">
        <x:v>14</x:v>
      </x:c>
      <x:c r="H906" s="15" t="n">
        <x:v>38</x:v>
      </x:c>
    </x:row>
    <x:row r="907" ht="52" customHeight="1">
      <x:c r="A907" s="13" t="str">
        <x:v>GUARD-CL4-04</x:v>
      </x:c>
      <x:c r="B907" s="13" t="str">
        <x:v>Garde Veilleurs des Eaux Calmes — inspection de passage</x:v>
      </x:c>
      <x:c r="C907" s="13" t="str">
        <x:v>Mondes</x:v>
      </x:c>
      <x:c r="D907" s="13" t="str">
        <x:v>Cent gardes de clans</x:v>
      </x:c>
      <x:c r="E907" s="13" t="str">
        <x:v>Lire Mondes</x:v>
      </x:c>
      <x:c r="F907" s="13" t="str">
        <x:v>Reconstitution documentée V4 — nouvelle rédaction V5</x:v>
      </x:c>
      <x:c r="G907" s="15" t="n">
        <x:v>14</x:v>
      </x:c>
      <x:c r="H907" s="15" t="n">
        <x:v>39</x:v>
      </x:c>
    </x:row>
    <x:row r="908" ht="52" customHeight="1">
      <x:c r="A908" s="13" t="str">
        <x:v>GUARD-CL4-05</x:v>
      </x:c>
      <x:c r="B908" s="13" t="str">
        <x:v>Garde Veilleurs des Eaux Calmes — garde d’un objet confié</x:v>
      </x:c>
      <x:c r="C908" s="13" t="str">
        <x:v>Mondes</x:v>
      </x:c>
      <x:c r="D908" s="13" t="str">
        <x:v>Cent gardes de clans</x:v>
      </x:c>
      <x:c r="E908" s="13" t="str">
        <x:v>Lire Mondes</x:v>
      </x:c>
      <x:c r="F908" s="13" t="str">
        <x:v>Reconstitution documentée V4 — nouvelle rédaction V5</x:v>
      </x:c>
      <x:c r="G908" s="15" t="n">
        <x:v>14</x:v>
      </x:c>
      <x:c r="H908" s="15" t="n">
        <x:v>40</x:v>
      </x:c>
    </x:row>
    <x:row r="909" ht="52" customHeight="1">
      <x:c r="A909" s="13" t="str">
        <x:v>GUARD-CL4-06</x:v>
      </x:c>
      <x:c r="B909" s="13" t="str">
        <x:v>Garde Veilleurs des Eaux Calmes — repos près d’un support</x:v>
      </x:c>
      <x:c r="C909" s="13" t="str">
        <x:v>Mondes</x:v>
      </x:c>
      <x:c r="D909" s="13" t="str">
        <x:v>Cent gardes de clans</x:v>
      </x:c>
      <x:c r="E909" s="13" t="str">
        <x:v>Lire Mondes</x:v>
      </x:c>
      <x:c r="F909" s="13" t="str">
        <x:v>Reconstitution documentée V4 — nouvelle rédaction V5</x:v>
      </x:c>
      <x:c r="G909" s="15" t="n">
        <x:v>14</x:v>
      </x:c>
      <x:c r="H909" s="15" t="n">
        <x:v>41</x:v>
      </x:c>
    </x:row>
    <x:row r="910" ht="52" customHeight="1">
      <x:c r="A910" s="13" t="str">
        <x:v>GUARD-CL4-07</x:v>
      </x:c>
      <x:c r="B910" s="13" t="str">
        <x:v>Garde Veilleurs des Eaux Calmes — dialogue avec un collègue</x:v>
      </x:c>
      <x:c r="C910" s="13" t="str">
        <x:v>Mondes</x:v>
      </x:c>
      <x:c r="D910" s="13" t="str">
        <x:v>Cent gardes de clans</x:v>
      </x:c>
      <x:c r="E910" s="13" t="str">
        <x:v>Lire Mondes</x:v>
      </x:c>
      <x:c r="F910" s="13" t="str">
        <x:v>Reconstitution documentée V4 — nouvelle rédaction V5</x:v>
      </x:c>
      <x:c r="G910" s="15" t="n">
        <x:v>14</x:v>
      </x:c>
      <x:c r="H910" s="15" t="n">
        <x:v>42</x:v>
      </x:c>
    </x:row>
    <x:row r="911" ht="52" customHeight="1">
      <x:c r="A911" s="13" t="str">
        <x:v>GUARD-CL4-08</x:v>
      </x:c>
      <x:c r="B911" s="13" t="str">
        <x:v>Garde Veilleurs des Eaux Calmes — signal de relève</x:v>
      </x:c>
      <x:c r="C911" s="13" t="str">
        <x:v>Mondes</x:v>
      </x:c>
      <x:c r="D911" s="13" t="str">
        <x:v>Cent gardes de clans</x:v>
      </x:c>
      <x:c r="E911" s="13" t="str">
        <x:v>Lire Mondes</x:v>
      </x:c>
      <x:c r="F911" s="13" t="str">
        <x:v>Reconstitution documentée V4 — nouvelle rédaction V5</x:v>
      </x:c>
      <x:c r="G911" s="15" t="n">
        <x:v>14</x:v>
      </x:c>
      <x:c r="H911" s="15" t="n">
        <x:v>43</x:v>
      </x:c>
    </x:row>
    <x:row r="912" ht="52" customHeight="1">
      <x:c r="A912" s="13" t="str">
        <x:v>GUARD-CL4-09</x:v>
      </x:c>
      <x:c r="B912" s="13" t="str">
        <x:v>Garde Veilleurs des Eaux Calmes — exercice de parade</x:v>
      </x:c>
      <x:c r="C912" s="13" t="str">
        <x:v>Mondes</x:v>
      </x:c>
      <x:c r="D912" s="13" t="str">
        <x:v>Cent gardes de clans</x:v>
      </x:c>
      <x:c r="E912" s="13" t="str">
        <x:v>Lire Mondes</x:v>
      </x:c>
      <x:c r="F912" s="13" t="str">
        <x:v>Reconstitution documentée V4 — nouvelle rédaction V5</x:v>
      </x:c>
      <x:c r="G912" s="15" t="n">
        <x:v>14</x:v>
      </x:c>
      <x:c r="H912" s="15" t="n">
        <x:v>44</x:v>
      </x:c>
    </x:row>
    <x:row r="913" ht="52" customHeight="1">
      <x:c r="A913" s="13" t="str">
        <x:v>GUARD-CL4-10</x:v>
      </x:c>
      <x:c r="B913" s="13" t="str">
        <x:v>Garde Veilleurs des Eaux Calmes — observation d’une piste</x:v>
      </x:c>
      <x:c r="C913" s="13" t="str">
        <x:v>Mondes</x:v>
      </x:c>
      <x:c r="D913" s="13" t="str">
        <x:v>Cent gardes de clans</x:v>
      </x:c>
      <x:c r="E913" s="13" t="str">
        <x:v>Lire Mondes</x:v>
      </x:c>
      <x:c r="F913" s="13" t="str">
        <x:v>Reconstitution documentée V4 — nouvelle rédaction V5</x:v>
      </x:c>
      <x:c r="G913" s="15" t="n">
        <x:v>14</x:v>
      </x:c>
      <x:c r="H913" s="15" t="n">
        <x:v>45</x:v>
      </x:c>
    </x:row>
    <x:row r="914" ht="52" customHeight="1">
      <x:c r="A914" s="13" t="str">
        <x:v>GUARD-CL5-01</x:v>
      </x:c>
      <x:c r="B914" s="13" t="str">
        <x:v>Garde Veilleurs des Crêtes — veille au seuil</x:v>
      </x:c>
      <x:c r="C914" s="13" t="str">
        <x:v>Mondes</x:v>
      </x:c>
      <x:c r="D914" s="13" t="str">
        <x:v>Cent gardes de clans</x:v>
      </x:c>
      <x:c r="E914" s="13" t="str">
        <x:v>Lire Mondes</x:v>
      </x:c>
      <x:c r="F914" s="13" t="str">
        <x:v>Reconstitution documentée V4 — nouvelle rédaction V5</x:v>
      </x:c>
      <x:c r="G914" s="15" t="n">
        <x:v>14</x:v>
      </x:c>
      <x:c r="H914" s="15" t="n">
        <x:v>46</x:v>
      </x:c>
    </x:row>
    <x:row r="915" ht="52" customHeight="1">
      <x:c r="A915" s="13" t="str">
        <x:v>GUARD-CL5-02</x:v>
      </x:c>
      <x:c r="B915" s="13" t="str">
        <x:v>Garde Veilleurs des Crêtes — patrouille courte</x:v>
      </x:c>
      <x:c r="C915" s="13" t="str">
        <x:v>Mondes</x:v>
      </x:c>
      <x:c r="D915" s="13" t="str">
        <x:v>Cent gardes de clans</x:v>
      </x:c>
      <x:c r="E915" s="13" t="str">
        <x:v>Lire Mondes</x:v>
      </x:c>
      <x:c r="F915" s="13" t="str">
        <x:v>Reconstitution documentée V4 — nouvelle rédaction V5</x:v>
      </x:c>
      <x:c r="G915" s="15" t="n">
        <x:v>14</x:v>
      </x:c>
      <x:c r="H915" s="15" t="n">
        <x:v>47</x:v>
      </x:c>
    </x:row>
    <x:row r="916" ht="52" customHeight="1">
      <x:c r="A916" s="13" t="str">
        <x:v>GUARD-CL5-03</x:v>
      </x:c>
      <x:c r="B916" s="13" t="str">
        <x:v>Garde Veilleurs des Crêtes — appui sur parapet</x:v>
      </x:c>
      <x:c r="C916" s="13" t="str">
        <x:v>Mondes</x:v>
      </x:c>
      <x:c r="D916" s="13" t="str">
        <x:v>Cent gardes de clans</x:v>
      </x:c>
      <x:c r="E916" s="13" t="str">
        <x:v>Lire Mondes</x:v>
      </x:c>
      <x:c r="F916" s="13" t="str">
        <x:v>Reconstitution documentée V4 — nouvelle rédaction V5</x:v>
      </x:c>
      <x:c r="G916" s="15" t="n">
        <x:v>14</x:v>
      </x:c>
      <x:c r="H916" s="15" t="n">
        <x:v>48</x:v>
      </x:c>
    </x:row>
    <x:row r="917" ht="52" customHeight="1">
      <x:c r="A917" s="13" t="str">
        <x:v>GUARD-CL5-04</x:v>
      </x:c>
      <x:c r="B917" s="13" t="str">
        <x:v>Garde Veilleurs des Crêtes — inspection de passage</x:v>
      </x:c>
      <x:c r="C917" s="13" t="str">
        <x:v>Mondes</x:v>
      </x:c>
      <x:c r="D917" s="13" t="str">
        <x:v>Cent gardes de clans</x:v>
      </x:c>
      <x:c r="E917" s="13" t="str">
        <x:v>Lire Mondes</x:v>
      </x:c>
      <x:c r="F917" s="13" t="str">
        <x:v>Reconstitution documentée V4 — nouvelle rédaction V5</x:v>
      </x:c>
      <x:c r="G917" s="15" t="n">
        <x:v>14</x:v>
      </x:c>
      <x:c r="H917" s="15" t="n">
        <x:v>49</x:v>
      </x:c>
    </x:row>
    <x:row r="918" ht="52" customHeight="1">
      <x:c r="A918" s="13" t="str">
        <x:v>GUARD-CL5-05</x:v>
      </x:c>
      <x:c r="B918" s="13" t="str">
        <x:v>Garde Veilleurs des Crêtes — garde d’un objet confié</x:v>
      </x:c>
      <x:c r="C918" s="13" t="str">
        <x:v>Mondes</x:v>
      </x:c>
      <x:c r="D918" s="13" t="str">
        <x:v>Cent gardes de clans</x:v>
      </x:c>
      <x:c r="E918" s="13" t="str">
        <x:v>Lire Mondes</x:v>
      </x:c>
      <x:c r="F918" s="13" t="str">
        <x:v>Reconstitution documentée V4 — nouvelle rédaction V5</x:v>
      </x:c>
      <x:c r="G918" s="15" t="n">
        <x:v>14</x:v>
      </x:c>
      <x:c r="H918" s="15" t="n">
        <x:v>50</x:v>
      </x:c>
    </x:row>
    <x:row r="919" ht="52" customHeight="1">
      <x:c r="A919" s="13" t="str">
        <x:v>GUARD-CL5-06</x:v>
      </x:c>
      <x:c r="B919" s="13" t="str">
        <x:v>Garde Veilleurs des Crêtes — repos près d’un support</x:v>
      </x:c>
      <x:c r="C919" s="13" t="str">
        <x:v>Mondes</x:v>
      </x:c>
      <x:c r="D919" s="13" t="str">
        <x:v>Cent gardes de clans</x:v>
      </x:c>
      <x:c r="E919" s="13" t="str">
        <x:v>Lire Mondes</x:v>
      </x:c>
      <x:c r="F919" s="13" t="str">
        <x:v>Reconstitution documentée V4 — nouvelle rédaction V5</x:v>
      </x:c>
      <x:c r="G919" s="15" t="n">
        <x:v>14</x:v>
      </x:c>
      <x:c r="H919" s="15" t="n">
        <x:v>51</x:v>
      </x:c>
    </x:row>
    <x:row r="920" ht="52" customHeight="1">
      <x:c r="A920" s="13" t="str">
        <x:v>GUARD-CL5-07</x:v>
      </x:c>
      <x:c r="B920" s="13" t="str">
        <x:v>Garde Veilleurs des Crêtes — dialogue avec un collègue</x:v>
      </x:c>
      <x:c r="C920" s="13" t="str">
        <x:v>Mondes</x:v>
      </x:c>
      <x:c r="D920" s="13" t="str">
        <x:v>Cent gardes de clans</x:v>
      </x:c>
      <x:c r="E920" s="13" t="str">
        <x:v>Lire Mondes</x:v>
      </x:c>
      <x:c r="F920" s="13" t="str">
        <x:v>Reconstitution documentée V4 — nouvelle rédaction V5</x:v>
      </x:c>
      <x:c r="G920" s="15" t="n">
        <x:v>14</x:v>
      </x:c>
      <x:c r="H920" s="15" t="n">
        <x:v>52</x:v>
      </x:c>
    </x:row>
    <x:row r="921" ht="52" customHeight="1">
      <x:c r="A921" s="13" t="str">
        <x:v>GUARD-CL5-08</x:v>
      </x:c>
      <x:c r="B921" s="13" t="str">
        <x:v>Garde Veilleurs des Crêtes — signal de relève</x:v>
      </x:c>
      <x:c r="C921" s="13" t="str">
        <x:v>Mondes</x:v>
      </x:c>
      <x:c r="D921" s="13" t="str">
        <x:v>Cent gardes de clans</x:v>
      </x:c>
      <x:c r="E921" s="13" t="str">
        <x:v>Lire Mondes</x:v>
      </x:c>
      <x:c r="F921" s="13" t="str">
        <x:v>Reconstitution documentée V4 — nouvelle rédaction V5</x:v>
      </x:c>
      <x:c r="G921" s="15" t="n">
        <x:v>14</x:v>
      </x:c>
      <x:c r="H921" s="15" t="n">
        <x:v>53</x:v>
      </x:c>
    </x:row>
    <x:row r="922" ht="52" customHeight="1">
      <x:c r="A922" s="13" t="str">
        <x:v>GUARD-CL5-09</x:v>
      </x:c>
      <x:c r="B922" s="13" t="str">
        <x:v>Garde Veilleurs des Crêtes — exercice de parade</x:v>
      </x:c>
      <x:c r="C922" s="13" t="str">
        <x:v>Mondes</x:v>
      </x:c>
      <x:c r="D922" s="13" t="str">
        <x:v>Cent gardes de clans</x:v>
      </x:c>
      <x:c r="E922" s="13" t="str">
        <x:v>Lire Mondes</x:v>
      </x:c>
      <x:c r="F922" s="13" t="str">
        <x:v>Reconstitution documentée V4 — nouvelle rédaction V5</x:v>
      </x:c>
      <x:c r="G922" s="15" t="n">
        <x:v>14</x:v>
      </x:c>
      <x:c r="H922" s="15" t="n">
        <x:v>54</x:v>
      </x:c>
    </x:row>
    <x:row r="923" ht="52" customHeight="1">
      <x:c r="A923" s="13" t="str">
        <x:v>GUARD-CL5-10</x:v>
      </x:c>
      <x:c r="B923" s="13" t="str">
        <x:v>Garde Veilleurs des Crêtes — observation d’une piste</x:v>
      </x:c>
      <x:c r="C923" s="13" t="str">
        <x:v>Mondes</x:v>
      </x:c>
      <x:c r="D923" s="13" t="str">
        <x:v>Cent gardes de clans</x:v>
      </x:c>
      <x:c r="E923" s="13" t="str">
        <x:v>Lire Mondes</x:v>
      </x:c>
      <x:c r="F923" s="13" t="str">
        <x:v>Reconstitution documentée V4 — nouvelle rédaction V5</x:v>
      </x:c>
      <x:c r="G923" s="15" t="n">
        <x:v>14</x:v>
      </x:c>
      <x:c r="H923" s="15" t="n">
        <x:v>55</x:v>
      </x:c>
    </x:row>
    <x:row r="924" ht="52" customHeight="1">
      <x:c r="A924" s="13" t="str">
        <x:v>GUARD-CL6-01</x:v>
      </x:c>
      <x:c r="B924" s="13" t="str">
        <x:v>Garde Maisons du Rivage — veille au seuil</x:v>
      </x:c>
      <x:c r="C924" s="13" t="str">
        <x:v>Mondes</x:v>
      </x:c>
      <x:c r="D924" s="13" t="str">
        <x:v>Cent gardes de clans</x:v>
      </x:c>
      <x:c r="E924" s="13" t="str">
        <x:v>Lire Mondes</x:v>
      </x:c>
      <x:c r="F924" s="13" t="str">
        <x:v>Reconstitution documentée V4 — nouvelle rédaction V5</x:v>
      </x:c>
      <x:c r="G924" s="15" t="n">
        <x:v>14</x:v>
      </x:c>
      <x:c r="H924" s="15" t="n">
        <x:v>56</x:v>
      </x:c>
    </x:row>
    <x:row r="925" ht="52" customHeight="1">
      <x:c r="A925" s="13" t="str">
        <x:v>GUARD-CL6-02</x:v>
      </x:c>
      <x:c r="B925" s="13" t="str">
        <x:v>Garde Maisons du Rivage — patrouille courte</x:v>
      </x:c>
      <x:c r="C925" s="13" t="str">
        <x:v>Mondes</x:v>
      </x:c>
      <x:c r="D925" s="13" t="str">
        <x:v>Cent gardes de clans</x:v>
      </x:c>
      <x:c r="E925" s="13" t="str">
        <x:v>Lire Mondes</x:v>
      </x:c>
      <x:c r="F925" s="13" t="str">
        <x:v>Reconstitution documentée V4 — nouvelle rédaction V5</x:v>
      </x:c>
      <x:c r="G925" s="15" t="n">
        <x:v>14</x:v>
      </x:c>
      <x:c r="H925" s="15" t="n">
        <x:v>57</x:v>
      </x:c>
    </x:row>
    <x:row r="926" ht="52" customHeight="1">
      <x:c r="A926" s="13" t="str">
        <x:v>GUARD-CL6-03</x:v>
      </x:c>
      <x:c r="B926" s="13" t="str">
        <x:v>Garde Maisons du Rivage — appui sur parapet</x:v>
      </x:c>
      <x:c r="C926" s="13" t="str">
        <x:v>Mondes</x:v>
      </x:c>
      <x:c r="D926" s="13" t="str">
        <x:v>Cent gardes de clans</x:v>
      </x:c>
      <x:c r="E926" s="13" t="str">
        <x:v>Lire Mondes</x:v>
      </x:c>
      <x:c r="F926" s="13" t="str">
        <x:v>Reconstitution documentée V4 — nouvelle rédaction V5</x:v>
      </x:c>
      <x:c r="G926" s="15" t="n">
        <x:v>14</x:v>
      </x:c>
      <x:c r="H926" s="15" t="n">
        <x:v>58</x:v>
      </x:c>
    </x:row>
    <x:row r="927" ht="52" customHeight="1">
      <x:c r="A927" s="13" t="str">
        <x:v>GUARD-CL6-04</x:v>
      </x:c>
      <x:c r="B927" s="13" t="str">
        <x:v>Garde Maisons du Rivage — inspection de passage</x:v>
      </x:c>
      <x:c r="C927" s="13" t="str">
        <x:v>Mondes</x:v>
      </x:c>
      <x:c r="D927" s="13" t="str">
        <x:v>Cent gardes de clans</x:v>
      </x:c>
      <x:c r="E927" s="13" t="str">
        <x:v>Lire Mondes</x:v>
      </x:c>
      <x:c r="F927" s="13" t="str">
        <x:v>Reconstitution documentée V4 — nouvelle rédaction V5</x:v>
      </x:c>
      <x:c r="G927" s="15" t="n">
        <x:v>14</x:v>
      </x:c>
      <x:c r="H927" s="15" t="n">
        <x:v>59</x:v>
      </x:c>
    </x:row>
    <x:row r="928" ht="52" customHeight="1">
      <x:c r="A928" s="13" t="str">
        <x:v>GUARD-CL6-05</x:v>
      </x:c>
      <x:c r="B928" s="13" t="str">
        <x:v>Garde Maisons du Rivage — garde d’un objet confié</x:v>
      </x:c>
      <x:c r="C928" s="13" t="str">
        <x:v>Mondes</x:v>
      </x:c>
      <x:c r="D928" s="13" t="str">
        <x:v>Cent gardes de clans</x:v>
      </x:c>
      <x:c r="E928" s="13" t="str">
        <x:v>Lire Mondes</x:v>
      </x:c>
      <x:c r="F928" s="13" t="str">
        <x:v>Reconstitution documentée V4 — nouvelle rédaction V5</x:v>
      </x:c>
      <x:c r="G928" s="15" t="n">
        <x:v>14</x:v>
      </x:c>
      <x:c r="H928" s="15" t="n">
        <x:v>60</x:v>
      </x:c>
    </x:row>
    <x:row r="929" ht="52" customHeight="1">
      <x:c r="A929" s="13" t="str">
        <x:v>GUARD-CL6-06</x:v>
      </x:c>
      <x:c r="B929" s="13" t="str">
        <x:v>Garde Maisons du Rivage — repos près d’un support</x:v>
      </x:c>
      <x:c r="C929" s="13" t="str">
        <x:v>Mondes</x:v>
      </x:c>
      <x:c r="D929" s="13" t="str">
        <x:v>Cent gardes de clans</x:v>
      </x:c>
      <x:c r="E929" s="13" t="str">
        <x:v>Lire Mondes</x:v>
      </x:c>
      <x:c r="F929" s="13" t="str">
        <x:v>Reconstitution documentée V4 — nouvelle rédaction V5</x:v>
      </x:c>
      <x:c r="G929" s="15" t="n">
        <x:v>14</x:v>
      </x:c>
      <x:c r="H929" s="15" t="n">
        <x:v>61</x:v>
      </x:c>
    </x:row>
    <x:row r="930" ht="52" customHeight="1">
      <x:c r="A930" s="13" t="str">
        <x:v>GUARD-CL6-07</x:v>
      </x:c>
      <x:c r="B930" s="13" t="str">
        <x:v>Garde Maisons du Rivage — dialogue avec un collègue</x:v>
      </x:c>
      <x:c r="C930" s="13" t="str">
        <x:v>Mondes</x:v>
      </x:c>
      <x:c r="D930" s="13" t="str">
        <x:v>Cent gardes de clans</x:v>
      </x:c>
      <x:c r="E930" s="13" t="str">
        <x:v>Lire Mondes</x:v>
      </x:c>
      <x:c r="F930" s="13" t="str">
        <x:v>Reconstitution documentée V4 — nouvelle rédaction V5</x:v>
      </x:c>
      <x:c r="G930" s="15" t="n">
        <x:v>14</x:v>
      </x:c>
      <x:c r="H930" s="15" t="n">
        <x:v>62</x:v>
      </x:c>
    </x:row>
    <x:row r="931" ht="52" customHeight="1">
      <x:c r="A931" s="13" t="str">
        <x:v>GUARD-CL6-08</x:v>
      </x:c>
      <x:c r="B931" s="13" t="str">
        <x:v>Garde Maisons du Rivage — signal de relève</x:v>
      </x:c>
      <x:c r="C931" s="13" t="str">
        <x:v>Mondes</x:v>
      </x:c>
      <x:c r="D931" s="13" t="str">
        <x:v>Cent gardes de clans</x:v>
      </x:c>
      <x:c r="E931" s="13" t="str">
        <x:v>Lire Mondes</x:v>
      </x:c>
      <x:c r="F931" s="13" t="str">
        <x:v>Reconstitution documentée V4 — nouvelle rédaction V5</x:v>
      </x:c>
      <x:c r="G931" s="15" t="n">
        <x:v>14</x:v>
      </x:c>
      <x:c r="H931" s="15" t="n">
        <x:v>63</x:v>
      </x:c>
    </x:row>
    <x:row r="932" ht="52" customHeight="1">
      <x:c r="A932" s="13" t="str">
        <x:v>GUARD-CL6-09</x:v>
      </x:c>
      <x:c r="B932" s="13" t="str">
        <x:v>Garde Maisons du Rivage — exercice de parade</x:v>
      </x:c>
      <x:c r="C932" s="13" t="str">
        <x:v>Mondes</x:v>
      </x:c>
      <x:c r="D932" s="13" t="str">
        <x:v>Cent gardes de clans</x:v>
      </x:c>
      <x:c r="E932" s="13" t="str">
        <x:v>Lire Mondes</x:v>
      </x:c>
      <x:c r="F932" s="13" t="str">
        <x:v>Reconstitution documentée V4 — nouvelle rédaction V5</x:v>
      </x:c>
      <x:c r="G932" s="15" t="n">
        <x:v>14</x:v>
      </x:c>
      <x:c r="H932" s="15" t="n">
        <x:v>64</x:v>
      </x:c>
    </x:row>
    <x:row r="933" ht="52" customHeight="1">
      <x:c r="A933" s="13" t="str">
        <x:v>GUARD-CL6-10</x:v>
      </x:c>
      <x:c r="B933" s="13" t="str">
        <x:v>Garde Maisons du Rivage — observation d’une piste</x:v>
      </x:c>
      <x:c r="C933" s="13" t="str">
        <x:v>Mondes</x:v>
      </x:c>
      <x:c r="D933" s="13" t="str">
        <x:v>Cent gardes de clans</x:v>
      </x:c>
      <x:c r="E933" s="13" t="str">
        <x:v>Lire Mondes</x:v>
      </x:c>
      <x:c r="F933" s="13" t="str">
        <x:v>Reconstitution documentée V4 — nouvelle rédaction V5</x:v>
      </x:c>
      <x:c r="G933" s="15" t="n">
        <x:v>14</x:v>
      </x:c>
      <x:c r="H933" s="15" t="n">
        <x:v>65</x:v>
      </x:c>
    </x:row>
    <x:row r="934" ht="52" customHeight="1">
      <x:c r="A934" s="13" t="str">
        <x:v>GUARD-CL7-01</x:v>
      </x:c>
      <x:c r="B934" s="13" t="str">
        <x:v>Garde Artisans de la Roche Chaude — veille au seuil</x:v>
      </x:c>
      <x:c r="C934" s="13" t="str">
        <x:v>Mondes</x:v>
      </x:c>
      <x:c r="D934" s="13" t="str">
        <x:v>Cent gardes de clans</x:v>
      </x:c>
      <x:c r="E934" s="13" t="str">
        <x:v>Lire Mondes</x:v>
      </x:c>
      <x:c r="F934" s="13" t="str">
        <x:v>Reconstitution documentée V4 — nouvelle rédaction V5</x:v>
      </x:c>
      <x:c r="G934" s="15" t="n">
        <x:v>14</x:v>
      </x:c>
      <x:c r="H934" s="15" t="n">
        <x:v>66</x:v>
      </x:c>
    </x:row>
    <x:row r="935" ht="52" customHeight="1">
      <x:c r="A935" s="13" t="str">
        <x:v>GUARD-CL7-02</x:v>
      </x:c>
      <x:c r="B935" s="13" t="str">
        <x:v>Garde Artisans de la Roche Chaude — patrouille courte</x:v>
      </x:c>
      <x:c r="C935" s="13" t="str">
        <x:v>Mondes</x:v>
      </x:c>
      <x:c r="D935" s="13" t="str">
        <x:v>Cent gardes de clans</x:v>
      </x:c>
      <x:c r="E935" s="13" t="str">
        <x:v>Lire Mondes</x:v>
      </x:c>
      <x:c r="F935" s="13" t="str">
        <x:v>Reconstitution documentée V4 — nouvelle rédaction V5</x:v>
      </x:c>
      <x:c r="G935" s="15" t="n">
        <x:v>14</x:v>
      </x:c>
      <x:c r="H935" s="15" t="n">
        <x:v>67</x:v>
      </x:c>
    </x:row>
    <x:row r="936" ht="52" customHeight="1">
      <x:c r="A936" s="13" t="str">
        <x:v>GUARD-CL7-03</x:v>
      </x:c>
      <x:c r="B936" s="13" t="str">
        <x:v>Garde Artisans de la Roche Chaude — appui sur parapet</x:v>
      </x:c>
      <x:c r="C936" s="13" t="str">
        <x:v>Mondes</x:v>
      </x:c>
      <x:c r="D936" s="13" t="str">
        <x:v>Cent gardes de clans</x:v>
      </x:c>
      <x:c r="E936" s="13" t="str">
        <x:v>Lire Mondes</x:v>
      </x:c>
      <x:c r="F936" s="13" t="str">
        <x:v>Reconstitution documentée V4 — nouvelle rédaction V5</x:v>
      </x:c>
      <x:c r="G936" s="15" t="n">
        <x:v>14</x:v>
      </x:c>
      <x:c r="H936" s="15" t="n">
        <x:v>68</x:v>
      </x:c>
    </x:row>
    <x:row r="937" ht="52" customHeight="1">
      <x:c r="A937" s="13" t="str">
        <x:v>GUARD-CL7-04</x:v>
      </x:c>
      <x:c r="B937" s="13" t="str">
        <x:v>Garde Artisans de la Roche Chaude — inspection de passage</x:v>
      </x:c>
      <x:c r="C937" s="13" t="str">
        <x:v>Mondes</x:v>
      </x:c>
      <x:c r="D937" s="13" t="str">
        <x:v>Cent gardes de clans</x:v>
      </x:c>
      <x:c r="E937" s="13" t="str">
        <x:v>Lire Mondes</x:v>
      </x:c>
      <x:c r="F937" s="13" t="str">
        <x:v>Reconstitution documentée V4 — nouvelle rédaction V5</x:v>
      </x:c>
      <x:c r="G937" s="15" t="n">
        <x:v>14</x:v>
      </x:c>
      <x:c r="H937" s="15" t="n">
        <x:v>69</x:v>
      </x:c>
    </x:row>
    <x:row r="938" ht="52" customHeight="1">
      <x:c r="A938" s="13" t="str">
        <x:v>GUARD-CL7-05</x:v>
      </x:c>
      <x:c r="B938" s="13" t="str">
        <x:v>Garde Artisans de la Roche Chaude — garde d’un objet confié</x:v>
      </x:c>
      <x:c r="C938" s="13" t="str">
        <x:v>Mondes</x:v>
      </x:c>
      <x:c r="D938" s="13" t="str">
        <x:v>Cent gardes de clans</x:v>
      </x:c>
      <x:c r="E938" s="13" t="str">
        <x:v>Lire Mondes</x:v>
      </x:c>
      <x:c r="F938" s="13" t="str">
        <x:v>Reconstitution documentée V4 — nouvelle rédaction V5</x:v>
      </x:c>
      <x:c r="G938" s="15" t="n">
        <x:v>14</x:v>
      </x:c>
      <x:c r="H938" s="15" t="n">
        <x:v>70</x:v>
      </x:c>
    </x:row>
    <x:row r="939" ht="52" customHeight="1">
      <x:c r="A939" s="13" t="str">
        <x:v>GUARD-CL7-06</x:v>
      </x:c>
      <x:c r="B939" s="13" t="str">
        <x:v>Garde Artisans de la Roche Chaude — repos près d’un support</x:v>
      </x:c>
      <x:c r="C939" s="13" t="str">
        <x:v>Mondes</x:v>
      </x:c>
      <x:c r="D939" s="13" t="str">
        <x:v>Cent gardes de clans</x:v>
      </x:c>
      <x:c r="E939" s="13" t="str">
        <x:v>Lire Mondes</x:v>
      </x:c>
      <x:c r="F939" s="13" t="str">
        <x:v>Reconstitution documentée V4 — nouvelle rédaction V5</x:v>
      </x:c>
      <x:c r="G939" s="15" t="n">
        <x:v>14</x:v>
      </x:c>
      <x:c r="H939" s="15" t="n">
        <x:v>71</x:v>
      </x:c>
    </x:row>
    <x:row r="940" ht="52" customHeight="1">
      <x:c r="A940" s="13" t="str">
        <x:v>GUARD-CL7-07</x:v>
      </x:c>
      <x:c r="B940" s="13" t="str">
        <x:v>Garde Artisans de la Roche Chaude — dialogue avec un collègue</x:v>
      </x:c>
      <x:c r="C940" s="13" t="str">
        <x:v>Mondes</x:v>
      </x:c>
      <x:c r="D940" s="13" t="str">
        <x:v>Cent gardes de clans</x:v>
      </x:c>
      <x:c r="E940" s="13" t="str">
        <x:v>Lire Mondes</x:v>
      </x:c>
      <x:c r="F940" s="13" t="str">
        <x:v>Reconstitution documentée V4 — nouvelle rédaction V5</x:v>
      </x:c>
      <x:c r="G940" s="15" t="n">
        <x:v>14</x:v>
      </x:c>
      <x:c r="H940" s="15" t="n">
        <x:v>72</x:v>
      </x:c>
    </x:row>
    <x:row r="941" ht="52" customHeight="1">
      <x:c r="A941" s="13" t="str">
        <x:v>GUARD-CL7-08</x:v>
      </x:c>
      <x:c r="B941" s="13" t="str">
        <x:v>Garde Artisans de la Roche Chaude — signal de relève</x:v>
      </x:c>
      <x:c r="C941" s="13" t="str">
        <x:v>Mondes</x:v>
      </x:c>
      <x:c r="D941" s="13" t="str">
        <x:v>Cent gardes de clans</x:v>
      </x:c>
      <x:c r="E941" s="13" t="str">
        <x:v>Lire Mondes</x:v>
      </x:c>
      <x:c r="F941" s="13" t="str">
        <x:v>Reconstitution documentée V4 — nouvelle rédaction V5</x:v>
      </x:c>
      <x:c r="G941" s="15" t="n">
        <x:v>14</x:v>
      </x:c>
      <x:c r="H941" s="15" t="n">
        <x:v>73</x:v>
      </x:c>
    </x:row>
    <x:row r="942" ht="52" customHeight="1">
      <x:c r="A942" s="13" t="str">
        <x:v>GUARD-CL7-09</x:v>
      </x:c>
      <x:c r="B942" s="13" t="str">
        <x:v>Garde Artisans de la Roche Chaude — exercice de parade</x:v>
      </x:c>
      <x:c r="C942" s="13" t="str">
        <x:v>Mondes</x:v>
      </x:c>
      <x:c r="D942" s="13" t="str">
        <x:v>Cent gardes de clans</x:v>
      </x:c>
      <x:c r="E942" s="13" t="str">
        <x:v>Lire Mondes</x:v>
      </x:c>
      <x:c r="F942" s="13" t="str">
        <x:v>Reconstitution documentée V4 — nouvelle rédaction V5</x:v>
      </x:c>
      <x:c r="G942" s="15" t="n">
        <x:v>14</x:v>
      </x:c>
      <x:c r="H942" s="15" t="n">
        <x:v>74</x:v>
      </x:c>
    </x:row>
    <x:row r="943" ht="52" customHeight="1">
      <x:c r="A943" s="13" t="str">
        <x:v>GUARD-CL7-10</x:v>
      </x:c>
      <x:c r="B943" s="13" t="str">
        <x:v>Garde Artisans de la Roche Chaude — observation d’une piste</x:v>
      </x:c>
      <x:c r="C943" s="13" t="str">
        <x:v>Mondes</x:v>
      </x:c>
      <x:c r="D943" s="13" t="str">
        <x:v>Cent gardes de clans</x:v>
      </x:c>
      <x:c r="E943" s="13" t="str">
        <x:v>Lire Mondes</x:v>
      </x:c>
      <x:c r="F943" s="13" t="str">
        <x:v>Reconstitution documentée V4 — nouvelle rédaction V5</x:v>
      </x:c>
      <x:c r="G943" s="15" t="n">
        <x:v>14</x:v>
      </x:c>
      <x:c r="H943" s="15" t="n">
        <x:v>75</x:v>
      </x:c>
    </x:row>
    <x:row r="944" ht="52" customHeight="1">
      <x:c r="A944" s="13" t="str">
        <x:v>GUARD-CL8-01</x:v>
      </x:c>
      <x:c r="B944" s="13" t="str">
        <x:v>Garde Maisons du Givre — veille au seuil</x:v>
      </x:c>
      <x:c r="C944" s="13" t="str">
        <x:v>Mondes</x:v>
      </x:c>
      <x:c r="D944" s="13" t="str">
        <x:v>Cent gardes de clans</x:v>
      </x:c>
      <x:c r="E944" s="13" t="str">
        <x:v>Lire Mondes</x:v>
      </x:c>
      <x:c r="F944" s="13" t="str">
        <x:v>Reconstitution documentée V4 — nouvelle rédaction V5</x:v>
      </x:c>
      <x:c r="G944" s="15" t="n">
        <x:v>14</x:v>
      </x:c>
      <x:c r="H944" s="15" t="n">
        <x:v>76</x:v>
      </x:c>
    </x:row>
    <x:row r="945" ht="52" customHeight="1">
      <x:c r="A945" s="13" t="str">
        <x:v>GUARD-CL8-02</x:v>
      </x:c>
      <x:c r="B945" s="13" t="str">
        <x:v>Garde Maisons du Givre — patrouille courte</x:v>
      </x:c>
      <x:c r="C945" s="13" t="str">
        <x:v>Mondes</x:v>
      </x:c>
      <x:c r="D945" s="13" t="str">
        <x:v>Cent gardes de clans</x:v>
      </x:c>
      <x:c r="E945" s="13" t="str">
        <x:v>Lire Mondes</x:v>
      </x:c>
      <x:c r="F945" s="13" t="str">
        <x:v>Reconstitution documentée V4 — nouvelle rédaction V5</x:v>
      </x:c>
      <x:c r="G945" s="15" t="n">
        <x:v>14</x:v>
      </x:c>
      <x:c r="H945" s="15" t="n">
        <x:v>77</x:v>
      </x:c>
    </x:row>
    <x:row r="946" ht="52" customHeight="1">
      <x:c r="A946" s="13" t="str">
        <x:v>GUARD-CL8-03</x:v>
      </x:c>
      <x:c r="B946" s="13" t="str">
        <x:v>Garde Maisons du Givre — appui sur parapet</x:v>
      </x:c>
      <x:c r="C946" s="13" t="str">
        <x:v>Mondes</x:v>
      </x:c>
      <x:c r="D946" s="13" t="str">
        <x:v>Cent gardes de clans</x:v>
      </x:c>
      <x:c r="E946" s="13" t="str">
        <x:v>Lire Mondes</x:v>
      </x:c>
      <x:c r="F946" s="13" t="str">
        <x:v>Reconstitution documentée V4 — nouvelle rédaction V5</x:v>
      </x:c>
      <x:c r="G946" s="15" t="n">
        <x:v>14</x:v>
      </x:c>
      <x:c r="H946" s="15" t="n">
        <x:v>78</x:v>
      </x:c>
    </x:row>
    <x:row r="947" ht="52" customHeight="1">
      <x:c r="A947" s="13" t="str">
        <x:v>GUARD-CL8-04</x:v>
      </x:c>
      <x:c r="B947" s="13" t="str">
        <x:v>Garde Maisons du Givre — inspection de passage</x:v>
      </x:c>
      <x:c r="C947" s="13" t="str">
        <x:v>Mondes</x:v>
      </x:c>
      <x:c r="D947" s="13" t="str">
        <x:v>Cent gardes de clans</x:v>
      </x:c>
      <x:c r="E947" s="13" t="str">
        <x:v>Lire Mondes</x:v>
      </x:c>
      <x:c r="F947" s="13" t="str">
        <x:v>Reconstitution documentée V4 — nouvelle rédaction V5</x:v>
      </x:c>
      <x:c r="G947" s="15" t="n">
        <x:v>14</x:v>
      </x:c>
      <x:c r="H947" s="15" t="n">
        <x:v>79</x:v>
      </x:c>
    </x:row>
    <x:row r="948" ht="52" customHeight="1">
      <x:c r="A948" s="13" t="str">
        <x:v>GUARD-CL8-05</x:v>
      </x:c>
      <x:c r="B948" s="13" t="str">
        <x:v>Garde Maisons du Givre — garde d’un objet confié</x:v>
      </x:c>
      <x:c r="C948" s="13" t="str">
        <x:v>Mondes</x:v>
      </x:c>
      <x:c r="D948" s="13" t="str">
        <x:v>Cent gardes de clans</x:v>
      </x:c>
      <x:c r="E948" s="13" t="str">
        <x:v>Lire Mondes</x:v>
      </x:c>
      <x:c r="F948" s="13" t="str">
        <x:v>Reconstitution documentée V4 — nouvelle rédaction V5</x:v>
      </x:c>
      <x:c r="G948" s="15" t="n">
        <x:v>14</x:v>
      </x:c>
      <x:c r="H948" s="15" t="n">
        <x:v>80</x:v>
      </x:c>
    </x:row>
    <x:row r="949" ht="52" customHeight="1">
      <x:c r="A949" s="13" t="str">
        <x:v>GUARD-CL8-06</x:v>
      </x:c>
      <x:c r="B949" s="13" t="str">
        <x:v>Garde Maisons du Givre — repos près d’un support</x:v>
      </x:c>
      <x:c r="C949" s="13" t="str">
        <x:v>Mondes</x:v>
      </x:c>
      <x:c r="D949" s="13" t="str">
        <x:v>Cent gardes de clans</x:v>
      </x:c>
      <x:c r="E949" s="13" t="str">
        <x:v>Lire Mondes</x:v>
      </x:c>
      <x:c r="F949" s="13" t="str">
        <x:v>Reconstitution documentée V4 — nouvelle rédaction V5</x:v>
      </x:c>
      <x:c r="G949" s="15" t="n">
        <x:v>14</x:v>
      </x:c>
      <x:c r="H949" s="15" t="n">
        <x:v>81</x:v>
      </x:c>
    </x:row>
    <x:row r="950" ht="52" customHeight="1">
      <x:c r="A950" s="13" t="str">
        <x:v>GUARD-CL8-07</x:v>
      </x:c>
      <x:c r="B950" s="13" t="str">
        <x:v>Garde Maisons du Givre — dialogue avec un collègue</x:v>
      </x:c>
      <x:c r="C950" s="13" t="str">
        <x:v>Mondes</x:v>
      </x:c>
      <x:c r="D950" s="13" t="str">
        <x:v>Cent gardes de clans</x:v>
      </x:c>
      <x:c r="E950" s="13" t="str">
        <x:v>Lire Mondes</x:v>
      </x:c>
      <x:c r="F950" s="13" t="str">
        <x:v>Reconstitution documentée V4 — nouvelle rédaction V5</x:v>
      </x:c>
      <x:c r="G950" s="15" t="n">
        <x:v>14</x:v>
      </x:c>
      <x:c r="H950" s="15" t="n">
        <x:v>82</x:v>
      </x:c>
    </x:row>
    <x:row r="951" ht="52" customHeight="1">
      <x:c r="A951" s="13" t="str">
        <x:v>GUARD-CL8-08</x:v>
      </x:c>
      <x:c r="B951" s="13" t="str">
        <x:v>Garde Maisons du Givre — signal de relève</x:v>
      </x:c>
      <x:c r="C951" s="13" t="str">
        <x:v>Mondes</x:v>
      </x:c>
      <x:c r="D951" s="13" t="str">
        <x:v>Cent gardes de clans</x:v>
      </x:c>
      <x:c r="E951" s="13" t="str">
        <x:v>Lire Mondes</x:v>
      </x:c>
      <x:c r="F951" s="13" t="str">
        <x:v>Reconstitution documentée V4 — nouvelle rédaction V5</x:v>
      </x:c>
      <x:c r="G951" s="15" t="n">
        <x:v>14</x:v>
      </x:c>
      <x:c r="H951" s="15" t="n">
        <x:v>83</x:v>
      </x:c>
    </x:row>
    <x:row r="952" ht="52" customHeight="1">
      <x:c r="A952" s="13" t="str">
        <x:v>GUARD-CL8-09</x:v>
      </x:c>
      <x:c r="B952" s="13" t="str">
        <x:v>Garde Maisons du Givre — exercice de parade</x:v>
      </x:c>
      <x:c r="C952" s="13" t="str">
        <x:v>Mondes</x:v>
      </x:c>
      <x:c r="D952" s="13" t="str">
        <x:v>Cent gardes de clans</x:v>
      </x:c>
      <x:c r="E952" s="13" t="str">
        <x:v>Lire Mondes</x:v>
      </x:c>
      <x:c r="F952" s="13" t="str">
        <x:v>Reconstitution documentée V4 — nouvelle rédaction V5</x:v>
      </x:c>
      <x:c r="G952" s="15" t="n">
        <x:v>14</x:v>
      </x:c>
      <x:c r="H952" s="15" t="n">
        <x:v>84</x:v>
      </x:c>
    </x:row>
    <x:row r="953" ht="52" customHeight="1">
      <x:c r="A953" s="13" t="str">
        <x:v>GUARD-CL8-10</x:v>
      </x:c>
      <x:c r="B953" s="13" t="str">
        <x:v>Garde Maisons du Givre — observation d’une piste</x:v>
      </x:c>
      <x:c r="C953" s="13" t="str">
        <x:v>Mondes</x:v>
      </x:c>
      <x:c r="D953" s="13" t="str">
        <x:v>Cent gardes de clans</x:v>
      </x:c>
      <x:c r="E953" s="13" t="str">
        <x:v>Lire Mondes</x:v>
      </x:c>
      <x:c r="F953" s="13" t="str">
        <x:v>Reconstitution documentée V4 — nouvelle rédaction V5</x:v>
      </x:c>
      <x:c r="G953" s="15" t="n">
        <x:v>14</x:v>
      </x:c>
      <x:c r="H953" s="15" t="n">
        <x:v>85</x:v>
      </x:c>
    </x:row>
    <x:row r="954" ht="52" customHeight="1">
      <x:c r="A954" s="13" t="str">
        <x:v>GUARD-CL9-01</x:v>
      </x:c>
      <x:c r="B954" s="13" t="str">
        <x:v>Garde Conservateurs des Anciennes Pierres — veille au seuil</x:v>
      </x:c>
      <x:c r="C954" s="13" t="str">
        <x:v>Mondes</x:v>
      </x:c>
      <x:c r="D954" s="13" t="str">
        <x:v>Cent gardes de clans</x:v>
      </x:c>
      <x:c r="E954" s="13" t="str">
        <x:v>Lire Mondes</x:v>
      </x:c>
      <x:c r="F954" s="13" t="str">
        <x:v>Reconstitution documentée V4 — nouvelle rédaction V5</x:v>
      </x:c>
      <x:c r="G954" s="15" t="n">
        <x:v>14</x:v>
      </x:c>
      <x:c r="H954" s="15" t="n">
        <x:v>86</x:v>
      </x:c>
    </x:row>
    <x:row r="955" ht="52" customHeight="1">
      <x:c r="A955" s="13" t="str">
        <x:v>GUARD-CL9-02</x:v>
      </x:c>
      <x:c r="B955" s="13" t="str">
        <x:v>Garde Conservateurs des Anciennes Pierres — patrouille courte</x:v>
      </x:c>
      <x:c r="C955" s="13" t="str">
        <x:v>Mondes</x:v>
      </x:c>
      <x:c r="D955" s="13" t="str">
        <x:v>Cent gardes de clans</x:v>
      </x:c>
      <x:c r="E955" s="13" t="str">
        <x:v>Lire Mondes</x:v>
      </x:c>
      <x:c r="F955" s="13" t="str">
        <x:v>Reconstitution documentée V4 — nouvelle rédaction V5</x:v>
      </x:c>
      <x:c r="G955" s="15" t="n">
        <x:v>14</x:v>
      </x:c>
      <x:c r="H955" s="15" t="n">
        <x:v>87</x:v>
      </x:c>
    </x:row>
    <x:row r="956" ht="52" customHeight="1">
      <x:c r="A956" s="13" t="str">
        <x:v>GUARD-CL9-03</x:v>
      </x:c>
      <x:c r="B956" s="13" t="str">
        <x:v>Garde Conservateurs des Anciennes Pierres — appui sur parapet</x:v>
      </x:c>
      <x:c r="C956" s="13" t="str">
        <x:v>Mondes</x:v>
      </x:c>
      <x:c r="D956" s="13" t="str">
        <x:v>Cent gardes de clans</x:v>
      </x:c>
      <x:c r="E956" s="13" t="str">
        <x:v>Lire Mondes</x:v>
      </x:c>
      <x:c r="F956" s="13" t="str">
        <x:v>Reconstitution documentée V4 — nouvelle rédaction V5</x:v>
      </x:c>
      <x:c r="G956" s="15" t="n">
        <x:v>14</x:v>
      </x:c>
      <x:c r="H956" s="15" t="n">
        <x:v>88</x:v>
      </x:c>
    </x:row>
    <x:row r="957" ht="52" customHeight="1">
      <x:c r="A957" s="13" t="str">
        <x:v>GUARD-CL9-04</x:v>
      </x:c>
      <x:c r="B957" s="13" t="str">
        <x:v>Garde Conservateurs des Anciennes Pierres — inspection de passage</x:v>
      </x:c>
      <x:c r="C957" s="13" t="str">
        <x:v>Mondes</x:v>
      </x:c>
      <x:c r="D957" s="13" t="str">
        <x:v>Cent gardes de clans</x:v>
      </x:c>
      <x:c r="E957" s="13" t="str">
        <x:v>Lire Mondes</x:v>
      </x:c>
      <x:c r="F957" s="13" t="str">
        <x:v>Reconstitution documentée V4 — nouvelle rédaction V5</x:v>
      </x:c>
      <x:c r="G957" s="15" t="n">
        <x:v>14</x:v>
      </x:c>
      <x:c r="H957" s="15" t="n">
        <x:v>89</x:v>
      </x:c>
    </x:row>
    <x:row r="958" ht="52" customHeight="1">
      <x:c r="A958" s="13" t="str">
        <x:v>GUARD-CL9-05</x:v>
      </x:c>
      <x:c r="B958" s="13" t="str">
        <x:v>Garde Conservateurs des Anciennes Pierres — garde d’un objet confié</x:v>
      </x:c>
      <x:c r="C958" s="13" t="str">
        <x:v>Mondes</x:v>
      </x:c>
      <x:c r="D958" s="13" t="str">
        <x:v>Cent gardes de clans</x:v>
      </x:c>
      <x:c r="E958" s="13" t="str">
        <x:v>Lire Mondes</x:v>
      </x:c>
      <x:c r="F958" s="13" t="str">
        <x:v>Reconstitution documentée V4 — nouvelle rédaction V5</x:v>
      </x:c>
      <x:c r="G958" s="15" t="n">
        <x:v>14</x:v>
      </x:c>
      <x:c r="H958" s="15" t="n">
        <x:v>90</x:v>
      </x:c>
    </x:row>
    <x:row r="959" ht="52" customHeight="1">
      <x:c r="A959" s="13" t="str">
        <x:v>GUARD-CL9-06</x:v>
      </x:c>
      <x:c r="B959" s="13" t="str">
        <x:v>Garde Conservateurs des Anciennes Pierres — repos près d’un support</x:v>
      </x:c>
      <x:c r="C959" s="13" t="str">
        <x:v>Mondes</x:v>
      </x:c>
      <x:c r="D959" s="13" t="str">
        <x:v>Cent gardes de clans</x:v>
      </x:c>
      <x:c r="E959" s="13" t="str">
        <x:v>Lire Mondes</x:v>
      </x:c>
      <x:c r="F959" s="13" t="str">
        <x:v>Reconstitution documentée V4 — nouvelle rédaction V5</x:v>
      </x:c>
      <x:c r="G959" s="15" t="n">
        <x:v>14</x:v>
      </x:c>
      <x:c r="H959" s="15" t="n">
        <x:v>91</x:v>
      </x:c>
    </x:row>
    <x:row r="960" ht="52" customHeight="1">
      <x:c r="A960" s="13" t="str">
        <x:v>GUARD-CL9-07</x:v>
      </x:c>
      <x:c r="B960" s="13" t="str">
        <x:v>Garde Conservateurs des Anciennes Pierres — dialogue avec un collègue</x:v>
      </x:c>
      <x:c r="C960" s="13" t="str">
        <x:v>Mondes</x:v>
      </x:c>
      <x:c r="D960" s="13" t="str">
        <x:v>Cent gardes de clans</x:v>
      </x:c>
      <x:c r="E960" s="13" t="str">
        <x:v>Lire Mondes</x:v>
      </x:c>
      <x:c r="F960" s="13" t="str">
        <x:v>Reconstitution documentée V4 — nouvelle rédaction V5</x:v>
      </x:c>
      <x:c r="G960" s="15" t="n">
        <x:v>14</x:v>
      </x:c>
      <x:c r="H960" s="15" t="n">
        <x:v>92</x:v>
      </x:c>
    </x:row>
    <x:row r="961" ht="52" customHeight="1">
      <x:c r="A961" s="13" t="str">
        <x:v>GUARD-CL9-08</x:v>
      </x:c>
      <x:c r="B961" s="13" t="str">
        <x:v>Garde Conservateurs des Anciennes Pierres — signal de relève</x:v>
      </x:c>
      <x:c r="C961" s="13" t="str">
        <x:v>Mondes</x:v>
      </x:c>
      <x:c r="D961" s="13" t="str">
        <x:v>Cent gardes de clans</x:v>
      </x:c>
      <x:c r="E961" s="13" t="str">
        <x:v>Lire Mondes</x:v>
      </x:c>
      <x:c r="F961" s="13" t="str">
        <x:v>Reconstitution documentée V4 — nouvelle rédaction V5</x:v>
      </x:c>
      <x:c r="G961" s="15" t="n">
        <x:v>14</x:v>
      </x:c>
      <x:c r="H961" s="15" t="n">
        <x:v>93</x:v>
      </x:c>
    </x:row>
    <x:row r="962" ht="52" customHeight="1">
      <x:c r="A962" s="13" t="str">
        <x:v>GUARD-CL9-09</x:v>
      </x:c>
      <x:c r="B962" s="13" t="str">
        <x:v>Garde Conservateurs des Anciennes Pierres — exercice de parade</x:v>
      </x:c>
      <x:c r="C962" s="13" t="str">
        <x:v>Mondes</x:v>
      </x:c>
      <x:c r="D962" s="13" t="str">
        <x:v>Cent gardes de clans</x:v>
      </x:c>
      <x:c r="E962" s="13" t="str">
        <x:v>Lire Mondes</x:v>
      </x:c>
      <x:c r="F962" s="13" t="str">
        <x:v>Reconstitution documentée V4 — nouvelle rédaction V5</x:v>
      </x:c>
      <x:c r="G962" s="15" t="n">
        <x:v>14</x:v>
      </x:c>
      <x:c r="H962" s="15" t="n">
        <x:v>94</x:v>
      </x:c>
    </x:row>
    <x:row r="963" ht="52" customHeight="1">
      <x:c r="A963" s="13" t="str">
        <x:v>GUARD-CL9-10</x:v>
      </x:c>
      <x:c r="B963" s="13" t="str">
        <x:v>Garde Conservateurs des Anciennes Pierres — observation d’une piste</x:v>
      </x:c>
      <x:c r="C963" s="13" t="str">
        <x:v>Mondes</x:v>
      </x:c>
      <x:c r="D963" s="13" t="str">
        <x:v>Cent gardes de clans</x:v>
      </x:c>
      <x:c r="E963" s="13" t="str">
        <x:v>Lire Mondes</x:v>
      </x:c>
      <x:c r="F963" s="13" t="str">
        <x:v>Reconstitution documentée V4 — nouvelle rédaction V5</x:v>
      </x:c>
      <x:c r="G963" s="15" t="n">
        <x:v>14</x:v>
      </x:c>
      <x:c r="H963" s="15" t="n">
        <x:v>95</x:v>
      </x:c>
    </x:row>
    <x:row r="964" ht="52" customHeight="1">
      <x:c r="A964" s="13" t="str">
        <x:v>GUARD-CL10-01</x:v>
      </x:c>
      <x:c r="B964" s="13" t="str">
        <x:v>Garde Gardiens du Confinement — veille au seuil</x:v>
      </x:c>
      <x:c r="C964" s="13" t="str">
        <x:v>Mondes</x:v>
      </x:c>
      <x:c r="D964" s="13" t="str">
        <x:v>Cent gardes de clans</x:v>
      </x:c>
      <x:c r="E964" s="13" t="str">
        <x:v>Lire Mondes</x:v>
      </x:c>
      <x:c r="F964" s="13" t="str">
        <x:v>Reconstitution documentée V4 — nouvelle rédaction V5</x:v>
      </x:c>
      <x:c r="G964" s="15" t="n">
        <x:v>14</x:v>
      </x:c>
      <x:c r="H964" s="15" t="n">
        <x:v>96</x:v>
      </x:c>
    </x:row>
    <x:row r="965" ht="52" customHeight="1">
      <x:c r="A965" s="13" t="str">
        <x:v>GUARD-CL10-02</x:v>
      </x:c>
      <x:c r="B965" s="13" t="str">
        <x:v>Garde Gardiens du Confinement — patrouille courte</x:v>
      </x:c>
      <x:c r="C965" s="13" t="str">
        <x:v>Mondes</x:v>
      </x:c>
      <x:c r="D965" s="13" t="str">
        <x:v>Cent gardes de clans</x:v>
      </x:c>
      <x:c r="E965" s="13" t="str">
        <x:v>Lire Mondes</x:v>
      </x:c>
      <x:c r="F965" s="13" t="str">
        <x:v>Reconstitution documentée V4 — nouvelle rédaction V5</x:v>
      </x:c>
      <x:c r="G965" s="15" t="n">
        <x:v>14</x:v>
      </x:c>
      <x:c r="H965" s="15" t="n">
        <x:v>97</x:v>
      </x:c>
    </x:row>
    <x:row r="966" ht="52" customHeight="1">
      <x:c r="A966" s="13" t="str">
        <x:v>GUARD-CL10-03</x:v>
      </x:c>
      <x:c r="B966" s="13" t="str">
        <x:v>Garde Gardiens du Confinement — appui sur parapet</x:v>
      </x:c>
      <x:c r="C966" s="13" t="str">
        <x:v>Mondes</x:v>
      </x:c>
      <x:c r="D966" s="13" t="str">
        <x:v>Cent gardes de clans</x:v>
      </x:c>
      <x:c r="E966" s="13" t="str">
        <x:v>Lire Mondes</x:v>
      </x:c>
      <x:c r="F966" s="13" t="str">
        <x:v>Reconstitution documentée V4 — nouvelle rédaction V5</x:v>
      </x:c>
      <x:c r="G966" s="15" t="n">
        <x:v>14</x:v>
      </x:c>
      <x:c r="H966" s="15" t="n">
        <x:v>98</x:v>
      </x:c>
    </x:row>
    <x:row r="967" ht="52" customHeight="1">
      <x:c r="A967" s="13" t="str">
        <x:v>GUARD-CL10-04</x:v>
      </x:c>
      <x:c r="B967" s="13" t="str">
        <x:v>Garde Gardiens du Confinement — inspection de passage</x:v>
      </x:c>
      <x:c r="C967" s="13" t="str">
        <x:v>Mondes</x:v>
      </x:c>
      <x:c r="D967" s="13" t="str">
        <x:v>Cent gardes de clans</x:v>
      </x:c>
      <x:c r="E967" s="13" t="str">
        <x:v>Lire Mondes</x:v>
      </x:c>
      <x:c r="F967" s="13" t="str">
        <x:v>Reconstitution documentée V4 — nouvelle rédaction V5</x:v>
      </x:c>
      <x:c r="G967" s="15" t="n">
        <x:v>14</x:v>
      </x:c>
      <x:c r="H967" s="15" t="n">
        <x:v>99</x:v>
      </x:c>
    </x:row>
    <x:row r="968" ht="52" customHeight="1">
      <x:c r="A968" s="13" t="str">
        <x:v>GUARD-CL10-05</x:v>
      </x:c>
      <x:c r="B968" s="13" t="str">
        <x:v>Garde Gardiens du Confinement — garde d’un objet confié</x:v>
      </x:c>
      <x:c r="C968" s="13" t="str">
        <x:v>Mondes</x:v>
      </x:c>
      <x:c r="D968" s="13" t="str">
        <x:v>Cent gardes de clans</x:v>
      </x:c>
      <x:c r="E968" s="13" t="str">
        <x:v>Lire Mondes</x:v>
      </x:c>
      <x:c r="F968" s="13" t="str">
        <x:v>Reconstitution documentée V4 — nouvelle rédaction V5</x:v>
      </x:c>
      <x:c r="G968" s="15" t="n">
        <x:v>14</x:v>
      </x:c>
      <x:c r="H968" s="15" t="n">
        <x:v>100</x:v>
      </x:c>
    </x:row>
    <x:row r="969" ht="52" customHeight="1">
      <x:c r="A969" s="13" t="str">
        <x:v>GUARD-CL10-06</x:v>
      </x:c>
      <x:c r="B969" s="13" t="str">
        <x:v>Garde Gardiens du Confinement — repos près d’un support</x:v>
      </x:c>
      <x:c r="C969" s="13" t="str">
        <x:v>Mondes</x:v>
      </x:c>
      <x:c r="D969" s="13" t="str">
        <x:v>Cent gardes de clans</x:v>
      </x:c>
      <x:c r="E969" s="13" t="str">
        <x:v>Lire Mondes</x:v>
      </x:c>
      <x:c r="F969" s="13" t="str">
        <x:v>Reconstitution documentée V4 — nouvelle rédaction V5</x:v>
      </x:c>
      <x:c r="G969" s="15" t="n">
        <x:v>14</x:v>
      </x:c>
      <x:c r="H969" s="15" t="n">
        <x:v>101</x:v>
      </x:c>
    </x:row>
    <x:row r="970" ht="52" customHeight="1">
      <x:c r="A970" s="13" t="str">
        <x:v>GUARD-CL10-07</x:v>
      </x:c>
      <x:c r="B970" s="13" t="str">
        <x:v>Garde Gardiens du Confinement — dialogue avec un collègue</x:v>
      </x:c>
      <x:c r="C970" s="13" t="str">
        <x:v>Mondes</x:v>
      </x:c>
      <x:c r="D970" s="13" t="str">
        <x:v>Cent gardes de clans</x:v>
      </x:c>
      <x:c r="E970" s="13" t="str">
        <x:v>Lire Mondes</x:v>
      </x:c>
      <x:c r="F970" s="13" t="str">
        <x:v>Reconstitution documentée V4 — nouvelle rédaction V5</x:v>
      </x:c>
      <x:c r="G970" s="15" t="n">
        <x:v>14</x:v>
      </x:c>
      <x:c r="H970" s="15" t="n">
        <x:v>102</x:v>
      </x:c>
    </x:row>
    <x:row r="971" ht="52" customHeight="1">
      <x:c r="A971" s="13" t="str">
        <x:v>GUARD-CL10-08</x:v>
      </x:c>
      <x:c r="B971" s="13" t="str">
        <x:v>Garde Gardiens du Confinement — signal de relève</x:v>
      </x:c>
      <x:c r="C971" s="13" t="str">
        <x:v>Mondes</x:v>
      </x:c>
      <x:c r="D971" s="13" t="str">
        <x:v>Cent gardes de clans</x:v>
      </x:c>
      <x:c r="E971" s="13" t="str">
        <x:v>Lire Mondes</x:v>
      </x:c>
      <x:c r="F971" s="13" t="str">
        <x:v>Reconstitution documentée V4 — nouvelle rédaction V5</x:v>
      </x:c>
      <x:c r="G971" s="15" t="n">
        <x:v>14</x:v>
      </x:c>
      <x:c r="H971" s="15" t="n">
        <x:v>103</x:v>
      </x:c>
    </x:row>
    <x:row r="972" ht="52" customHeight="1">
      <x:c r="A972" s="13" t="str">
        <x:v>GUARD-CL10-09</x:v>
      </x:c>
      <x:c r="B972" s="13" t="str">
        <x:v>Garde Gardiens du Confinement — exercice de parade</x:v>
      </x:c>
      <x:c r="C972" s="13" t="str">
        <x:v>Mondes</x:v>
      </x:c>
      <x:c r="D972" s="13" t="str">
        <x:v>Cent gardes de clans</x:v>
      </x:c>
      <x:c r="E972" s="13" t="str">
        <x:v>Lire Mondes</x:v>
      </x:c>
      <x:c r="F972" s="13" t="str">
        <x:v>Reconstitution documentée V4 — nouvelle rédaction V5</x:v>
      </x:c>
      <x:c r="G972" s="15" t="n">
        <x:v>14</x:v>
      </x:c>
      <x:c r="H972" s="15" t="n">
        <x:v>104</x:v>
      </x:c>
    </x:row>
    <x:row r="973" ht="52" customHeight="1">
      <x:c r="A973" s="13" t="str">
        <x:v>GUARD-CL10-10</x:v>
      </x:c>
      <x:c r="B973" s="13" t="str">
        <x:v>Garde Gardiens du Confinement — observation d’une piste</x:v>
      </x:c>
      <x:c r="C973" s="13" t="str">
        <x:v>Mondes</x:v>
      </x:c>
      <x:c r="D973" s="13" t="str">
        <x:v>Cent gardes de clans</x:v>
      </x:c>
      <x:c r="E973" s="13" t="str">
        <x:v>Lire Mondes</x:v>
      </x:c>
      <x:c r="F973" s="13" t="str">
        <x:v>Reconstitution documentée V4 — nouvelle rédaction V5</x:v>
      </x:c>
      <x:c r="G973" s="15" t="n">
        <x:v>14</x:v>
      </x:c>
      <x:c r="H973" s="15" t="n">
        <x:v>105</x:v>
      </x:c>
    </x:row>
    <x:row r="974" ht="52" customHeight="1">
      <x:c r="A974" s="13" t="str">
        <x:v>PLAN01</x:v>
      </x:c>
      <x:c r="B974" s="13" t="str">
        <x:v>Homeworld</x:v>
      </x:c>
      <x:c r="C974" s="13" t="str">
        <x:v>Mondes</x:v>
      </x:c>
      <x:c r="D974" s="13" t="str">
        <x:v>Atlas des mondes</x:v>
      </x:c>
      <x:c r="E974" s="13" t="str">
        <x:v>Lire Mondes</x:v>
      </x:c>
      <x:c r="F974" s="13" t="str">
        <x:v>Reconstitution documentée V4 — nouvelle rédaction V5</x:v>
      </x:c>
      <x:c r="G974" s="15" t="n">
        <x:v>13</x:v>
      </x:c>
      <x:c r="H974" s="15" t="n">
        <x:v>6</x:v>
      </x:c>
    </x:row>
    <x:row r="975" ht="52" customHeight="1">
      <x:c r="A975" s="13" t="str">
        <x:v>PLAN02</x:v>
      </x:c>
      <x:c r="B975" s="13" t="str">
        <x:v>Kharuun</x:v>
      </x:c>
      <x:c r="C975" s="13" t="str">
        <x:v>Mondes</x:v>
      </x:c>
      <x:c r="D975" s="13" t="str">
        <x:v>Atlas des mondes</x:v>
      </x:c>
      <x:c r="E975" s="13" t="str">
        <x:v>Lire Mondes</x:v>
      </x:c>
      <x:c r="F975" s="13" t="str">
        <x:v>Reconstitution documentée V4 — nouvelle rédaction V5</x:v>
      </x:c>
      <x:c r="G975" s="15" t="n">
        <x:v>13</x:v>
      </x:c>
      <x:c r="H975" s="15" t="n">
        <x:v>7</x:v>
      </x:c>
    </x:row>
    <x:row r="976" ht="52" customHeight="1">
      <x:c r="A976" s="13" t="str">
        <x:v>PLAN03</x:v>
      </x:c>
      <x:c r="B976" s="13" t="str">
        <x:v>Vara-Kesh</x:v>
      </x:c>
      <x:c r="C976" s="13" t="str">
        <x:v>Mondes</x:v>
      </x:c>
      <x:c r="D976" s="13" t="str">
        <x:v>Atlas des mondes</x:v>
      </x:c>
      <x:c r="E976" s="13" t="str">
        <x:v>Lire Mondes</x:v>
      </x:c>
      <x:c r="F976" s="13" t="str">
        <x:v>Reconstitution documentée V4 — nouvelle rédaction V5</x:v>
      </x:c>
      <x:c r="G976" s="15" t="n">
        <x:v>13</x:v>
      </x:c>
      <x:c r="H976" s="15" t="n">
        <x:v>8</x:v>
      </x:c>
    </x:row>
    <x:row r="977" ht="52" customHeight="1">
      <x:c r="A977" s="13" t="str">
        <x:v>PLAN04</x:v>
      </x:c>
      <x:c r="B977" s="13" t="str">
        <x:v>Nereth</x:v>
      </x:c>
      <x:c r="C977" s="13" t="str">
        <x:v>Mondes</x:v>
      </x:c>
      <x:c r="D977" s="13" t="str">
        <x:v>Atlas des mondes</x:v>
      </x:c>
      <x:c r="E977" s="13" t="str">
        <x:v>Lire Mondes</x:v>
      </x:c>
      <x:c r="F977" s="13" t="str">
        <x:v>Reconstitution documentée V4 — nouvelle rédaction V5</x:v>
      </x:c>
      <x:c r="G977" s="15" t="n">
        <x:v>13</x:v>
      </x:c>
      <x:c r="H977" s="15" t="n">
        <x:v>9</x:v>
      </x:c>
    </x:row>
    <x:row r="978" ht="52" customHeight="1">
      <x:c r="A978" s="13" t="str">
        <x:v>PLAN05</x:v>
      </x:c>
      <x:c r="B978" s="13" t="str">
        <x:v>Oshara</x:v>
      </x:c>
      <x:c r="C978" s="13" t="str">
        <x:v>Mondes</x:v>
      </x:c>
      <x:c r="D978" s="13" t="str">
        <x:v>Atlas des mondes</x:v>
      </x:c>
      <x:c r="E978" s="13" t="str">
        <x:v>Lire Mondes</x:v>
      </x:c>
      <x:c r="F978" s="13" t="str">
        <x:v>Reconstitution documentée V4 — nouvelle rédaction V5</x:v>
      </x:c>
      <x:c r="G978" s="15" t="n">
        <x:v>13</x:v>
      </x:c>
      <x:c r="H978" s="15" t="n">
        <x:v>10</x:v>
      </x:c>
    </x:row>
    <x:row r="979" ht="52" customHeight="1">
      <x:c r="A979" s="13" t="str">
        <x:v>PLAN06</x:v>
      </x:c>
      <x:c r="B979" s="13" t="str">
        <x:v>Rukh Tal</x:v>
      </x:c>
      <x:c r="C979" s="13" t="str">
        <x:v>Mondes</x:v>
      </x:c>
      <x:c r="D979" s="13" t="str">
        <x:v>Atlas des mondes</x:v>
      </x:c>
      <x:c r="E979" s="13" t="str">
        <x:v>Lire Mondes</x:v>
      </x:c>
      <x:c r="F979" s="13" t="str">
        <x:v>Reconstitution documentée V4 — nouvelle rédaction V5</x:v>
      </x:c>
      <x:c r="G979" s="15" t="n">
        <x:v>13</x:v>
      </x:c>
      <x:c r="H979" s="15" t="n">
        <x:v>11</x:v>
      </x:c>
    </x:row>
    <x:row r="980" ht="52" customHeight="1">
      <x:c r="A980" s="13" t="str">
        <x:v>PLAN07</x:v>
      </x:c>
      <x:c r="B980" s="13" t="str">
        <x:v>Sileth</x:v>
      </x:c>
      <x:c r="C980" s="13" t="str">
        <x:v>Mondes</x:v>
      </x:c>
      <x:c r="D980" s="13" t="str">
        <x:v>Atlas des mondes</x:v>
      </x:c>
      <x:c r="E980" s="13" t="str">
        <x:v>Lire Mondes</x:v>
      </x:c>
      <x:c r="F980" s="13" t="str">
        <x:v>Reconstitution documentée V4 — nouvelle rédaction V5</x:v>
      </x:c>
      <x:c r="G980" s="15" t="n">
        <x:v>13</x:v>
      </x:c>
      <x:c r="H980" s="15" t="n">
        <x:v>12</x:v>
      </x:c>
    </x:row>
    <x:row r="981" ht="52" customHeight="1">
      <x:c r="A981" s="13" t="str">
        <x:v>PLAN08</x:v>
      </x:c>
      <x:c r="B981" s="13" t="str">
        <x:v>Xeno Prime</x:v>
      </x:c>
      <x:c r="C981" s="13" t="str">
        <x:v>Mondes</x:v>
      </x:c>
      <x:c r="D981" s="13" t="str">
        <x:v>Atlas des mondes</x:v>
      </x:c>
      <x:c r="E981" s="13" t="str">
        <x:v>Lire Mondes</x:v>
      </x:c>
      <x:c r="F981" s="13" t="str">
        <x:v>Reconstitution documentée V4 — nouvelle rédaction V5</x:v>
      </x:c>
      <x:c r="G981" s="15" t="n">
        <x:v>13</x:v>
      </x:c>
      <x:c r="H981" s="15" t="n">
        <x:v>13</x:v>
      </x:c>
    </x:row>
    <x:row r="982" ht="52" customHeight="1">
      <x:c r="A982" s="13" t="str">
        <x:v>PLAN09</x:v>
      </x:c>
      <x:c r="B982" s="13" t="str">
        <x:v>Dharos</x:v>
      </x:c>
      <x:c r="C982" s="13" t="str">
        <x:v>Mondes</x:v>
      </x:c>
      <x:c r="D982" s="13" t="str">
        <x:v>Atlas des mondes</x:v>
      </x:c>
      <x:c r="E982" s="13" t="str">
        <x:v>Lire Mondes</x:v>
      </x:c>
      <x:c r="F982" s="13" t="str">
        <x:v>Reconstitution documentée V4 — nouvelle rédaction V5</x:v>
      </x:c>
      <x:c r="G982" s="15" t="n">
        <x:v>13</x:v>
      </x:c>
      <x:c r="H982" s="15" t="n">
        <x:v>14</x:v>
      </x:c>
    </x:row>
    <x:row r="983" ht="52" customHeight="1">
      <x:c r="A983" s="13" t="str">
        <x:v>PLAN10</x:v>
      </x:c>
      <x:c r="B983" s="13" t="str">
        <x:v>Morrak</x:v>
      </x:c>
      <x:c r="C983" s="13" t="str">
        <x:v>Mondes</x:v>
      </x:c>
      <x:c r="D983" s="13" t="str">
        <x:v>Atlas des mondes</x:v>
      </x:c>
      <x:c r="E983" s="13" t="str">
        <x:v>Lire Mondes</x:v>
      </x:c>
      <x:c r="F983" s="13" t="str">
        <x:v>Reconstitution documentée V4 — nouvelle rédaction V5</x:v>
      </x:c>
      <x:c r="G983" s="15" t="n">
        <x:v>13</x:v>
      </x:c>
      <x:c r="H983" s="15" t="n">
        <x:v>15</x:v>
      </x:c>
    </x:row>
    <x:row r="984" ht="52" customHeight="1">
      <x:c r="A984" s="13" t="str">
        <x:v>PLAN11</x:v>
      </x:c>
      <x:c r="B984" s="13" t="str">
        <x:v>Eshra</x:v>
      </x:c>
      <x:c r="C984" s="13" t="str">
        <x:v>Mondes</x:v>
      </x:c>
      <x:c r="D984" s="13" t="str">
        <x:v>Atlas des mondes</x:v>
      </x:c>
      <x:c r="E984" s="13" t="str">
        <x:v>Lire Mondes</x:v>
      </x:c>
      <x:c r="F984" s="13" t="str">
        <x:v>Reconstitution documentée V4 — nouvelle rédaction V5</x:v>
      </x:c>
      <x:c r="G984" s="15" t="n">
        <x:v>13</x:v>
      </x:c>
      <x:c r="H984" s="15" t="n">
        <x:v>16</x:v>
      </x:c>
    </x:row>
    <x:row r="985" ht="52" customHeight="1">
      <x:c r="A985" s="13" t="str">
        <x:v>PLAN12</x:v>
      </x:c>
      <x:c r="B985" s="13" t="str">
        <x:v>Terek-Va</x:v>
      </x:c>
      <x:c r="C985" s="13" t="str">
        <x:v>Mondes</x:v>
      </x:c>
      <x:c r="D985" s="13" t="str">
        <x:v>Atlas des mondes</x:v>
      </x:c>
      <x:c r="E985" s="13" t="str">
        <x:v>Lire Mondes</x:v>
      </x:c>
      <x:c r="F985" s="13" t="str">
        <x:v>Reconstitution documentée V4 — nouvelle rédaction V5</x:v>
      </x:c>
      <x:c r="G985" s="15" t="n">
        <x:v>13</x:v>
      </x:c>
      <x:c r="H985" s="15" t="n">
        <x:v>17</x:v>
      </x:c>
    </x:row>
    <x:row r="986" ht="52" customHeight="1">
      <x:c r="A986" s="13" t="str">
        <x:v>PLAN13</x:v>
      </x:c>
      <x:c r="B986" s="13" t="str">
        <x:v>Namarra</x:v>
      </x:c>
      <x:c r="C986" s="13" t="str">
        <x:v>Mondes</x:v>
      </x:c>
      <x:c r="D986" s="13" t="str">
        <x:v>Atlas des mondes</x:v>
      </x:c>
      <x:c r="E986" s="13" t="str">
        <x:v>Lire Mondes</x:v>
      </x:c>
      <x:c r="F986" s="13" t="str">
        <x:v>Reconstitution documentée V4 — nouvelle rédaction V5</x:v>
      </x:c>
      <x:c r="G986" s="15" t="n">
        <x:v>13</x:v>
      </x:c>
      <x:c r="H986" s="15" t="n">
        <x:v>18</x:v>
      </x:c>
    </x:row>
    <x:row r="987" ht="52" customHeight="1">
      <x:c r="A987" s="13" t="str">
        <x:v>PLAN14</x:v>
      </x:c>
      <x:c r="B987" s="13" t="str">
        <x:v>Qorr</x:v>
      </x:c>
      <x:c r="C987" s="13" t="str">
        <x:v>Mondes</x:v>
      </x:c>
      <x:c r="D987" s="13" t="str">
        <x:v>Atlas des mondes</x:v>
      </x:c>
      <x:c r="E987" s="13" t="str">
        <x:v>Lire Mondes</x:v>
      </x:c>
      <x:c r="F987" s="13" t="str">
        <x:v>Reconstitution documentée V4 — nouvelle rédaction V5</x:v>
      </x:c>
      <x:c r="G987" s="15" t="n">
        <x:v>13</x:v>
      </x:c>
      <x:c r="H987" s="15" t="n">
        <x:v>19</x:v>
      </x:c>
    </x:row>
    <x:row r="988" ht="52" customHeight="1">
      <x:c r="A988" s="13" t="str">
        <x:v>PLAN15</x:v>
      </x:c>
      <x:c r="B988" s="13" t="str">
        <x:v>Asha-Ruun</x:v>
      </x:c>
      <x:c r="C988" s="13" t="str">
        <x:v>Mondes</x:v>
      </x:c>
      <x:c r="D988" s="13" t="str">
        <x:v>Atlas des mondes</x:v>
      </x:c>
      <x:c r="E988" s="13" t="str">
        <x:v>Lire Mondes</x:v>
      </x:c>
      <x:c r="F988" s="13" t="str">
        <x:v>Reconstitution documentée V4 — nouvelle rédaction V5</x:v>
      </x:c>
      <x:c r="G988" s="15" t="n">
        <x:v>13</x:v>
      </x:c>
      <x:c r="H988" s="15" t="n">
        <x:v>20</x:v>
      </x:c>
    </x:row>
    <x:row r="989" ht="52" customHeight="1">
      <x:c r="A989" s="13" t="str">
        <x:v>PLAN16</x:v>
      </x:c>
      <x:c r="B989" s="13" t="str">
        <x:v>Vor-Kel</x:v>
      </x:c>
      <x:c r="C989" s="13" t="str">
        <x:v>Mondes</x:v>
      </x:c>
      <x:c r="D989" s="13" t="str">
        <x:v>Atlas des mondes</x:v>
      </x:c>
      <x:c r="E989" s="13" t="str">
        <x:v>Lire Mondes</x:v>
      </x:c>
      <x:c r="F989" s="13" t="str">
        <x:v>Reconstitution documentée V4 — nouvelle rédaction V5</x:v>
      </x:c>
      <x:c r="G989" s="15" t="n">
        <x:v>13</x:v>
      </x:c>
      <x:c r="H989" s="15" t="n">
        <x:v>21</x:v>
      </x:c>
    </x:row>
    <x:row r="990" ht="52" customHeight="1">
      <x:c r="A990" s="13" t="str">
        <x:v>PLAN17</x:v>
      </x:c>
      <x:c r="B990" s="13" t="str">
        <x:v>Tala-Mor</x:v>
      </x:c>
      <x:c r="C990" s="13" t="str">
        <x:v>Mondes</x:v>
      </x:c>
      <x:c r="D990" s="13" t="str">
        <x:v>Atlas des mondes</x:v>
      </x:c>
      <x:c r="E990" s="13" t="str">
        <x:v>Lire Mondes</x:v>
      </x:c>
      <x:c r="F990" s="13" t="str">
        <x:v>Reconstitution documentée V4 — nouvelle rédaction V5</x:v>
      </x:c>
      <x:c r="G990" s="15" t="n">
        <x:v>13</x:v>
      </x:c>
      <x:c r="H990" s="15" t="n">
        <x:v>22</x:v>
      </x:c>
    </x:row>
    <x:row r="991" ht="52" customHeight="1">
      <x:c r="A991" s="13" t="str">
        <x:v>PLAN18</x:v>
      </x:c>
      <x:c r="B991" s="13" t="str">
        <x:v>Enshar</x:v>
      </x:c>
      <x:c r="C991" s="13" t="str">
        <x:v>Mondes</x:v>
      </x:c>
      <x:c r="D991" s="13" t="str">
        <x:v>Atlas des mondes</x:v>
      </x:c>
      <x:c r="E991" s="13" t="str">
        <x:v>Lire Mondes</x:v>
      </x:c>
      <x:c r="F991" s="13" t="str">
        <x:v>Reconstitution documentée V4 — nouvelle rédaction V5</x:v>
      </x:c>
      <x:c r="G991" s="15" t="n">
        <x:v>13</x:v>
      </x:c>
      <x:c r="H991" s="15" t="n">
        <x:v>23</x:v>
      </x:c>
    </x:row>
    <x:row r="992" ht="52" customHeight="1">
      <x:c r="A992" s="13" t="str">
        <x:v>PLAN19</x:v>
      </x:c>
      <x:c r="B992" s="13" t="str">
        <x:v>Korthas</x:v>
      </x:c>
      <x:c r="C992" s="13" t="str">
        <x:v>Mondes</x:v>
      </x:c>
      <x:c r="D992" s="13" t="str">
        <x:v>Atlas des mondes</x:v>
      </x:c>
      <x:c r="E992" s="13" t="str">
        <x:v>Lire Mondes</x:v>
      </x:c>
      <x:c r="F992" s="13" t="str">
        <x:v>Reconstitution documentée V4 — nouvelle rédaction V5</x:v>
      </x:c>
      <x:c r="G992" s="15" t="n">
        <x:v>13</x:v>
      </x:c>
      <x:c r="H992" s="15" t="n">
        <x:v>24</x:v>
      </x:c>
    </x:row>
    <x:row r="993" ht="52" customHeight="1">
      <x:c r="A993" s="13" t="str">
        <x:v>PLAN20</x:v>
      </x:c>
      <x:c r="B993" s="13" t="str">
        <x:v>Vesh-Kar</x:v>
      </x:c>
      <x:c r="C993" s="13" t="str">
        <x:v>Mondes</x:v>
      </x:c>
      <x:c r="D993" s="13" t="str">
        <x:v>Atlas des mondes</x:v>
      </x:c>
      <x:c r="E993" s="13" t="str">
        <x:v>Lire Mondes</x:v>
      </x:c>
      <x:c r="F993" s="13" t="str">
        <x:v>Reconstitution documentée V4 — nouvelle rédaction V5</x:v>
      </x:c>
      <x:c r="G993" s="15" t="n">
        <x:v>13</x:v>
      </x:c>
      <x:c r="H993" s="15" t="n">
        <x:v>25</x:v>
      </x:c>
    </x:row>
    <x:row r="994" ht="52" customHeight="1">
      <x:c r="A994" s="13" t="str">
        <x:v>PLAN21</x:v>
      </x:c>
      <x:c r="B994" s="13" t="str">
        <x:v>Oruun</x:v>
      </x:c>
      <x:c r="C994" s="13" t="str">
        <x:v>Mondes</x:v>
      </x:c>
      <x:c r="D994" s="13" t="str">
        <x:v>Atlas des mondes</x:v>
      </x:c>
      <x:c r="E994" s="13" t="str">
        <x:v>Lire Mondes</x:v>
      </x:c>
      <x:c r="F994" s="13" t="str">
        <x:v>Reconstitution documentée V4 — nouvelle rédaction V5</x:v>
      </x:c>
      <x:c r="G994" s="15" t="n">
        <x:v>13</x:v>
      </x:c>
      <x:c r="H994" s="15" t="n">
        <x:v>26</x:v>
      </x:c>
    </x:row>
    <x:row r="995" ht="52" customHeight="1">
      <x:c r="A995" s="13" t="str">
        <x:v>PLAN22</x:v>
      </x:c>
      <x:c r="B995" s="13" t="str">
        <x:v>Sahr-Keth</x:v>
      </x:c>
      <x:c r="C995" s="13" t="str">
        <x:v>Mondes</x:v>
      </x:c>
      <x:c r="D995" s="13" t="str">
        <x:v>Atlas des mondes</x:v>
      </x:c>
      <x:c r="E995" s="13" t="str">
        <x:v>Lire Mondes</x:v>
      </x:c>
      <x:c r="F995" s="13" t="str">
        <x:v>Reconstitution documentée V4 — nouvelle rédaction V5</x:v>
      </x:c>
      <x:c r="G995" s="15" t="n">
        <x:v>13</x:v>
      </x:c>
      <x:c r="H995" s="15" t="n">
        <x:v>27</x:v>
      </x:c>
    </x:row>
    <x:row r="996" ht="52" customHeight="1">
      <x:c r="A996" s="13" t="str">
        <x:v>PLAN23</x:v>
      </x:c>
      <x:c r="B996" s="13" t="str">
        <x:v>Ilyss</x:v>
      </x:c>
      <x:c r="C996" s="13" t="str">
        <x:v>Mondes</x:v>
      </x:c>
      <x:c r="D996" s="13" t="str">
        <x:v>Atlas des mondes</x:v>
      </x:c>
      <x:c r="E996" s="13" t="str">
        <x:v>Lire Mondes</x:v>
      </x:c>
      <x:c r="F996" s="13" t="str">
        <x:v>Reconstitution documentée V4 — nouvelle rédaction V5</x:v>
      </x:c>
      <x:c r="G996" s="15" t="n">
        <x:v>13</x:v>
      </x:c>
      <x:c r="H996" s="15" t="n">
        <x:v>28</x:v>
      </x:c>
    </x:row>
    <x:row r="997" ht="52" customHeight="1">
      <x:c r="A997" s="13" t="str">
        <x:v>PLAN24</x:v>
      </x:c>
      <x:c r="B997" s="13" t="str">
        <x:v>Ura-Denn</x:v>
      </x:c>
      <x:c r="C997" s="13" t="str">
        <x:v>Mondes</x:v>
      </x:c>
      <x:c r="D997" s="13" t="str">
        <x:v>Atlas des mondes</x:v>
      </x:c>
      <x:c r="E997" s="13" t="str">
        <x:v>Lire Mondes</x:v>
      </x:c>
      <x:c r="F997" s="13" t="str">
        <x:v>Reconstitution documentée V4 — nouvelle rédaction V5</x:v>
      </x:c>
      <x:c r="G997" s="15" t="n">
        <x:v>13</x:v>
      </x:c>
      <x:c r="H997" s="15" t="n">
        <x:v>29</x:v>
      </x:c>
    </x:row>
    <x:row r="998" ht="52" customHeight="1">
      <x:c r="A998" s="13" t="str">
        <x:v>SPACE-BASE-01</x:v>
      </x:c>
      <x:c r="B998" s="13" t="str">
        <x:v>Couronne des Départs</x:v>
      </x:c>
      <x:c r="C998" s="13" t="str">
        <x:v>Mondes</x:v>
      </x:c>
      <x:c r="D998" s="13" t="str">
        <x:v>Les dix bases spatiales</x:v>
      </x:c>
      <x:c r="E998" s="13" t="str">
        <x:v>Lire Mondes</x:v>
      </x:c>
      <x:c r="F998" s="13" t="str">
        <x:v>Reconstitution documentée V4 — nouvelle rédaction V5</x:v>
      </x:c>
      <x:c r="G998" s="15" t="n">
        <x:v>13</x:v>
      </x:c>
      <x:c r="H998" s="15" t="n">
        <x:v>6</x:v>
      </x:c>
    </x:row>
    <x:row r="999" ht="52" customHeight="1">
      <x:c r="A999" s="13" t="str">
        <x:v>SPACE-BASE-02</x:v>
      </x:c>
      <x:c r="B999" s="13" t="str">
        <x:v>Halte des Trois Routes</x:v>
      </x:c>
      <x:c r="C999" s="13" t="str">
        <x:v>Mondes</x:v>
      </x:c>
      <x:c r="D999" s="13" t="str">
        <x:v>Les dix bases spatiales</x:v>
      </x:c>
      <x:c r="E999" s="13" t="str">
        <x:v>Lire Mondes</x:v>
      </x:c>
      <x:c r="F999" s="13" t="str">
        <x:v>Reconstitution documentée V4 — nouvelle rédaction V5</x:v>
      </x:c>
      <x:c r="G999" s="15" t="n">
        <x:v>13</x:v>
      </x:c>
      <x:c r="H999" s="15" t="n">
        <x:v>7</x:v>
      </x:c>
    </x:row>
    <x:row r="1000" ht="52" customHeight="1">
      <x:c r="A1000" s="13" t="str">
        <x:v>SPACE-BASE-03</x:v>
      </x:c>
      <x:c r="B1000" s="13" t="str">
        <x:v>Chantier des Coques Ouvertes</x:v>
      </x:c>
      <x:c r="C1000" s="13" t="str">
        <x:v>Mondes</x:v>
      </x:c>
      <x:c r="D1000" s="13" t="str">
        <x:v>Les dix bases spatiales</x:v>
      </x:c>
      <x:c r="E1000" s="13" t="str">
        <x:v>Lire Mondes</x:v>
      </x:c>
      <x:c r="F1000" s="13" t="str">
        <x:v>Reconstitution documentée V4 — nouvelle rédaction V5</x:v>
      </x:c>
      <x:c r="G1000" s="15" t="n">
        <x:v>13</x:v>
      </x:c>
      <x:c r="H1000" s="15" t="n">
        <x:v>8</x:v>
      </x:c>
    </x:row>
    <x:row r="1001" ht="52" customHeight="1">
      <x:c r="A1001" s="13" t="str">
        <x:v>SPACE-BASE-04</x:v>
      </x:c>
      <x:c r="B1001" s="13" t="str">
        <x:v>Avant-poste de la Ceinture</x:v>
      </x:c>
      <x:c r="C1001" s="13" t="str">
        <x:v>Mondes</x:v>
      </x:c>
      <x:c r="D1001" s="13" t="str">
        <x:v>Les dix bases spatiales</x:v>
      </x:c>
      <x:c r="E1001" s="13" t="str">
        <x:v>Lire Mondes</x:v>
      </x:c>
      <x:c r="F1001" s="13" t="str">
        <x:v>Reconstitution documentée V4 — nouvelle rédaction V5</x:v>
      </x:c>
      <x:c r="G1001" s="15" t="n">
        <x:v>13</x:v>
      </x:c>
      <x:c r="H1001" s="15" t="n">
        <x:v>9</x:v>
      </x:c>
    </x:row>
    <x:row r="1002" ht="52" customHeight="1">
      <x:c r="A1002" s="13" t="str">
        <x:v>SPACE-BASE-05</x:v>
      </x:c>
      <x:c r="B1002" s="13" t="str">
        <x:v>Maison Errante</x:v>
      </x:c>
      <x:c r="C1002" s="13" t="str">
        <x:v>Mondes</x:v>
      </x:c>
      <x:c r="D1002" s="13" t="str">
        <x:v>Les dix bases spatiales</x:v>
      </x:c>
      <x:c r="E1002" s="13" t="str">
        <x:v>Lire Mondes</x:v>
      </x:c>
      <x:c r="F1002" s="13" t="str">
        <x:v>Reconstitution documentée V4 — nouvelle rédaction V5</x:v>
      </x:c>
      <x:c r="G1002" s="15" t="n">
        <x:v>13</x:v>
      </x:c>
      <x:c r="H1002" s="15" t="n">
        <x:v>10</x:v>
      </x:c>
    </x:row>
    <x:row r="1003" ht="52" customHeight="1">
      <x:c r="A1003" s="13" t="str">
        <x:v>SPACE-BASE-06</x:v>
      </x:c>
      <x:c r="B1003" s="13" t="str">
        <x:v>Relais des Mandats</x:v>
      </x:c>
      <x:c r="C1003" s="13" t="str">
        <x:v>Mondes</x:v>
      </x:c>
      <x:c r="D1003" s="13" t="str">
        <x:v>Les dix bases spatiales</x:v>
      </x:c>
      <x:c r="E1003" s="13" t="str">
        <x:v>Lire Mondes</x:v>
      </x:c>
      <x:c r="F1003" s="13" t="str">
        <x:v>Reconstitution documentée V4 — nouvelle rédaction V5</x:v>
      </x:c>
      <x:c r="G1003" s="15" t="n">
        <x:v>13</x:v>
      </x:c>
      <x:c r="H1003" s="15" t="n">
        <x:v>11</x:v>
      </x:c>
    </x:row>
    <x:row r="1004" ht="52" customHeight="1">
      <x:c r="A1004" s="13" t="str">
        <x:v>SPACE-BASE-07</x:v>
      </x:c>
      <x:c r="B1004" s="13" t="str">
        <x:v>Annexe des Quarantaines</x:v>
      </x:c>
      <x:c r="C1004" s="13" t="str">
        <x:v>Mondes</x:v>
      </x:c>
      <x:c r="D1004" s="13" t="str">
        <x:v>Les dix bases spatiales</x:v>
      </x:c>
      <x:c r="E1004" s="13" t="str">
        <x:v>Lire Mondes</x:v>
      </x:c>
      <x:c r="F1004" s="13" t="str">
        <x:v>Reconstitution documentée V4 — nouvelle rédaction V5</x:v>
      </x:c>
      <x:c r="G1004" s="15" t="n">
        <x:v>13</x:v>
      </x:c>
      <x:c r="H1004" s="15" t="n">
        <x:v>12</x:v>
      </x:c>
    </x:row>
    <x:row r="1005" ht="52" customHeight="1">
      <x:c r="A1005" s="13" t="str">
        <x:v>SPACE-BASE-08</x:v>
      </x:c>
      <x:c r="B1005" s="13" t="str">
        <x:v>Observatoire des Seuils</x:v>
      </x:c>
      <x:c r="C1005" s="13" t="str">
        <x:v>Mondes</x:v>
      </x:c>
      <x:c r="D1005" s="13" t="str">
        <x:v>Les dix bases spatiales</x:v>
      </x:c>
      <x:c r="E1005" s="13" t="str">
        <x:v>Lire Mondes</x:v>
      </x:c>
      <x:c r="F1005" s="13" t="str">
        <x:v>Reconstitution documentée V4 — nouvelle rédaction V5</x:v>
      </x:c>
      <x:c r="G1005" s="15" t="n">
        <x:v>13</x:v>
      </x:c>
      <x:c r="H1005" s="15" t="n">
        <x:v>13</x:v>
      </x:c>
    </x:row>
    <x:row r="1006" ht="52" customHeight="1">
      <x:c r="A1006" s="13" t="str">
        <x:v>SPACE-BASE-09</x:v>
      </x:c>
      <x:c r="B1006" s="13" t="str">
        <x:v>Épave de la Dernière Veille</x:v>
      </x:c>
      <x:c r="C1006" s="13" t="str">
        <x:v>Mondes</x:v>
      </x:c>
      <x:c r="D1006" s="13" t="str">
        <x:v>Les dix bases spatiales</x:v>
      </x:c>
      <x:c r="E1006" s="13" t="str">
        <x:v>Lire Mondes</x:v>
      </x:c>
      <x:c r="F1006" s="13" t="str">
        <x:v>Reconstitution documentée V4 — nouvelle rédaction V5</x:v>
      </x:c>
      <x:c r="G1006" s="15" t="n">
        <x:v>13</x:v>
      </x:c>
      <x:c r="H1006" s="15" t="n">
        <x:v>14</x:v>
      </x:c>
    </x:row>
    <x:row r="1007" ht="52" customHeight="1">
      <x:c r="A1007" s="13" t="str">
        <x:v>SPACE-BASE-10</x:v>
      </x:c>
      <x:c r="B1007" s="13" t="str">
        <x:v>Ancrage du joueur</x:v>
      </x:c>
      <x:c r="C1007" s="13" t="str">
        <x:v>Mondes</x:v>
      </x:c>
      <x:c r="D1007" s="13" t="str">
        <x:v>Les dix bases spatiales</x:v>
      </x:c>
      <x:c r="E1007" s="13" t="str">
        <x:v>Lire Mondes</x:v>
      </x:c>
      <x:c r="F1007" s="13" t="str">
        <x:v>Reconstitution documentée V4 — nouvelle rédaction V5</x:v>
      </x:c>
      <x:c r="G1007" s="15" t="n">
        <x:v>13</x:v>
      </x:c>
      <x:c r="H1007" s="15" t="n">
        <x:v>15</x:v>
      </x:c>
    </x:row>
    <x:row r="1008" ht="52" customHeight="1">
      <x:c r="A1008" s="13" t="str">
        <x:v>BASE-01-R01</x:v>
      </x:c>
      <x:c r="B1008" s="13" t="str">
        <x:v>Quai des arrivées</x:v>
      </x:c>
      <x:c r="C1008" s="13" t="str">
        <x:v>Mondes</x:v>
      </x:c>
      <x:c r="D1008" s="13" t="str">
        <x:v>Soixante salles des bases</x:v>
      </x:c>
      <x:c r="E1008" s="13" t="str">
        <x:v>Lire Mondes</x:v>
      </x:c>
      <x:c r="F1008" s="13" t="str">
        <x:v>Reconstitution documentée V4 — nouvelle rédaction V5</x:v>
      </x:c>
      <x:c r="G1008" s="15" t="n">
        <x:v>12</x:v>
      </x:c>
      <x:c r="H1008" s="15" t="n">
        <x:v>6</x:v>
      </x:c>
    </x:row>
    <x:row r="1009" ht="52" customHeight="1">
      <x:c r="A1009" s="13" t="str">
        <x:v>BASE-01-R02</x:v>
      </x:c>
      <x:c r="B1009" s="13" t="str">
        <x:v>Salle des routes</x:v>
      </x:c>
      <x:c r="C1009" s="13" t="str">
        <x:v>Mondes</x:v>
      </x:c>
      <x:c r="D1009" s="13" t="str">
        <x:v>Soixante salles des bases</x:v>
      </x:c>
      <x:c r="E1009" s="13" t="str">
        <x:v>Lire Mondes</x:v>
      </x:c>
      <x:c r="F1009" s="13" t="str">
        <x:v>Reconstitution documentée V4 — nouvelle rédaction V5</x:v>
      </x:c>
      <x:c r="G1009" s="15" t="n">
        <x:v>12</x:v>
      </x:c>
      <x:c r="H1009" s="15" t="n">
        <x:v>7</x:v>
      </x:c>
    </x:row>
    <x:row r="1010" ht="52" customHeight="1">
      <x:c r="A1010" s="13" t="str">
        <x:v>BASE-01-R03</x:v>
      </x:c>
      <x:c r="B1010" s="13" t="str">
        <x:v>Atelier d’amarrage</x:v>
      </x:c>
      <x:c r="C1010" s="13" t="str">
        <x:v>Mondes</x:v>
      </x:c>
      <x:c r="D1010" s="13" t="str">
        <x:v>Soixante salles des bases</x:v>
      </x:c>
      <x:c r="E1010" s="13" t="str">
        <x:v>Lire Mondes</x:v>
      </x:c>
      <x:c r="F1010" s="13" t="str">
        <x:v>Reconstitution documentée V4 — nouvelle rédaction V5</x:v>
      </x:c>
      <x:c r="G1010" s="15" t="n">
        <x:v>12</x:v>
      </x:c>
      <x:c r="H1010" s="15" t="n">
        <x:v>8</x:v>
      </x:c>
    </x:row>
    <x:row r="1011" ht="52" customHeight="1">
      <x:c r="A1011" s="13" t="str">
        <x:v>BASE-01-R04</x:v>
      </x:c>
      <x:c r="B1011" s="13" t="str">
        <x:v>Repos des équipages</x:v>
      </x:c>
      <x:c r="C1011" s="13" t="str">
        <x:v>Mondes</x:v>
      </x:c>
      <x:c r="D1011" s="13" t="str">
        <x:v>Soixante salles des bases</x:v>
      </x:c>
      <x:c r="E1011" s="13" t="str">
        <x:v>Lire Mondes</x:v>
      </x:c>
      <x:c r="F1011" s="13" t="str">
        <x:v>Reconstitution documentée V4 — nouvelle rédaction V5</x:v>
      </x:c>
      <x:c r="G1011" s="15" t="n">
        <x:v>12</x:v>
      </x:c>
      <x:c r="H1011" s="15" t="n">
        <x:v>9</x:v>
      </x:c>
    </x:row>
    <x:row r="1012" ht="52" customHeight="1">
      <x:c r="A1012" s="13" t="str">
        <x:v>BASE-01-R05</x:v>
      </x:c>
      <x:c r="B1012" s="13" t="str">
        <x:v>Dépôt des départs</x:v>
      </x:c>
      <x:c r="C1012" s="13" t="str">
        <x:v>Mondes</x:v>
      </x:c>
      <x:c r="D1012" s="13" t="str">
        <x:v>Soixante salles des bases</x:v>
      </x:c>
      <x:c r="E1012" s="13" t="str">
        <x:v>Lire Mondes</x:v>
      </x:c>
      <x:c r="F1012" s="13" t="str">
        <x:v>Reconstitution documentée V4 — nouvelle rédaction V5</x:v>
      </x:c>
      <x:c r="G1012" s="15" t="n">
        <x:v>12</x:v>
      </x:c>
      <x:c r="H1012" s="15" t="n">
        <x:v>10</x:v>
      </x:c>
    </x:row>
    <x:row r="1013" ht="52" customHeight="1">
      <x:c r="A1013" s="13" t="str">
        <x:v>BASE-01-R06</x:v>
      </x:c>
      <x:c r="B1013" s="13" t="str">
        <x:v>Belvédère orbital</x:v>
      </x:c>
      <x:c r="C1013" s="13" t="str">
        <x:v>Mondes</x:v>
      </x:c>
      <x:c r="D1013" s="13" t="str">
        <x:v>Soixante salles des bases</x:v>
      </x:c>
      <x:c r="E1013" s="13" t="str">
        <x:v>Lire Mondes</x:v>
      </x:c>
      <x:c r="F1013" s="13" t="str">
        <x:v>Reconstitution documentée V4 — nouvelle rédaction V5</x:v>
      </x:c>
      <x:c r="G1013" s="15" t="n">
        <x:v>12</x:v>
      </x:c>
      <x:c r="H1013" s="15" t="n">
        <x:v>11</x:v>
      </x:c>
    </x:row>
    <x:row r="1014" ht="52" customHeight="1">
      <x:c r="A1014" s="13" t="str">
        <x:v>BASE-02-R01</x:v>
      </x:c>
      <x:c r="B1014" s="13" t="str">
        <x:v>Sas triple</x:v>
      </x:c>
      <x:c r="C1014" s="13" t="str">
        <x:v>Mondes</x:v>
      </x:c>
      <x:c r="D1014" s="13" t="str">
        <x:v>Soixante salles des bases</x:v>
      </x:c>
      <x:c r="E1014" s="13" t="str">
        <x:v>Lire Mondes</x:v>
      </x:c>
      <x:c r="F1014" s="13" t="str">
        <x:v>Reconstitution documentée V4 — nouvelle rédaction V5</x:v>
      </x:c>
      <x:c r="G1014" s="15" t="n">
        <x:v>12</x:v>
      </x:c>
      <x:c r="H1014" s="15" t="n">
        <x:v>12</x:v>
      </x:c>
    </x:row>
    <x:row r="1015" ht="52" customHeight="1">
      <x:c r="A1015" s="13" t="str">
        <x:v>BASE-02-R02</x:v>
      </x:c>
      <x:c r="B1015" s="13" t="str">
        <x:v>Table des escales</x:v>
      </x:c>
      <x:c r="C1015" s="13" t="str">
        <x:v>Mondes</x:v>
      </x:c>
      <x:c r="D1015" s="13" t="str">
        <x:v>Soixante salles des bases</x:v>
      </x:c>
      <x:c r="E1015" s="13" t="str">
        <x:v>Lire Mondes</x:v>
      </x:c>
      <x:c r="F1015" s="13" t="str">
        <x:v>Reconstitution documentée V4 — nouvelle rédaction V5</x:v>
      </x:c>
      <x:c r="G1015" s="15" t="n">
        <x:v>12</x:v>
      </x:c>
      <x:c r="H1015" s="15" t="n">
        <x:v>13</x:v>
      </x:c>
    </x:row>
    <x:row r="1016" ht="52" customHeight="1">
      <x:c r="A1016" s="13" t="str">
        <x:v>BASE-02-R03</x:v>
      </x:c>
      <x:c r="B1016" s="13" t="str">
        <x:v>Balises de trafic</x:v>
      </x:c>
      <x:c r="C1016" s="13" t="str">
        <x:v>Mondes</x:v>
      </x:c>
      <x:c r="D1016" s="13" t="str">
        <x:v>Soixante salles des bases</x:v>
      </x:c>
      <x:c r="E1016" s="13" t="str">
        <x:v>Lire Mondes</x:v>
      </x:c>
      <x:c r="F1016" s="13" t="str">
        <x:v>Reconstitution documentée V4 — nouvelle rédaction V5</x:v>
      </x:c>
      <x:c r="G1016" s="15" t="n">
        <x:v>12</x:v>
      </x:c>
      <x:c r="H1016" s="15" t="n">
        <x:v>14</x:v>
      </x:c>
    </x:row>
    <x:row r="1017" ht="52" customHeight="1">
      <x:c r="A1017" s="13" t="str">
        <x:v>BASE-02-R04</x:v>
      </x:c>
      <x:c r="B1017" s="13" t="str">
        <x:v>Atelier des sondes</x:v>
      </x:c>
      <x:c r="C1017" s="13" t="str">
        <x:v>Mondes</x:v>
      </x:c>
      <x:c r="D1017" s="13" t="str">
        <x:v>Soixante salles des bases</x:v>
      </x:c>
      <x:c r="E1017" s="13" t="str">
        <x:v>Lire Mondes</x:v>
      </x:c>
      <x:c r="F1017" s="13" t="str">
        <x:v>Reconstitution documentée V4 — nouvelle rédaction V5</x:v>
      </x:c>
      <x:c r="G1017" s="15" t="n">
        <x:v>12</x:v>
      </x:c>
      <x:c r="H1017" s="15" t="n">
        <x:v>15</x:v>
      </x:c>
    </x:row>
    <x:row r="1018" ht="52" customHeight="1">
      <x:c r="A1018" s="13" t="str">
        <x:v>BASE-02-R05</x:v>
      </x:c>
      <x:c r="B1018" s="13" t="str">
        <x:v>Salle des pactes</x:v>
      </x:c>
      <x:c r="C1018" s="13" t="str">
        <x:v>Mondes</x:v>
      </x:c>
      <x:c r="D1018" s="13" t="str">
        <x:v>Soixante salles des bases</x:v>
      </x:c>
      <x:c r="E1018" s="13" t="str">
        <x:v>Lire Mondes</x:v>
      </x:c>
      <x:c r="F1018" s="13" t="str">
        <x:v>Reconstitution documentée V4 — nouvelle rédaction V5</x:v>
      </x:c>
      <x:c r="G1018" s="15" t="n">
        <x:v>12</x:v>
      </x:c>
      <x:c r="H1018" s="15" t="n">
        <x:v>16</x:v>
      </x:c>
    </x:row>
    <x:row r="1019" ht="52" customHeight="1">
      <x:c r="A1019" s="13" t="str">
        <x:v>BASE-02-R06</x:v>
      </x:c>
      <x:c r="B1019" s="13" t="str">
        <x:v>Poste des retours</x:v>
      </x:c>
      <x:c r="C1019" s="13" t="str">
        <x:v>Mondes</x:v>
      </x:c>
      <x:c r="D1019" s="13" t="str">
        <x:v>Soixante salles des bases</x:v>
      </x:c>
      <x:c r="E1019" s="13" t="str">
        <x:v>Lire Mondes</x:v>
      </x:c>
      <x:c r="F1019" s="13" t="str">
        <x:v>Reconstitution documentée V4 — nouvelle rédaction V5</x:v>
      </x:c>
      <x:c r="G1019" s="15" t="n">
        <x:v>12</x:v>
      </x:c>
      <x:c r="H1019" s="15" t="n">
        <x:v>17</x:v>
      </x:c>
    </x:row>
    <x:row r="1020" ht="52" customHeight="1">
      <x:c r="A1020" s="13" t="str">
        <x:v>BASE-03-R01</x:v>
      </x:c>
      <x:c r="B1020" s="13" t="str">
        <x:v>Quai de chantier</x:v>
      </x:c>
      <x:c r="C1020" s="13" t="str">
        <x:v>Mondes</x:v>
      </x:c>
      <x:c r="D1020" s="13" t="str">
        <x:v>Soixante salles des bases</x:v>
      </x:c>
      <x:c r="E1020" s="13" t="str">
        <x:v>Lire Mondes</x:v>
      </x:c>
      <x:c r="F1020" s="13" t="str">
        <x:v>Reconstitution documentée V4 — nouvelle rédaction V5</x:v>
      </x:c>
      <x:c r="G1020" s="15" t="n">
        <x:v>12</x:v>
      </x:c>
      <x:c r="H1020" s="15" t="n">
        <x:v>18</x:v>
      </x:c>
    </x:row>
    <x:row r="1021" ht="52" customHeight="1">
      <x:c r="A1021" s="13" t="str">
        <x:v>BASE-03-R02</x:v>
      </x:c>
      <x:c r="B1021" s="13" t="str">
        <x:v>Galerie des coques</x:v>
      </x:c>
      <x:c r="C1021" s="13" t="str">
        <x:v>Mondes</x:v>
      </x:c>
      <x:c r="D1021" s="13" t="str">
        <x:v>Soixante salles des bases</x:v>
      </x:c>
      <x:c r="E1021" s="13" t="str">
        <x:v>Lire Mondes</x:v>
      </x:c>
      <x:c r="F1021" s="13" t="str">
        <x:v>Reconstitution documentée V4 — nouvelle rédaction V5</x:v>
      </x:c>
      <x:c r="G1021" s="15" t="n">
        <x:v>12</x:v>
      </x:c>
      <x:c r="H1021" s="15" t="n">
        <x:v>19</x:v>
      </x:c>
    </x:row>
    <x:row r="1022" ht="52" customHeight="1">
      <x:c r="A1022" s="13" t="str">
        <x:v>BASE-03-R03</x:v>
      </x:c>
      <x:c r="B1022" s="13" t="str">
        <x:v>Atelier de structure</x:v>
      </x:c>
      <x:c r="C1022" s="13" t="str">
        <x:v>Mondes</x:v>
      </x:c>
      <x:c r="D1022" s="13" t="str">
        <x:v>Soixante salles des bases</x:v>
      </x:c>
      <x:c r="E1022" s="13" t="str">
        <x:v>Lire Mondes</x:v>
      </x:c>
      <x:c r="F1022" s="13" t="str">
        <x:v>Reconstitution documentée V4 — nouvelle rédaction V5</x:v>
      </x:c>
      <x:c r="G1022" s="15" t="n">
        <x:v>12</x:v>
      </x:c>
      <x:c r="H1022" s="15" t="n">
        <x:v>20</x:v>
      </x:c>
    </x:row>
    <x:row r="1023" ht="52" customHeight="1">
      <x:c r="A1023" s="13" t="str">
        <x:v>BASE-03-R04</x:v>
      </x:c>
      <x:c r="B1023" s="13" t="str">
        <x:v>Pont de propulsion</x:v>
      </x:c>
      <x:c r="C1023" s="13" t="str">
        <x:v>Mondes</x:v>
      </x:c>
      <x:c r="D1023" s="13" t="str">
        <x:v>Soixante salles des bases</x:v>
      </x:c>
      <x:c r="E1023" s="13" t="str">
        <x:v>Lire Mondes</x:v>
      </x:c>
      <x:c r="F1023" s="13" t="str">
        <x:v>Reconstitution documentée V4 — nouvelle rédaction V5</x:v>
      </x:c>
      <x:c r="G1023" s="15" t="n">
        <x:v>12</x:v>
      </x:c>
      <x:c r="H1023" s="15" t="n">
        <x:v>21</x:v>
      </x:c>
    </x:row>
    <x:row r="1024" ht="52" customHeight="1">
      <x:c r="A1024" s="13" t="str">
        <x:v>BASE-03-R05</x:v>
      </x:c>
      <x:c r="B1024" s="13" t="str">
        <x:v>Magasin des pièces</x:v>
      </x:c>
      <x:c r="C1024" s="13" t="str">
        <x:v>Mondes</x:v>
      </x:c>
      <x:c r="D1024" s="13" t="str">
        <x:v>Soixante salles des bases</x:v>
      </x:c>
      <x:c r="E1024" s="13" t="str">
        <x:v>Lire Mondes</x:v>
      </x:c>
      <x:c r="F1024" s="13" t="str">
        <x:v>Reconstitution documentée V4 — nouvelle rédaction V5</x:v>
      </x:c>
      <x:c r="G1024" s="15" t="n">
        <x:v>12</x:v>
      </x:c>
      <x:c r="H1024" s="15" t="n">
        <x:v>22</x:v>
      </x:c>
    </x:row>
    <x:row r="1025" ht="52" customHeight="1">
      <x:c r="A1025" s="13" t="str">
        <x:v>BASE-03-R06</x:v>
      </x:c>
      <x:c r="B1025" s="13" t="str">
        <x:v>Cabine des essais</x:v>
      </x:c>
      <x:c r="C1025" s="13" t="str">
        <x:v>Mondes</x:v>
      </x:c>
      <x:c r="D1025" s="13" t="str">
        <x:v>Soixante salles des bases</x:v>
      </x:c>
      <x:c r="E1025" s="13" t="str">
        <x:v>Lire Mondes</x:v>
      </x:c>
      <x:c r="F1025" s="13" t="str">
        <x:v>Reconstitution documentée V4 — nouvelle rédaction V5</x:v>
      </x:c>
      <x:c r="G1025" s="15" t="n">
        <x:v>12</x:v>
      </x:c>
      <x:c r="H1025" s="15" t="n">
        <x:v>23</x:v>
      </x:c>
    </x:row>
    <x:row r="1026" ht="52" customHeight="1">
      <x:c r="A1026" s="13" t="str">
        <x:v>BASE-04-R01</x:v>
      </x:c>
      <x:c r="B1026" s="13" t="str">
        <x:v>Sas de roche</x:v>
      </x:c>
      <x:c r="C1026" s="13" t="str">
        <x:v>Mondes</x:v>
      </x:c>
      <x:c r="D1026" s="13" t="str">
        <x:v>Soixante salles des bases</x:v>
      </x:c>
      <x:c r="E1026" s="13" t="str">
        <x:v>Lire Mondes</x:v>
      </x:c>
      <x:c r="F1026" s="13" t="str">
        <x:v>Reconstitution documentée V4 — nouvelle rédaction V5</x:v>
      </x:c>
      <x:c r="G1026" s="15" t="n">
        <x:v>12</x:v>
      </x:c>
      <x:c r="H1026" s="15" t="n">
        <x:v>24</x:v>
      </x:c>
    </x:row>
    <x:row r="1027" ht="52" customHeight="1">
      <x:c r="A1027" s="13" t="str">
        <x:v>BASE-04-R02</x:v>
      </x:c>
      <x:c r="B1027" s="13" t="str">
        <x:v>Tour des échos</x:v>
      </x:c>
      <x:c r="C1027" s="13" t="str">
        <x:v>Mondes</x:v>
      </x:c>
      <x:c r="D1027" s="13" t="str">
        <x:v>Soixante salles des bases</x:v>
      </x:c>
      <x:c r="E1027" s="13" t="str">
        <x:v>Lire Mondes</x:v>
      </x:c>
      <x:c r="F1027" s="13" t="str">
        <x:v>Reconstitution documentée V4 — nouvelle rédaction V5</x:v>
      </x:c>
      <x:c r="G1027" s="15" t="n">
        <x:v>12</x:v>
      </x:c>
      <x:c r="H1027" s="15" t="n">
        <x:v>25</x:v>
      </x:c>
    </x:row>
    <x:row r="1028" ht="52" customHeight="1">
      <x:c r="A1028" s="13" t="str">
        <x:v>BASE-04-R03</x:v>
      </x:c>
      <x:c r="B1028" s="13" t="str">
        <x:v>Racks de balises</x:v>
      </x:c>
      <x:c r="C1028" s="13" t="str">
        <x:v>Mondes</x:v>
      </x:c>
      <x:c r="D1028" s="13" t="str">
        <x:v>Soixante salles des bases</x:v>
      </x:c>
      <x:c r="E1028" s="13" t="str">
        <x:v>Lire Mondes</x:v>
      </x:c>
      <x:c r="F1028" s="13" t="str">
        <x:v>Reconstitution documentée V4 — nouvelle rédaction V5</x:v>
      </x:c>
      <x:c r="G1028" s="15" t="n">
        <x:v>12</x:v>
      </x:c>
      <x:c r="H1028" s="15" t="n">
        <x:v>26</x:v>
      </x:c>
    </x:row>
    <x:row r="1029" ht="52" customHeight="1">
      <x:c r="A1029" s="13" t="str">
        <x:v>BASE-04-R04</x:v>
      </x:c>
      <x:c r="B1029" s="13" t="str">
        <x:v>Atelier mobile</x:v>
      </x:c>
      <x:c r="C1029" s="13" t="str">
        <x:v>Mondes</x:v>
      </x:c>
      <x:c r="D1029" s="13" t="str">
        <x:v>Soixante salles des bases</x:v>
      </x:c>
      <x:c r="E1029" s="13" t="str">
        <x:v>Lire Mondes</x:v>
      </x:c>
      <x:c r="F1029" s="13" t="str">
        <x:v>Reconstitution documentée V4 — nouvelle rédaction V5</x:v>
      </x:c>
      <x:c r="G1029" s="15" t="n">
        <x:v>12</x:v>
      </x:c>
      <x:c r="H1029" s="15" t="n">
        <x:v>27</x:v>
      </x:c>
    </x:row>
    <x:row r="1030" ht="52" customHeight="1">
      <x:c r="A1030" s="13" t="str">
        <x:v>BASE-04-R05</x:v>
      </x:c>
      <x:c r="B1030" s="13" t="str">
        <x:v>Abri de relève</x:v>
      </x:c>
      <x:c r="C1030" s="13" t="str">
        <x:v>Mondes</x:v>
      </x:c>
      <x:c r="D1030" s="13" t="str">
        <x:v>Soixante salles des bases</x:v>
      </x:c>
      <x:c r="E1030" s="13" t="str">
        <x:v>Lire Mondes</x:v>
      </x:c>
      <x:c r="F1030" s="13" t="str">
        <x:v>Reconstitution documentée V4 — nouvelle rédaction V5</x:v>
      </x:c>
      <x:c r="G1030" s="15" t="n">
        <x:v>12</x:v>
      </x:c>
      <x:c r="H1030" s="15" t="n">
        <x:v>28</x:v>
      </x:c>
    </x:row>
    <x:row r="1031" ht="52" customHeight="1">
      <x:c r="A1031" s="13" t="str">
        <x:v>BASE-04-R06</x:v>
      </x:c>
      <x:c r="B1031" s="13" t="str">
        <x:v>Poste de veille</x:v>
      </x:c>
      <x:c r="C1031" s="13" t="str">
        <x:v>Mondes</x:v>
      </x:c>
      <x:c r="D1031" s="13" t="str">
        <x:v>Soixante salles des bases</x:v>
      </x:c>
      <x:c r="E1031" s="13" t="str">
        <x:v>Lire Mondes</x:v>
      </x:c>
      <x:c r="F1031" s="13" t="str">
        <x:v>Reconstitution documentée V4 — nouvelle rédaction V5</x:v>
      </x:c>
      <x:c r="G1031" s="15" t="n">
        <x:v>12</x:v>
      </x:c>
      <x:c r="H1031" s="15" t="n">
        <x:v>29</x:v>
      </x:c>
    </x:row>
    <x:row r="1032" ht="52" customHeight="1">
      <x:c r="A1032" s="13" t="str">
        <x:v>BASE-05-R01</x:v>
      </x:c>
      <x:c r="B1032" s="13" t="str">
        <x:v>Quai du foyer</x:v>
      </x:c>
      <x:c r="C1032" s="13" t="str">
        <x:v>Mondes</x:v>
      </x:c>
      <x:c r="D1032" s="13" t="str">
        <x:v>Soixante salles des bases</x:v>
      </x:c>
      <x:c r="E1032" s="13" t="str">
        <x:v>Lire Mondes</x:v>
      </x:c>
      <x:c r="F1032" s="13" t="str">
        <x:v>Reconstitution documentée V4 — nouvelle rédaction V5</x:v>
      </x:c>
      <x:c r="G1032" s="15" t="n">
        <x:v>12</x:v>
      </x:c>
      <x:c r="H1032" s="15" t="n">
        <x:v>30</x:v>
      </x:c>
    </x:row>
    <x:row r="1033" ht="52" customHeight="1">
      <x:c r="A1033" s="13" t="str">
        <x:v>BASE-05-R02</x:v>
      </x:c>
      <x:c r="B1033" s="13" t="str">
        <x:v>Salle commune</x:v>
      </x:c>
      <x:c r="C1033" s="13" t="str">
        <x:v>Mondes</x:v>
      </x:c>
      <x:c r="D1033" s="13" t="str">
        <x:v>Soixante salles des bases</x:v>
      </x:c>
      <x:c r="E1033" s="13" t="str">
        <x:v>Lire Mondes</x:v>
      </x:c>
      <x:c r="F1033" s="13" t="str">
        <x:v>Reconstitution documentée V4 — nouvelle rédaction V5</x:v>
      </x:c>
      <x:c r="G1033" s="15" t="n">
        <x:v>12</x:v>
      </x:c>
      <x:c r="H1033" s="15" t="n">
        <x:v>31</x:v>
      </x:c>
    </x:row>
    <x:row r="1034" ht="52" customHeight="1">
      <x:c r="A1034" s="13" t="str">
        <x:v>BASE-05-R03</x:v>
      </x:c>
      <x:c r="B1034" s="13" t="str">
        <x:v>Atelier des voyageurs</x:v>
      </x:c>
      <x:c r="C1034" s="13" t="str">
        <x:v>Mondes</x:v>
      </x:c>
      <x:c r="D1034" s="13" t="str">
        <x:v>Soixante salles des bases</x:v>
      </x:c>
      <x:c r="E1034" s="13" t="str">
        <x:v>Lire Mondes</x:v>
      </x:c>
      <x:c r="F1034" s="13" t="str">
        <x:v>Reconstitution documentée V4 — nouvelle rédaction V5</x:v>
      </x:c>
      <x:c r="G1034" s="15" t="n">
        <x:v>12</x:v>
      </x:c>
      <x:c r="H1034" s="15" t="n">
        <x:v>32</x:v>
      </x:c>
    </x:row>
    <x:row r="1035" ht="52" customHeight="1">
      <x:c r="A1035" s="13" t="str">
        <x:v>BASE-05-R04</x:v>
      </x:c>
      <x:c r="B1035" s="13" t="str">
        <x:v>Archives des départs</x:v>
      </x:c>
      <x:c r="C1035" s="13" t="str">
        <x:v>Mondes</x:v>
      </x:c>
      <x:c r="D1035" s="13" t="str">
        <x:v>Soixante salles des bases</x:v>
      </x:c>
      <x:c r="E1035" s="13" t="str">
        <x:v>Lire Mondes</x:v>
      </x:c>
      <x:c r="F1035" s="13" t="str">
        <x:v>Reconstitution documentée V4 — nouvelle rédaction V5</x:v>
      </x:c>
      <x:c r="G1035" s="15" t="n">
        <x:v>12</x:v>
      </x:c>
      <x:c r="H1035" s="15" t="n">
        <x:v>33</x:v>
      </x:c>
    </x:row>
    <x:row r="1036" ht="52" customHeight="1">
      <x:c r="A1036" s="13" t="str">
        <x:v>BASE-05-R05</x:v>
      </x:c>
      <x:c r="B1036" s="13" t="str">
        <x:v>Infirmerie de halte</x:v>
      </x:c>
      <x:c r="C1036" s="13" t="str">
        <x:v>Mondes</x:v>
      </x:c>
      <x:c r="D1036" s="13" t="str">
        <x:v>Soixante salles des bases</x:v>
      </x:c>
      <x:c r="E1036" s="13" t="str">
        <x:v>Lire Mondes</x:v>
      </x:c>
      <x:c r="F1036" s="13" t="str">
        <x:v>Reconstitution documentée V4 — nouvelle rédaction V5</x:v>
      </x:c>
      <x:c r="G1036" s="15" t="n">
        <x:v>12</x:v>
      </x:c>
      <x:c r="H1036" s="15" t="n">
        <x:v>34</x:v>
      </x:c>
    </x:row>
    <x:row r="1037" ht="52" customHeight="1">
      <x:c r="A1037" s="13" t="str">
        <x:v>BASE-05-R06</x:v>
      </x:c>
      <x:c r="B1037" s="13" t="str">
        <x:v>Terrasse protégée</x:v>
      </x:c>
      <x:c r="C1037" s="13" t="str">
        <x:v>Mondes</x:v>
      </x:c>
      <x:c r="D1037" s="13" t="str">
        <x:v>Soixante salles des bases</x:v>
      </x:c>
      <x:c r="E1037" s="13" t="str">
        <x:v>Lire Mondes</x:v>
      </x:c>
      <x:c r="F1037" s="13" t="str">
        <x:v>Reconstitution documentée V4 — nouvelle rédaction V5</x:v>
      </x:c>
      <x:c r="G1037" s="15" t="n">
        <x:v>12</x:v>
      </x:c>
      <x:c r="H1037" s="15" t="n">
        <x:v>35</x:v>
      </x:c>
    </x:row>
    <x:row r="1038" ht="52" customHeight="1">
      <x:c r="A1038" s="13" t="str">
        <x:v>BASE-06-R01</x:v>
      </x:c>
      <x:c r="B1038" s="13" t="str">
        <x:v>Quai des émissaires</x:v>
      </x:c>
      <x:c r="C1038" s="13" t="str">
        <x:v>Mondes</x:v>
      </x:c>
      <x:c r="D1038" s="13" t="str">
        <x:v>Soixante salles des bases</x:v>
      </x:c>
      <x:c r="E1038" s="13" t="str">
        <x:v>Lire Mondes</x:v>
      </x:c>
      <x:c r="F1038" s="13" t="str">
        <x:v>Reconstitution documentée V4 — nouvelle rédaction V5</x:v>
      </x:c>
      <x:c r="G1038" s="15" t="n">
        <x:v>12</x:v>
      </x:c>
      <x:c r="H1038" s="15" t="n">
        <x:v>36</x:v>
      </x:c>
    </x:row>
    <x:row r="1039" ht="52" customHeight="1">
      <x:c r="A1039" s="13" t="str">
        <x:v>BASE-06-R02</x:v>
      </x:c>
      <x:c r="B1039" s="13" t="str">
        <x:v>Salle des objectifs</x:v>
      </x:c>
      <x:c r="C1039" s="13" t="str">
        <x:v>Mondes</x:v>
      </x:c>
      <x:c r="D1039" s="13" t="str">
        <x:v>Soixante salles des bases</x:v>
      </x:c>
      <x:c r="E1039" s="13" t="str">
        <x:v>Lire Mondes</x:v>
      </x:c>
      <x:c r="F1039" s="13" t="str">
        <x:v>Reconstitution documentée V4 — nouvelle rédaction V5</x:v>
      </x:c>
      <x:c r="G1039" s="15" t="n">
        <x:v>12</x:v>
      </x:c>
      <x:c r="H1039" s="15" t="n">
        <x:v>37</x:v>
      </x:c>
    </x:row>
    <x:row r="1040" ht="52" customHeight="1">
      <x:c r="A1040" s="13" t="str">
        <x:v>BASE-06-R03</x:v>
      </x:c>
      <x:c r="B1040" s="13" t="str">
        <x:v>Cabinet des preuves</x:v>
      </x:c>
      <x:c r="C1040" s="13" t="str">
        <x:v>Mondes</x:v>
      </x:c>
      <x:c r="D1040" s="13" t="str">
        <x:v>Soixante salles des bases</x:v>
      </x:c>
      <x:c r="E1040" s="13" t="str">
        <x:v>Lire Mondes</x:v>
      </x:c>
      <x:c r="F1040" s="13" t="str">
        <x:v>Reconstitution documentée V4 — nouvelle rédaction V5</x:v>
      </x:c>
      <x:c r="G1040" s="15" t="n">
        <x:v>12</x:v>
      </x:c>
      <x:c r="H1040" s="15" t="n">
        <x:v>38</x:v>
      </x:c>
    </x:row>
    <x:row r="1041" ht="52" customHeight="1">
      <x:c r="A1041" s="13" t="str">
        <x:v>BASE-06-R04</x:v>
      </x:c>
      <x:c r="B1041" s="13" t="str">
        <x:v>Atelier des signaux</x:v>
      </x:c>
      <x:c r="C1041" s="13" t="str">
        <x:v>Mondes</x:v>
      </x:c>
      <x:c r="D1041" s="13" t="str">
        <x:v>Soixante salles des bases</x:v>
      </x:c>
      <x:c r="E1041" s="13" t="str">
        <x:v>Lire Mondes</x:v>
      </x:c>
      <x:c r="F1041" s="13" t="str">
        <x:v>Reconstitution documentée V4 — nouvelle rédaction V5</x:v>
      </x:c>
      <x:c r="G1041" s="15" t="n">
        <x:v>12</x:v>
      </x:c>
      <x:c r="H1041" s="15" t="n">
        <x:v>39</x:v>
      </x:c>
    </x:row>
    <x:row r="1042" ht="52" customHeight="1">
      <x:c r="A1042" s="13" t="str">
        <x:v>BASE-06-R05</x:v>
      </x:c>
      <x:c r="B1042" s="13" t="str">
        <x:v>Logis de passage</x:v>
      </x:c>
      <x:c r="C1042" s="13" t="str">
        <x:v>Mondes</x:v>
      </x:c>
      <x:c r="D1042" s="13" t="str">
        <x:v>Soixante salles des bases</x:v>
      </x:c>
      <x:c r="E1042" s="13" t="str">
        <x:v>Lire Mondes</x:v>
      </x:c>
      <x:c r="F1042" s="13" t="str">
        <x:v>Reconstitution documentée V4 — nouvelle rédaction V5</x:v>
      </x:c>
      <x:c r="G1042" s="15" t="n">
        <x:v>12</x:v>
      </x:c>
      <x:c r="H1042" s="15" t="n">
        <x:v>40</x:v>
      </x:c>
    </x:row>
    <x:row r="1043" ht="52" customHeight="1">
      <x:c r="A1043" s="13" t="str">
        <x:v>BASE-06-R06</x:v>
      </x:c>
      <x:c r="B1043" s="13" t="str">
        <x:v>Observatoire des limites</x:v>
      </x:c>
      <x:c r="C1043" s="13" t="str">
        <x:v>Mondes</x:v>
      </x:c>
      <x:c r="D1043" s="13" t="str">
        <x:v>Soixante salles des bases</x:v>
      </x:c>
      <x:c r="E1043" s="13" t="str">
        <x:v>Lire Mondes</x:v>
      </x:c>
      <x:c r="F1043" s="13" t="str">
        <x:v>Reconstitution documentée V4 — nouvelle rédaction V5</x:v>
      </x:c>
      <x:c r="G1043" s="15" t="n">
        <x:v>12</x:v>
      </x:c>
      <x:c r="H1043" s="15" t="n">
        <x:v>41</x:v>
      </x:c>
    </x:row>
    <x:row r="1044" ht="52" customHeight="1">
      <x:c r="A1044" s="13" t="str">
        <x:v>BASE-07-R01</x:v>
      </x:c>
      <x:c r="B1044" s="13" t="str">
        <x:v>Sas extérieur</x:v>
      </x:c>
      <x:c r="C1044" s="13" t="str">
        <x:v>Mondes</x:v>
      </x:c>
      <x:c r="D1044" s="13" t="str">
        <x:v>Soixante salles des bases</x:v>
      </x:c>
      <x:c r="E1044" s="13" t="str">
        <x:v>Lire Mondes</x:v>
      </x:c>
      <x:c r="F1044" s="13" t="str">
        <x:v>Reconstitution documentée V4 — nouvelle rédaction V5</x:v>
      </x:c>
      <x:c r="G1044" s="15" t="n">
        <x:v>12</x:v>
      </x:c>
      <x:c r="H1044" s="15" t="n">
        <x:v>42</x:v>
      </x:c>
    </x:row>
    <x:row r="1045" ht="52" customHeight="1">
      <x:c r="A1045" s="13" t="str">
        <x:v>BASE-07-R02</x:v>
      </x:c>
      <x:c r="B1045" s="13" t="str">
        <x:v>Baie des berceaux</x:v>
      </x:c>
      <x:c r="C1045" s="13" t="str">
        <x:v>Mondes</x:v>
      </x:c>
      <x:c r="D1045" s="13" t="str">
        <x:v>Soixante salles des bases</x:v>
      </x:c>
      <x:c r="E1045" s="13" t="str">
        <x:v>Lire Mondes</x:v>
      </x:c>
      <x:c r="F1045" s="13" t="str">
        <x:v>Reconstitution documentée V4 — nouvelle rédaction V5</x:v>
      </x:c>
      <x:c r="G1045" s="15" t="n">
        <x:v>12</x:v>
      </x:c>
      <x:c r="H1045" s="15" t="n">
        <x:v>43</x:v>
      </x:c>
    </x:row>
    <x:row r="1046" ht="52" customHeight="1">
      <x:c r="A1046" s="13" t="str">
        <x:v>BASE-07-R03</x:v>
      </x:c>
      <x:c r="B1046" s="13" t="str">
        <x:v>Poste des capteurs</x:v>
      </x:c>
      <x:c r="C1046" s="13" t="str">
        <x:v>Mondes</x:v>
      </x:c>
      <x:c r="D1046" s="13" t="str">
        <x:v>Soixante salles des bases</x:v>
      </x:c>
      <x:c r="E1046" s="13" t="str">
        <x:v>Lire Mondes</x:v>
      </x:c>
      <x:c r="F1046" s="13" t="str">
        <x:v>Reconstitution documentée V4 — nouvelle rédaction V5</x:v>
      </x:c>
      <x:c r="G1046" s="15" t="n">
        <x:v>12</x:v>
      </x:c>
      <x:c r="H1046" s="15" t="n">
        <x:v>44</x:v>
      </x:c>
    </x:row>
    <x:row r="1047" ht="52" customHeight="1">
      <x:c r="A1047" s="13" t="str">
        <x:v>BASE-07-R04</x:v>
      </x:c>
      <x:c r="B1047" s="13" t="str">
        <x:v>Atelier isolé</x:v>
      </x:c>
      <x:c r="C1047" s="13" t="str">
        <x:v>Mondes</x:v>
      </x:c>
      <x:c r="D1047" s="13" t="str">
        <x:v>Soixante salles des bases</x:v>
      </x:c>
      <x:c r="E1047" s="13" t="str">
        <x:v>Lire Mondes</x:v>
      </x:c>
      <x:c r="F1047" s="13" t="str">
        <x:v>Reconstitution documentée V4 — nouvelle rédaction V5</x:v>
      </x:c>
      <x:c r="G1047" s="15" t="n">
        <x:v>12</x:v>
      </x:c>
      <x:c r="H1047" s="15" t="n">
        <x:v>45</x:v>
      </x:c>
    </x:row>
    <x:row r="1048" ht="52" customHeight="1">
      <x:c r="A1048" s="13" t="str">
        <x:v>BASE-07-R05</x:v>
      </x:c>
      <x:c r="B1048" s="13" t="str">
        <x:v>Coursive d’observation</x:v>
      </x:c>
      <x:c r="C1048" s="13" t="str">
        <x:v>Mondes</x:v>
      </x:c>
      <x:c r="D1048" s="13" t="str">
        <x:v>Soixante salles des bases</x:v>
      </x:c>
      <x:c r="E1048" s="13" t="str">
        <x:v>Lire Mondes</x:v>
      </x:c>
      <x:c r="F1048" s="13" t="str">
        <x:v>Reconstitution documentée V4 — nouvelle rédaction V5</x:v>
      </x:c>
      <x:c r="G1048" s="15" t="n">
        <x:v>12</x:v>
      </x:c>
      <x:c r="H1048" s="15" t="n">
        <x:v>46</x:v>
      </x:c>
    </x:row>
    <x:row r="1049" ht="52" customHeight="1">
      <x:c r="A1049" s="13" t="str">
        <x:v>BASE-07-R06</x:v>
      </x:c>
      <x:c r="B1049" s="13" t="str">
        <x:v>Sortie de secours</x:v>
      </x:c>
      <x:c r="C1049" s="13" t="str">
        <x:v>Mondes</x:v>
      </x:c>
      <x:c r="D1049" s="13" t="str">
        <x:v>Soixante salles des bases</x:v>
      </x:c>
      <x:c r="E1049" s="13" t="str">
        <x:v>Lire Mondes</x:v>
      </x:c>
      <x:c r="F1049" s="13" t="str">
        <x:v>Reconstitution documentée V4 — nouvelle rédaction V5</x:v>
      </x:c>
      <x:c r="G1049" s="15" t="n">
        <x:v>12</x:v>
      </x:c>
      <x:c r="H1049" s="15" t="n">
        <x:v>47</x:v>
      </x:c>
    </x:row>
    <x:row r="1050" ht="52" customHeight="1">
      <x:c r="A1050" s="13" t="str">
        <x:v>BASE-08-R01</x:v>
      </x:c>
      <x:c r="B1050" s="13" t="str">
        <x:v>Quai des instruments</x:v>
      </x:c>
      <x:c r="C1050" s="13" t="str">
        <x:v>Mondes</x:v>
      </x:c>
      <x:c r="D1050" s="13" t="str">
        <x:v>Soixante salles des bases</x:v>
      </x:c>
      <x:c r="E1050" s="13" t="str">
        <x:v>Lire Mondes</x:v>
      </x:c>
      <x:c r="F1050" s="13" t="str">
        <x:v>Reconstitution documentée V4 — nouvelle rédaction V5</x:v>
      </x:c>
      <x:c r="G1050" s="15" t="n">
        <x:v>12</x:v>
      </x:c>
      <x:c r="H1050" s="15" t="n">
        <x:v>48</x:v>
      </x:c>
    </x:row>
    <x:row r="1051" ht="52" customHeight="1">
      <x:c r="A1051" s="13" t="str">
        <x:v>BASE-08-R02</x:v>
      </x:c>
      <x:c r="B1051" s="13" t="str">
        <x:v>Chambre des cartes</x:v>
      </x:c>
      <x:c r="C1051" s="13" t="str">
        <x:v>Mondes</x:v>
      </x:c>
      <x:c r="D1051" s="13" t="str">
        <x:v>Soixante salles des bases</x:v>
      </x:c>
      <x:c r="E1051" s="13" t="str">
        <x:v>Lire Mondes</x:v>
      </x:c>
      <x:c r="F1051" s="13" t="str">
        <x:v>Reconstitution documentée V4 — nouvelle rédaction V5</x:v>
      </x:c>
      <x:c r="G1051" s="15" t="n">
        <x:v>12</x:v>
      </x:c>
      <x:c r="H1051" s="15" t="n">
        <x:v>49</x:v>
      </x:c>
    </x:row>
    <x:row r="1052" ht="52" customHeight="1">
      <x:c r="A1052" s="13" t="str">
        <x:v>BASE-08-R03</x:v>
      </x:c>
      <x:c r="B1052" s="13" t="str">
        <x:v>Banc des anneaux</x:v>
      </x:c>
      <x:c r="C1052" s="13" t="str">
        <x:v>Mondes</x:v>
      </x:c>
      <x:c r="D1052" s="13" t="str">
        <x:v>Soixante salles des bases</x:v>
      </x:c>
      <x:c r="E1052" s="13" t="str">
        <x:v>Lire Mondes</x:v>
      </x:c>
      <x:c r="F1052" s="13" t="str">
        <x:v>Reconstitution documentée V4 — nouvelle rédaction V5</x:v>
      </x:c>
      <x:c r="G1052" s="15" t="n">
        <x:v>12</x:v>
      </x:c>
      <x:c r="H1052" s="15" t="n">
        <x:v>50</x:v>
      </x:c>
    </x:row>
    <x:row r="1053" ht="52" customHeight="1">
      <x:c r="A1053" s="13" t="str">
        <x:v>BASE-08-R04</x:v>
      </x:c>
      <x:c r="B1053" s="13" t="str">
        <x:v>Archives des branches</x:v>
      </x:c>
      <x:c r="C1053" s="13" t="str">
        <x:v>Mondes</x:v>
      </x:c>
      <x:c r="D1053" s="13" t="str">
        <x:v>Soixante salles des bases</x:v>
      </x:c>
      <x:c r="E1053" s="13" t="str">
        <x:v>Lire Mondes</x:v>
      </x:c>
      <x:c r="F1053" s="13" t="str">
        <x:v>Reconstitution documentée V4 — nouvelle rédaction V5</x:v>
      </x:c>
      <x:c r="G1053" s="15" t="n">
        <x:v>12</x:v>
      </x:c>
      <x:c r="H1053" s="15" t="n">
        <x:v>51</x:v>
      </x:c>
    </x:row>
    <x:row r="1054" ht="52" customHeight="1">
      <x:c r="A1054" s="13" t="str">
        <x:v>BASE-08-R05</x:v>
      </x:c>
      <x:c r="B1054" s="13" t="str">
        <x:v>Poste de rappel</x:v>
      </x:c>
      <x:c r="C1054" s="13" t="str">
        <x:v>Mondes</x:v>
      </x:c>
      <x:c r="D1054" s="13" t="str">
        <x:v>Soixante salles des bases</x:v>
      </x:c>
      <x:c r="E1054" s="13" t="str">
        <x:v>Lire Mondes</x:v>
      </x:c>
      <x:c r="F1054" s="13" t="str">
        <x:v>Reconstitution documentée V4 — nouvelle rédaction V5</x:v>
      </x:c>
      <x:c r="G1054" s="15" t="n">
        <x:v>12</x:v>
      </x:c>
      <x:c r="H1054" s="15" t="n">
        <x:v>52</x:v>
      </x:c>
    </x:row>
    <x:row r="1055" ht="52" customHeight="1">
      <x:c r="A1055" s="13" t="str">
        <x:v>BASE-08-R06</x:v>
      </x:c>
      <x:c r="B1055" s="13" t="str">
        <x:v>Salle des retours</x:v>
      </x:c>
      <x:c r="C1055" s="13" t="str">
        <x:v>Mondes</x:v>
      </x:c>
      <x:c r="D1055" s="13" t="str">
        <x:v>Soixante salles des bases</x:v>
      </x:c>
      <x:c r="E1055" s="13" t="str">
        <x:v>Lire Mondes</x:v>
      </x:c>
      <x:c r="F1055" s="13" t="str">
        <x:v>Reconstitution documentée V4 — nouvelle rédaction V5</x:v>
      </x:c>
      <x:c r="G1055" s="15" t="n">
        <x:v>12</x:v>
      </x:c>
      <x:c r="H1055" s="15" t="n">
        <x:v>53</x:v>
      </x:c>
    </x:row>
    <x:row r="1056" ht="52" customHeight="1">
      <x:c r="A1056" s="13" t="str">
        <x:v>BASE-09-R01</x:v>
      </x:c>
      <x:c r="B1056" s="13" t="str">
        <x:v>Brèche d’approche</x:v>
      </x:c>
      <x:c r="C1056" s="13" t="str">
        <x:v>Mondes</x:v>
      </x:c>
      <x:c r="D1056" s="13" t="str">
        <x:v>Soixante salles des bases</x:v>
      </x:c>
      <x:c r="E1056" s="13" t="str">
        <x:v>Lire Mondes</x:v>
      </x:c>
      <x:c r="F1056" s="13" t="str">
        <x:v>Reconstitution documentée V4 — nouvelle rédaction V5</x:v>
      </x:c>
      <x:c r="G1056" s="15" t="n">
        <x:v>12</x:v>
      </x:c>
      <x:c r="H1056" s="15" t="n">
        <x:v>54</x:v>
      </x:c>
    </x:row>
    <x:row r="1057" ht="52" customHeight="1">
      <x:c r="A1057" s="13" t="str">
        <x:v>BASE-09-R02</x:v>
      </x:c>
      <x:c r="B1057" s="13" t="str">
        <x:v>Coursive muette</x:v>
      </x:c>
      <x:c r="C1057" s="13" t="str">
        <x:v>Mondes</x:v>
      </x:c>
      <x:c r="D1057" s="13" t="str">
        <x:v>Soixante salles des bases</x:v>
      </x:c>
      <x:c r="E1057" s="13" t="str">
        <x:v>Lire Mondes</x:v>
      </x:c>
      <x:c r="F1057" s="13" t="str">
        <x:v>Reconstitution documentée V4 — nouvelle rédaction V5</x:v>
      </x:c>
      <x:c r="G1057" s="15" t="n">
        <x:v>12</x:v>
      </x:c>
      <x:c r="H1057" s="15" t="n">
        <x:v>55</x:v>
      </x:c>
    </x:row>
    <x:row r="1058" ht="52" customHeight="1">
      <x:c r="A1058" s="13" t="str">
        <x:v>BASE-09-R03</x:v>
      </x:c>
      <x:c r="B1058" s="13" t="str">
        <x:v>Atelier éteint</x:v>
      </x:c>
      <x:c r="C1058" s="13" t="str">
        <x:v>Mondes</x:v>
      </x:c>
      <x:c r="D1058" s="13" t="str">
        <x:v>Soixante salles des bases</x:v>
      </x:c>
      <x:c r="E1058" s="13" t="str">
        <x:v>Lire Mondes</x:v>
      </x:c>
      <x:c r="F1058" s="13" t="str">
        <x:v>Reconstitution documentée V4 — nouvelle rédaction V5</x:v>
      </x:c>
      <x:c r="G1058" s="15" t="n">
        <x:v>12</x:v>
      </x:c>
      <x:c r="H1058" s="15" t="n">
        <x:v>56</x:v>
      </x:c>
    </x:row>
    <x:row r="1059" ht="52" customHeight="1">
      <x:c r="A1059" s="13" t="str">
        <x:v>BASE-09-R04</x:v>
      </x:c>
      <x:c r="B1059" s="13" t="str">
        <x:v>Galerie des noms</x:v>
      </x:c>
      <x:c r="C1059" s="13" t="str">
        <x:v>Mondes</x:v>
      </x:c>
      <x:c r="D1059" s="13" t="str">
        <x:v>Soixante salles des bases</x:v>
      </x:c>
      <x:c r="E1059" s="13" t="str">
        <x:v>Lire Mondes</x:v>
      </x:c>
      <x:c r="F1059" s="13" t="str">
        <x:v>Reconstitution documentée V4 — nouvelle rédaction V5</x:v>
      </x:c>
      <x:c r="G1059" s="15" t="n">
        <x:v>12</x:v>
      </x:c>
      <x:c r="H1059" s="15" t="n">
        <x:v>57</x:v>
      </x:c>
    </x:row>
    <x:row r="1060" ht="52" customHeight="1">
      <x:c r="A1060" s="13" t="str">
        <x:v>BASE-09-R05</x:v>
      </x:c>
      <x:c r="B1060" s="13" t="str">
        <x:v>Soute effondrée</x:v>
      </x:c>
      <x:c r="C1060" s="13" t="str">
        <x:v>Mondes</x:v>
      </x:c>
      <x:c r="D1060" s="13" t="str">
        <x:v>Soixante salles des bases</x:v>
      </x:c>
      <x:c r="E1060" s="13" t="str">
        <x:v>Lire Mondes</x:v>
      </x:c>
      <x:c r="F1060" s="13" t="str">
        <x:v>Reconstitution documentée V4 — nouvelle rédaction V5</x:v>
      </x:c>
      <x:c r="G1060" s="15" t="n">
        <x:v>12</x:v>
      </x:c>
      <x:c r="H1060" s="15" t="n">
        <x:v>58</x:v>
      </x:c>
    </x:row>
    <x:row r="1061" ht="52" customHeight="1">
      <x:c r="A1061" s="13" t="str">
        <x:v>BASE-09-R06</x:v>
      </x:c>
      <x:c r="B1061" s="13" t="str">
        <x:v>Pont des signaux</x:v>
      </x:c>
      <x:c r="C1061" s="13" t="str">
        <x:v>Mondes</x:v>
      </x:c>
      <x:c r="D1061" s="13" t="str">
        <x:v>Soixante salles des bases</x:v>
      </x:c>
      <x:c r="E1061" s="13" t="str">
        <x:v>Lire Mondes</x:v>
      </x:c>
      <x:c r="F1061" s="13" t="str">
        <x:v>Reconstitution documentée V4 — nouvelle rédaction V5</x:v>
      </x:c>
      <x:c r="G1061" s="15" t="n">
        <x:v>12</x:v>
      </x:c>
      <x:c r="H1061" s="15" t="n">
        <x:v>59</x:v>
      </x:c>
    </x:row>
    <x:row r="1062" ht="52" customHeight="1">
      <x:c r="A1062" s="13" t="str">
        <x:v>BASE-10-R01</x:v>
      </x:c>
      <x:c r="B1062" s="13" t="str">
        <x:v>Quai du joueur</x:v>
      </x:c>
      <x:c r="C1062" s="13" t="str">
        <x:v>Mondes</x:v>
      </x:c>
      <x:c r="D1062" s="13" t="str">
        <x:v>Soixante salles des bases</x:v>
      </x:c>
      <x:c r="E1062" s="13" t="str">
        <x:v>Lire Mondes</x:v>
      </x:c>
      <x:c r="F1062" s="13" t="str">
        <x:v>Reconstitution documentée V4 — nouvelle rédaction V5</x:v>
      </x:c>
      <x:c r="G1062" s="15" t="n">
        <x:v>12</x:v>
      </x:c>
      <x:c r="H1062" s="15" t="n">
        <x:v>60</x:v>
      </x:c>
    </x:row>
    <x:row r="1063" ht="52" customHeight="1">
      <x:c r="A1063" s="13" t="str">
        <x:v>BASE-10-R02</x:v>
      </x:c>
      <x:c r="B1063" s="13" t="str">
        <x:v>Salle de préparation</x:v>
      </x:c>
      <x:c r="C1063" s="13" t="str">
        <x:v>Mondes</x:v>
      </x:c>
      <x:c r="D1063" s="13" t="str">
        <x:v>Soixante salles des bases</x:v>
      </x:c>
      <x:c r="E1063" s="13" t="str">
        <x:v>Lire Mondes</x:v>
      </x:c>
      <x:c r="F1063" s="13" t="str">
        <x:v>Reconstitution documentée V4 — nouvelle rédaction V5</x:v>
      </x:c>
      <x:c r="G1063" s="15" t="n">
        <x:v>12</x:v>
      </x:c>
      <x:c r="H1063" s="15" t="n">
        <x:v>61</x:v>
      </x:c>
    </x:row>
    <x:row r="1064" ht="52" customHeight="1">
      <x:c r="A1064" s="13" t="str">
        <x:v>BASE-10-R03</x:v>
      </x:c>
      <x:c r="B1064" s="13" t="str">
        <x:v>Atelier partagé</x:v>
      </x:c>
      <x:c r="C1064" s="13" t="str">
        <x:v>Mondes</x:v>
      </x:c>
      <x:c r="D1064" s="13" t="str">
        <x:v>Soixante salles des bases</x:v>
      </x:c>
      <x:c r="E1064" s="13" t="str">
        <x:v>Lire Mondes</x:v>
      </x:c>
      <x:c r="F1064" s="13" t="str">
        <x:v>Reconstitution documentée V4 — nouvelle rédaction V5</x:v>
      </x:c>
      <x:c r="G1064" s="15" t="n">
        <x:v>12</x:v>
      </x:c>
      <x:c r="H1064" s="15" t="n">
        <x:v>62</x:v>
      </x:c>
    </x:row>
    <x:row r="1065" ht="52" customHeight="1">
      <x:c r="A1065" s="13" t="str">
        <x:v>BASE-10-R04</x:v>
      </x:c>
      <x:c r="B1065" s="13" t="str">
        <x:v>Dépôt identifié</x:v>
      </x:c>
      <x:c r="C1065" s="13" t="str">
        <x:v>Mondes</x:v>
      </x:c>
      <x:c r="D1065" s="13" t="str">
        <x:v>Soixante salles des bases</x:v>
      </x:c>
      <x:c r="E1065" s="13" t="str">
        <x:v>Lire Mondes</x:v>
      </x:c>
      <x:c r="F1065" s="13" t="str">
        <x:v>Reconstitution documentée V4 — nouvelle rédaction V5</x:v>
      </x:c>
      <x:c r="G1065" s="15" t="n">
        <x:v>12</x:v>
      </x:c>
      <x:c r="H1065" s="15" t="n">
        <x:v>63</x:v>
      </x:c>
    </x:row>
    <x:row r="1066" ht="52" customHeight="1">
      <x:c r="A1066" s="13" t="str">
        <x:v>BASE-10-R05</x:v>
      </x:c>
      <x:c r="B1066" s="13" t="str">
        <x:v>Galerie de passage</x:v>
      </x:c>
      <x:c r="C1066" s="13" t="str">
        <x:v>Mondes</x:v>
      </x:c>
      <x:c r="D1066" s="13" t="str">
        <x:v>Soixante salles des bases</x:v>
      </x:c>
      <x:c r="E1066" s="13" t="str">
        <x:v>Lire Mondes</x:v>
      </x:c>
      <x:c r="F1066" s="13" t="str">
        <x:v>Reconstitution documentée V4 — nouvelle rédaction V5</x:v>
      </x:c>
      <x:c r="G1066" s="15" t="n">
        <x:v>12</x:v>
      </x:c>
      <x:c r="H1066" s="15" t="n">
        <x:v>64</x:v>
      </x:c>
    </x:row>
    <x:row r="1067" ht="52" customHeight="1">
      <x:c r="A1067" s="13" t="str">
        <x:v>BASE-10-R06</x:v>
      </x:c>
      <x:c r="B1067" s="13" t="str">
        <x:v>Baie de secours</x:v>
      </x:c>
      <x:c r="C1067" s="13" t="str">
        <x:v>Mondes</x:v>
      </x:c>
      <x:c r="D1067" s="13" t="str">
        <x:v>Soixante salles des bases</x:v>
      </x:c>
      <x:c r="E1067" s="13" t="str">
        <x:v>Lire Mondes</x:v>
      </x:c>
      <x:c r="F1067" s="13" t="str">
        <x:v>Reconstitution documentée V4 — nouvelle rédaction V5</x:v>
      </x:c>
      <x:c r="G1067" s="15" t="n">
        <x:v>12</x:v>
      </x:c>
      <x:c r="H1067" s="15" t="n">
        <x:v>65</x:v>
      </x:c>
    </x:row>
    <x:row r="1068" ht="52" customHeight="1">
      <x:c r="A1068" s="13" t="str">
        <x:v>PSR-01-BASE</x:v>
      </x:c>
      <x:c r="B1068" s="13" t="str">
        <x:v>Carte galactique — état initial</x:v>
      </x:c>
      <x:c r="C1068" s="13" t="str">
        <x:v>Mondes</x:v>
      </x:c>
      <x:c r="D1068" s="13" t="str">
        <x:v>Vaisseau personnel</x:v>
      </x:c>
      <x:c r="E1068" s="13" t="str">
        <x:v>Lire Mondes</x:v>
      </x:c>
      <x:c r="F1068" s="13" t="str">
        <x:v>Reconstitution documentée V4 — nouvelle rédaction V5</x:v>
      </x:c>
      <x:c r="G1068" s="15" t="n">
        <x:v>12</x:v>
      </x:c>
      <x:c r="H1068" s="15" t="n">
        <x:v>6</x:v>
      </x:c>
    </x:row>
    <x:row r="1069" ht="52" customHeight="1">
      <x:c r="A1069" s="13" t="str">
        <x:v>PSR-01-UP</x:v>
      </x:c>
      <x:c r="B1069" s="13" t="str">
        <x:v>Carte galactique — amélioration</x:v>
      </x:c>
      <x:c r="C1069" s="13" t="str">
        <x:v>Mondes</x:v>
      </x:c>
      <x:c r="D1069" s="13" t="str">
        <x:v>Vaisseau personnel</x:v>
      </x:c>
      <x:c r="E1069" s="13" t="str">
        <x:v>Lire Mondes</x:v>
      </x:c>
      <x:c r="F1069" s="13" t="str">
        <x:v>Reconstitution documentée V4 — nouvelle rédaction V5</x:v>
      </x:c>
      <x:c r="G1069" s="15" t="n">
        <x:v>12</x:v>
      </x:c>
      <x:c r="H1069" s="15" t="n">
        <x:v>7</x:v>
      </x:c>
    </x:row>
    <x:row r="1070" ht="52" customHeight="1">
      <x:c r="A1070" s="13" t="str">
        <x:v>PSR-02-BASE</x:v>
      </x:c>
      <x:c r="B1070" s="13" t="str">
        <x:v>Armurerie murale — état initial</x:v>
      </x:c>
      <x:c r="C1070" s="13" t="str">
        <x:v>Mondes</x:v>
      </x:c>
      <x:c r="D1070" s="13" t="str">
        <x:v>Vaisseau personnel</x:v>
      </x:c>
      <x:c r="E1070" s="13" t="str">
        <x:v>Lire Mondes</x:v>
      </x:c>
      <x:c r="F1070" s="13" t="str">
        <x:v>Reconstitution documentée V4 — nouvelle rédaction V5</x:v>
      </x:c>
      <x:c r="G1070" s="15" t="n">
        <x:v>12</x:v>
      </x:c>
      <x:c r="H1070" s="15" t="n">
        <x:v>8</x:v>
      </x:c>
    </x:row>
    <x:row r="1071" ht="52" customHeight="1">
      <x:c r="A1071" s="13" t="str">
        <x:v>PSR-02-UP</x:v>
      </x:c>
      <x:c r="B1071" s="13" t="str">
        <x:v>Armurerie murale — amélioration</x:v>
      </x:c>
      <x:c r="C1071" s="13" t="str">
        <x:v>Mondes</x:v>
      </x:c>
      <x:c r="D1071" s="13" t="str">
        <x:v>Vaisseau personnel</x:v>
      </x:c>
      <x:c r="E1071" s="13" t="str">
        <x:v>Lire Mondes</x:v>
      </x:c>
      <x:c r="F1071" s="13" t="str">
        <x:v>Reconstitution documentée V4 — nouvelle rédaction V5</x:v>
      </x:c>
      <x:c r="G1071" s="15" t="n">
        <x:v>12</x:v>
      </x:c>
      <x:c r="H1071" s="15" t="n">
        <x:v>9</x:v>
      </x:c>
    </x:row>
    <x:row r="1072" ht="52" customHeight="1">
      <x:c r="A1072" s="13" t="str">
        <x:v>PSR-03-BASE</x:v>
      </x:c>
      <x:c r="B1072" s="13" t="str">
        <x:v>Archives du clan — état initial</x:v>
      </x:c>
      <x:c r="C1072" s="13" t="str">
        <x:v>Mondes</x:v>
      </x:c>
      <x:c r="D1072" s="13" t="str">
        <x:v>Vaisseau personnel</x:v>
      </x:c>
      <x:c r="E1072" s="13" t="str">
        <x:v>Lire Mondes</x:v>
      </x:c>
      <x:c r="F1072" s="13" t="str">
        <x:v>Reconstitution documentée V4 — nouvelle rédaction V5</x:v>
      </x:c>
      <x:c r="G1072" s="15" t="n">
        <x:v>12</x:v>
      </x:c>
      <x:c r="H1072" s="15" t="n">
        <x:v>10</x:v>
      </x:c>
    </x:row>
    <x:row r="1073" ht="52" customHeight="1">
      <x:c r="A1073" s="13" t="str">
        <x:v>PSR-03-UP</x:v>
      </x:c>
      <x:c r="B1073" s="13" t="str">
        <x:v>Archives du clan — amélioration</x:v>
      </x:c>
      <x:c r="C1073" s="13" t="str">
        <x:v>Mondes</x:v>
      </x:c>
      <x:c r="D1073" s="13" t="str">
        <x:v>Vaisseau personnel</x:v>
      </x:c>
      <x:c r="E1073" s="13" t="str">
        <x:v>Lire Mondes</x:v>
      </x:c>
      <x:c r="F1073" s="13" t="str">
        <x:v>Reconstitution documentée V4 — nouvelle rédaction V5</x:v>
      </x:c>
      <x:c r="G1073" s="15" t="n">
        <x:v>12</x:v>
      </x:c>
      <x:c r="H1073" s="15" t="n">
        <x:v>11</x:v>
      </x:c>
    </x:row>
    <x:row r="1074" ht="52" customHeight="1">
      <x:c r="A1074" s="13" t="str">
        <x:v>PSR-04-BASE</x:v>
      </x:c>
      <x:c r="B1074" s="13" t="str">
        <x:v>Atelier d’apparence — état initial</x:v>
      </x:c>
      <x:c r="C1074" s="13" t="str">
        <x:v>Mondes</x:v>
      </x:c>
      <x:c r="D1074" s="13" t="str">
        <x:v>Vaisseau personnel</x:v>
      </x:c>
      <x:c r="E1074" s="13" t="str">
        <x:v>Lire Mondes</x:v>
      </x:c>
      <x:c r="F1074" s="13" t="str">
        <x:v>Reconstitution documentée V4 — nouvelle rédaction V5</x:v>
      </x:c>
      <x:c r="G1074" s="15" t="n">
        <x:v>12</x:v>
      </x:c>
      <x:c r="H1074" s="15" t="n">
        <x:v>12</x:v>
      </x:c>
    </x:row>
    <x:row r="1075" ht="52" customHeight="1">
      <x:c r="A1075" s="13" t="str">
        <x:v>PSR-04-UP</x:v>
      </x:c>
      <x:c r="B1075" s="13" t="str">
        <x:v>Atelier d’apparence — amélioration</x:v>
      </x:c>
      <x:c r="C1075" s="13" t="str">
        <x:v>Mondes</x:v>
      </x:c>
      <x:c r="D1075" s="13" t="str">
        <x:v>Vaisseau personnel</x:v>
      </x:c>
      <x:c r="E1075" s="13" t="str">
        <x:v>Lire Mondes</x:v>
      </x:c>
      <x:c r="F1075" s="13" t="str">
        <x:v>Reconstitution documentée V4 — nouvelle rédaction V5</x:v>
      </x:c>
      <x:c r="G1075" s="15" t="n">
        <x:v>12</x:v>
      </x:c>
      <x:c r="H1075" s="15" t="n">
        <x:v>13</x:v>
      </x:c>
    </x:row>
    <x:row r="1076" ht="52" customHeight="1">
      <x:c r="A1076" s="13" t="str">
        <x:v>PSR-05-BASE</x:v>
      </x:c>
      <x:c r="B1076" s="13" t="str">
        <x:v>Galerie des trophées — état initial</x:v>
      </x:c>
      <x:c r="C1076" s="13" t="str">
        <x:v>Mondes</x:v>
      </x:c>
      <x:c r="D1076" s="13" t="str">
        <x:v>Vaisseau personnel</x:v>
      </x:c>
      <x:c r="E1076" s="13" t="str">
        <x:v>Lire Mondes</x:v>
      </x:c>
      <x:c r="F1076" s="13" t="str">
        <x:v>Reconstitution documentée V4 — nouvelle rédaction V5</x:v>
      </x:c>
      <x:c r="G1076" s="15" t="n">
        <x:v>12</x:v>
      </x:c>
      <x:c r="H1076" s="15" t="n">
        <x:v>14</x:v>
      </x:c>
    </x:row>
    <x:row r="1077" ht="52" customHeight="1">
      <x:c r="A1077" s="13" t="str">
        <x:v>PSR-05-UP</x:v>
      </x:c>
      <x:c r="B1077" s="13" t="str">
        <x:v>Galerie des trophées — amélioration</x:v>
      </x:c>
      <x:c r="C1077" s="13" t="str">
        <x:v>Mondes</x:v>
      </x:c>
      <x:c r="D1077" s="13" t="str">
        <x:v>Vaisseau personnel</x:v>
      </x:c>
      <x:c r="E1077" s="13" t="str">
        <x:v>Lire Mondes</x:v>
      </x:c>
      <x:c r="F1077" s="13" t="str">
        <x:v>Reconstitution documentée V4 — nouvelle rédaction V5</x:v>
      </x:c>
      <x:c r="G1077" s="15" t="n">
        <x:v>12</x:v>
      </x:c>
      <x:c r="H1077" s="15" t="n">
        <x:v>15</x:v>
      </x:c>
    </x:row>
    <x:row r="1078" ht="52" customHeight="1">
      <x:c r="A1078" s="13" t="str">
        <x:v>PSR-06-BASE</x:v>
      </x:c>
      <x:c r="B1078" s="13" t="str">
        <x:v>Salle de soin — état initial</x:v>
      </x:c>
      <x:c r="C1078" s="13" t="str">
        <x:v>Mondes</x:v>
      </x:c>
      <x:c r="D1078" s="13" t="str">
        <x:v>Vaisseau personnel</x:v>
      </x:c>
      <x:c r="E1078" s="13" t="str">
        <x:v>Lire Mondes</x:v>
      </x:c>
      <x:c r="F1078" s="13" t="str">
        <x:v>Reconstitution documentée V4 — nouvelle rédaction V5</x:v>
      </x:c>
      <x:c r="G1078" s="15" t="n">
        <x:v>12</x:v>
      </x:c>
      <x:c r="H1078" s="15" t="n">
        <x:v>16</x:v>
      </x:c>
    </x:row>
    <x:row r="1079" ht="52" customHeight="1">
      <x:c r="A1079" s="13" t="str">
        <x:v>PSR-06-UP</x:v>
      </x:c>
      <x:c r="B1079" s="13" t="str">
        <x:v>Salle de soin — amélioration</x:v>
      </x:c>
      <x:c r="C1079" s="13" t="str">
        <x:v>Mondes</x:v>
      </x:c>
      <x:c r="D1079" s="13" t="str">
        <x:v>Vaisseau personnel</x:v>
      </x:c>
      <x:c r="E1079" s="13" t="str">
        <x:v>Lire Mondes</x:v>
      </x:c>
      <x:c r="F1079" s="13" t="str">
        <x:v>Reconstitution documentée V4 — nouvelle rédaction V5</x:v>
      </x:c>
      <x:c r="G1079" s="15" t="n">
        <x:v>12</x:v>
      </x:c>
      <x:c r="H1079" s="15" t="n">
        <x:v>17</x:v>
      </x:c>
    </x:row>
    <x:row r="1080" ht="52" customHeight="1">
      <x:c r="A1080" s="13" t="str">
        <x:v>PSR-07-BASE</x:v>
      </x:c>
      <x:c r="B1080" s="13" t="str">
        <x:v>Arène d’entraînement — état initial</x:v>
      </x:c>
      <x:c r="C1080" s="13" t="str">
        <x:v>Mondes</x:v>
      </x:c>
      <x:c r="D1080" s="13" t="str">
        <x:v>Vaisseau personnel</x:v>
      </x:c>
      <x:c r="E1080" s="13" t="str">
        <x:v>Lire Mondes</x:v>
      </x:c>
      <x:c r="F1080" s="13" t="str">
        <x:v>Reconstitution documentée V4 — nouvelle rédaction V5</x:v>
      </x:c>
      <x:c r="G1080" s="15" t="n">
        <x:v>12</x:v>
      </x:c>
      <x:c r="H1080" s="15" t="n">
        <x:v>18</x:v>
      </x:c>
    </x:row>
    <x:row r="1081" ht="52" customHeight="1">
      <x:c r="A1081" s="13" t="str">
        <x:v>PSR-07-UP</x:v>
      </x:c>
      <x:c r="B1081" s="13" t="str">
        <x:v>Arène d’entraînement — amélioration</x:v>
      </x:c>
      <x:c r="C1081" s="13" t="str">
        <x:v>Mondes</x:v>
      </x:c>
      <x:c r="D1081" s="13" t="str">
        <x:v>Vaisseau personnel</x:v>
      </x:c>
      <x:c r="E1081" s="13" t="str">
        <x:v>Lire Mondes</x:v>
      </x:c>
      <x:c r="F1081" s="13" t="str">
        <x:v>Reconstitution documentée V4 — nouvelle rédaction V5</x:v>
      </x:c>
      <x:c r="G1081" s="15" t="n">
        <x:v>12</x:v>
      </x:c>
      <x:c r="H1081" s="15" t="n">
        <x:v>19</x:v>
      </x:c>
    </x:row>
    <x:row r="1082" ht="52" customHeight="1">
      <x:c r="A1082" s="13" t="str">
        <x:v>PSR-08-BASE</x:v>
      </x:c>
      <x:c r="B1082" s="13" t="str">
        <x:v>Sas de lancement — état initial</x:v>
      </x:c>
      <x:c r="C1082" s="13" t="str">
        <x:v>Mondes</x:v>
      </x:c>
      <x:c r="D1082" s="13" t="str">
        <x:v>Vaisseau personnel</x:v>
      </x:c>
      <x:c r="E1082" s="13" t="str">
        <x:v>Lire Mondes</x:v>
      </x:c>
      <x:c r="F1082" s="13" t="str">
        <x:v>Reconstitution documentée V4 — nouvelle rédaction V5</x:v>
      </x:c>
      <x:c r="G1082" s="15" t="n">
        <x:v>12</x:v>
      </x:c>
      <x:c r="H1082" s="15" t="n">
        <x:v>20</x:v>
      </x:c>
    </x:row>
    <x:row r="1083" ht="52" customHeight="1">
      <x:c r="A1083" s="13" t="str">
        <x:v>PSR-08-UP</x:v>
      </x:c>
      <x:c r="B1083" s="13" t="str">
        <x:v>Sas de lancement — amélioration</x:v>
      </x:c>
      <x:c r="C1083" s="13" t="str">
        <x:v>Mondes</x:v>
      </x:c>
      <x:c r="D1083" s="13" t="str">
        <x:v>Vaisseau personnel</x:v>
      </x:c>
      <x:c r="E1083" s="13" t="str">
        <x:v>Lire Mondes</x:v>
      </x:c>
      <x:c r="F1083" s="13" t="str">
        <x:v>Reconstitution documentée V4 — nouvelle rédaction V5</x:v>
      </x:c>
      <x:c r="G1083" s="15" t="n">
        <x:v>12</x:v>
      </x:c>
      <x:c r="H1083" s="15" t="n">
        <x:v>21</x:v>
      </x:c>
    </x:row>
    <x:row r="1084" ht="52" customHeight="1">
      <x:c r="A1084" s="13" t="str">
        <x:v>SHIP-01</x:v>
      </x:c>
      <x:c r="B1084" s="13" t="str">
        <x:v>Pointe de Cendre</x:v>
      </x:c>
      <x:c r="C1084" s="13" t="str">
        <x:v>Mondes</x:v>
      </x:c>
      <x:c r="D1084" s="13" t="str">
        <x:v>Catalogue des vaisseaux</x:v>
      </x:c>
      <x:c r="E1084" s="13" t="str">
        <x:v>Lire Mondes</x:v>
      </x:c>
      <x:c r="F1084" s="13" t="str">
        <x:v>Reconstitution documentée V4 — nouvelle rédaction V5</x:v>
      </x:c>
      <x:c r="G1084" s="15" t="n">
        <x:v>13</x:v>
      </x:c>
      <x:c r="H1084" s="15" t="n">
        <x:v>6</x:v>
      </x:c>
    </x:row>
    <x:row r="1085" ht="52" customHeight="1">
      <x:c r="A1085" s="13" t="str">
        <x:v>SHIP-02</x:v>
      </x:c>
      <x:c r="B1085" s="13" t="str">
        <x:v>Œil de la Crête</x:v>
      </x:c>
      <x:c r="C1085" s="13" t="str">
        <x:v>Mondes</x:v>
      </x:c>
      <x:c r="D1085" s="13" t="str">
        <x:v>Catalogue des vaisseaux</x:v>
      </x:c>
      <x:c r="E1085" s="13" t="str">
        <x:v>Lire Mondes</x:v>
      </x:c>
      <x:c r="F1085" s="13" t="str">
        <x:v>Reconstitution documentée V4 — nouvelle rédaction V5</x:v>
      </x:c>
      <x:c r="G1085" s="15" t="n">
        <x:v>13</x:v>
      </x:c>
      <x:c r="H1085" s="15" t="n">
        <x:v>7</x:v>
      </x:c>
    </x:row>
    <x:row r="1086" ht="52" customHeight="1">
      <x:c r="A1086" s="13" t="str">
        <x:v>SHIP-03</x:v>
      </x:c>
      <x:c r="B1086" s="13" t="str">
        <x:v>Aile des Dunes</x:v>
      </x:c>
      <x:c r="C1086" s="13" t="str">
        <x:v>Mondes</x:v>
      </x:c>
      <x:c r="D1086" s="13" t="str">
        <x:v>Catalogue des vaisseaux</x:v>
      </x:c>
      <x:c r="E1086" s="13" t="str">
        <x:v>Lire Mondes</x:v>
      </x:c>
      <x:c r="F1086" s="13" t="str">
        <x:v>Reconstitution documentée V4 — nouvelle rédaction V5</x:v>
      </x:c>
      <x:c r="G1086" s="15" t="n">
        <x:v>13</x:v>
      </x:c>
      <x:c r="H1086" s="15" t="n">
        <x:v>8</x:v>
      </x:c>
    </x:row>
    <x:row r="1087" ht="52" customHeight="1">
      <x:c r="A1087" s="13" t="str">
        <x:v>SHIP-04</x:v>
      </x:c>
      <x:c r="B1087" s="13" t="str">
        <x:v>Veille du Marais</x:v>
      </x:c>
      <x:c r="C1087" s="13" t="str">
        <x:v>Mondes</x:v>
      </x:c>
      <x:c r="D1087" s="13" t="str">
        <x:v>Catalogue des vaisseaux</x:v>
      </x:c>
      <x:c r="E1087" s="13" t="str">
        <x:v>Lire Mondes</x:v>
      </x:c>
      <x:c r="F1087" s="13" t="str">
        <x:v>Reconstitution documentée V4 — nouvelle rédaction V5</x:v>
      </x:c>
      <x:c r="G1087" s="15" t="n">
        <x:v>13</x:v>
      </x:c>
      <x:c r="H1087" s="15" t="n">
        <x:v>9</x:v>
      </x:c>
    </x:row>
    <x:row r="1088" ht="52" customHeight="1">
      <x:c r="A1088" s="13" t="str">
        <x:v>SHIP-05</x:v>
      </x:c>
      <x:c r="B1088" s="13" t="str">
        <x:v>Griffe d’Écume</x:v>
      </x:c>
      <x:c r="C1088" s="13" t="str">
        <x:v>Mondes</x:v>
      </x:c>
      <x:c r="D1088" s="13" t="str">
        <x:v>Catalogue des vaisseaux</x:v>
      </x:c>
      <x:c r="E1088" s="13" t="str">
        <x:v>Lire Mondes</x:v>
      </x:c>
      <x:c r="F1088" s="13" t="str">
        <x:v>Reconstitution documentée V4 — nouvelle rédaction V5</x:v>
      </x:c>
      <x:c r="G1088" s="15" t="n">
        <x:v>13</x:v>
      </x:c>
      <x:c r="H1088" s="15" t="n">
        <x:v>10</x:v>
      </x:c>
    </x:row>
    <x:row r="1089" ht="52" customHeight="1">
      <x:c r="A1089" s="13" t="str">
        <x:v>SHIP-06</x:v>
      </x:c>
      <x:c r="B1089" s="13" t="str">
        <x:v>Trait de Basalte</x:v>
      </x:c>
      <x:c r="C1089" s="13" t="str">
        <x:v>Mondes</x:v>
      </x:c>
      <x:c r="D1089" s="13" t="str">
        <x:v>Catalogue des vaisseaux</x:v>
      </x:c>
      <x:c r="E1089" s="13" t="str">
        <x:v>Lire Mondes</x:v>
      </x:c>
      <x:c r="F1089" s="13" t="str">
        <x:v>Reconstitution documentée V4 — nouvelle rédaction V5</x:v>
      </x:c>
      <x:c r="G1089" s="15" t="n">
        <x:v>13</x:v>
      </x:c>
      <x:c r="H1089" s="15" t="n">
        <x:v>11</x:v>
      </x:c>
    </x:row>
    <x:row r="1090" ht="52" customHeight="1">
      <x:c r="A1090" s="13" t="str">
        <x:v>SHIP-07</x:v>
      </x:c>
      <x:c r="B1090" s="13" t="str">
        <x:v>Souffle du Givre</x:v>
      </x:c>
      <x:c r="C1090" s="13" t="str">
        <x:v>Mondes</x:v>
      </x:c>
      <x:c r="D1090" s="13" t="str">
        <x:v>Catalogue des vaisseaux</x:v>
      </x:c>
      <x:c r="E1090" s="13" t="str">
        <x:v>Lire Mondes</x:v>
      </x:c>
      <x:c r="F1090" s="13" t="str">
        <x:v>Reconstitution documentée V4 — nouvelle rédaction V5</x:v>
      </x:c>
      <x:c r="G1090" s="15" t="n">
        <x:v>13</x:v>
      </x:c>
      <x:c r="H1090" s="15" t="n">
        <x:v>12</x:v>
      </x:c>
    </x:row>
    <x:row r="1091" ht="52" customHeight="1">
      <x:c r="A1091" s="13" t="str">
        <x:v>SHIP-08</x:v>
      </x:c>
      <x:c r="B1091" s="13" t="str">
        <x:v>Balise des Pierres</x:v>
      </x:c>
      <x:c r="C1091" s="13" t="str">
        <x:v>Mondes</x:v>
      </x:c>
      <x:c r="D1091" s="13" t="str">
        <x:v>Catalogue des vaisseaux</x:v>
      </x:c>
      <x:c r="E1091" s="13" t="str">
        <x:v>Lire Mondes</x:v>
      </x:c>
      <x:c r="F1091" s="13" t="str">
        <x:v>Reconstitution documentée V4 — nouvelle rédaction V5</x:v>
      </x:c>
      <x:c r="G1091" s="15" t="n">
        <x:v>13</x:v>
      </x:c>
      <x:c r="H1091" s="15" t="n">
        <x:v>13</x:v>
      </x:c>
    </x:row>
    <x:row r="1092" ht="52" customHeight="1">
      <x:c r="A1092" s="13" t="str">
        <x:v>SHIP-09</x:v>
      </x:c>
      <x:c r="B1092" s="13" t="str">
        <x:v>Route du Novice</x:v>
      </x:c>
      <x:c r="C1092" s="13" t="str">
        <x:v>Mondes</x:v>
      </x:c>
      <x:c r="D1092" s="13" t="str">
        <x:v>Catalogue des vaisseaux</x:v>
      </x:c>
      <x:c r="E1092" s="13" t="str">
        <x:v>Lire Mondes</x:v>
      </x:c>
      <x:c r="F1092" s="13" t="str">
        <x:v>Reconstitution documentée V4 — nouvelle rédaction V5</x:v>
      </x:c>
      <x:c r="G1092" s="15" t="n">
        <x:v>13</x:v>
      </x:c>
      <x:c r="H1092" s="15" t="n">
        <x:v>14</x:v>
      </x:c>
    </x:row>
    <x:row r="1093" ht="52" customHeight="1">
      <x:c r="A1093" s="13" t="str">
        <x:v>SHIP-10</x:v>
      </x:c>
      <x:c r="B1093" s="13" t="str">
        <x:v>Masque de Retour</x:v>
      </x:c>
      <x:c r="C1093" s="13" t="str">
        <x:v>Mondes</x:v>
      </x:c>
      <x:c r="D1093" s="13" t="str">
        <x:v>Catalogue des vaisseaux</x:v>
      </x:c>
      <x:c r="E1093" s="13" t="str">
        <x:v>Lire Mondes</x:v>
      </x:c>
      <x:c r="F1093" s="13" t="str">
        <x:v>Reconstitution documentée V4 — nouvelle rédaction V5</x:v>
      </x:c>
      <x:c r="G1093" s="15" t="n">
        <x:v>13</x:v>
      </x:c>
      <x:c r="H1093" s="15" t="n">
        <x:v>15</x:v>
      </x:c>
    </x:row>
    <x:row r="1094" ht="52" customHeight="1">
      <x:c r="A1094" s="13" t="str">
        <x:v>SHIP-11</x:v>
      </x:c>
      <x:c r="B1094" s="13" t="str">
        <x:v>Piste d’Obsidienne</x:v>
      </x:c>
      <x:c r="C1094" s="13" t="str">
        <x:v>Mondes</x:v>
      </x:c>
      <x:c r="D1094" s="13" t="str">
        <x:v>Catalogue des vaisseaux</x:v>
      </x:c>
      <x:c r="E1094" s="13" t="str">
        <x:v>Lire Mondes</x:v>
      </x:c>
      <x:c r="F1094" s="13" t="str">
        <x:v>Reconstitution documentée V4 — nouvelle rédaction V5</x:v>
      </x:c>
      <x:c r="G1094" s="15" t="n">
        <x:v>13</x:v>
      </x:c>
      <x:c r="H1094" s="15" t="n">
        <x:v>16</x:v>
      </x:c>
    </x:row>
    <x:row r="1095" ht="52" customHeight="1">
      <x:c r="A1095" s="13" t="str">
        <x:v>SHIP-12</x:v>
      </x:c>
      <x:c r="B1095" s="13" t="str">
        <x:v>Branche Silencieuse</x:v>
      </x:c>
      <x:c r="C1095" s="13" t="str">
        <x:v>Mondes</x:v>
      </x:c>
      <x:c r="D1095" s="13" t="str">
        <x:v>Catalogue des vaisseaux</x:v>
      </x:c>
      <x:c r="E1095" s="13" t="str">
        <x:v>Lire Mondes</x:v>
      </x:c>
      <x:c r="F1095" s="13" t="str">
        <x:v>Reconstitution documentée V4 — nouvelle rédaction V5</x:v>
      </x:c>
      <x:c r="G1095" s="15" t="n">
        <x:v>13</x:v>
      </x:c>
      <x:c r="H1095" s="15" t="n">
        <x:v>17</x:v>
      </x:c>
    </x:row>
    <x:row r="1096" ht="52" customHeight="1">
      <x:c r="A1096" s="13" t="str">
        <x:v>SHIP-13</x:v>
      </x:c>
      <x:c r="B1096" s="13" t="str">
        <x:v>Crochet des Îles</x:v>
      </x:c>
      <x:c r="C1096" s="13" t="str">
        <x:v>Mondes</x:v>
      </x:c>
      <x:c r="D1096" s="13" t="str">
        <x:v>Catalogue des vaisseaux</x:v>
      </x:c>
      <x:c r="E1096" s="13" t="str">
        <x:v>Lire Mondes</x:v>
      </x:c>
      <x:c r="F1096" s="13" t="str">
        <x:v>Reconstitution documentée V4 — nouvelle rédaction V5</x:v>
      </x:c>
      <x:c r="G1096" s="15" t="n">
        <x:v>13</x:v>
      </x:c>
      <x:c r="H1096" s="15" t="n">
        <x:v>18</x:v>
      </x:c>
    </x:row>
    <x:row r="1097" ht="52" customHeight="1">
      <x:c r="A1097" s="13" t="str">
        <x:v>SHIP-14</x:v>
      </x:c>
      <x:c r="B1097" s="13" t="str">
        <x:v>Sillage Froid</x:v>
      </x:c>
      <x:c r="C1097" s="13" t="str">
        <x:v>Mondes</x:v>
      </x:c>
      <x:c r="D1097" s="13" t="str">
        <x:v>Catalogue des vaisseaux</x:v>
      </x:c>
      <x:c r="E1097" s="13" t="str">
        <x:v>Lire Mondes</x:v>
      </x:c>
      <x:c r="F1097" s="13" t="str">
        <x:v>Reconstitution documentée V4 — nouvelle rédaction V5</x:v>
      </x:c>
      <x:c r="G1097" s="15" t="n">
        <x:v>13</x:v>
      </x:c>
      <x:c r="H1097" s="15" t="n">
        <x:v>19</x:v>
      </x:c>
    </x:row>
    <x:row r="1098" ht="52" customHeight="1">
      <x:c r="A1098" s="13" t="str">
        <x:v>SHIP-15</x:v>
      </x:c>
      <x:c r="B1098" s="13" t="str">
        <x:v>Seuil de Chasse</x:v>
      </x:c>
      <x:c r="C1098" s="13" t="str">
        <x:v>Mondes</x:v>
      </x:c>
      <x:c r="D1098" s="13" t="str">
        <x:v>Catalogue des vaisseaux</x:v>
      </x:c>
      <x:c r="E1098" s="13" t="str">
        <x:v>Lire Mondes</x:v>
      </x:c>
      <x:c r="F1098" s="13" t="str">
        <x:v>Reconstitution documentée V4 — nouvelle rédaction V5</x:v>
      </x:c>
      <x:c r="G1098" s="15" t="n">
        <x:v>13</x:v>
      </x:c>
      <x:c r="H1098" s="15" t="n">
        <x:v>20</x:v>
      </x:c>
    </x:row>
    <x:row r="1099" ht="52" customHeight="1">
      <x:c r="A1099" s="13" t="str">
        <x:v>SHIP-16</x:v>
      </x:c>
      <x:c r="B1099" s="13" t="str">
        <x:v>Veille Brève</x:v>
      </x:c>
      <x:c r="C1099" s="13" t="str">
        <x:v>Mondes</x:v>
      </x:c>
      <x:c r="D1099" s="13" t="str">
        <x:v>Catalogue des vaisseaux</x:v>
      </x:c>
      <x:c r="E1099" s="13" t="str">
        <x:v>Lire Mondes</x:v>
      </x:c>
      <x:c r="F1099" s="13" t="str">
        <x:v>Reconstitution documentée V4 — nouvelle rédaction V5</x:v>
      </x:c>
      <x:c r="G1099" s="15" t="n">
        <x:v>13</x:v>
      </x:c>
      <x:c r="H1099" s="15" t="n">
        <x:v>21</x:v>
      </x:c>
    </x:row>
    <x:row r="1100" ht="52" customHeight="1">
      <x:c r="A1100" s="13" t="str">
        <x:v>SHIP-17</x:v>
      </x:c>
      <x:c r="B1100" s="13" t="str">
        <x:v>Dent du Vent</x:v>
      </x:c>
      <x:c r="C1100" s="13" t="str">
        <x:v>Mondes</x:v>
      </x:c>
      <x:c r="D1100" s="13" t="str">
        <x:v>Catalogue des vaisseaux</x:v>
      </x:c>
      <x:c r="E1100" s="13" t="str">
        <x:v>Lire Mondes</x:v>
      </x:c>
      <x:c r="F1100" s="13" t="str">
        <x:v>Reconstitution documentée V4 — nouvelle rédaction V5</x:v>
      </x:c>
      <x:c r="G1100" s="15" t="n">
        <x:v>13</x:v>
      </x:c>
      <x:c r="H1100" s="15" t="n">
        <x:v>22</x:v>
      </x:c>
    </x:row>
    <x:row r="1101" ht="52" customHeight="1">
      <x:c r="A1101" s="13" t="str">
        <x:v>SHIP-18</x:v>
      </x:c>
      <x:c r="B1101" s="13" t="str">
        <x:v>Reflet des Échos</x:v>
      </x:c>
      <x:c r="C1101" s="13" t="str">
        <x:v>Mondes</x:v>
      </x:c>
      <x:c r="D1101" s="13" t="str">
        <x:v>Catalogue des vaisseaux</x:v>
      </x:c>
      <x:c r="E1101" s="13" t="str">
        <x:v>Lire Mondes</x:v>
      </x:c>
      <x:c r="F1101" s="13" t="str">
        <x:v>Reconstitution documentée V4 — nouvelle rédaction V5</x:v>
      </x:c>
      <x:c r="G1101" s="15" t="n">
        <x:v>13</x:v>
      </x:c>
      <x:c r="H1101" s="15" t="n">
        <x:v>23</x:v>
      </x:c>
    </x:row>
    <x:row r="1102" ht="52" customHeight="1">
      <x:c r="A1102" s="13" t="str">
        <x:v>SHIP-19</x:v>
      </x:c>
      <x:c r="B1102" s="13" t="str">
        <x:v>Trace Rouge</x:v>
      </x:c>
      <x:c r="C1102" s="13" t="str">
        <x:v>Mondes</x:v>
      </x:c>
      <x:c r="D1102" s="13" t="str">
        <x:v>Catalogue des vaisseaux</x:v>
      </x:c>
      <x:c r="E1102" s="13" t="str">
        <x:v>Lire Mondes</x:v>
      </x:c>
      <x:c r="F1102" s="13" t="str">
        <x:v>Reconstitution documentée V4 — nouvelle rédaction V5</x:v>
      </x:c>
      <x:c r="G1102" s="15" t="n">
        <x:v>13</x:v>
      </x:c>
      <x:c r="H1102" s="15" t="n">
        <x:v>24</x:v>
      </x:c>
    </x:row>
    <x:row r="1103" ht="52" customHeight="1">
      <x:c r="A1103" s="13" t="str">
        <x:v>SHIP-20</x:v>
      </x:c>
      <x:c r="B1103" s="13" t="str">
        <x:v>Retour de Nuit</x:v>
      </x:c>
      <x:c r="C1103" s="13" t="str">
        <x:v>Mondes</x:v>
      </x:c>
      <x:c r="D1103" s="13" t="str">
        <x:v>Catalogue des vaisseaux</x:v>
      </x:c>
      <x:c r="E1103" s="13" t="str">
        <x:v>Lire Mondes</x:v>
      </x:c>
      <x:c r="F1103" s="13" t="str">
        <x:v>Reconstitution documentée V4 — nouvelle rédaction V5</x:v>
      </x:c>
      <x:c r="G1103" s="15" t="n">
        <x:v>13</x:v>
      </x:c>
      <x:c r="H1103" s="15" t="n">
        <x:v>25</x:v>
      </x:c>
    </x:row>
    <x:row r="1104" ht="52" customHeight="1">
      <x:c r="A1104" s="13" t="str">
        <x:v>SHIP-21</x:v>
      </x:c>
      <x:c r="B1104" s="13" t="str">
        <x:v>Passeur des Trois Cols</x:v>
      </x:c>
      <x:c r="C1104" s="13" t="str">
        <x:v>Mondes</x:v>
      </x:c>
      <x:c r="D1104" s="13" t="str">
        <x:v>Catalogue des vaisseaux</x:v>
      </x:c>
      <x:c r="E1104" s="13" t="str">
        <x:v>Lire Mondes</x:v>
      </x:c>
      <x:c r="F1104" s="13" t="str">
        <x:v>Reconstitution documentée V4 — nouvelle rédaction V5</x:v>
      </x:c>
      <x:c r="G1104" s="15" t="n">
        <x:v>13</x:v>
      </x:c>
      <x:c r="H1104" s="15" t="n">
        <x:v>26</x:v>
      </x:c>
    </x:row>
    <x:row r="1105" ht="52" customHeight="1">
      <x:c r="A1105" s="13" t="str">
        <x:v>SHIP-22</x:v>
      </x:c>
      <x:c r="B1105" s="13" t="str">
        <x:v>Nacelle des Cohortes</x:v>
      </x:c>
      <x:c r="C1105" s="13" t="str">
        <x:v>Mondes</x:v>
      </x:c>
      <x:c r="D1105" s="13" t="str">
        <x:v>Catalogue des vaisseaux</x:v>
      </x:c>
      <x:c r="E1105" s="13" t="str">
        <x:v>Lire Mondes</x:v>
      </x:c>
      <x:c r="F1105" s="13" t="str">
        <x:v>Reconstitution documentée V4 — nouvelle rédaction V5</x:v>
      </x:c>
      <x:c r="G1105" s="15" t="n">
        <x:v>13</x:v>
      </x:c>
      <x:c r="H1105" s="15" t="n">
        <x:v>27</x:v>
      </x:c>
    </x:row>
    <x:row r="1106" ht="52" customHeight="1">
      <x:c r="A1106" s="13" t="str">
        <x:v>SHIP-23</x:v>
      </x:c>
      <x:c r="B1106" s="13" t="str">
        <x:v>Chemin des Dunes</x:v>
      </x:c>
      <x:c r="C1106" s="13" t="str">
        <x:v>Mondes</x:v>
      </x:c>
      <x:c r="D1106" s="13" t="str">
        <x:v>Catalogue des vaisseaux</x:v>
      </x:c>
      <x:c r="E1106" s="13" t="str">
        <x:v>Lire Mondes</x:v>
      </x:c>
      <x:c r="F1106" s="13" t="str">
        <x:v>Reconstitution documentée V4 — nouvelle rédaction V5</x:v>
      </x:c>
      <x:c r="G1106" s="15" t="n">
        <x:v>13</x:v>
      </x:c>
      <x:c r="H1106" s="15" t="n">
        <x:v>28</x:v>
      </x:c>
    </x:row>
    <x:row r="1107" ht="52" customHeight="1">
      <x:c r="A1107" s="13" t="str">
        <x:v>SHIP-24</x:v>
      </x:c>
      <x:c r="B1107" s="13" t="str">
        <x:v>Arc des Rivages</x:v>
      </x:c>
      <x:c r="C1107" s="13" t="str">
        <x:v>Mondes</x:v>
      </x:c>
      <x:c r="D1107" s="13" t="str">
        <x:v>Catalogue des vaisseaux</x:v>
      </x:c>
      <x:c r="E1107" s="13" t="str">
        <x:v>Lire Mondes</x:v>
      </x:c>
      <x:c r="F1107" s="13" t="str">
        <x:v>Reconstitution documentée V4 — nouvelle rédaction V5</x:v>
      </x:c>
      <x:c r="G1107" s="15" t="n">
        <x:v>13</x:v>
      </x:c>
      <x:c r="H1107" s="15" t="n">
        <x:v>29</x:v>
      </x:c>
    </x:row>
    <x:row r="1108" ht="52" customHeight="1">
      <x:c r="A1108" s="13" t="str">
        <x:v>SHIP-25</x:v>
      </x:c>
      <x:c r="B1108" s="13" t="str">
        <x:v>Portée des Veilleurs</x:v>
      </x:c>
      <x:c r="C1108" s="13" t="str">
        <x:v>Mondes</x:v>
      </x:c>
      <x:c r="D1108" s="13" t="str">
        <x:v>Catalogue des vaisseaux</x:v>
      </x:c>
      <x:c r="E1108" s="13" t="str">
        <x:v>Lire Mondes</x:v>
      </x:c>
      <x:c r="F1108" s="13" t="str">
        <x:v>Reconstitution documentée V4 — nouvelle rédaction V5</x:v>
      </x:c>
      <x:c r="G1108" s="15" t="n">
        <x:v>13</x:v>
      </x:c>
      <x:c r="H1108" s="15" t="n">
        <x:v>30</x:v>
      </x:c>
    </x:row>
    <x:row r="1109" ht="52" customHeight="1">
      <x:c r="A1109" s="13" t="str">
        <x:v>SHIP-26</x:v>
      </x:c>
      <x:c r="B1109" s="13" t="str">
        <x:v>Soute des Lanternes</x:v>
      </x:c>
      <x:c r="C1109" s="13" t="str">
        <x:v>Mondes</x:v>
      </x:c>
      <x:c r="D1109" s="13" t="str">
        <x:v>Catalogue des vaisseaux</x:v>
      </x:c>
      <x:c r="E1109" s="13" t="str">
        <x:v>Lire Mondes</x:v>
      </x:c>
      <x:c r="F1109" s="13" t="str">
        <x:v>Reconstitution documentée V4 — nouvelle rédaction V5</x:v>
      </x:c>
      <x:c r="G1109" s="15" t="n">
        <x:v>13</x:v>
      </x:c>
      <x:c r="H1109" s="15" t="n">
        <x:v>31</x:v>
      </x:c>
    </x:row>
    <x:row r="1110" ht="52" customHeight="1">
      <x:c r="A1110" s="13" t="str">
        <x:v>SHIP-27</x:v>
      </x:c>
      <x:c r="B1110" s="13" t="str">
        <x:v>Branche des Retours</x:v>
      </x:c>
      <x:c r="C1110" s="13" t="str">
        <x:v>Mondes</x:v>
      </x:c>
      <x:c r="D1110" s="13" t="str">
        <x:v>Catalogue des vaisseaux</x:v>
      </x:c>
      <x:c r="E1110" s="13" t="str">
        <x:v>Lire Mondes</x:v>
      </x:c>
      <x:c r="F1110" s="13" t="str">
        <x:v>Reconstitution documentée V4 — nouvelle rédaction V5</x:v>
      </x:c>
      <x:c r="G1110" s="15" t="n">
        <x:v>13</x:v>
      </x:c>
      <x:c r="H1110" s="15" t="n">
        <x:v>32</x:v>
      </x:c>
    </x:row>
    <x:row r="1111" ht="52" customHeight="1">
      <x:c r="A1111" s="13" t="str">
        <x:v>SHIP-28</x:v>
      </x:c>
      <x:c r="B1111" s="13" t="str">
        <x:v>Voie des Anciens</x:v>
      </x:c>
      <x:c r="C1111" s="13" t="str">
        <x:v>Mondes</x:v>
      </x:c>
      <x:c r="D1111" s="13" t="str">
        <x:v>Catalogue des vaisseaux</x:v>
      </x:c>
      <x:c r="E1111" s="13" t="str">
        <x:v>Lire Mondes</x:v>
      </x:c>
      <x:c r="F1111" s="13" t="str">
        <x:v>Reconstitution documentée V4 — nouvelle rédaction V5</x:v>
      </x:c>
      <x:c r="G1111" s="15" t="n">
        <x:v>13</x:v>
      </x:c>
      <x:c r="H1111" s="15" t="n">
        <x:v>33</x:v>
      </x:c>
    </x:row>
    <x:row r="1112" ht="52" customHeight="1">
      <x:c r="A1112" s="13" t="str">
        <x:v>SHIP-29</x:v>
      </x:c>
      <x:c r="B1112" s="13" t="str">
        <x:v>Forge de Route</x:v>
      </x:c>
      <x:c r="C1112" s="13" t="str">
        <x:v>Mondes</x:v>
      </x:c>
      <x:c r="D1112" s="13" t="str">
        <x:v>Catalogue des vaisseaux</x:v>
      </x:c>
      <x:c r="E1112" s="13" t="str">
        <x:v>Lire Mondes</x:v>
      </x:c>
      <x:c r="F1112" s="13" t="str">
        <x:v>Reconstitution documentée V4 — nouvelle rédaction V5</x:v>
      </x:c>
      <x:c r="G1112" s="15" t="n">
        <x:v>13</x:v>
      </x:c>
      <x:c r="H1112" s="15" t="n">
        <x:v>34</x:v>
      </x:c>
    </x:row>
    <x:row r="1113" ht="52" customHeight="1">
      <x:c r="A1113" s="13" t="str">
        <x:v>SHIP-30</x:v>
      </x:c>
      <x:c r="B1113" s="13" t="str">
        <x:v>Berceau des Prises</x:v>
      </x:c>
      <x:c r="C1113" s="13" t="str">
        <x:v>Mondes</x:v>
      </x:c>
      <x:c r="D1113" s="13" t="str">
        <x:v>Catalogue des vaisseaux</x:v>
      </x:c>
      <x:c r="E1113" s="13" t="str">
        <x:v>Lire Mondes</x:v>
      </x:c>
      <x:c r="F1113" s="13" t="str">
        <x:v>Reconstitution documentée V4 — nouvelle rédaction V5</x:v>
      </x:c>
      <x:c r="G1113" s="15" t="n">
        <x:v>13</x:v>
      </x:c>
      <x:c r="H1113" s="15" t="n">
        <x:v>35</x:v>
      </x:c>
    </x:row>
    <x:row r="1114" ht="52" customHeight="1">
      <x:c r="A1114" s="13" t="str">
        <x:v>SHIP-31</x:v>
      </x:c>
      <x:c r="B1114" s="13" t="str">
        <x:v>Relais Mobile</x:v>
      </x:c>
      <x:c r="C1114" s="13" t="str">
        <x:v>Mondes</x:v>
      </x:c>
      <x:c r="D1114" s="13" t="str">
        <x:v>Catalogue des vaisseaux</x:v>
      </x:c>
      <x:c r="E1114" s="13" t="str">
        <x:v>Lire Mondes</x:v>
      </x:c>
      <x:c r="F1114" s="13" t="str">
        <x:v>Reconstitution documentée V4 — nouvelle rédaction V5</x:v>
      </x:c>
      <x:c r="G1114" s="15" t="n">
        <x:v>13</x:v>
      </x:c>
      <x:c r="H1114" s="15" t="n">
        <x:v>36</x:v>
      </x:c>
    </x:row>
    <x:row r="1115" ht="52" customHeight="1">
      <x:c r="A1115" s="13" t="str">
        <x:v>SHIP-32</x:v>
      </x:c>
      <x:c r="B1115" s="13" t="str">
        <x:v>Atelier de la Ceinture</x:v>
      </x:c>
      <x:c r="C1115" s="13" t="str">
        <x:v>Mondes</x:v>
      </x:c>
      <x:c r="D1115" s="13" t="str">
        <x:v>Catalogue des vaisseaux</x:v>
      </x:c>
      <x:c r="E1115" s="13" t="str">
        <x:v>Lire Mondes</x:v>
      </x:c>
      <x:c r="F1115" s="13" t="str">
        <x:v>Reconstitution documentée V4 — nouvelle rédaction V5</x:v>
      </x:c>
      <x:c r="G1115" s="15" t="n">
        <x:v>13</x:v>
      </x:c>
      <x:c r="H1115" s="15" t="n">
        <x:v>37</x:v>
      </x:c>
    </x:row>
    <x:row r="1116" ht="52" customHeight="1">
      <x:c r="A1116" s="13" t="str">
        <x:v>SHIP-33</x:v>
      </x:c>
      <x:c r="B1116" s="13" t="str">
        <x:v>Récupérateur de Coques</x:v>
      </x:c>
      <x:c r="C1116" s="13" t="str">
        <x:v>Mondes</x:v>
      </x:c>
      <x:c r="D1116" s="13" t="str">
        <x:v>Catalogue des vaisseaux</x:v>
      </x:c>
      <x:c r="E1116" s="13" t="str">
        <x:v>Lire Mondes</x:v>
      </x:c>
      <x:c r="F1116" s="13" t="str">
        <x:v>Reconstitution documentée V4 — nouvelle rédaction V5</x:v>
      </x:c>
      <x:c r="G1116" s="15" t="n">
        <x:v>13</x:v>
      </x:c>
      <x:c r="H1116" s="15" t="n">
        <x:v>38</x:v>
      </x:c>
    </x:row>
    <x:row r="1117" ht="52" customHeight="1">
      <x:c r="A1117" s="13" t="str">
        <x:v>SHIP-34</x:v>
      </x:c>
      <x:c r="B1117" s="13" t="str">
        <x:v>Porteur de Balises</x:v>
      </x:c>
      <x:c r="C1117" s="13" t="str">
        <x:v>Mondes</x:v>
      </x:c>
      <x:c r="D1117" s="13" t="str">
        <x:v>Catalogue des vaisseaux</x:v>
      </x:c>
      <x:c r="E1117" s="13" t="str">
        <x:v>Lire Mondes</x:v>
      </x:c>
      <x:c r="F1117" s="13" t="str">
        <x:v>Reconstitution documentée V4 — nouvelle rédaction V5</x:v>
      </x:c>
      <x:c r="G1117" s="15" t="n">
        <x:v>13</x:v>
      </x:c>
      <x:c r="H1117" s="15" t="n">
        <x:v>39</x:v>
      </x:c>
    </x:row>
    <x:row r="1118" ht="52" customHeight="1">
      <x:c r="A1118" s="13" t="str">
        <x:v>SHIP-35</x:v>
      </x:c>
      <x:c r="B1118" s="13" t="str">
        <x:v>Repos des Équipes</x:v>
      </x:c>
      <x:c r="C1118" s="13" t="str">
        <x:v>Mondes</x:v>
      </x:c>
      <x:c r="D1118" s="13" t="str">
        <x:v>Catalogue des vaisseaux</x:v>
      </x:c>
      <x:c r="E1118" s="13" t="str">
        <x:v>Lire Mondes</x:v>
      </x:c>
      <x:c r="F1118" s="13" t="str">
        <x:v>Reconstitution documentée V4 — nouvelle rédaction V5</x:v>
      </x:c>
      <x:c r="G1118" s="15" t="n">
        <x:v>13</x:v>
      </x:c>
      <x:c r="H1118" s="15" t="n">
        <x:v>40</x:v>
      </x:c>
    </x:row>
    <x:row r="1119" ht="52" customHeight="1">
      <x:c r="A1119" s="13" t="str">
        <x:v>SHIP-36</x:v>
      </x:c>
      <x:c r="B1119" s="13" t="str">
        <x:v>Citerne de Transit</x:v>
      </x:c>
      <x:c r="C1119" s="13" t="str">
        <x:v>Mondes</x:v>
      </x:c>
      <x:c r="D1119" s="13" t="str">
        <x:v>Catalogue des vaisseaux</x:v>
      </x:c>
      <x:c r="E1119" s="13" t="str">
        <x:v>Lire Mondes</x:v>
      </x:c>
      <x:c r="F1119" s="13" t="str">
        <x:v>Reconstitution documentée V4 — nouvelle rédaction V5</x:v>
      </x:c>
      <x:c r="G1119" s="15" t="n">
        <x:v>13</x:v>
      </x:c>
      <x:c r="H1119" s="15" t="n">
        <x:v>41</x:v>
      </x:c>
    </x:row>
    <x:row r="1120" ht="52" customHeight="1">
      <x:c r="A1120" s="13" t="str">
        <x:v>SHIP-37</x:v>
      </x:c>
      <x:c r="B1120" s="13" t="str">
        <x:v>La Veille Partagée</x:v>
      </x:c>
      <x:c r="C1120" s="13" t="str">
        <x:v>Mondes</x:v>
      </x:c>
      <x:c r="D1120" s="13" t="str">
        <x:v>Catalogue des vaisseaux</x:v>
      </x:c>
      <x:c r="E1120" s="13" t="str">
        <x:v>Lire Mondes</x:v>
      </x:c>
      <x:c r="F1120" s="13" t="str">
        <x:v>Reconstitution documentée V4 — nouvelle rédaction V5</x:v>
      </x:c>
      <x:c r="G1120" s="15" t="n">
        <x:v>13</x:v>
      </x:c>
      <x:c r="H1120" s="15" t="n">
        <x:v>42</x:v>
      </x:c>
    </x:row>
    <x:row r="1121" ht="52" customHeight="1">
      <x:c r="A1121" s="13" t="str">
        <x:v>SHIP-38</x:v>
      </x:c>
      <x:c r="B1121" s="13" t="str">
        <x:v>Couronne des Lignées</x:v>
      </x:c>
      <x:c r="C1121" s="13" t="str">
        <x:v>Mondes</x:v>
      </x:c>
      <x:c r="D1121" s="13" t="str">
        <x:v>Catalogue des vaisseaux</x:v>
      </x:c>
      <x:c r="E1121" s="13" t="str">
        <x:v>Lire Mondes</x:v>
      </x:c>
      <x:c r="F1121" s="13" t="str">
        <x:v>Reconstitution documentée V4 — nouvelle rédaction V5</x:v>
      </x:c>
      <x:c r="G1121" s="15" t="n">
        <x:v>13</x:v>
      </x:c>
      <x:c r="H1121" s="15" t="n">
        <x:v>43</x:v>
      </x:c>
    </x:row>
    <x:row r="1122" ht="52" customHeight="1">
      <x:c r="A1122" s="13" t="str">
        <x:v>SHIP-39</x:v>
      </x:c>
      <x:c r="B1122" s="13" t="str">
        <x:v>Galerie des Chasses</x:v>
      </x:c>
      <x:c r="C1122" s="13" t="str">
        <x:v>Mondes</x:v>
      </x:c>
      <x:c r="D1122" s="13" t="str">
        <x:v>Catalogue des vaisseaux</x:v>
      </x:c>
      <x:c r="E1122" s="13" t="str">
        <x:v>Lire Mondes</x:v>
      </x:c>
      <x:c r="F1122" s="13" t="str">
        <x:v>Reconstitution documentée V4 — nouvelle rédaction V5</x:v>
      </x:c>
      <x:c r="G1122" s="15" t="n">
        <x:v>13</x:v>
      </x:c>
      <x:c r="H1122" s="15" t="n">
        <x:v>44</x:v>
      </x:c>
    </x:row>
    <x:row r="1123" ht="52" customHeight="1">
      <x:c r="A1123" s="13" t="str">
        <x:v>SHIP-40</x:v>
      </x:c>
      <x:c r="B1123" s="13" t="str">
        <x:v>Foyer des Traversées</x:v>
      </x:c>
      <x:c r="C1123" s="13" t="str">
        <x:v>Mondes</x:v>
      </x:c>
      <x:c r="D1123" s="13" t="str">
        <x:v>Catalogue des vaisseaux</x:v>
      </x:c>
      <x:c r="E1123" s="13" t="str">
        <x:v>Lire Mondes</x:v>
      </x:c>
      <x:c r="F1123" s="13" t="str">
        <x:v>Reconstitution documentée V4 — nouvelle rédaction V5</x:v>
      </x:c>
      <x:c r="G1123" s="15" t="n">
        <x:v>13</x:v>
      </x:c>
      <x:c r="H1123" s="15" t="n">
        <x:v>45</x:v>
      </x:c>
    </x:row>
    <x:row r="1124" ht="52" customHeight="1">
      <x:c r="A1124" s="13" t="str">
        <x:v>SHIP-41</x:v>
      </x:c>
      <x:c r="B1124" s="13" t="str">
        <x:v>Griffe des Haltes</x:v>
      </x:c>
      <x:c r="C1124" s="13" t="str">
        <x:v>Mondes</x:v>
      </x:c>
      <x:c r="D1124" s="13" t="str">
        <x:v>Catalogue des vaisseaux</x:v>
      </x:c>
      <x:c r="E1124" s="13" t="str">
        <x:v>Lire Mondes</x:v>
      </x:c>
      <x:c r="F1124" s="13" t="str">
        <x:v>Reconstitution documentée V4 — nouvelle rédaction V5</x:v>
      </x:c>
      <x:c r="G1124" s="15" t="n">
        <x:v>13</x:v>
      </x:c>
      <x:c r="H1124" s="15" t="n">
        <x:v>46</x:v>
      </x:c>
    </x:row>
    <x:row r="1125" ht="52" customHeight="1">
      <x:c r="A1125" s="13" t="str">
        <x:v>SHIP-42</x:v>
      </x:c>
      <x:c r="B1125" s="13" t="str">
        <x:v>Mémoire du Large</x:v>
      </x:c>
      <x:c r="C1125" s="13" t="str">
        <x:v>Mondes</x:v>
      </x:c>
      <x:c r="D1125" s="13" t="str">
        <x:v>Catalogue des vaisseaux</x:v>
      </x:c>
      <x:c r="E1125" s="13" t="str">
        <x:v>Lire Mondes</x:v>
      </x:c>
      <x:c r="F1125" s="13" t="str">
        <x:v>Reconstitution documentée V4 — nouvelle rédaction V5</x:v>
      </x:c>
      <x:c r="G1125" s="15" t="n">
        <x:v>13</x:v>
      </x:c>
      <x:c r="H1125" s="15" t="n">
        <x:v>47</x:v>
      </x:c>
    </x:row>
    <x:row r="1126" ht="52" customHeight="1">
      <x:c r="A1126" s="13" t="str">
        <x:v>SHIP-43</x:v>
      </x:c>
      <x:c r="B1126" s="13" t="str">
        <x:v>Lance des Routes</x:v>
      </x:c>
      <x:c r="C1126" s="13" t="str">
        <x:v>Mondes</x:v>
      </x:c>
      <x:c r="D1126" s="13" t="str">
        <x:v>Catalogue des vaisseaux</x:v>
      </x:c>
      <x:c r="E1126" s="13" t="str">
        <x:v>Lire Mondes</x:v>
      </x:c>
      <x:c r="F1126" s="13" t="str">
        <x:v>Reconstitution documentée V4 — nouvelle rédaction V5</x:v>
      </x:c>
      <x:c r="G1126" s="15" t="n">
        <x:v>13</x:v>
      </x:c>
      <x:c r="H1126" s="15" t="n">
        <x:v>48</x:v>
      </x:c>
    </x:row>
    <x:row r="1127" ht="52" customHeight="1">
      <x:c r="A1127" s="13" t="str">
        <x:v>SHIP-44</x:v>
      </x:c>
      <x:c r="B1127" s="13" t="str">
        <x:v>Pacte des Rivages</x:v>
      </x:c>
      <x:c r="C1127" s="13" t="str">
        <x:v>Mondes</x:v>
      </x:c>
      <x:c r="D1127" s="13" t="str">
        <x:v>Catalogue des vaisseaux</x:v>
      </x:c>
      <x:c r="E1127" s="13" t="str">
        <x:v>Lire Mondes</x:v>
      </x:c>
      <x:c r="F1127" s="13" t="str">
        <x:v>Reconstitution documentée V4 — nouvelle rédaction V5</x:v>
      </x:c>
      <x:c r="G1127" s="15" t="n">
        <x:v>13</x:v>
      </x:c>
      <x:c r="H1127" s="15" t="n">
        <x:v>49</x:v>
      </x:c>
    </x:row>
    <x:row r="1128" ht="52" customHeight="1">
      <x:c r="A1128" s="13" t="str">
        <x:v>SHIP-45</x:v>
      </x:c>
      <x:c r="B1128" s="13" t="str">
        <x:v>Arche des Cohortes</x:v>
      </x:c>
      <x:c r="C1128" s="13" t="str">
        <x:v>Mondes</x:v>
      </x:c>
      <x:c r="D1128" s="13" t="str">
        <x:v>Catalogue des vaisseaux</x:v>
      </x:c>
      <x:c r="E1128" s="13" t="str">
        <x:v>Lire Mondes</x:v>
      </x:c>
      <x:c r="F1128" s="13" t="str">
        <x:v>Reconstitution documentée V4 — nouvelle rédaction V5</x:v>
      </x:c>
      <x:c r="G1128" s="15" t="n">
        <x:v>13</x:v>
      </x:c>
      <x:c r="H1128" s="15" t="n">
        <x:v>50</x:v>
      </x:c>
    </x:row>
    <x:row r="1129" ht="52" customHeight="1">
      <x:c r="A1129" s="13" t="str">
        <x:v>SHIP-46</x:v>
      </x:c>
      <x:c r="B1129" s="13" t="str">
        <x:v>Dernier Belvédère</x:v>
      </x:c>
      <x:c r="C1129" s="13" t="str">
        <x:v>Mondes</x:v>
      </x:c>
      <x:c r="D1129" s="13" t="str">
        <x:v>Catalogue des vaisseaux</x:v>
      </x:c>
      <x:c r="E1129" s="13" t="str">
        <x:v>Lire Mondes</x:v>
      </x:c>
      <x:c r="F1129" s="13" t="str">
        <x:v>Reconstitution documentée V4 — nouvelle rédaction V5</x:v>
      </x:c>
      <x:c r="G1129" s="15" t="n">
        <x:v>13</x:v>
      </x:c>
      <x:c r="H1129" s="15" t="n">
        <x:v>51</x:v>
      </x:c>
    </x:row>
    <x:row r="1130" ht="52" customHeight="1">
      <x:c r="A1130" s="13" t="str">
        <x:v>SHIP-47</x:v>
      </x:c>
      <x:c r="B1130" s="13" t="str">
        <x:v>Anneau d’Observation</x:v>
      </x:c>
      <x:c r="C1130" s="13" t="str">
        <x:v>Mondes</x:v>
      </x:c>
      <x:c r="D1130" s="13" t="str">
        <x:v>Catalogue des vaisseaux</x:v>
      </x:c>
      <x:c r="E1130" s="13" t="str">
        <x:v>Lire Mondes</x:v>
      </x:c>
      <x:c r="F1130" s="13" t="str">
        <x:v>Reconstitution documentée V4 — nouvelle rédaction V5</x:v>
      </x:c>
      <x:c r="G1130" s="15" t="n">
        <x:v>13</x:v>
      </x:c>
      <x:c r="H1130" s="15" t="n">
        <x:v>52</x:v>
      </x:c>
    </x:row>
    <x:row r="1131" ht="52" customHeight="1">
      <x:c r="A1131" s="13" t="str">
        <x:v>SHIP-48</x:v>
      </x:c>
      <x:c r="B1131" s="13" t="str">
        <x:v>Aile Pliable</x:v>
      </x:c>
      <x:c r="C1131" s="13" t="str">
        <x:v>Mondes</x:v>
      </x:c>
      <x:c r="D1131" s="13" t="str">
        <x:v>Catalogue des vaisseaux</x:v>
      </x:c>
      <x:c r="E1131" s="13" t="str">
        <x:v>Lire Mondes</x:v>
      </x:c>
      <x:c r="F1131" s="13" t="str">
        <x:v>Reconstitution documentée V4 — nouvelle rédaction V5</x:v>
      </x:c>
      <x:c r="G1131" s="15" t="n">
        <x:v>13</x:v>
      </x:c>
      <x:c r="H1131" s="15" t="n">
        <x:v>53</x:v>
      </x:c>
    </x:row>
    <x:row r="1132" ht="52" customHeight="1">
      <x:c r="A1132" s="13" t="str">
        <x:v>SHIP-49</x:v>
      </x:c>
      <x:c r="B1132" s="13" t="str">
        <x:v>Berceau Réparti</x:v>
      </x:c>
      <x:c r="C1132" s="13" t="str">
        <x:v>Mondes</x:v>
      </x:c>
      <x:c r="D1132" s="13" t="str">
        <x:v>Catalogue des vaisseaux</x:v>
      </x:c>
      <x:c r="E1132" s="13" t="str">
        <x:v>Lire Mondes</x:v>
      </x:c>
      <x:c r="F1132" s="13" t="str">
        <x:v>Reconstitution documentée V4 — nouvelle rédaction V5</x:v>
      </x:c>
      <x:c r="G1132" s="15" t="n">
        <x:v>13</x:v>
      </x:c>
      <x:c r="H1132" s="15" t="n">
        <x:v>54</x:v>
      </x:c>
    </x:row>
    <x:row r="1133" ht="52" customHeight="1">
      <x:c r="A1133" s="13" t="str">
        <x:v>SHIP-50</x:v>
      </x:c>
      <x:c r="B1133" s="13" t="str">
        <x:v>Refroidisseur de Brume</x:v>
      </x:c>
      <x:c r="C1133" s="13" t="str">
        <x:v>Mondes</x:v>
      </x:c>
      <x:c r="D1133" s="13" t="str">
        <x:v>Catalogue des vaisseaux</x:v>
      </x:c>
      <x:c r="E1133" s="13" t="str">
        <x:v>Lire Mondes</x:v>
      </x:c>
      <x:c r="F1133" s="13" t="str">
        <x:v>Reconstitution documentée V4 — nouvelle rédaction V5</x:v>
      </x:c>
      <x:c r="G1133" s="15" t="n">
        <x:v>13</x:v>
      </x:c>
      <x:c r="H1133" s="15" t="n">
        <x:v>55</x:v>
      </x:c>
    </x:row>
    <x:row r="1134" ht="52" customHeight="1">
      <x:c r="A1134" s="13" t="str">
        <x:v>SHIP-51</x:v>
      </x:c>
      <x:c r="B1134" s="13" t="str">
        <x:v>Coque à Échos</x:v>
      </x:c>
      <x:c r="C1134" s="13" t="str">
        <x:v>Mondes</x:v>
      </x:c>
      <x:c r="D1134" s="13" t="str">
        <x:v>Catalogue des vaisseaux</x:v>
      </x:c>
      <x:c r="E1134" s="13" t="str">
        <x:v>Lire Mondes</x:v>
      </x:c>
      <x:c r="F1134" s="13" t="str">
        <x:v>Reconstitution documentée V4 — nouvelle rédaction V5</x:v>
      </x:c>
      <x:c r="G1134" s="15" t="n">
        <x:v>13</x:v>
      </x:c>
      <x:c r="H1134" s="15" t="n">
        <x:v>56</x:v>
      </x:c>
    </x:row>
    <x:row r="1135" ht="52" customHeight="1">
      <x:c r="A1135" s="13" t="str">
        <x:v>SHIP-52</x:v>
      </x:c>
      <x:c r="B1135" s="13" t="str">
        <x:v>Sonde de Seuil</x:v>
      </x:c>
      <x:c r="C1135" s="13" t="str">
        <x:v>Mondes</x:v>
      </x:c>
      <x:c r="D1135" s="13" t="str">
        <x:v>Catalogue des vaisseaux</x:v>
      </x:c>
      <x:c r="E1135" s="13" t="str">
        <x:v>Lire Mondes</x:v>
      </x:c>
      <x:c r="F1135" s="13" t="str">
        <x:v>Reconstitution documentée V4 — nouvelle rédaction V5</x:v>
      </x:c>
      <x:c r="G1135" s="15" t="n">
        <x:v>13</x:v>
      </x:c>
      <x:c r="H1135" s="15" t="n">
        <x:v>57</x:v>
      </x:c>
    </x:row>
    <x:row r="1136" ht="52" customHeight="1">
      <x:c r="A1136" s="13" t="str">
        <x:v>SHIP-53</x:v>
      </x:c>
      <x:c r="B1136" s="13" t="str">
        <x:v>Amarrage Dissocié</x:v>
      </x:c>
      <x:c r="C1136" s="13" t="str">
        <x:v>Mondes</x:v>
      </x:c>
      <x:c r="D1136" s="13" t="str">
        <x:v>Catalogue des vaisseaux</x:v>
      </x:c>
      <x:c r="E1136" s="13" t="str">
        <x:v>Lire Mondes</x:v>
      </x:c>
      <x:c r="F1136" s="13" t="str">
        <x:v>Reconstitution documentée V4 — nouvelle rédaction V5</x:v>
      </x:c>
      <x:c r="G1136" s="15" t="n">
        <x:v>13</x:v>
      </x:c>
      <x:c r="H1136" s="15" t="n">
        <x:v>58</x:v>
      </x:c>
    </x:row>
    <x:row r="1137" ht="52" customHeight="1">
      <x:c r="A1137" s="13" t="str">
        <x:v>SHIP-54</x:v>
      </x:c>
      <x:c r="B1137" s="13" t="str">
        <x:v>Voile de Repères</x:v>
      </x:c>
      <x:c r="C1137" s="13" t="str">
        <x:v>Mondes</x:v>
      </x:c>
      <x:c r="D1137" s="13" t="str">
        <x:v>Catalogue des vaisseaux</x:v>
      </x:c>
      <x:c r="E1137" s="13" t="str">
        <x:v>Lire Mondes</x:v>
      </x:c>
      <x:c r="F1137" s="13" t="str">
        <x:v>Reconstitution documentée V4 — nouvelle rédaction V5</x:v>
      </x:c>
      <x:c r="G1137" s="15" t="n">
        <x:v>13</x:v>
      </x:c>
      <x:c r="H1137" s="15" t="n">
        <x:v>59</x:v>
      </x:c>
    </x:row>
    <x:row r="1138" ht="52" customHeight="1">
      <x:c r="A1138" s="13" t="str">
        <x:v>SPACE-E01</x:v>
      </x:c>
      <x:c r="B1138" s="13" t="str">
        <x:v>Trois balises, deux routes</x:v>
      </x:c>
      <x:c r="C1138" s="13" t="str">
        <x:v>Mondes</x:v>
      </x:c>
      <x:c r="D1138" s="13" t="str">
        <x:v>Incidents des routes</x:v>
      </x:c>
      <x:c r="E1138" s="13" t="str">
        <x:v>Lire Mondes</x:v>
      </x:c>
      <x:c r="F1138" s="13" t="str">
        <x:v>Reconstitution documentée V4 — nouvelle rédaction V5</x:v>
      </x:c>
      <x:c r="G1138" s="15" t="n">
        <x:v>12</x:v>
      </x:c>
      <x:c r="H1138" s="15" t="n">
        <x:v>6</x:v>
      </x:c>
    </x:row>
    <x:row r="1139" ht="52" customHeight="1">
      <x:c r="A1139" s="13" t="str">
        <x:v>SPACE-E02</x:v>
      </x:c>
      <x:c r="B1139" s="13" t="str">
        <x:v>Le quai derrière les débris</x:v>
      </x:c>
      <x:c r="C1139" s="13" t="str">
        <x:v>Mondes</x:v>
      </x:c>
      <x:c r="D1139" s="13" t="str">
        <x:v>Incidents des routes</x:v>
      </x:c>
      <x:c r="E1139" s="13" t="str">
        <x:v>Lire Mondes</x:v>
      </x:c>
      <x:c r="F1139" s="13" t="str">
        <x:v>Reconstitution documentée V4 — nouvelle rédaction V5</x:v>
      </x:c>
      <x:c r="G1139" s="15" t="n">
        <x:v>12</x:v>
      </x:c>
      <x:c r="H1139" s="15" t="n">
        <x:v>7</x:v>
      </x:c>
    </x:row>
    <x:row r="1140" ht="52" customHeight="1">
      <x:c r="A1140" s="13" t="str">
        <x:v>SPACE-E03</x:v>
      </x:c>
      <x:c r="B1140" s="13" t="str">
        <x:v>Le signal sans voix</x:v>
      </x:c>
      <x:c r="C1140" s="13" t="str">
        <x:v>Mondes</x:v>
      </x:c>
      <x:c r="D1140" s="13" t="str">
        <x:v>Incidents des routes</x:v>
      </x:c>
      <x:c r="E1140" s="13" t="str">
        <x:v>Lire Mondes</x:v>
      </x:c>
      <x:c r="F1140" s="13" t="str">
        <x:v>Reconstitution documentée V4 — nouvelle rédaction V5</x:v>
      </x:c>
      <x:c r="G1140" s="15" t="n">
        <x:v>12</x:v>
      </x:c>
      <x:c r="H1140" s="15" t="n">
        <x:v>8</x:v>
      </x:c>
    </x:row>
    <x:row r="1141" ht="52" customHeight="1">
      <x:c r="A1141" s="13" t="str">
        <x:v>SPACE-E04</x:v>
      </x:c>
      <x:c r="B1141" s="13" t="str">
        <x:v>Le berceau qui glisse</x:v>
      </x:c>
      <x:c r="C1141" s="13" t="str">
        <x:v>Mondes</x:v>
      </x:c>
      <x:c r="D1141" s="13" t="str">
        <x:v>Incidents des routes</x:v>
      </x:c>
      <x:c r="E1141" s="13" t="str">
        <x:v>Lire Mondes</x:v>
      </x:c>
      <x:c r="F1141" s="13" t="str">
        <x:v>Reconstitution documentée V4 — nouvelle rédaction V5</x:v>
      </x:c>
      <x:c r="G1141" s="15" t="n">
        <x:v>12</x:v>
      </x:c>
      <x:c r="H1141" s="15" t="n">
        <x:v>9</x:v>
      </x:c>
    </x:row>
    <x:row r="1142" ht="52" customHeight="1">
      <x:c r="A1142" s="13" t="str">
        <x:v>SPACE-E05</x:v>
      </x:c>
      <x:c r="B1142" s="13" t="str">
        <x:v>Une ombre dans le sillage</x:v>
      </x:c>
      <x:c r="C1142" s="13" t="str">
        <x:v>Mondes</x:v>
      </x:c>
      <x:c r="D1142" s="13" t="str">
        <x:v>Incidents des routes</x:v>
      </x:c>
      <x:c r="E1142" s="13" t="str">
        <x:v>Lire Mondes</x:v>
      </x:c>
      <x:c r="F1142" s="13" t="str">
        <x:v>Reconstitution documentée V4 — nouvelle rédaction V5</x:v>
      </x:c>
      <x:c r="G1142" s="15" t="n">
        <x:v>12</x:v>
      </x:c>
      <x:c r="H1142" s="15" t="n">
        <x:v>10</x:v>
      </x:c>
    </x:row>
    <x:row r="1143" ht="52" customHeight="1">
      <x:c r="A1143" s="13" t="str">
        <x:v>SPACE-E06</x:v>
      </x:c>
      <x:c r="B1143" s="13" t="str">
        <x:v>La verrière aveugle</x:v>
      </x:c>
      <x:c r="C1143" s="13" t="str">
        <x:v>Mondes</x:v>
      </x:c>
      <x:c r="D1143" s="13" t="str">
        <x:v>Incidents des routes</x:v>
      </x:c>
      <x:c r="E1143" s="13" t="str">
        <x:v>Lire Mondes</x:v>
      </x:c>
      <x:c r="F1143" s="13" t="str">
        <x:v>Reconstitution documentée V4 — nouvelle rédaction V5</x:v>
      </x:c>
      <x:c r="G1143" s="15" t="n">
        <x:v>12</x:v>
      </x:c>
      <x:c r="H1143" s="15" t="n">
        <x:v>11</x:v>
      </x:c>
    </x:row>
    <x:row r="1144" ht="52" customHeight="1">
      <x:c r="A1144" s="13" t="str">
        <x:v>SPACE-E07</x:v>
      </x:c>
      <x:c r="B1144" s="13" t="str">
        <x:v>Le rendez-vous manqué</x:v>
      </x:c>
      <x:c r="C1144" s="13" t="str">
        <x:v>Mondes</x:v>
      </x:c>
      <x:c r="D1144" s="13" t="str">
        <x:v>Incidents des routes</x:v>
      </x:c>
      <x:c r="E1144" s="13" t="str">
        <x:v>Lire Mondes</x:v>
      </x:c>
      <x:c r="F1144" s="13" t="str">
        <x:v>Reconstitution documentée V4 — nouvelle rédaction V5</x:v>
      </x:c>
      <x:c r="G1144" s="15" t="n">
        <x:v>12</x:v>
      </x:c>
      <x:c r="H1144" s="15" t="n">
        <x:v>12</x:v>
      </x:c>
    </x:row>
    <x:row r="1145" ht="52" customHeight="1">
      <x:c r="A1145" s="13" t="str">
        <x:v>SPACE-E08</x:v>
      </x:c>
      <x:c r="B1145" s="13" t="str">
        <x:v>Une prise trop grande</x:v>
      </x:c>
      <x:c r="C1145" s="13" t="str">
        <x:v>Mondes</x:v>
      </x:c>
      <x:c r="D1145" s="13" t="str">
        <x:v>Incidents des routes</x:v>
      </x:c>
      <x:c r="E1145" s="13" t="str">
        <x:v>Lire Mondes</x:v>
      </x:c>
      <x:c r="F1145" s="13" t="str">
        <x:v>Reconstitution documentée V4 — nouvelle rédaction V5</x:v>
      </x:c>
      <x:c r="G1145" s="15" t="n">
        <x:v>12</x:v>
      </x:c>
      <x:c r="H1145" s="15" t="n">
        <x:v>13</x:v>
      </x:c>
    </x:row>
    <x:row r="1146" ht="52" customHeight="1">
      <x:c r="A1146" s="13" t="str">
        <x:v>SPACE-E09</x:v>
      </x:c>
      <x:c r="B1146" s="13" t="str">
        <x:v>Les deux pilotes</x:v>
      </x:c>
      <x:c r="C1146" s="13" t="str">
        <x:v>Mondes</x:v>
      </x:c>
      <x:c r="D1146" s="13" t="str">
        <x:v>Incidents des routes</x:v>
      </x:c>
      <x:c r="E1146" s="13" t="str">
        <x:v>Lire Mondes</x:v>
      </x:c>
      <x:c r="F1146" s="13" t="str">
        <x:v>Reconstitution documentée V4 — nouvelle rédaction V5</x:v>
      </x:c>
      <x:c r="G1146" s="15" t="n">
        <x:v>12</x:v>
      </x:c>
      <x:c r="H1146" s="15" t="n">
        <x:v>14</x:v>
      </x:c>
    </x:row>
    <x:row r="1147" ht="52" customHeight="1">
      <x:c r="A1147" s="13" t="str">
        <x:v>SPACE-E10</x:v>
      </x:c>
      <x:c r="B1147" s="13" t="str">
        <x:v>La porte sourde</x:v>
      </x:c>
      <x:c r="C1147" s="13" t="str">
        <x:v>Mondes</x:v>
      </x:c>
      <x:c r="D1147" s="13" t="str">
        <x:v>Incidents des routes</x:v>
      </x:c>
      <x:c r="E1147" s="13" t="str">
        <x:v>Lire Mondes</x:v>
      </x:c>
      <x:c r="F1147" s="13" t="str">
        <x:v>Reconstitution documentée V4 — nouvelle rédaction V5</x:v>
      </x:c>
      <x:c r="G1147" s="15" t="n">
        <x:v>12</x:v>
      </x:c>
      <x:c r="H1147" s="15" t="n">
        <x:v>15</x:v>
      </x:c>
    </x:row>
    <x:row r="1148" ht="52" customHeight="1">
      <x:c r="A1148" s="13" t="str">
        <x:v>SPACE-E11</x:v>
      </x:c>
      <x:c r="B1148" s="13" t="str">
        <x:v>Une escale inconnue</x:v>
      </x:c>
      <x:c r="C1148" s="13" t="str">
        <x:v>Mondes</x:v>
      </x:c>
      <x:c r="D1148" s="13" t="str">
        <x:v>Incidents des routes</x:v>
      </x:c>
      <x:c r="E1148" s="13" t="str">
        <x:v>Lire Mondes</x:v>
      </x:c>
      <x:c r="F1148" s="13" t="str">
        <x:v>Reconstitution documentée V4 — nouvelle rédaction V5</x:v>
      </x:c>
      <x:c r="G1148" s="15" t="n">
        <x:v>12</x:v>
      </x:c>
      <x:c r="H1148" s="15" t="n">
        <x:v>16</x:v>
      </x:c>
    </x:row>
    <x:row r="1149" ht="52" customHeight="1">
      <x:c r="A1149" s="13" t="str">
        <x:v>SPACE-E12</x:v>
      </x:c>
      <x:c r="B1149" s="13" t="str">
        <x:v>Le reflet du retour</x:v>
      </x:c>
      <x:c r="C1149" s="13" t="str">
        <x:v>Mondes</x:v>
      </x:c>
      <x:c r="D1149" s="13" t="str">
        <x:v>Incidents des routes</x:v>
      </x:c>
      <x:c r="E1149" s="13" t="str">
        <x:v>Lire Mondes</x:v>
      </x:c>
      <x:c r="F1149" s="13" t="str">
        <x:v>Reconstitution documentée V4 — nouvelle rédaction V5</x:v>
      </x:c>
      <x:c r="G1149" s="15" t="n">
        <x:v>12</x:v>
      </x:c>
      <x:c r="H1149" s="15" t="n">
        <x:v>17</x:v>
      </x:c>
    </x:row>
    <x:row r="1150" ht="52" customHeight="1">
      <x:c r="A1150" s="13" t="str">
        <x:v>SPACE-E13</x:v>
      </x:c>
      <x:c r="B1150" s="13" t="str">
        <x:v>La sonde silencieuse</x:v>
      </x:c>
      <x:c r="C1150" s="13" t="str">
        <x:v>Mondes</x:v>
      </x:c>
      <x:c r="D1150" s="13" t="str">
        <x:v>Incidents des routes</x:v>
      </x:c>
      <x:c r="E1150" s="13" t="str">
        <x:v>Lire Mondes</x:v>
      </x:c>
      <x:c r="F1150" s="13" t="str">
        <x:v>Reconstitution documentée V4 — nouvelle rédaction V5</x:v>
      </x:c>
      <x:c r="G1150" s="15" t="n">
        <x:v>12</x:v>
      </x:c>
      <x:c r="H1150" s="15" t="n">
        <x:v>18</x:v>
      </x:c>
    </x:row>
    <x:row r="1151" ht="52" customHeight="1">
      <x:c r="A1151" s="13" t="str">
        <x:v>SPACE-E14</x:v>
      </x:c>
      <x:c r="B1151" s="13" t="str">
        <x:v>Les caisses du rival</x:v>
      </x:c>
      <x:c r="C1151" s="13" t="str">
        <x:v>Mondes</x:v>
      </x:c>
      <x:c r="D1151" s="13" t="str">
        <x:v>Incidents des routes</x:v>
      </x:c>
      <x:c r="E1151" s="13" t="str">
        <x:v>Lire Mondes</x:v>
      </x:c>
      <x:c r="F1151" s="13" t="str">
        <x:v>Reconstitution documentée V4 — nouvelle rédaction V5</x:v>
      </x:c>
      <x:c r="G1151" s="15" t="n">
        <x:v>12</x:v>
      </x:c>
      <x:c r="H1151" s="15" t="n">
        <x:v>19</x:v>
      </x:c>
    </x:row>
    <x:row r="1152" ht="52" customHeight="1">
      <x:c r="A1152" s="13" t="str">
        <x:v>SPACE-E15</x:v>
      </x:c>
      <x:c r="B1152" s="13" t="str">
        <x:v>La route du blessé</x:v>
      </x:c>
      <x:c r="C1152" s="13" t="str">
        <x:v>Mondes</x:v>
      </x:c>
      <x:c r="D1152" s="13" t="str">
        <x:v>Incidents des routes</x:v>
      </x:c>
      <x:c r="E1152" s="13" t="str">
        <x:v>Lire Mondes</x:v>
      </x:c>
      <x:c r="F1152" s="13" t="str">
        <x:v>Reconstitution documentée V4 — nouvelle rédaction V5</x:v>
      </x:c>
      <x:c r="G1152" s="15" t="n">
        <x:v>12</x:v>
      </x:c>
      <x:c r="H1152" s="15" t="n">
        <x:v>20</x:v>
      </x:c>
    </x:row>
    <x:row r="1153" ht="52" customHeight="1">
      <x:c r="A1153" s="13" t="str">
        <x:v>SPACE-E16</x:v>
      </x:c>
      <x:c r="B1153" s="13" t="str">
        <x:v>La fenêtre de marée orbitale</x:v>
      </x:c>
      <x:c r="C1153" s="13" t="str">
        <x:v>Mondes</x:v>
      </x:c>
      <x:c r="D1153" s="13" t="str">
        <x:v>Incidents des routes</x:v>
      </x:c>
      <x:c r="E1153" s="13" t="str">
        <x:v>Lire Mondes</x:v>
      </x:c>
      <x:c r="F1153" s="13" t="str">
        <x:v>Reconstitution documentée V4 — nouvelle rédaction V5</x:v>
      </x:c>
      <x:c r="G1153" s="15" t="n">
        <x:v>12</x:v>
      </x:c>
      <x:c r="H1153" s="15" t="n">
        <x:v>21</x:v>
      </x:c>
    </x:row>
    <x:row r="1154" ht="52" customHeight="1">
      <x:c r="A1154" s="13" t="str">
        <x:v>SPACE-E17</x:v>
      </x:c>
      <x:c r="B1154" s="13" t="str">
        <x:v>L’anneau endommagé</x:v>
      </x:c>
      <x:c r="C1154" s="13" t="str">
        <x:v>Mondes</x:v>
      </x:c>
      <x:c r="D1154" s="13" t="str">
        <x:v>Incidents des routes</x:v>
      </x:c>
      <x:c r="E1154" s="13" t="str">
        <x:v>Lire Mondes</x:v>
      </x:c>
      <x:c r="F1154" s="13" t="str">
        <x:v>Reconstitution documentée V4 — nouvelle rédaction V5</x:v>
      </x:c>
      <x:c r="G1154" s="15" t="n">
        <x:v>12</x:v>
      </x:c>
      <x:c r="H1154" s="15" t="n">
        <x:v>22</x:v>
      </x:c>
    </x:row>
    <x:row r="1155" ht="52" customHeight="1">
      <x:c r="A1155" s="13" t="str">
        <x:v>SPACE-E18</x:v>
      </x:c>
      <x:c r="B1155" s="13" t="str">
        <x:v>Le chasseur échoué</x:v>
      </x:c>
      <x:c r="C1155" s="13" t="str">
        <x:v>Mondes</x:v>
      </x:c>
      <x:c r="D1155" s="13" t="str">
        <x:v>Incidents des routes</x:v>
      </x:c>
      <x:c r="E1155" s="13" t="str">
        <x:v>Lire Mondes</x:v>
      </x:c>
      <x:c r="F1155" s="13" t="str">
        <x:v>Reconstitution documentée V4 — nouvelle rédaction V5</x:v>
      </x:c>
      <x:c r="G1155" s="15" t="n">
        <x:v>12</x:v>
      </x:c>
      <x:c r="H1155" s="15" t="n">
        <x:v>23</x:v>
      </x:c>
    </x:row>
    <x:row r="1156" ht="52" customHeight="1">
      <x:c r="A1156" s="13" t="str">
        <x:v>SPACE-E19</x:v>
      </x:c>
      <x:c r="B1156" s="13" t="str">
        <x:v>Les lumières de l’épave</x:v>
      </x:c>
      <x:c r="C1156" s="13" t="str">
        <x:v>Mondes</x:v>
      </x:c>
      <x:c r="D1156" s="13" t="str">
        <x:v>Incidents des routes</x:v>
      </x:c>
      <x:c r="E1156" s="13" t="str">
        <x:v>Lire Mondes</x:v>
      </x:c>
      <x:c r="F1156" s="13" t="str">
        <x:v>Reconstitution documentée V4 — nouvelle rédaction V5</x:v>
      </x:c>
      <x:c r="G1156" s="15" t="n">
        <x:v>12</x:v>
      </x:c>
      <x:c r="H1156" s="15" t="n">
        <x:v>24</x:v>
      </x:c>
    </x:row>
    <x:row r="1157" ht="52" customHeight="1">
      <x:c r="A1157" s="13" t="str">
        <x:v>SPACE-E20</x:v>
      </x:c>
      <x:c r="B1157" s="13" t="str">
        <x:v>Une ombre à la vitre</x:v>
      </x:c>
      <x:c r="C1157" s="13" t="str">
        <x:v>Mondes</x:v>
      </x:c>
      <x:c r="D1157" s="13" t="str">
        <x:v>Incidents des routes</x:v>
      </x:c>
      <x:c r="E1157" s="13" t="str">
        <x:v>Lire Mondes</x:v>
      </x:c>
      <x:c r="F1157" s="13" t="str">
        <x:v>Reconstitution documentée V4 — nouvelle rédaction V5</x:v>
      </x:c>
      <x:c r="G1157" s="15" t="n">
        <x:v>12</x:v>
      </x:c>
      <x:c r="H1157" s="15" t="n">
        <x:v>25</x:v>
      </x:c>
    </x:row>
    <x:row r="1158" ht="52" customHeight="1">
      <x:c r="A1158" s="13" t="str">
        <x:v>SPACE-E21</x:v>
      </x:c>
      <x:c r="B1158" s="13" t="str">
        <x:v>Le relais oublié</x:v>
      </x:c>
      <x:c r="C1158" s="13" t="str">
        <x:v>Mondes</x:v>
      </x:c>
      <x:c r="D1158" s="13" t="str">
        <x:v>Incidents des routes</x:v>
      </x:c>
      <x:c r="E1158" s="13" t="str">
        <x:v>Lire Mondes</x:v>
      </x:c>
      <x:c r="F1158" s="13" t="str">
        <x:v>Reconstitution documentée V4 — nouvelle rédaction V5</x:v>
      </x:c>
      <x:c r="G1158" s="15" t="n">
        <x:v>12</x:v>
      </x:c>
      <x:c r="H1158" s="15" t="n">
        <x:v>26</x:v>
      </x:c>
    </x:row>
    <x:row r="1159" ht="52" customHeight="1">
      <x:c r="A1159" s="13" t="str">
        <x:v>SPACE-E22</x:v>
      </x:c>
      <x:c r="B1159" s="13" t="str">
        <x:v>Le convoi séparé</x:v>
      </x:c>
      <x:c r="C1159" s="13" t="str">
        <x:v>Mondes</x:v>
      </x:c>
      <x:c r="D1159" s="13" t="str">
        <x:v>Incidents des routes</x:v>
      </x:c>
      <x:c r="E1159" s="13" t="str">
        <x:v>Lire Mondes</x:v>
      </x:c>
      <x:c r="F1159" s="13" t="str">
        <x:v>Reconstitution documentée V4 — nouvelle rédaction V5</x:v>
      </x:c>
      <x:c r="G1159" s="15" t="n">
        <x:v>12</x:v>
      </x:c>
      <x:c r="H1159" s="15" t="n">
        <x:v>27</x:v>
      </x:c>
    </x:row>
    <x:row r="1160" ht="52" customHeight="1">
      <x:c r="A1160" s="13" t="str">
        <x:v>SPACE-E23</x:v>
      </x:c>
      <x:c r="B1160" s="13" t="str">
        <x:v>La pièce sans origine</x:v>
      </x:c>
      <x:c r="C1160" s="13" t="str">
        <x:v>Mondes</x:v>
      </x:c>
      <x:c r="D1160" s="13" t="str">
        <x:v>Incidents des routes</x:v>
      </x:c>
      <x:c r="E1160" s="13" t="str">
        <x:v>Lire Mondes</x:v>
      </x:c>
      <x:c r="F1160" s="13" t="str">
        <x:v>Reconstitution documentée V4 — nouvelle rédaction V5</x:v>
      </x:c>
      <x:c r="G1160" s="15" t="n">
        <x:v>12</x:v>
      </x:c>
      <x:c r="H1160" s="15" t="n">
        <x:v>28</x:v>
      </x:c>
    </x:row>
    <x:row r="1161" ht="52" customHeight="1">
      <x:c r="A1161" s="13" t="str">
        <x:v>SPACE-E24</x:v>
      </x:c>
      <x:c r="B1161" s="13" t="str">
        <x:v>Un cap changé</x:v>
      </x:c>
      <x:c r="C1161" s="13" t="str">
        <x:v>Mondes</x:v>
      </x:c>
      <x:c r="D1161" s="13" t="str">
        <x:v>Incidents des routes</x:v>
      </x:c>
      <x:c r="E1161" s="13" t="str">
        <x:v>Lire Mondes</x:v>
      </x:c>
      <x:c r="F1161" s="13" t="str">
        <x:v>Reconstitution documentée V4 — nouvelle rédaction V5</x:v>
      </x:c>
      <x:c r="G1161" s="15" t="n">
        <x:v>12</x:v>
      </x:c>
      <x:c r="H1161" s="15" t="n">
        <x:v>29</x:v>
      </x:c>
    </x:row>
    <x:row r="1162" ht="52" customHeight="1">
      <x:c r="A1162" s="13" t="str">
        <x:v>SPACE-E25</x:v>
      </x:c>
      <x:c r="B1162" s="13" t="str">
        <x:v>L’invitation à la chasse</x:v>
      </x:c>
      <x:c r="C1162" s="13" t="str">
        <x:v>Mondes</x:v>
      </x:c>
      <x:c r="D1162" s="13" t="str">
        <x:v>Incidents des routes</x:v>
      </x:c>
      <x:c r="E1162" s="13" t="str">
        <x:v>Lire Mondes</x:v>
      </x:c>
      <x:c r="F1162" s="13" t="str">
        <x:v>Reconstitution documentée V4 — nouvelle rédaction V5</x:v>
      </x:c>
      <x:c r="G1162" s="15" t="n">
        <x:v>12</x:v>
      </x:c>
      <x:c r="H1162" s="15" t="n">
        <x:v>30</x:v>
      </x:c>
    </x:row>
    <x:row r="1163" ht="52" customHeight="1">
      <x:c r="A1163" s="13" t="str">
        <x:v>SPACE-E26</x:v>
      </x:c>
      <x:c r="B1163" s="13" t="str">
        <x:v>Une galerie vide</x:v>
      </x:c>
      <x:c r="C1163" s="13" t="str">
        <x:v>Mondes</x:v>
      </x:c>
      <x:c r="D1163" s="13" t="str">
        <x:v>Incidents des routes</x:v>
      </x:c>
      <x:c r="E1163" s="13" t="str">
        <x:v>Lire Mondes</x:v>
      </x:c>
      <x:c r="F1163" s="13" t="str">
        <x:v>Reconstitution documentée V4 — nouvelle rédaction V5</x:v>
      </x:c>
      <x:c r="G1163" s="15" t="n">
        <x:v>12</x:v>
      </x:c>
      <x:c r="H1163" s="15" t="n">
        <x:v>31</x:v>
      </x:c>
    </x:row>
    <x:row r="1164" ht="52" customHeight="1">
      <x:c r="A1164" s="13" t="str">
        <x:v>SPACE-E27</x:v>
      </x:c>
      <x:c r="B1164" s="13" t="str">
        <x:v>Le pont froid</x:v>
      </x:c>
      <x:c r="C1164" s="13" t="str">
        <x:v>Mondes</x:v>
      </x:c>
      <x:c r="D1164" s="13" t="str">
        <x:v>Incidents des routes</x:v>
      </x:c>
      <x:c r="E1164" s="13" t="str">
        <x:v>Lire Mondes</x:v>
      </x:c>
      <x:c r="F1164" s="13" t="str">
        <x:v>Reconstitution documentée V4 — nouvelle rédaction V5</x:v>
      </x:c>
      <x:c r="G1164" s="15" t="n">
        <x:v>12</x:v>
      </x:c>
      <x:c r="H1164" s="15" t="n">
        <x:v>32</x:v>
      </x:c>
    </x:row>
    <x:row r="1165" ht="52" customHeight="1">
      <x:c r="A1165" s="13" t="str">
        <x:v>SPACE-E28</x:v>
      </x:c>
      <x:c r="B1165" s="13" t="str">
        <x:v>Les deux retours</x:v>
      </x:c>
      <x:c r="C1165" s="13" t="str">
        <x:v>Mondes</x:v>
      </x:c>
      <x:c r="D1165" s="13" t="str">
        <x:v>Incidents des routes</x:v>
      </x:c>
      <x:c r="E1165" s="13" t="str">
        <x:v>Lire Mondes</x:v>
      </x:c>
      <x:c r="F1165" s="13" t="str">
        <x:v>Reconstitution documentée V4 — nouvelle rédaction V5</x:v>
      </x:c>
      <x:c r="G1165" s="15" t="n">
        <x:v>12</x:v>
      </x:c>
      <x:c r="H1165" s="15" t="n">
        <x:v>33</x:v>
      </x:c>
    </x:row>
    <x:row r="1166" ht="52" customHeight="1">
      <x:c r="A1166" s="13" t="str">
        <x:v>SPACE-E29</x:v>
      </x:c>
      <x:c r="B1166" s="13" t="str">
        <x:v>Le témoin du passé</x:v>
      </x:c>
      <x:c r="C1166" s="13" t="str">
        <x:v>Mondes</x:v>
      </x:c>
      <x:c r="D1166" s="13" t="str">
        <x:v>Incidents des routes</x:v>
      </x:c>
      <x:c r="E1166" s="13" t="str">
        <x:v>Lire Mondes</x:v>
      </x:c>
      <x:c r="F1166" s="13" t="str">
        <x:v>Reconstitution documentée V4 — nouvelle rédaction V5</x:v>
      </x:c>
      <x:c r="G1166" s="15" t="n">
        <x:v>12</x:v>
      </x:c>
      <x:c r="H1166" s="15" t="n">
        <x:v>34</x:v>
      </x:c>
    </x:row>
    <x:row r="1167" ht="52" customHeight="1">
      <x:c r="A1167" s="13" t="str">
        <x:v>SPACE-E30</x:v>
      </x:c>
      <x:c r="B1167" s="13" t="str">
        <x:v>Le voyage interrompu</x:v>
      </x:c>
      <x:c r="C1167" s="13" t="str">
        <x:v>Mondes</x:v>
      </x:c>
      <x:c r="D1167" s="13" t="str">
        <x:v>Incidents des routes</x:v>
      </x:c>
      <x:c r="E1167" s="13" t="str">
        <x:v>Lire Mondes</x:v>
      </x:c>
      <x:c r="F1167" s="13" t="str">
        <x:v>Reconstitution documentée V4 — nouvelle rédaction V5</x:v>
      </x:c>
      <x:c r="G1167" s="15" t="n">
        <x:v>12</x:v>
      </x:c>
      <x:c r="H1167" s="15" t="n">
        <x:v>35</x:v>
      </x:c>
    </x:row>
    <x:row r="1168" ht="52" customHeight="1">
      <x:c r="A1168" s="13" t="str">
        <x:v>SPACE-E31</x:v>
      </x:c>
      <x:c r="B1168" s="13" t="str">
        <x:v>Le feu de la forge</x:v>
      </x:c>
      <x:c r="C1168" s="13" t="str">
        <x:v>Mondes</x:v>
      </x:c>
      <x:c r="D1168" s="13" t="str">
        <x:v>Incidents des routes</x:v>
      </x:c>
      <x:c r="E1168" s="13" t="str">
        <x:v>Lire Mondes</x:v>
      </x:c>
      <x:c r="F1168" s="13" t="str">
        <x:v>Reconstitution documentée V4 — nouvelle rédaction V5</x:v>
      </x:c>
      <x:c r="G1168" s="15" t="n">
        <x:v>12</x:v>
      </x:c>
      <x:c r="H1168" s="15" t="n">
        <x:v>36</x:v>
      </x:c>
    </x:row>
    <x:row r="1169" ht="52" customHeight="1">
      <x:c r="A1169" s="13" t="str">
        <x:v>SPACE-E32</x:v>
      </x:c>
      <x:c r="B1169" s="13" t="str">
        <x:v>Le repas des absents</x:v>
      </x:c>
      <x:c r="C1169" s="13" t="str">
        <x:v>Mondes</x:v>
      </x:c>
      <x:c r="D1169" s="13" t="str">
        <x:v>Incidents des routes</x:v>
      </x:c>
      <x:c r="E1169" s="13" t="str">
        <x:v>Lire Mondes</x:v>
      </x:c>
      <x:c r="F1169" s="13" t="str">
        <x:v>Reconstitution documentée V4 — nouvelle rédaction V5</x:v>
      </x:c>
      <x:c r="G1169" s="15" t="n">
        <x:v>12</x:v>
      </x:c>
      <x:c r="H1169" s="15" t="n">
        <x:v>37</x:v>
      </x:c>
    </x:row>
    <x:row r="1170" ht="52" customHeight="1">
      <x:c r="A1170" s="13" t="str">
        <x:v>SPACE-E33</x:v>
      </x:c>
      <x:c r="B1170" s="13" t="str">
        <x:v>La relève volontaire</x:v>
      </x:c>
      <x:c r="C1170" s="13" t="str">
        <x:v>Mondes</x:v>
      </x:c>
      <x:c r="D1170" s="13" t="str">
        <x:v>Incidents des routes</x:v>
      </x:c>
      <x:c r="E1170" s="13" t="str">
        <x:v>Lire Mondes</x:v>
      </x:c>
      <x:c r="F1170" s="13" t="str">
        <x:v>Reconstitution documentée V4 — nouvelle rédaction V5</x:v>
      </x:c>
      <x:c r="G1170" s="15" t="n">
        <x:v>12</x:v>
      </x:c>
      <x:c r="H1170" s="15" t="n">
        <x:v>38</x:v>
      </x:c>
    </x:row>
    <x:row r="1171" ht="52" customHeight="1">
      <x:c r="A1171" s="13" t="str">
        <x:v>SPACE-E34</x:v>
      </x:c>
      <x:c r="B1171" s="13" t="str">
        <x:v>Le passage revendiqué</x:v>
      </x:c>
      <x:c r="C1171" s="13" t="str">
        <x:v>Mondes</x:v>
      </x:c>
      <x:c r="D1171" s="13" t="str">
        <x:v>Incidents des routes</x:v>
      </x:c>
      <x:c r="E1171" s="13" t="str">
        <x:v>Lire Mondes</x:v>
      </x:c>
      <x:c r="F1171" s="13" t="str">
        <x:v>Reconstitution documentée V4 — nouvelle rédaction V5</x:v>
      </x:c>
      <x:c r="G1171" s="15" t="n">
        <x:v>12</x:v>
      </x:c>
      <x:c r="H1171" s="15" t="n">
        <x:v>39</x:v>
      </x:c>
    </x:row>
    <x:row r="1172" ht="52" customHeight="1">
      <x:c r="A1172" s="13" t="str">
        <x:v>SPACE-E35</x:v>
      </x:c>
      <x:c r="B1172" s="13" t="str">
        <x:v>La chasse qui attend</x:v>
      </x:c>
      <x:c r="C1172" s="13" t="str">
        <x:v>Mondes</x:v>
      </x:c>
      <x:c r="D1172" s="13" t="str">
        <x:v>Incidents des routes</x:v>
      </x:c>
      <x:c r="E1172" s="13" t="str">
        <x:v>Lire Mondes</x:v>
      </x:c>
      <x:c r="F1172" s="13" t="str">
        <x:v>Reconstitution documentée V4 — nouvelle rédaction V5</x:v>
      </x:c>
      <x:c r="G1172" s="15" t="n">
        <x:v>12</x:v>
      </x:c>
      <x:c r="H1172" s="15" t="n">
        <x:v>40</x:v>
      </x:c>
    </x:row>
    <x:row r="1173" ht="52" customHeight="1">
      <x:c r="A1173" s="13" t="str">
        <x:v>SPACE-E36</x:v>
      </x:c>
      <x:c r="B1173" s="13" t="str">
        <x:v>Le dernier appel</x:v>
      </x:c>
      <x:c r="C1173" s="13" t="str">
        <x:v>Mondes</x:v>
      </x:c>
      <x:c r="D1173" s="13" t="str">
        <x:v>Incidents des routes</x:v>
      </x:c>
      <x:c r="E1173" s="13" t="str">
        <x:v>Lire Mondes</x:v>
      </x:c>
      <x:c r="F1173" s="13" t="str">
        <x:v>Reconstitution documentée V4 — nouvelle rédaction V5</x:v>
      </x:c>
      <x:c r="G1173" s="15" t="n">
        <x:v>12</x:v>
      </x:c>
      <x:c r="H1173" s="15" t="n">
        <x:v>41</x:v>
      </x:c>
    </x:row>
    <x:row r="1174" ht="52" customHeight="1">
      <x:c r="A1174" s="13" t="str">
        <x:v>FAU-01</x:v>
      </x:c>
      <x:c r="B1174" s="13" t="str">
        <x:v>Scarabée des scories</x:v>
      </x:c>
      <x:c r="C1174" s="13" t="str">
        <x:v>Mondes</x:v>
      </x:c>
      <x:c r="D1174" s="13" t="str">
        <x:v>Faune et adversaires</x:v>
      </x:c>
      <x:c r="E1174" s="13" t="str">
        <x:v>Lire Mondes</x:v>
      </x:c>
      <x:c r="F1174" s="13" t="str">
        <x:v>Reconstitution documentée V4 — nouvelle rédaction V5</x:v>
      </x:c>
      <x:c r="G1174" s="15" t="n">
        <x:v>12</x:v>
      </x:c>
      <x:c r="H1174" s="15" t="n">
        <x:v>6</x:v>
      </x:c>
    </x:row>
    <x:row r="1175" ht="52" customHeight="1">
      <x:c r="A1175" s="13" t="str">
        <x:v>FAU-02</x:v>
      </x:c>
      <x:c r="B1175" s="13" t="str">
        <x:v>Briseur de basalte</x:v>
      </x:c>
      <x:c r="C1175" s="13" t="str">
        <x:v>Mondes</x:v>
      </x:c>
      <x:c r="D1175" s="13" t="str">
        <x:v>Faune et adversaires</x:v>
      </x:c>
      <x:c r="E1175" s="13" t="str">
        <x:v>Lire Mondes</x:v>
      </x:c>
      <x:c r="F1175" s="13" t="str">
        <x:v>Reconstitution documentée V4 — nouvelle rédaction V5</x:v>
      </x:c>
      <x:c r="G1175" s="15" t="n">
        <x:v>12</x:v>
      </x:c>
      <x:c r="H1175" s="15" t="n">
        <x:v>7</x:v>
      </x:c>
    </x:row>
    <x:row r="1176" ht="52" customHeight="1">
      <x:c r="A1176" s="13" t="str">
        <x:v>FAU-03</x:v>
      </x:c>
      <x:c r="B1176" s="13" t="str">
        <x:v>Coureur des dunes</x:v>
      </x:c>
      <x:c r="C1176" s="13" t="str">
        <x:v>Mondes</x:v>
      </x:c>
      <x:c r="D1176" s="13" t="str">
        <x:v>Faune et adversaires</x:v>
      </x:c>
      <x:c r="E1176" s="13" t="str">
        <x:v>Lire Mondes</x:v>
      </x:c>
      <x:c r="F1176" s="13" t="str">
        <x:v>Reconstitution documentée V4 — nouvelle rédaction V5</x:v>
      </x:c>
      <x:c r="G1176" s="15" t="n">
        <x:v>12</x:v>
      </x:c>
      <x:c r="H1176" s="15" t="n">
        <x:v>8</x:v>
      </x:c>
    </x:row>
    <x:row r="1177" ht="52" customHeight="1">
      <x:c r="A1177" s="13" t="str">
        <x:v>FAU-04</x:v>
      </x:c>
      <x:c r="B1177" s="13" t="str">
        <x:v>Fouisseur de verre</x:v>
      </x:c>
      <x:c r="C1177" s="13" t="str">
        <x:v>Mondes</x:v>
      </x:c>
      <x:c r="D1177" s="13" t="str">
        <x:v>Faune et adversaires</x:v>
      </x:c>
      <x:c r="E1177" s="13" t="str">
        <x:v>Lire Mondes</x:v>
      </x:c>
      <x:c r="F1177" s="13" t="str">
        <x:v>Reconstitution documentée V4 — nouvelle rédaction V5</x:v>
      </x:c>
      <x:c r="G1177" s="15" t="n">
        <x:v>12</x:v>
      </x:c>
      <x:c r="H1177" s="15" t="n">
        <x:v>9</x:v>
      </x:c>
    </x:row>
    <x:row r="1178" ht="52" customHeight="1">
      <x:c r="A1178" s="13" t="str">
        <x:v>FAU-05</x:v>
      </x:c>
      <x:c r="B1178" s="13" t="str">
        <x:v>Grimpeur à plaques</x:v>
      </x:c>
      <x:c r="C1178" s="13" t="str">
        <x:v>Mondes</x:v>
      </x:c>
      <x:c r="D1178" s="13" t="str">
        <x:v>Faune et adversaires</x:v>
      </x:c>
      <x:c r="E1178" s="13" t="str">
        <x:v>Lire Mondes</x:v>
      </x:c>
      <x:c r="F1178" s="13" t="str">
        <x:v>Reconstitution documentée V4 — nouvelle rédaction V5</x:v>
      </x:c>
      <x:c r="G1178" s="15" t="n">
        <x:v>12</x:v>
      </x:c>
      <x:c r="H1178" s="15" t="n">
        <x:v>10</x:v>
      </x:c>
    </x:row>
    <x:row r="1179" ht="52" customHeight="1">
      <x:c r="A1179" s="13" t="str">
        <x:v>FAU-06</x:v>
      </x:c>
      <x:c r="B1179" s="13" t="str">
        <x:v>Chasseur de canopée</x:v>
      </x:c>
      <x:c r="C1179" s="13" t="str">
        <x:v>Mondes</x:v>
      </x:c>
      <x:c r="D1179" s="13" t="str">
        <x:v>Faune et adversaires</x:v>
      </x:c>
      <x:c r="E1179" s="13" t="str">
        <x:v>Lire Mondes</x:v>
      </x:c>
      <x:c r="F1179" s="13" t="str">
        <x:v>Reconstitution documentée V4 — nouvelle rédaction V5</x:v>
      </x:c>
      <x:c r="G1179" s="15" t="n">
        <x:v>12</x:v>
      </x:c>
      <x:c r="H1179" s="15" t="n">
        <x:v>11</x:v>
      </x:c>
    </x:row>
    <x:row r="1180" ht="52" customHeight="1">
      <x:c r="A1180" s="13" t="str">
        <x:v>FAU-07</x:v>
      </x:c>
      <x:c r="B1180" s="13" t="str">
        <x:v>Rôdeur des roseaux</x:v>
      </x:c>
      <x:c r="C1180" s="13" t="str">
        <x:v>Mondes</x:v>
      </x:c>
      <x:c r="D1180" s="13" t="str">
        <x:v>Faune et adversaires</x:v>
      </x:c>
      <x:c r="E1180" s="13" t="str">
        <x:v>Lire Mondes</x:v>
      </x:c>
      <x:c r="F1180" s="13" t="str">
        <x:v>Reconstitution documentée V4 — nouvelle rédaction V5</x:v>
      </x:c>
      <x:c r="G1180" s="15" t="n">
        <x:v>12</x:v>
      </x:c>
      <x:c r="H1180" s="15" t="n">
        <x:v>12</x:v>
      </x:c>
    </x:row>
    <x:row r="1181" ht="52" customHeight="1">
      <x:c r="A1181" s="13" t="str">
        <x:v>FAU-08</x:v>
      </x:c>
      <x:c r="B1181" s="13" t="str">
        <x:v>Porte-lanterne</x:v>
      </x:c>
      <x:c r="C1181" s="13" t="str">
        <x:v>Mondes</x:v>
      </x:c>
      <x:c r="D1181" s="13" t="str">
        <x:v>Faune et adversaires</x:v>
      </x:c>
      <x:c r="E1181" s="13" t="str">
        <x:v>Lire Mondes</x:v>
      </x:c>
      <x:c r="F1181" s="13" t="str">
        <x:v>Reconstitution documentée V4 — nouvelle rédaction V5</x:v>
      </x:c>
      <x:c r="G1181" s="15" t="n">
        <x:v>12</x:v>
      </x:c>
      <x:c r="H1181" s="15" t="n">
        <x:v>13</x:v>
      </x:c>
    </x:row>
    <x:row r="1182" ht="52" customHeight="1">
      <x:c r="A1182" s="13" t="str">
        <x:v>FAU-09</x:v>
      </x:c>
      <x:c r="B1182" s="13" t="str">
        <x:v>Rapace de crête</x:v>
      </x:c>
      <x:c r="C1182" s="13" t="str">
        <x:v>Mondes</x:v>
      </x:c>
      <x:c r="D1182" s="13" t="str">
        <x:v>Faune et adversaires</x:v>
      </x:c>
      <x:c r="E1182" s="13" t="str">
        <x:v>Lire Mondes</x:v>
      </x:c>
      <x:c r="F1182" s="13" t="str">
        <x:v>Reconstitution documentée V4 — nouvelle rédaction V5</x:v>
      </x:c>
      <x:c r="G1182" s="15" t="n">
        <x:v>12</x:v>
      </x:c>
      <x:c r="H1182" s="15" t="n">
        <x:v>14</x:v>
      </x:c>
    </x:row>
    <x:row r="1183" ht="52" customHeight="1">
      <x:c r="A1183" s="13" t="str">
        <x:v>FAU-10</x:v>
      </x:c>
      <x:c r="B1183" s="13" t="str">
        <x:v>Marcheur des vents</x:v>
      </x:c>
      <x:c r="C1183" s="13" t="str">
        <x:v>Mondes</x:v>
      </x:c>
      <x:c r="D1183" s="13" t="str">
        <x:v>Faune et adversaires</x:v>
      </x:c>
      <x:c r="E1183" s="13" t="str">
        <x:v>Lire Mondes</x:v>
      </x:c>
      <x:c r="F1183" s="13" t="str">
        <x:v>Reconstitution documentée V4 — nouvelle rédaction V5</x:v>
      </x:c>
      <x:c r="G1183" s="15" t="n">
        <x:v>12</x:v>
      </x:c>
      <x:c r="H1183" s="15" t="n">
        <x:v>15</x:v>
      </x:c>
    </x:row>
    <x:row r="1184" ht="52" customHeight="1">
      <x:c r="A1184" s="13" t="str">
        <x:v>FAU-11</x:v>
      </x:c>
      <x:c r="B1184" s="13" t="str">
        <x:v>Carapace de ressac</x:v>
      </x:c>
      <x:c r="C1184" s="13" t="str">
        <x:v>Mondes</x:v>
      </x:c>
      <x:c r="D1184" s="13" t="str">
        <x:v>Faune et adversaires</x:v>
      </x:c>
      <x:c r="E1184" s="13" t="str">
        <x:v>Lire Mondes</x:v>
      </x:c>
      <x:c r="F1184" s="13" t="str">
        <x:v>Reconstitution documentée V4 — nouvelle rédaction V5</x:v>
      </x:c>
      <x:c r="G1184" s="15" t="n">
        <x:v>12</x:v>
      </x:c>
      <x:c r="H1184" s="15" t="n">
        <x:v>16</x:v>
      </x:c>
    </x:row>
    <x:row r="1185" ht="52" customHeight="1">
      <x:c r="A1185" s="13" t="str">
        <x:v>FAU-12</x:v>
      </x:c>
      <x:c r="B1185" s="13" t="str">
        <x:v>Long-dos des passes</x:v>
      </x:c>
      <x:c r="C1185" s="13" t="str">
        <x:v>Mondes</x:v>
      </x:c>
      <x:c r="D1185" s="13" t="str">
        <x:v>Faune et adversaires</x:v>
      </x:c>
      <x:c r="E1185" s="13" t="str">
        <x:v>Lire Mondes</x:v>
      </x:c>
      <x:c r="F1185" s="13" t="str">
        <x:v>Reconstitution documentée V4 — nouvelle rédaction V5</x:v>
      </x:c>
      <x:c r="G1185" s="15" t="n">
        <x:v>12</x:v>
      </x:c>
      <x:c r="H1185" s="15" t="n">
        <x:v>17</x:v>
      </x:c>
    </x:row>
    <x:row r="1186" ht="52" customHeight="1">
      <x:c r="A1186" s="13" t="str">
        <x:v>FAU-13</x:v>
      </x:c>
      <x:c r="B1186" s="13" t="str">
        <x:v>Fouisseur de chaleur</x:v>
      </x:c>
      <x:c r="C1186" s="13" t="str">
        <x:v>Mondes</x:v>
      </x:c>
      <x:c r="D1186" s="13" t="str">
        <x:v>Faune et adversaires</x:v>
      </x:c>
      <x:c r="E1186" s="13" t="str">
        <x:v>Lire Mondes</x:v>
      </x:c>
      <x:c r="F1186" s="13" t="str">
        <x:v>Reconstitution documentée V4 — nouvelle rédaction V5</x:v>
      </x:c>
      <x:c r="G1186" s="15" t="n">
        <x:v>12</x:v>
      </x:c>
      <x:c r="H1186" s="15" t="n">
        <x:v>18</x:v>
      </x:c>
    </x:row>
    <x:row r="1187" ht="52" customHeight="1">
      <x:c r="A1187" s="13" t="str">
        <x:v>FAU-14</x:v>
      </x:c>
      <x:c r="B1187" s="13" t="str">
        <x:v>Crochet des sources</x:v>
      </x:c>
      <x:c r="C1187" s="13" t="str">
        <x:v>Mondes</x:v>
      </x:c>
      <x:c r="D1187" s="13" t="str">
        <x:v>Faune et adversaires</x:v>
      </x:c>
      <x:c r="E1187" s="13" t="str">
        <x:v>Lire Mondes</x:v>
      </x:c>
      <x:c r="F1187" s="13" t="str">
        <x:v>Reconstitution documentée V4 — nouvelle rédaction V5</x:v>
      </x:c>
      <x:c r="G1187" s="15" t="n">
        <x:v>12</x:v>
      </x:c>
      <x:c r="H1187" s="15" t="n">
        <x:v>19</x:v>
      </x:c>
    </x:row>
    <x:row r="1188" ht="52" customHeight="1">
      <x:c r="A1188" s="13" t="str">
        <x:v>FAU-15</x:v>
      </x:c>
      <x:c r="B1188" s="13" t="str">
        <x:v>Marcheur du givre</x:v>
      </x:c>
      <x:c r="C1188" s="13" t="str">
        <x:v>Mondes</x:v>
      </x:c>
      <x:c r="D1188" s="13" t="str">
        <x:v>Faune et adversaires</x:v>
      </x:c>
      <x:c r="E1188" s="13" t="str">
        <x:v>Lire Mondes</x:v>
      </x:c>
      <x:c r="F1188" s="13" t="str">
        <x:v>Reconstitution documentée V4 — nouvelle rédaction V5</x:v>
      </x:c>
      <x:c r="G1188" s="15" t="n">
        <x:v>12</x:v>
      </x:c>
      <x:c r="H1188" s="15" t="n">
        <x:v>20</x:v>
      </x:c>
    </x:row>
    <x:row r="1189" ht="52" customHeight="1">
      <x:c r="A1189" s="13" t="str">
        <x:v>FAU-16</x:v>
      </x:c>
      <x:c r="B1189" s="13" t="str">
        <x:v>Dents de neige</x:v>
      </x:c>
      <x:c r="C1189" s="13" t="str">
        <x:v>Mondes</x:v>
      </x:c>
      <x:c r="D1189" s="13" t="str">
        <x:v>Faune et adversaires</x:v>
      </x:c>
      <x:c r="E1189" s="13" t="str">
        <x:v>Lire Mondes</x:v>
      </x:c>
      <x:c r="F1189" s="13" t="str">
        <x:v>Reconstitution documentée V4 — nouvelle rédaction V5</x:v>
      </x:c>
      <x:c r="G1189" s="15" t="n">
        <x:v>12</x:v>
      </x:c>
      <x:c r="H1189" s="15" t="n">
        <x:v>21</x:v>
      </x:c>
    </x:row>
    <x:row r="1190" ht="52" customHeight="1">
      <x:c r="A1190" s="13" t="str">
        <x:v>FAU-17</x:v>
      </x:c>
      <x:c r="B1190" s="13" t="str">
        <x:v>Veilleur de pierre</x:v>
      </x:c>
      <x:c r="C1190" s="13" t="str">
        <x:v>Mondes</x:v>
      </x:c>
      <x:c r="D1190" s="13" t="str">
        <x:v>Faune et adversaires</x:v>
      </x:c>
      <x:c r="E1190" s="13" t="str">
        <x:v>Lire Mondes</x:v>
      </x:c>
      <x:c r="F1190" s="13" t="str">
        <x:v>Reconstitution documentée V4 — nouvelle rédaction V5</x:v>
      </x:c>
      <x:c r="G1190" s="15" t="n">
        <x:v>12</x:v>
      </x:c>
      <x:c r="H1190" s="15" t="n">
        <x:v>22</x:v>
      </x:c>
    </x:row>
    <x:row r="1191" ht="52" customHeight="1">
      <x:c r="A1191" s="13" t="str">
        <x:v>FAU-18</x:v>
      </x:c>
      <x:c r="B1191" s="13" t="str">
        <x:v>Griffe des arches</x:v>
      </x:c>
      <x:c r="C1191" s="13" t="str">
        <x:v>Mondes</x:v>
      </x:c>
      <x:c r="D1191" s="13" t="str">
        <x:v>Faune et adversaires</x:v>
      </x:c>
      <x:c r="E1191" s="13" t="str">
        <x:v>Lire Mondes</x:v>
      </x:c>
      <x:c r="F1191" s="13" t="str">
        <x:v>Reconstitution documentée V4 — nouvelle rédaction V5</x:v>
      </x:c>
      <x:c r="G1191" s="15" t="n">
        <x:v>12</x:v>
      </x:c>
      <x:c r="H1191" s="15" t="n">
        <x:v>23</x:v>
      </x:c>
    </x:row>
    <x:row r="1192" ht="52" customHeight="1">
      <x:c r="A1192" s="13" t="str">
        <x:v>FAU-19</x:v>
      </x:c>
      <x:c r="B1192" s="13" t="str">
        <x:v>Traqueur des lisières</x:v>
      </x:c>
      <x:c r="C1192" s="13" t="str">
        <x:v>Mondes</x:v>
      </x:c>
      <x:c r="D1192" s="13" t="str">
        <x:v>Faune et adversaires</x:v>
      </x:c>
      <x:c r="E1192" s="13" t="str">
        <x:v>Lire Mondes</x:v>
      </x:c>
      <x:c r="F1192" s="13" t="str">
        <x:v>Reconstitution documentée V4 — nouvelle rédaction V5</x:v>
      </x:c>
      <x:c r="G1192" s="15" t="n">
        <x:v>12</x:v>
      </x:c>
      <x:c r="H1192" s="15" t="n">
        <x:v>24</x:v>
      </x:c>
    </x:row>
    <x:row r="1193" ht="52" customHeight="1">
      <x:c r="A1193" s="13" t="str">
        <x:v>FAU-20</x:v>
      </x:c>
      <x:c r="B1193" s="13" t="str">
        <x:v>Porte-corne du Homeworld</x:v>
      </x:c>
      <x:c r="C1193" s="13" t="str">
        <x:v>Mondes</x:v>
      </x:c>
      <x:c r="D1193" s="13" t="str">
        <x:v>Faune et adversaires</x:v>
      </x:c>
      <x:c r="E1193" s="13" t="str">
        <x:v>Lire Mondes</x:v>
      </x:c>
      <x:c r="F1193" s="13" t="str">
        <x:v>Reconstitution documentée V4 — nouvelle rédaction V5</x:v>
      </x:c>
      <x:c r="G1193" s="15" t="n">
        <x:v>12</x:v>
      </x:c>
      <x:c r="H1193" s="15" t="n">
        <x:v>25</x:v>
      </x:c>
    </x:row>
    <x:row r="1194" ht="52" customHeight="1">
      <x:c r="A1194" s="13" t="str">
        <x:v>FAU-21</x:v>
      </x:c>
      <x:c r="B1194" s="13" t="str">
        <x:v>Faucheur de Vara-Kesh</x:v>
      </x:c>
      <x:c r="C1194" s="13" t="str">
        <x:v>Mondes</x:v>
      </x:c>
      <x:c r="D1194" s="13" t="str">
        <x:v>Faune et adversaires</x:v>
      </x:c>
      <x:c r="E1194" s="13" t="str">
        <x:v>Lire Mondes</x:v>
      </x:c>
      <x:c r="F1194" s="13" t="str">
        <x:v>Reconstitution documentée V4 — nouvelle rédaction V5</x:v>
      </x:c>
      <x:c r="G1194" s="15" t="n">
        <x:v>12</x:v>
      </x:c>
      <x:c r="H1194" s="15" t="n">
        <x:v>26</x:v>
      </x:c>
    </x:row>
    <x:row r="1195" ht="52" customHeight="1">
      <x:c r="A1195" s="13" t="str">
        <x:v>FAU-22</x:v>
      </x:c>
      <x:c r="B1195" s="13" t="str">
        <x:v>Mâchoire de Nereth</x:v>
      </x:c>
      <x:c r="C1195" s="13" t="str">
        <x:v>Mondes</x:v>
      </x:c>
      <x:c r="D1195" s="13" t="str">
        <x:v>Faune et adversaires</x:v>
      </x:c>
      <x:c r="E1195" s="13" t="str">
        <x:v>Lire Mondes</x:v>
      </x:c>
      <x:c r="F1195" s="13" t="str">
        <x:v>Reconstitution documentée V4 — nouvelle rédaction V5</x:v>
      </x:c>
      <x:c r="G1195" s="15" t="n">
        <x:v>12</x:v>
      </x:c>
      <x:c r="H1195" s="15" t="n">
        <x:v>27</x:v>
      </x:c>
    </x:row>
    <x:row r="1196" ht="52" customHeight="1">
      <x:c r="A1196" s="13" t="str">
        <x:v>FAU-23</x:v>
      </x:c>
      <x:c r="B1196" s="13" t="str">
        <x:v>Nageur d’Oshara</x:v>
      </x:c>
      <x:c r="C1196" s="13" t="str">
        <x:v>Mondes</x:v>
      </x:c>
      <x:c r="D1196" s="13" t="str">
        <x:v>Faune et adversaires</x:v>
      </x:c>
      <x:c r="E1196" s="13" t="str">
        <x:v>Lire Mondes</x:v>
      </x:c>
      <x:c r="F1196" s="13" t="str">
        <x:v>Reconstitution documentée V4 — nouvelle rédaction V5</x:v>
      </x:c>
      <x:c r="G1196" s="15" t="n">
        <x:v>12</x:v>
      </x:c>
      <x:c r="H1196" s="15" t="n">
        <x:v>28</x:v>
      </x:c>
    </x:row>
    <x:row r="1197" ht="52" customHeight="1">
      <x:c r="A1197" s="13" t="str">
        <x:v>FAU-24</x:v>
      </x:c>
      <x:c r="B1197" s="13" t="str">
        <x:v>Éperon de Rukh Tal</x:v>
      </x:c>
      <x:c r="C1197" s="13" t="str">
        <x:v>Mondes</x:v>
      </x:c>
      <x:c r="D1197" s="13" t="str">
        <x:v>Faune et adversaires</x:v>
      </x:c>
      <x:c r="E1197" s="13" t="str">
        <x:v>Lire Mondes</x:v>
      </x:c>
      <x:c r="F1197" s="13" t="str">
        <x:v>Reconstitution documentée V4 — nouvelle rédaction V5</x:v>
      </x:c>
      <x:c r="G1197" s="15" t="n">
        <x:v>12</x:v>
      </x:c>
      <x:c r="H1197" s="15" t="n">
        <x:v>29</x:v>
      </x:c>
    </x:row>
    <x:row r="1198" ht="52" customHeight="1">
      <x:c r="A1198" s="13" t="str">
        <x:v>FAU-25</x:v>
      </x:c>
      <x:c r="B1198" s="13" t="str">
        <x:v>Chasseur de Sileth</x:v>
      </x:c>
      <x:c r="C1198" s="13" t="str">
        <x:v>Mondes</x:v>
      </x:c>
      <x:c r="D1198" s="13" t="str">
        <x:v>Faune et adversaires</x:v>
      </x:c>
      <x:c r="E1198" s="13" t="str">
        <x:v>Lire Mondes</x:v>
      </x:c>
      <x:c r="F1198" s="13" t="str">
        <x:v>Reconstitution documentée V4 — nouvelle rédaction V5</x:v>
      </x:c>
      <x:c r="G1198" s="15" t="n">
        <x:v>12</x:v>
      </x:c>
      <x:c r="H1198" s="15" t="n">
        <x:v>30</x:v>
      </x:c>
    </x:row>
    <x:row r="1199" ht="52" customHeight="1">
      <x:c r="A1199" s="13" t="str">
        <x:v>FAU-26</x:v>
      </x:c>
      <x:c r="B1199" s="13" t="str">
        <x:v>Guetteur de Dharos</x:v>
      </x:c>
      <x:c r="C1199" s="13" t="str">
        <x:v>Mondes</x:v>
      </x:c>
      <x:c r="D1199" s="13" t="str">
        <x:v>Faune et adversaires</x:v>
      </x:c>
      <x:c r="E1199" s="13" t="str">
        <x:v>Lire Mondes</x:v>
      </x:c>
      <x:c r="F1199" s="13" t="str">
        <x:v>Reconstitution documentée V4 — nouvelle rédaction V5</x:v>
      </x:c>
      <x:c r="G1199" s="15" t="n">
        <x:v>12</x:v>
      </x:c>
      <x:c r="H1199" s="15" t="n">
        <x:v>31</x:v>
      </x:c>
    </x:row>
    <x:row r="1200" ht="52" customHeight="1">
      <x:c r="A1200" s="13" t="str">
        <x:v>FAU-27</x:v>
      </x:c>
      <x:c r="B1200" s="13" t="str">
        <x:v>Pisteur de chenil</x:v>
      </x:c>
      <x:c r="C1200" s="13" t="str">
        <x:v>Mondes</x:v>
      </x:c>
      <x:c r="D1200" s="13" t="str">
        <x:v>Faune et adversaires</x:v>
      </x:c>
      <x:c r="E1200" s="13" t="str">
        <x:v>Lire Mondes</x:v>
      </x:c>
      <x:c r="F1200" s="13" t="str">
        <x:v>Reconstitution documentée V4 — nouvelle rédaction V5</x:v>
      </x:c>
      <x:c r="G1200" s="15" t="n">
        <x:v>12</x:v>
      </x:c>
      <x:c r="H1200" s="15" t="n">
        <x:v>32</x:v>
      </x:c>
    </x:row>
    <x:row r="1201" ht="52" customHeight="1">
      <x:c r="A1201" s="13" t="str">
        <x:v>FAU-28</x:v>
      </x:c>
      <x:c r="B1201" s="13" t="str">
        <x:v>Monture des grandes pistes</x:v>
      </x:c>
      <x:c r="C1201" s="13" t="str">
        <x:v>Mondes</x:v>
      </x:c>
      <x:c r="D1201" s="13" t="str">
        <x:v>Faune et adversaires</x:v>
      </x:c>
      <x:c r="E1201" s="13" t="str">
        <x:v>Lire Mondes</x:v>
      </x:c>
      <x:c r="F1201" s="13" t="str">
        <x:v>Reconstitution documentée V4 — nouvelle rédaction V5</x:v>
      </x:c>
      <x:c r="G1201" s="15" t="n">
        <x:v>12</x:v>
      </x:c>
      <x:c r="H1201" s="15" t="n">
        <x:v>33</x:v>
      </x:c>
    </x:row>
    <x:row r="1202" ht="52" customHeight="1">
      <x:c r="A1202" s="13" t="str">
        <x:v>FAU-29</x:v>
      </x:c>
      <x:c r="B1202" s="13" t="str">
        <x:v>Facehugger</x:v>
      </x:c>
      <x:c r="C1202" s="13" t="str">
        <x:v>Mondes</x:v>
      </x:c>
      <x:c r="D1202" s="13" t="str">
        <x:v>Faune et adversaires</x:v>
      </x:c>
      <x:c r="E1202" s="13" t="str">
        <x:v>Lire Mondes</x:v>
      </x:c>
      <x:c r="F1202" s="13" t="str">
        <x:v>Reconstitution documentée V4 — nouvelle rédaction V5</x:v>
      </x:c>
      <x:c r="G1202" s="15" t="n">
        <x:v>12</x:v>
      </x:c>
      <x:c r="H1202" s="15" t="n">
        <x:v>34</x:v>
      </x:c>
    </x:row>
    <x:row r="1203" ht="52" customHeight="1">
      <x:c r="A1203" s="13" t="str">
        <x:v>FAU-30</x:v>
      </x:c>
      <x:c r="B1203" s="13" t="str">
        <x:v>Drone xénomorphe</x:v>
      </x:c>
      <x:c r="C1203" s="13" t="str">
        <x:v>Mondes</x:v>
      </x:c>
      <x:c r="D1203" s="13" t="str">
        <x:v>Faune et adversaires</x:v>
      </x:c>
      <x:c r="E1203" s="13" t="str">
        <x:v>Lire Mondes</x:v>
      </x:c>
      <x:c r="F1203" s="13" t="str">
        <x:v>Reconstitution documentée V4 — nouvelle rédaction V5</x:v>
      </x:c>
      <x:c r="G1203" s="15" t="n">
        <x:v>12</x:v>
      </x:c>
      <x:c r="H1203" s="15" t="n">
        <x:v>35</x:v>
      </x:c>
    </x:row>
    <x:row r="1204" ht="52" customHeight="1">
      <x:c r="A1204" s="13" t="str">
        <x:v>FAU-31</x:v>
      </x:c>
      <x:c r="B1204" s="13" t="str">
        <x:v>Guerrier xénomorphe</x:v>
      </x:c>
      <x:c r="C1204" s="13" t="str">
        <x:v>Mondes</x:v>
      </x:c>
      <x:c r="D1204" s="13" t="str">
        <x:v>Faune et adversaires</x:v>
      </x:c>
      <x:c r="E1204" s="13" t="str">
        <x:v>Lire Mondes</x:v>
      </x:c>
      <x:c r="F1204" s="13" t="str">
        <x:v>Reconstitution documentée V4 — nouvelle rédaction V5</x:v>
      </x:c>
      <x:c r="G1204" s="15" t="n">
        <x:v>12</x:v>
      </x:c>
      <x:c r="H1204" s="15" t="n">
        <x:v>36</x:v>
      </x:c>
    </x:row>
    <x:row r="1205" ht="52" customHeight="1">
      <x:c r="A1205" s="13" t="str">
        <x:v>FAU-32</x:v>
      </x:c>
      <x:c r="B1205" s="13" t="str">
        <x:v>Reine active</x:v>
      </x:c>
      <x:c r="C1205" s="13" t="str">
        <x:v>Mondes</x:v>
      </x:c>
      <x:c r="D1205" s="13" t="str">
        <x:v>Faune et adversaires</x:v>
      </x:c>
      <x:c r="E1205" s="13" t="str">
        <x:v>Lire Mondes</x:v>
      </x:c>
      <x:c r="F1205" s="13" t="str">
        <x:v>Reconstitution documentée V4 — nouvelle rédaction V5</x:v>
      </x:c>
      <x:c r="G1205" s="15" t="n">
        <x:v>12</x:v>
      </x:c>
      <x:c r="H1205" s="15" t="n">
        <x:v>37</x:v>
      </x:c>
    </x:row>
    <x:row r="1206" ht="52" customHeight="1">
      <x:c r="A1206" s="13" t="str">
        <x:v>FAU-33</x:v>
      </x:c>
      <x:c r="B1206" s="13" t="str">
        <x:v>Chasseur rival</x:v>
      </x:c>
      <x:c r="C1206" s="13" t="str">
        <x:v>Mondes</x:v>
      </x:c>
      <x:c r="D1206" s="13" t="str">
        <x:v>Faune et adversaires</x:v>
      </x:c>
      <x:c r="E1206" s="13" t="str">
        <x:v>Lire Mondes</x:v>
      </x:c>
      <x:c r="F1206" s="13" t="str">
        <x:v>Reconstitution documentée V4 — nouvelle rédaction V5</x:v>
      </x:c>
      <x:c r="G1206" s="15" t="n">
        <x:v>12</x:v>
      </x:c>
      <x:c r="H1206" s="15" t="n">
        <x:v>38</x:v>
      </x:c>
    </x:row>
    <x:row r="1207" ht="52" customHeight="1">
      <x:c r="A1207" s="13" t="str">
        <x:v>FAU-34</x:v>
      </x:c>
      <x:c r="B1207" s="13" t="str">
        <x:v>Bad Blood recherché</x:v>
      </x:c>
      <x:c r="C1207" s="13" t="str">
        <x:v>Mondes</x:v>
      </x:c>
      <x:c r="D1207" s="13" t="str">
        <x:v>Faune et adversaires</x:v>
      </x:c>
      <x:c r="E1207" s="13" t="str">
        <x:v>Lire Mondes</x:v>
      </x:c>
      <x:c r="F1207" s="13" t="str">
        <x:v>Reconstitution documentée V4 — nouvelle rédaction V5</x:v>
      </x:c>
      <x:c r="G1207" s="15" t="n">
        <x:v>12</x:v>
      </x:c>
      <x:c r="H1207" s="15" t="n">
        <x:v>39</x:v>
      </x:c>
    </x:row>
    <x:row r="1208" ht="52" customHeight="1">
      <x:c r="A1208" s="13" t="str">
        <x:v>FAU-35</x:v>
      </x:c>
      <x:c r="B1208" s="13" t="str">
        <x:v>Synthétique de terrain</x:v>
      </x:c>
      <x:c r="C1208" s="13" t="str">
        <x:v>Mondes</x:v>
      </x:c>
      <x:c r="D1208" s="13" t="str">
        <x:v>Faune et adversaires</x:v>
      </x:c>
      <x:c r="E1208" s="13" t="str">
        <x:v>Lire Mondes</x:v>
      </x:c>
      <x:c r="F1208" s="13" t="str">
        <x:v>Reconstitution documentée V4 — nouvelle rédaction V5</x:v>
      </x:c>
      <x:c r="G1208" s="15" t="n">
        <x:v>12</x:v>
      </x:c>
      <x:c r="H1208" s="15" t="n">
        <x:v>40</x:v>
      </x:c>
    </x:row>
    <x:row r="1209" ht="52" customHeight="1">
      <x:c r="A1209" s="13" t="str">
        <x:v>FAU-36</x:v>
      </x:c>
      <x:c r="B1209" s="13" t="str">
        <x:v>Chef d’équipe humaine</x:v>
      </x:c>
      <x:c r="C1209" s="13" t="str">
        <x:v>Mondes</x:v>
      </x:c>
      <x:c r="D1209" s="13" t="str">
        <x:v>Faune et adversaires</x:v>
      </x:c>
      <x:c r="E1209" s="13" t="str">
        <x:v>Lire Mondes</x:v>
      </x:c>
      <x:c r="F1209" s="13" t="str">
        <x:v>Reconstitution documentée V4 — nouvelle rédaction V5</x:v>
      </x:c>
      <x:c r="G1209" s="15" t="n">
        <x:v>12</x:v>
      </x:c>
      <x:c r="H1209" s="15" t="n">
        <x:v>41</x:v>
      </x:c>
    </x:row>
    <x:row r="1210" ht="52" customHeight="1">
      <x:c r="A1210" s="13" t="str">
        <x:v>MOB-01</x:v>
      </x:c>
      <x:c r="B1210" s="13" t="str">
        <x:v>Chariot de quartier</x:v>
      </x:c>
      <x:c r="C1210" s="13" t="str">
        <x:v>Mondes</x:v>
      </x:c>
      <x:c r="D1210" s="13" t="str">
        <x:v>Véhicules et montures</x:v>
      </x:c>
      <x:c r="E1210" s="13" t="str">
        <x:v>Lire Mondes</x:v>
      </x:c>
      <x:c r="F1210" s="13" t="str">
        <x:v>Reconstitution documentée V4 — nouvelle rédaction V5</x:v>
      </x:c>
      <x:c r="G1210" s="15" t="n">
        <x:v>12</x:v>
      </x:c>
      <x:c r="H1210" s="15" t="n">
        <x:v>6</x:v>
      </x:c>
    </x:row>
    <x:row r="1211" ht="52" customHeight="1">
      <x:c r="A1211" s="13" t="str">
        <x:v>MOB-02</x:v>
      </x:c>
      <x:c r="B1211" s="13" t="str">
        <x:v>Plateforme d’atelier</x:v>
      </x:c>
      <x:c r="C1211" s="13" t="str">
        <x:v>Mondes</x:v>
      </x:c>
      <x:c r="D1211" s="13" t="str">
        <x:v>Véhicules et montures</x:v>
      </x:c>
      <x:c r="E1211" s="13" t="str">
        <x:v>Lire Mondes</x:v>
      </x:c>
      <x:c r="F1211" s="13" t="str">
        <x:v>Reconstitution documentée V4 — nouvelle rédaction V5</x:v>
      </x:c>
      <x:c r="G1211" s="15" t="n">
        <x:v>12</x:v>
      </x:c>
      <x:c r="H1211" s="15" t="n">
        <x:v>7</x:v>
      </x:c>
    </x:row>
    <x:row r="1212" ht="52" customHeight="1">
      <x:c r="A1212" s="13" t="str">
        <x:v>MOB-03</x:v>
      </x:c>
      <x:c r="B1212" s="13" t="str">
        <x:v>Traîneau de cendre</x:v>
      </x:c>
      <x:c r="C1212" s="13" t="str">
        <x:v>Mondes</x:v>
      </x:c>
      <x:c r="D1212" s="13" t="str">
        <x:v>Véhicules et montures</x:v>
      </x:c>
      <x:c r="E1212" s="13" t="str">
        <x:v>Lire Mondes</x:v>
      </x:c>
      <x:c r="F1212" s="13" t="str">
        <x:v>Reconstitution documentée V4 — nouvelle rédaction V5</x:v>
      </x:c>
      <x:c r="G1212" s="15" t="n">
        <x:v>12</x:v>
      </x:c>
      <x:c r="H1212" s="15" t="n">
        <x:v>8</x:v>
      </x:c>
    </x:row>
    <x:row r="1213" ht="52" customHeight="1">
      <x:c r="A1213" s="13" t="str">
        <x:v>MOB-04</x:v>
      </x:c>
      <x:c r="B1213" s="13" t="str">
        <x:v>Skiff des dunes</x:v>
      </x:c>
      <x:c r="C1213" s="13" t="str">
        <x:v>Mondes</x:v>
      </x:c>
      <x:c r="D1213" s="13" t="str">
        <x:v>Véhicules et montures</x:v>
      </x:c>
      <x:c r="E1213" s="13" t="str">
        <x:v>Lire Mondes</x:v>
      </x:c>
      <x:c r="F1213" s="13" t="str">
        <x:v>Reconstitution documentée V4 — nouvelle rédaction V5</x:v>
      </x:c>
      <x:c r="G1213" s="15" t="n">
        <x:v>12</x:v>
      </x:c>
      <x:c r="H1213" s="15" t="n">
        <x:v>9</x:v>
      </x:c>
    </x:row>
    <x:row r="1214" ht="52" customHeight="1">
      <x:c r="A1214" s="13" t="str">
        <x:v>MOB-05</x:v>
      </x:c>
      <x:c r="B1214" s="13" t="str">
        <x:v>Nacelle de canopée</x:v>
      </x:c>
      <x:c r="C1214" s="13" t="str">
        <x:v>Mondes</x:v>
      </x:c>
      <x:c r="D1214" s="13" t="str">
        <x:v>Véhicules et montures</x:v>
      </x:c>
      <x:c r="E1214" s="13" t="str">
        <x:v>Lire Mondes</x:v>
      </x:c>
      <x:c r="F1214" s="13" t="str">
        <x:v>Reconstitution documentée V4 — nouvelle rédaction V5</x:v>
      </x:c>
      <x:c r="G1214" s="15" t="n">
        <x:v>12</x:v>
      </x:c>
      <x:c r="H1214" s="15" t="n">
        <x:v>10</x:v>
      </x:c>
    </x:row>
    <x:row r="1215" ht="52" customHeight="1">
      <x:c r="A1215" s="13" t="str">
        <x:v>MOB-06</x:v>
      </x:c>
      <x:c r="B1215" s="13" t="str">
        <x:v>Bac de marais</x:v>
      </x:c>
      <x:c r="C1215" s="13" t="str">
        <x:v>Mondes</x:v>
      </x:c>
      <x:c r="D1215" s="13" t="str">
        <x:v>Véhicules et montures</x:v>
      </x:c>
      <x:c r="E1215" s="13" t="str">
        <x:v>Lire Mondes</x:v>
      </x:c>
      <x:c r="F1215" s="13" t="str">
        <x:v>Reconstitution documentée V4 — nouvelle rédaction V5</x:v>
      </x:c>
      <x:c r="G1215" s="15" t="n">
        <x:v>12</x:v>
      </x:c>
      <x:c r="H1215" s="15" t="n">
        <x:v>11</x:v>
      </x:c>
    </x:row>
    <x:row r="1216" ht="52" customHeight="1">
      <x:c r="A1216" s="13" t="str">
        <x:v>MOB-07</x:v>
      </x:c>
      <x:c r="B1216" s="13" t="str">
        <x:v>Treuil de crête</x:v>
      </x:c>
      <x:c r="C1216" s="13" t="str">
        <x:v>Mondes</x:v>
      </x:c>
      <x:c r="D1216" s="13" t="str">
        <x:v>Véhicules et montures</x:v>
      </x:c>
      <x:c r="E1216" s="13" t="str">
        <x:v>Lire Mondes</x:v>
      </x:c>
      <x:c r="F1216" s="13" t="str">
        <x:v>Reconstitution documentée V4 — nouvelle rédaction V5</x:v>
      </x:c>
      <x:c r="G1216" s="15" t="n">
        <x:v>12</x:v>
      </x:c>
      <x:c r="H1216" s="15" t="n">
        <x:v>12</x:v>
      </x:c>
    </x:row>
    <x:row r="1217" ht="52" customHeight="1">
      <x:c r="A1217" s="13" t="str">
        <x:v>MOB-08</x:v>
      </x:c>
      <x:c r="B1217" s="13" t="str">
        <x:v>Barque de rivage</x:v>
      </x:c>
      <x:c r="C1217" s="13" t="str">
        <x:v>Mondes</x:v>
      </x:c>
      <x:c r="D1217" s="13" t="str">
        <x:v>Véhicules et montures</x:v>
      </x:c>
      <x:c r="E1217" s="13" t="str">
        <x:v>Lire Mondes</x:v>
      </x:c>
      <x:c r="F1217" s="13" t="str">
        <x:v>Reconstitution documentée V4 — nouvelle rédaction V5</x:v>
      </x:c>
      <x:c r="G1217" s="15" t="n">
        <x:v>12</x:v>
      </x:c>
      <x:c r="H1217" s="15" t="n">
        <x:v>13</x:v>
      </x:c>
    </x:row>
    <x:row r="1218" ht="52" customHeight="1">
      <x:c r="A1218" s="13" t="str">
        <x:v>MOB-09</x:v>
      </x:c>
      <x:c r="B1218" s="13" t="str">
        <x:v>Wagon de forge</x:v>
      </x:c>
      <x:c r="C1218" s="13" t="str">
        <x:v>Mondes</x:v>
      </x:c>
      <x:c r="D1218" s="13" t="str">
        <x:v>Véhicules et montures</x:v>
      </x:c>
      <x:c r="E1218" s="13" t="str">
        <x:v>Lire Mondes</x:v>
      </x:c>
      <x:c r="F1218" s="13" t="str">
        <x:v>Reconstitution documentée V4 — nouvelle rédaction V5</x:v>
      </x:c>
      <x:c r="G1218" s="15" t="n">
        <x:v>12</x:v>
      </x:c>
      <x:c r="H1218" s="15" t="n">
        <x:v>14</x:v>
      </x:c>
    </x:row>
    <x:row r="1219" ht="52" customHeight="1">
      <x:c r="A1219" s="13" t="str">
        <x:v>MOB-10</x:v>
      </x:c>
      <x:c r="B1219" s="13" t="str">
        <x:v>Luge de givre</x:v>
      </x:c>
      <x:c r="C1219" s="13" t="str">
        <x:v>Mondes</x:v>
      </x:c>
      <x:c r="D1219" s="13" t="str">
        <x:v>Véhicules et montures</x:v>
      </x:c>
      <x:c r="E1219" s="13" t="str">
        <x:v>Lire Mondes</x:v>
      </x:c>
      <x:c r="F1219" s="13" t="str">
        <x:v>Reconstitution documentée V4 — nouvelle rédaction V5</x:v>
      </x:c>
      <x:c r="G1219" s="15" t="n">
        <x:v>12</x:v>
      </x:c>
      <x:c r="H1219" s="15" t="n">
        <x:v>15</x:v>
      </x:c>
    </x:row>
    <x:row r="1220" ht="52" customHeight="1">
      <x:c r="A1220" s="13" t="str">
        <x:v>MOB-11</x:v>
      </x:c>
      <x:c r="B1220" s="13" t="str">
        <x:v>Plateforme de fouille</x:v>
      </x:c>
      <x:c r="C1220" s="13" t="str">
        <x:v>Mondes</x:v>
      </x:c>
      <x:c r="D1220" s="13" t="str">
        <x:v>Véhicules et montures</x:v>
      </x:c>
      <x:c r="E1220" s="13" t="str">
        <x:v>Lire Mondes</x:v>
      </x:c>
      <x:c r="F1220" s="13" t="str">
        <x:v>Reconstitution documentée V4 — nouvelle rédaction V5</x:v>
      </x:c>
      <x:c r="G1220" s="15" t="n">
        <x:v>12</x:v>
      </x:c>
      <x:c r="H1220" s="15" t="n">
        <x:v>16</x:v>
      </x:c>
    </x:row>
    <x:row r="1221" ht="52" customHeight="1">
      <x:c r="A1221" s="13" t="str">
        <x:v>MOB-12</x:v>
      </x:c>
      <x:c r="B1221" s="13" t="str">
        <x:v>Transport de réserve</x:v>
      </x:c>
      <x:c r="C1221" s="13" t="str">
        <x:v>Mondes</x:v>
      </x:c>
      <x:c r="D1221" s="13" t="str">
        <x:v>Véhicules et montures</x:v>
      </x:c>
      <x:c r="E1221" s="13" t="str">
        <x:v>Lire Mondes</x:v>
      </x:c>
      <x:c r="F1221" s="13" t="str">
        <x:v>Reconstitution documentée V4 — nouvelle rédaction V5</x:v>
      </x:c>
      <x:c r="G1221" s="15" t="n">
        <x:v>12</x:v>
      </x:c>
      <x:c r="H1221" s="15" t="n">
        <x:v>17</x:v>
      </x:c>
    </x:row>
    <x:row r="1222" ht="52" customHeight="1">
      <x:c r="A1222" s="13" t="str">
        <x:v>MOB-13</x:v>
      </x:c>
      <x:c r="B1222" s="13" t="str">
        <x:v>Moto de piste</x:v>
      </x:c>
      <x:c r="C1222" s="13" t="str">
        <x:v>Mondes</x:v>
      </x:c>
      <x:c r="D1222" s="13" t="str">
        <x:v>Véhicules et montures</x:v>
      </x:c>
      <x:c r="E1222" s="13" t="str">
        <x:v>Lire Mondes</x:v>
      </x:c>
      <x:c r="F1222" s="13" t="str">
        <x:v>Reconstitution documentée V4 — nouvelle rédaction V5</x:v>
      </x:c>
      <x:c r="G1222" s="15" t="n">
        <x:v>12</x:v>
      </x:c>
      <x:c r="H1222" s="15" t="n">
        <x:v>18</x:v>
      </x:c>
    </x:row>
    <x:row r="1223" ht="52" customHeight="1">
      <x:c r="A1223" s="13" t="str">
        <x:v>MOB-14</x:v>
      </x:c>
      <x:c r="B1223" s="13" t="str">
        <x:v>Éclaireur à patins</x:v>
      </x:c>
      <x:c r="C1223" s="13" t="str">
        <x:v>Mondes</x:v>
      </x:c>
      <x:c r="D1223" s="13" t="str">
        <x:v>Véhicules et montures</x:v>
      </x:c>
      <x:c r="E1223" s="13" t="str">
        <x:v>Lire Mondes</x:v>
      </x:c>
      <x:c r="F1223" s="13" t="str">
        <x:v>Reconstitution documentée V4 — nouvelle rédaction V5</x:v>
      </x:c>
      <x:c r="G1223" s="15" t="n">
        <x:v>12</x:v>
      </x:c>
      <x:c r="H1223" s="15" t="n">
        <x:v>19</x:v>
      </x:c>
    </x:row>
    <x:row r="1224" ht="52" customHeight="1">
      <x:c r="A1224" s="13" t="str">
        <x:v>MOB-15</x:v>
      </x:c>
      <x:c r="B1224" s="13" t="str">
        <x:v>Porteur à chenilles</x:v>
      </x:c>
      <x:c r="C1224" s="13" t="str">
        <x:v>Mondes</x:v>
      </x:c>
      <x:c r="D1224" s="13" t="str">
        <x:v>Véhicules et montures</x:v>
      </x:c>
      <x:c r="E1224" s="13" t="str">
        <x:v>Lire Mondes</x:v>
      </x:c>
      <x:c r="F1224" s="13" t="str">
        <x:v>Reconstitution documentée V4 — nouvelle rédaction V5</x:v>
      </x:c>
      <x:c r="G1224" s="15" t="n">
        <x:v>12</x:v>
      </x:c>
      <x:c r="H1224" s="15" t="n">
        <x:v>20</x:v>
      </x:c>
    </x:row>
    <x:row r="1225" ht="52" customHeight="1">
      <x:c r="A1225" s="13" t="str">
        <x:v>MOB-16</x:v>
      </x:c>
      <x:c r="B1225" s="13" t="str">
        <x:v>Cabine sur câble</x:v>
      </x:c>
      <x:c r="C1225" s="13" t="str">
        <x:v>Mondes</x:v>
      </x:c>
      <x:c r="D1225" s="13" t="str">
        <x:v>Véhicules et montures</x:v>
      </x:c>
      <x:c r="E1225" s="13" t="str">
        <x:v>Lire Mondes</x:v>
      </x:c>
      <x:c r="F1225" s="13" t="str">
        <x:v>Reconstitution documentée V4 — nouvelle rédaction V5</x:v>
      </x:c>
      <x:c r="G1225" s="15" t="n">
        <x:v>12</x:v>
      </x:c>
      <x:c r="H1225" s="15" t="n">
        <x:v>21</x:v>
      </x:c>
    </x:row>
    <x:row r="1226" ht="52" customHeight="1">
      <x:c r="A1226" s="13" t="str">
        <x:v>MOB-17</x:v>
      </x:c>
      <x:c r="B1226" s="13" t="str">
        <x:v>Ascenseur de quai</x:v>
      </x:c>
      <x:c r="C1226" s="13" t="str">
        <x:v>Mondes</x:v>
      </x:c>
      <x:c r="D1226" s="13" t="str">
        <x:v>Véhicules et montures</x:v>
      </x:c>
      <x:c r="E1226" s="13" t="str">
        <x:v>Lire Mondes</x:v>
      </x:c>
      <x:c r="F1226" s="13" t="str">
        <x:v>Reconstitution documentée V4 — nouvelle rédaction V5</x:v>
      </x:c>
      <x:c r="G1226" s="15" t="n">
        <x:v>12</x:v>
      </x:c>
      <x:c r="H1226" s="15" t="n">
        <x:v>22</x:v>
      </x:c>
    </x:row>
    <x:row r="1227" ht="52" customHeight="1">
      <x:c r="A1227" s="13" t="str">
        <x:v>MOB-18</x:v>
      </x:c>
      <x:c r="B1227" s="13" t="str">
        <x:v>Plateforme d’amarrage</x:v>
      </x:c>
      <x:c r="C1227" s="13" t="str">
        <x:v>Mondes</x:v>
      </x:c>
      <x:c r="D1227" s="13" t="str">
        <x:v>Véhicules et montures</x:v>
      </x:c>
      <x:c r="E1227" s="13" t="str">
        <x:v>Lire Mondes</x:v>
      </x:c>
      <x:c r="F1227" s="13" t="str">
        <x:v>Reconstitution documentée V4 — nouvelle rédaction V5</x:v>
      </x:c>
      <x:c r="G1227" s="15" t="n">
        <x:v>12</x:v>
      </x:c>
      <x:c r="H1227" s="15" t="n">
        <x:v>23</x:v>
      </x:c>
    </x:row>
    <x:row r="1228" ht="52" customHeight="1">
      <x:c r="A1228" s="13" t="str">
        <x:v>MOB-19</x:v>
      </x:c>
      <x:c r="B1228" s="13" t="str">
        <x:v>Capsule de descente</x:v>
      </x:c>
      <x:c r="C1228" s="13" t="str">
        <x:v>Mondes</x:v>
      </x:c>
      <x:c r="D1228" s="13" t="str">
        <x:v>Véhicules et montures</x:v>
      </x:c>
      <x:c r="E1228" s="13" t="str">
        <x:v>Lire Mondes</x:v>
      </x:c>
      <x:c r="F1228" s="13" t="str">
        <x:v>Reconstitution documentée V4 — nouvelle rédaction V5</x:v>
      </x:c>
      <x:c r="G1228" s="15" t="n">
        <x:v>12</x:v>
      </x:c>
      <x:c r="H1228" s="15" t="n">
        <x:v>24</x:v>
      </x:c>
    </x:row>
    <x:row r="1229" ht="52" customHeight="1">
      <x:c r="A1229" s="13" t="str">
        <x:v>MOB-20</x:v>
      </x:c>
      <x:c r="B1229" s="13" t="str">
        <x:v>Navette d’escale</x:v>
      </x:c>
      <x:c r="C1229" s="13" t="str">
        <x:v>Mondes</x:v>
      </x:c>
      <x:c r="D1229" s="13" t="str">
        <x:v>Véhicules et montures</x:v>
      </x:c>
      <x:c r="E1229" s="13" t="str">
        <x:v>Lire Mondes</x:v>
      </x:c>
      <x:c r="F1229" s="13" t="str">
        <x:v>Reconstitution documentée V4 — nouvelle rédaction V5</x:v>
      </x:c>
      <x:c r="G1229" s="15" t="n">
        <x:v>12</x:v>
      </x:c>
      <x:c r="H1229" s="15" t="n">
        <x:v>25</x:v>
      </x:c>
    </x:row>
    <x:row r="1230" ht="52" customHeight="1">
      <x:c r="A1230" s="13" t="str">
        <x:v>MOB-21</x:v>
      </x:c>
      <x:c r="B1230" s="13" t="str">
        <x:v>Remorque de berceau</x:v>
      </x:c>
      <x:c r="C1230" s="13" t="str">
        <x:v>Mondes</x:v>
      </x:c>
      <x:c r="D1230" s="13" t="str">
        <x:v>Véhicules et montures</x:v>
      </x:c>
      <x:c r="E1230" s="13" t="str">
        <x:v>Lire Mondes</x:v>
      </x:c>
      <x:c r="F1230" s="13" t="str">
        <x:v>Reconstitution documentée V4 — nouvelle rédaction V5</x:v>
      </x:c>
      <x:c r="G1230" s="15" t="n">
        <x:v>12</x:v>
      </x:c>
      <x:c r="H1230" s="15" t="n">
        <x:v>26</x:v>
      </x:c>
    </x:row>
    <x:row r="1231" ht="52" customHeight="1">
      <x:c r="A1231" s="13" t="str">
        <x:v>MOB-22</x:v>
      </x:c>
      <x:c r="B1231" s="13" t="str">
        <x:v>Porte-outils mobile</x:v>
      </x:c>
      <x:c r="C1231" s="13" t="str">
        <x:v>Mondes</x:v>
      </x:c>
      <x:c r="D1231" s="13" t="str">
        <x:v>Véhicules et montures</x:v>
      </x:c>
      <x:c r="E1231" s="13" t="str">
        <x:v>Lire Mondes</x:v>
      </x:c>
      <x:c r="F1231" s="13" t="str">
        <x:v>Reconstitution documentée V4 — nouvelle rédaction V5</x:v>
      </x:c>
      <x:c r="G1231" s="15" t="n">
        <x:v>12</x:v>
      </x:c>
      <x:c r="H1231" s="15" t="n">
        <x:v>27</x:v>
      </x:c>
    </x:row>
    <x:row r="1232" ht="52" customHeight="1">
      <x:c r="A1232" s="13" t="str">
        <x:v>MOB-23</x:v>
      </x:c>
      <x:c r="B1232" s="13" t="str">
        <x:v>Sonde de route</x:v>
      </x:c>
      <x:c r="C1232" s="13" t="str">
        <x:v>Mondes</x:v>
      </x:c>
      <x:c r="D1232" s="13" t="str">
        <x:v>Véhicules et montures</x:v>
      </x:c>
      <x:c r="E1232" s="13" t="str">
        <x:v>Lire Mondes</x:v>
      </x:c>
      <x:c r="F1232" s="13" t="str">
        <x:v>Reconstitution documentée V4 — nouvelle rédaction V5</x:v>
      </x:c>
      <x:c r="G1232" s="15" t="n">
        <x:v>12</x:v>
      </x:c>
      <x:c r="H1232" s="15" t="n">
        <x:v>28</x:v>
      </x:c>
    </x:row>
    <x:row r="1233" ht="52" customHeight="1">
      <x:c r="A1233" s="13" t="str">
        <x:v>MOB-24</x:v>
      </x:c>
      <x:c r="B1233" s="13" t="str">
        <x:v>Baliseur de chenal</x:v>
      </x:c>
      <x:c r="C1233" s="13" t="str">
        <x:v>Mondes</x:v>
      </x:c>
      <x:c r="D1233" s="13" t="str">
        <x:v>Véhicules et montures</x:v>
      </x:c>
      <x:c r="E1233" s="13" t="str">
        <x:v>Lire Mondes</x:v>
      </x:c>
      <x:c r="F1233" s="13" t="str">
        <x:v>Reconstitution documentée V4 — nouvelle rédaction V5</x:v>
      </x:c>
      <x:c r="G1233" s="15" t="n">
        <x:v>12</x:v>
      </x:c>
      <x:c r="H1233" s="15" t="n">
        <x:v>29</x:v>
      </x:c>
    </x:row>
    <x:row r="1234" ht="52" customHeight="1">
      <x:c r="A1234" s="13" t="str">
        <x:v>MOB-25</x:v>
      </x:c>
      <x:c r="B1234" s="13" t="str">
        <x:v>Skiff amphibie</x:v>
      </x:c>
      <x:c r="C1234" s="13" t="str">
        <x:v>Mondes</x:v>
      </x:c>
      <x:c r="D1234" s="13" t="str">
        <x:v>Véhicules et montures</x:v>
      </x:c>
      <x:c r="E1234" s="13" t="str">
        <x:v>Lire Mondes</x:v>
      </x:c>
      <x:c r="F1234" s="13" t="str">
        <x:v>Reconstitution documentée V4 — nouvelle rédaction V5</x:v>
      </x:c>
      <x:c r="G1234" s="15" t="n">
        <x:v>12</x:v>
      </x:c>
      <x:c r="H1234" s="15" t="n">
        <x:v>30</x:v>
      </x:c>
    </x:row>
    <x:row r="1235" ht="52" customHeight="1">
      <x:c r="A1235" s="13" t="str">
        <x:v>MOB-26</x:v>
      </x:c>
      <x:c r="B1235" s="13" t="str">
        <x:v>Porteur d’archives</x:v>
      </x:c>
      <x:c r="C1235" s="13" t="str">
        <x:v>Mondes</x:v>
      </x:c>
      <x:c r="D1235" s="13" t="str">
        <x:v>Véhicules et montures</x:v>
      </x:c>
      <x:c r="E1235" s="13" t="str">
        <x:v>Lire Mondes</x:v>
      </x:c>
      <x:c r="F1235" s="13" t="str">
        <x:v>Reconstitution documentée V4 — nouvelle rédaction V5</x:v>
      </x:c>
      <x:c r="G1235" s="15" t="n">
        <x:v>12</x:v>
      </x:c>
      <x:c r="H1235" s="15" t="n">
        <x:v>31</x:v>
      </x:c>
    </x:row>
    <x:row r="1236" ht="52" customHeight="1">
      <x:c r="A1236" s="13" t="str">
        <x:v>MOB-27</x:v>
      </x:c>
      <x:c r="B1236" s="13" t="str">
        <x:v>Traîneau de secours</x:v>
      </x:c>
      <x:c r="C1236" s="13" t="str">
        <x:v>Mondes</x:v>
      </x:c>
      <x:c r="D1236" s="13" t="str">
        <x:v>Véhicules et montures</x:v>
      </x:c>
      <x:c r="E1236" s="13" t="str">
        <x:v>Lire Mondes</x:v>
      </x:c>
      <x:c r="F1236" s="13" t="str">
        <x:v>Reconstitution documentée V4 — nouvelle rédaction V5</x:v>
      </x:c>
      <x:c r="G1236" s="15" t="n">
        <x:v>12</x:v>
      </x:c>
      <x:c r="H1236" s="15" t="n">
        <x:v>32</x:v>
      </x:c>
    </x:row>
    <x:row r="1237" ht="52" customHeight="1">
      <x:c r="A1237" s="13" t="str">
        <x:v>MOB-28</x:v>
      </x:c>
      <x:c r="B1237" s="13" t="str">
        <x:v>Plateforme de duel</x:v>
      </x:c>
      <x:c r="C1237" s="13" t="str">
        <x:v>Mondes</x:v>
      </x:c>
      <x:c r="D1237" s="13" t="str">
        <x:v>Véhicules et montures</x:v>
      </x:c>
      <x:c r="E1237" s="13" t="str">
        <x:v>Lire Mondes</x:v>
      </x:c>
      <x:c r="F1237" s="13" t="str">
        <x:v>Reconstitution documentée V4 — nouvelle rédaction V5</x:v>
      </x:c>
      <x:c r="G1237" s="15" t="n">
        <x:v>12</x:v>
      </x:c>
      <x:c r="H1237" s="15" t="n">
        <x:v>33</x:v>
      </x:c>
    </x:row>
    <x:row r="1238" ht="52" customHeight="1">
      <x:c r="A1238" s="13" t="str">
        <x:v>MOB-29</x:v>
      </x:c>
      <x:c r="B1238" s="13" t="str">
        <x:v>Bac de grotte</x:v>
      </x:c>
      <x:c r="C1238" s="13" t="str">
        <x:v>Mondes</x:v>
      </x:c>
      <x:c r="D1238" s="13" t="str">
        <x:v>Véhicules et montures</x:v>
      </x:c>
      <x:c r="E1238" s="13" t="str">
        <x:v>Lire Mondes</x:v>
      </x:c>
      <x:c r="F1238" s="13" t="str">
        <x:v>Reconstitution documentée V4 — nouvelle rédaction V5</x:v>
      </x:c>
      <x:c r="G1238" s="15" t="n">
        <x:v>12</x:v>
      </x:c>
      <x:c r="H1238" s="15" t="n">
        <x:v>34</x:v>
      </x:c>
    </x:row>
    <x:row r="1239" ht="52" customHeight="1">
      <x:c r="A1239" s="13" t="str">
        <x:v>MOB-30</x:v>
      </x:c>
      <x:c r="B1239" s="13" t="str">
        <x:v>Navette de clan</x:v>
      </x:c>
      <x:c r="C1239" s="13" t="str">
        <x:v>Mondes</x:v>
      </x:c>
      <x:c r="D1239" s="13" t="str">
        <x:v>Véhicules et montures</x:v>
      </x:c>
      <x:c r="E1239" s="13" t="str">
        <x:v>Lire Mondes</x:v>
      </x:c>
      <x:c r="F1239" s="13" t="str">
        <x:v>Reconstitution documentée V4 — nouvelle rédaction V5</x:v>
      </x:c>
      <x:c r="G1239" s="15" t="n">
        <x:v>12</x:v>
      </x:c>
      <x:c r="H1239" s="15" t="n">
        <x:v>35</x:v>
      </x:c>
    </x:row>
    <x:row r="1240" ht="52" customHeight="1">
      <x:c r="A1240" s="13" t="str">
        <x:v>MOB-31</x:v>
      </x:c>
      <x:c r="B1240" s="13" t="str">
        <x:v>Chariot de confinement</x:v>
      </x:c>
      <x:c r="C1240" s="13" t="str">
        <x:v>Mondes</x:v>
      </x:c>
      <x:c r="D1240" s="13" t="str">
        <x:v>Véhicules et montures</x:v>
      </x:c>
      <x:c r="E1240" s="13" t="str">
        <x:v>Lire Mondes</x:v>
      </x:c>
      <x:c r="F1240" s="13" t="str">
        <x:v>Reconstitution documentée V4 — nouvelle rédaction V5</x:v>
      </x:c>
      <x:c r="G1240" s="15" t="n">
        <x:v>12</x:v>
      </x:c>
      <x:c r="H1240" s="15" t="n">
        <x:v>36</x:v>
      </x:c>
    </x:row>
    <x:row r="1241" ht="52" customHeight="1">
      <x:c r="A1241" s="13" t="str">
        <x:v>MOB-32</x:v>
      </x:c>
      <x:c r="B1241" s="13" t="str">
        <x:v>Porte-balises aérien</x:v>
      </x:c>
      <x:c r="C1241" s="13" t="str">
        <x:v>Mondes</x:v>
      </x:c>
      <x:c r="D1241" s="13" t="str">
        <x:v>Véhicules et montures</x:v>
      </x:c>
      <x:c r="E1241" s="13" t="str">
        <x:v>Lire Mondes</x:v>
      </x:c>
      <x:c r="F1241" s="13" t="str">
        <x:v>Reconstitution documentée V4 — nouvelle rédaction V5</x:v>
      </x:c>
      <x:c r="G1241" s="15" t="n">
        <x:v>12</x:v>
      </x:c>
      <x:c r="H1241" s="15" t="n">
        <x:v>37</x:v>
      </x:c>
    </x:row>
    <x:row r="1242" ht="52" customHeight="1">
      <x:c r="A1242" s="13" t="str">
        <x:v>MOB-33</x:v>
      </x:c>
      <x:c r="B1242" s="13" t="str">
        <x:v>Plateforme de ravitaillement</x:v>
      </x:c>
      <x:c r="C1242" s="13" t="str">
        <x:v>Mondes</x:v>
      </x:c>
      <x:c r="D1242" s="13" t="str">
        <x:v>Véhicules et montures</x:v>
      </x:c>
      <x:c r="E1242" s="13" t="str">
        <x:v>Lire Mondes</x:v>
      </x:c>
      <x:c r="F1242" s="13" t="str">
        <x:v>Reconstitution documentée V4 — nouvelle rédaction V5</x:v>
      </x:c>
      <x:c r="G1242" s="15" t="n">
        <x:v>12</x:v>
      </x:c>
      <x:c r="H1242" s="15" t="n">
        <x:v>38</x:v>
      </x:c>
    </x:row>
    <x:row r="1243" ht="52" customHeight="1">
      <x:c r="A1243" s="13" t="str">
        <x:v>MOB-34</x:v>
      </x:c>
      <x:c r="B1243" s="13" t="str">
        <x:v>Capsule de récupération</x:v>
      </x:c>
      <x:c r="C1243" s="13" t="str">
        <x:v>Mondes</x:v>
      </x:c>
      <x:c r="D1243" s="13" t="str">
        <x:v>Véhicules et montures</x:v>
      </x:c>
      <x:c r="E1243" s="13" t="str">
        <x:v>Lire Mondes</x:v>
      </x:c>
      <x:c r="F1243" s="13" t="str">
        <x:v>Reconstitution documentée V4 — nouvelle rédaction V5</x:v>
      </x:c>
      <x:c r="G1243" s="15" t="n">
        <x:v>12</x:v>
      </x:c>
      <x:c r="H1243" s="15" t="n">
        <x:v>39</x:v>
      </x:c>
    </x:row>
    <x:row r="1244" ht="52" customHeight="1">
      <x:c r="A1244" s="13" t="str">
        <x:v>MOB-35</x:v>
      </x:c>
      <x:c r="B1244" s="13" t="str">
        <x:v>Porte-corne des cendres</x:v>
      </x:c>
      <x:c r="C1244" s="13" t="str">
        <x:v>Mondes</x:v>
      </x:c>
      <x:c r="D1244" s="13" t="str">
        <x:v>Véhicules et montures</x:v>
      </x:c>
      <x:c r="E1244" s="13" t="str">
        <x:v>Lire Mondes</x:v>
      </x:c>
      <x:c r="F1244" s="13" t="str">
        <x:v>Reconstitution documentée V4 — nouvelle rédaction V5</x:v>
      </x:c>
      <x:c r="G1244" s="15" t="n">
        <x:v>12</x:v>
      </x:c>
      <x:c r="H1244" s="15" t="n">
        <x:v>40</x:v>
      </x:c>
    </x:row>
    <x:row r="1245" ht="52" customHeight="1">
      <x:c r="A1245" s="13" t="str">
        <x:v>MOB-36</x:v>
      </x:c>
      <x:c r="B1245" s="13" t="str">
        <x:v>Marcheur de basalte</x:v>
      </x:c>
      <x:c r="C1245" s="13" t="str">
        <x:v>Mondes</x:v>
      </x:c>
      <x:c r="D1245" s="13" t="str">
        <x:v>Véhicules et montures</x:v>
      </x:c>
      <x:c r="E1245" s="13" t="str">
        <x:v>Lire Mondes</x:v>
      </x:c>
      <x:c r="F1245" s="13" t="str">
        <x:v>Reconstitution documentée V4 — nouvelle rédaction V5</x:v>
      </x:c>
      <x:c r="G1245" s="15" t="n">
        <x:v>12</x:v>
      </x:c>
      <x:c r="H1245" s="15" t="n">
        <x:v>41</x:v>
      </x:c>
    </x:row>
    <x:row r="1246" ht="52" customHeight="1">
      <x:c r="A1246" s="13" t="str">
        <x:v>MOB-37</x:v>
      </x:c>
      <x:c r="B1246" s="13" t="str">
        <x:v>Coureur sableux</x:v>
      </x:c>
      <x:c r="C1246" s="13" t="str">
        <x:v>Mondes</x:v>
      </x:c>
      <x:c r="D1246" s="13" t="str">
        <x:v>Véhicules et montures</x:v>
      </x:c>
      <x:c r="E1246" s="13" t="str">
        <x:v>Lire Mondes</x:v>
      </x:c>
      <x:c r="F1246" s="13" t="str">
        <x:v>Reconstitution documentée V4 — nouvelle rédaction V5</x:v>
      </x:c>
      <x:c r="G1246" s="15" t="n">
        <x:v>12</x:v>
      </x:c>
      <x:c r="H1246" s="15" t="n">
        <x:v>42</x:v>
      </x:c>
    </x:row>
    <x:row r="1247" ht="52" customHeight="1">
      <x:c r="A1247" s="13" t="str">
        <x:v>MOB-38</x:v>
      </x:c>
      <x:c r="B1247" s="13" t="str">
        <x:v>Porteur des dunes</x:v>
      </x:c>
      <x:c r="C1247" s="13" t="str">
        <x:v>Mondes</x:v>
      </x:c>
      <x:c r="D1247" s="13" t="str">
        <x:v>Véhicules et montures</x:v>
      </x:c>
      <x:c r="E1247" s="13" t="str">
        <x:v>Lire Mondes</x:v>
      </x:c>
      <x:c r="F1247" s="13" t="str">
        <x:v>Reconstitution documentée V4 — nouvelle rédaction V5</x:v>
      </x:c>
      <x:c r="G1247" s="15" t="n">
        <x:v>12</x:v>
      </x:c>
      <x:c r="H1247" s="15" t="n">
        <x:v>43</x:v>
      </x:c>
    </x:row>
    <x:row r="1248" ht="52" customHeight="1">
      <x:c r="A1248" s="13" t="str">
        <x:v>MOB-39</x:v>
      </x:c>
      <x:c r="B1248" s="13" t="str">
        <x:v>Grimpeur de pilier</x:v>
      </x:c>
      <x:c r="C1248" s="13" t="str">
        <x:v>Mondes</x:v>
      </x:c>
      <x:c r="D1248" s="13" t="str">
        <x:v>Véhicules et montures</x:v>
      </x:c>
      <x:c r="E1248" s="13" t="str">
        <x:v>Lire Mondes</x:v>
      </x:c>
      <x:c r="F1248" s="13" t="str">
        <x:v>Reconstitution documentée V4 — nouvelle rédaction V5</x:v>
      </x:c>
      <x:c r="G1248" s="15" t="n">
        <x:v>12</x:v>
      </x:c>
      <x:c r="H1248" s="15" t="n">
        <x:v>44</x:v>
      </x:c>
    </x:row>
    <x:row r="1249" ht="52" customHeight="1">
      <x:c r="A1249" s="13" t="str">
        <x:v>MOB-40</x:v>
      </x:c>
      <x:c r="B1249" s="13" t="str">
        <x:v>Sauteur de couronne</x:v>
      </x:c>
      <x:c r="C1249" s="13" t="str">
        <x:v>Mondes</x:v>
      </x:c>
      <x:c r="D1249" s="13" t="str">
        <x:v>Véhicules et montures</x:v>
      </x:c>
      <x:c r="E1249" s="13" t="str">
        <x:v>Lire Mondes</x:v>
      </x:c>
      <x:c r="F1249" s="13" t="str">
        <x:v>Reconstitution documentée V4 — nouvelle rédaction V5</x:v>
      </x:c>
      <x:c r="G1249" s="15" t="n">
        <x:v>12</x:v>
      </x:c>
      <x:c r="H1249" s="15" t="n">
        <x:v>45</x:v>
      </x:c>
    </x:row>
    <x:row r="1250" ht="52" customHeight="1">
      <x:c r="A1250" s="13" t="str">
        <x:v>MOB-41</x:v>
      </x:c>
      <x:c r="B1250" s="13" t="str">
        <x:v>Long-pied du marais</x:v>
      </x:c>
      <x:c r="C1250" s="13" t="str">
        <x:v>Mondes</x:v>
      </x:c>
      <x:c r="D1250" s="13" t="str">
        <x:v>Véhicules et montures</x:v>
      </x:c>
      <x:c r="E1250" s="13" t="str">
        <x:v>Lire Mondes</x:v>
      </x:c>
      <x:c r="F1250" s="13" t="str">
        <x:v>Reconstitution documentée V4 — nouvelle rédaction V5</x:v>
      </x:c>
      <x:c r="G1250" s="15" t="n">
        <x:v>12</x:v>
      </x:c>
      <x:c r="H1250" s="15" t="n">
        <x:v>46</x:v>
      </x:c>
    </x:row>
    <x:row r="1251" ht="52" customHeight="1">
      <x:c r="A1251" s="13" t="str">
        <x:v>MOB-42</x:v>
      </x:c>
      <x:c r="B1251" s="13" t="str">
        <x:v>Nageur des chenaux</x:v>
      </x:c>
      <x:c r="C1251" s="13" t="str">
        <x:v>Mondes</x:v>
      </x:c>
      <x:c r="D1251" s="13" t="str">
        <x:v>Véhicules et montures</x:v>
      </x:c>
      <x:c r="E1251" s="13" t="str">
        <x:v>Lire Mondes</x:v>
      </x:c>
      <x:c r="F1251" s="13" t="str">
        <x:v>Reconstitution documentée V4 — nouvelle rédaction V5</x:v>
      </x:c>
      <x:c r="G1251" s="15" t="n">
        <x:v>12</x:v>
      </x:c>
      <x:c r="H1251" s="15" t="n">
        <x:v>47</x:v>
      </x:c>
    </x:row>
    <x:row r="1252" ht="52" customHeight="1">
      <x:c r="A1252" s="13" t="str">
        <x:v>MOB-43</x:v>
      </x:c>
      <x:c r="B1252" s="13" t="str">
        <x:v>Marcheur du vent</x:v>
      </x:c>
      <x:c r="C1252" s="13" t="str">
        <x:v>Mondes</x:v>
      </x:c>
      <x:c r="D1252" s="13" t="str">
        <x:v>Véhicules et montures</x:v>
      </x:c>
      <x:c r="E1252" s="13" t="str">
        <x:v>Lire Mondes</x:v>
      </x:c>
      <x:c r="F1252" s="13" t="str">
        <x:v>Reconstitution documentée V4 — nouvelle rédaction V5</x:v>
      </x:c>
      <x:c r="G1252" s="15" t="n">
        <x:v>12</x:v>
      </x:c>
      <x:c r="H1252" s="15" t="n">
        <x:v>48</x:v>
      </x:c>
    </x:row>
    <x:row r="1253" ht="52" customHeight="1">
      <x:c r="A1253" s="13" t="str">
        <x:v>MOB-44</x:v>
      </x:c>
      <x:c r="B1253" s="13" t="str">
        <x:v>Porteur des cols</x:v>
      </x:c>
      <x:c r="C1253" s="13" t="str">
        <x:v>Mondes</x:v>
      </x:c>
      <x:c r="D1253" s="13" t="str">
        <x:v>Véhicules et montures</x:v>
      </x:c>
      <x:c r="E1253" s="13" t="str">
        <x:v>Lire Mondes</x:v>
      </x:c>
      <x:c r="F1253" s="13" t="str">
        <x:v>Reconstitution documentée V4 — nouvelle rédaction V5</x:v>
      </x:c>
      <x:c r="G1253" s="15" t="n">
        <x:v>12</x:v>
      </x:c>
      <x:c r="H1253" s="15" t="n">
        <x:v>49</x:v>
      </x:c>
    </x:row>
    <x:row r="1254" ht="52" customHeight="1">
      <x:c r="A1254" s="13" t="str">
        <x:v>MOB-45</x:v>
      </x:c>
      <x:c r="B1254" s="13" t="str">
        <x:v>Coureur côtier</x:v>
      </x:c>
      <x:c r="C1254" s="13" t="str">
        <x:v>Mondes</x:v>
      </x:c>
      <x:c r="D1254" s="13" t="str">
        <x:v>Véhicules et montures</x:v>
      </x:c>
      <x:c r="E1254" s="13" t="str">
        <x:v>Lire Mondes</x:v>
      </x:c>
      <x:c r="F1254" s="13" t="str">
        <x:v>Reconstitution documentée V4 — nouvelle rédaction V5</x:v>
      </x:c>
      <x:c r="G1254" s="15" t="n">
        <x:v>12</x:v>
      </x:c>
      <x:c r="H1254" s="15" t="n">
        <x:v>50</x:v>
      </x:c>
    </x:row>
    <x:row r="1255" ht="52" customHeight="1">
      <x:c r="A1255" s="13" t="str">
        <x:v>MOB-46</x:v>
      </x:c>
      <x:c r="B1255" s="13" t="str">
        <x:v>Dos-plat des criques</x:v>
      </x:c>
      <x:c r="C1255" s="13" t="str">
        <x:v>Mondes</x:v>
      </x:c>
      <x:c r="D1255" s="13" t="str">
        <x:v>Véhicules et montures</x:v>
      </x:c>
      <x:c r="E1255" s="13" t="str">
        <x:v>Lire Mondes</x:v>
      </x:c>
      <x:c r="F1255" s="13" t="str">
        <x:v>Reconstitution documentée V4 — nouvelle rédaction V5</x:v>
      </x:c>
      <x:c r="G1255" s="15" t="n">
        <x:v>12</x:v>
      </x:c>
      <x:c r="H1255" s="15" t="n">
        <x:v>51</x:v>
      </x:c>
    </x:row>
    <x:row r="1256" ht="52" customHeight="1">
      <x:c r="A1256" s="13" t="str">
        <x:v>MOB-47</x:v>
      </x:c>
      <x:c r="B1256" s="13" t="str">
        <x:v>Pas-lent des sources</x:v>
      </x:c>
      <x:c r="C1256" s="13" t="str">
        <x:v>Mondes</x:v>
      </x:c>
      <x:c r="D1256" s="13" t="str">
        <x:v>Véhicules et montures</x:v>
      </x:c>
      <x:c r="E1256" s="13" t="str">
        <x:v>Lire Mondes</x:v>
      </x:c>
      <x:c r="F1256" s="13" t="str">
        <x:v>Reconstitution documentée V4 — nouvelle rédaction V5</x:v>
      </x:c>
      <x:c r="G1256" s="15" t="n">
        <x:v>12</x:v>
      </x:c>
      <x:c r="H1256" s="15" t="n">
        <x:v>52</x:v>
      </x:c>
    </x:row>
    <x:row r="1257" ht="52" customHeight="1">
      <x:c r="A1257" s="13" t="str">
        <x:v>MOB-48</x:v>
      </x:c>
      <x:c r="B1257" s="13" t="str">
        <x:v>Marcheur du givre</x:v>
      </x:c>
      <x:c r="C1257" s="13" t="str">
        <x:v>Mondes</x:v>
      </x:c>
      <x:c r="D1257" s="13" t="str">
        <x:v>Véhicules et montures</x:v>
      </x:c>
      <x:c r="E1257" s="13" t="str">
        <x:v>Lire Mondes</x:v>
      </x:c>
      <x:c r="F1257" s="13" t="str">
        <x:v>Reconstitution documentée V4 — nouvelle rédaction V5</x:v>
      </x:c>
      <x:c r="G1257" s="15" t="n">
        <x:v>12</x:v>
      </x:c>
      <x:c r="H1257" s="15" t="n">
        <x:v>53</x:v>
      </x:c>
    </x:row>
    <x:row r="1258" ht="52" customHeight="1">
      <x:c r="A1258" s="13" t="str">
        <x:v>MOB-49</x:v>
      </x:c>
      <x:c r="B1258" s="13" t="str">
        <x:v>Porteur de pierre</x:v>
      </x:c>
      <x:c r="C1258" s="13" t="str">
        <x:v>Mondes</x:v>
      </x:c>
      <x:c r="D1258" s="13" t="str">
        <x:v>Véhicules et montures</x:v>
      </x:c>
      <x:c r="E1258" s="13" t="str">
        <x:v>Lire Mondes</x:v>
      </x:c>
      <x:c r="F1258" s="13" t="str">
        <x:v>Reconstitution documentée V4 — nouvelle rédaction V5</x:v>
      </x:c>
      <x:c r="G1258" s="15" t="n">
        <x:v>12</x:v>
      </x:c>
      <x:c r="H1258" s="15" t="n">
        <x:v>54</x:v>
      </x:c>
    </x:row>
    <x:row r="1259" ht="52" customHeight="1">
      <x:c r="A1259" s="13" t="str">
        <x:v>MOB-50</x:v>
      </x:c>
      <x:c r="B1259" s="13" t="str">
        <x:v>Pisteur des lisières</x:v>
      </x:c>
      <x:c r="C1259" s="13" t="str">
        <x:v>Mondes</x:v>
      </x:c>
      <x:c r="D1259" s="13" t="str">
        <x:v>Véhicules et montures</x:v>
      </x:c>
      <x:c r="E1259" s="13" t="str">
        <x:v>Lire Mondes</x:v>
      </x:c>
      <x:c r="F1259" s="13" t="str">
        <x:v>Reconstitution documentée V4 — nouvelle rédaction V5</x:v>
      </x:c>
      <x:c r="G1259" s="15" t="n">
        <x:v>12</x:v>
      </x:c>
      <x:c r="H1259" s="15" t="n">
        <x:v>55</x:v>
      </x:c>
    </x:row>
    <x:row r="1260" ht="52" customHeight="1">
      <x:c r="A1260" s="13" t="str">
        <x:v>MOUNT-01</x:v>
      </x:c>
      <x:c r="B1260" s="13" t="str">
        <x:v>Porte-corne des cendres</x:v>
      </x:c>
      <x:c r="C1260" s="13" t="str">
        <x:v>Mondes</x:v>
      </x:c>
      <x:c r="D1260" s="13" t="str">
        <x:v>Lien des montures</x:v>
      </x:c>
      <x:c r="E1260" s="13" t="str">
        <x:v>Lire Mondes</x:v>
      </x:c>
      <x:c r="F1260" s="13" t="str">
        <x:v>Reconstitution documentée V4 — nouvelle rédaction V5</x:v>
      </x:c>
      <x:c r="G1260" s="15" t="n">
        <x:v>15</x:v>
      </x:c>
      <x:c r="H1260" s="15" t="n">
        <x:v>6</x:v>
      </x:c>
    </x:row>
    <x:row r="1261" ht="52" customHeight="1">
      <x:c r="A1261" s="13" t="str">
        <x:v>MOUNT-02</x:v>
      </x:c>
      <x:c r="B1261" s="13" t="str">
        <x:v>Marcheur de basalte</x:v>
      </x:c>
      <x:c r="C1261" s="13" t="str">
        <x:v>Mondes</x:v>
      </x:c>
      <x:c r="D1261" s="13" t="str">
        <x:v>Lien des montures</x:v>
      </x:c>
      <x:c r="E1261" s="13" t="str">
        <x:v>Lire Mondes</x:v>
      </x:c>
      <x:c r="F1261" s="13" t="str">
        <x:v>Reconstitution documentée V4 — nouvelle rédaction V5</x:v>
      </x:c>
      <x:c r="G1261" s="15" t="n">
        <x:v>15</x:v>
      </x:c>
      <x:c r="H1261" s="15" t="n">
        <x:v>7</x:v>
      </x:c>
    </x:row>
    <x:row r="1262" ht="52" customHeight="1">
      <x:c r="A1262" s="13" t="str">
        <x:v>MOUNT-03</x:v>
      </x:c>
      <x:c r="B1262" s="13" t="str">
        <x:v>Coureur sableux</x:v>
      </x:c>
      <x:c r="C1262" s="13" t="str">
        <x:v>Mondes</x:v>
      </x:c>
      <x:c r="D1262" s="13" t="str">
        <x:v>Lien des montures</x:v>
      </x:c>
      <x:c r="E1262" s="13" t="str">
        <x:v>Lire Mondes</x:v>
      </x:c>
      <x:c r="F1262" s="13" t="str">
        <x:v>Reconstitution documentée V4 — nouvelle rédaction V5</x:v>
      </x:c>
      <x:c r="G1262" s="15" t="n">
        <x:v>15</x:v>
      </x:c>
      <x:c r="H1262" s="15" t="n">
        <x:v>8</x:v>
      </x:c>
    </x:row>
    <x:row r="1263" ht="52" customHeight="1">
      <x:c r="A1263" s="13" t="str">
        <x:v>MOUNT-04</x:v>
      </x:c>
      <x:c r="B1263" s="13" t="str">
        <x:v>Porteur des dunes</x:v>
      </x:c>
      <x:c r="C1263" s="13" t="str">
        <x:v>Mondes</x:v>
      </x:c>
      <x:c r="D1263" s="13" t="str">
        <x:v>Lien des montures</x:v>
      </x:c>
      <x:c r="E1263" s="13" t="str">
        <x:v>Lire Mondes</x:v>
      </x:c>
      <x:c r="F1263" s="13" t="str">
        <x:v>Reconstitution documentée V4 — nouvelle rédaction V5</x:v>
      </x:c>
      <x:c r="G1263" s="15" t="n">
        <x:v>15</x:v>
      </x:c>
      <x:c r="H1263" s="15" t="n">
        <x:v>9</x:v>
      </x:c>
    </x:row>
    <x:row r="1264" ht="52" customHeight="1">
      <x:c r="A1264" s="13" t="str">
        <x:v>MOUNT-05</x:v>
      </x:c>
      <x:c r="B1264" s="13" t="str">
        <x:v>Grimpeur de pilier</x:v>
      </x:c>
      <x:c r="C1264" s="13" t="str">
        <x:v>Mondes</x:v>
      </x:c>
      <x:c r="D1264" s="13" t="str">
        <x:v>Lien des montures</x:v>
      </x:c>
      <x:c r="E1264" s="13" t="str">
        <x:v>Lire Mondes</x:v>
      </x:c>
      <x:c r="F1264" s="13" t="str">
        <x:v>Reconstitution documentée V4 — nouvelle rédaction V5</x:v>
      </x:c>
      <x:c r="G1264" s="15" t="n">
        <x:v>15</x:v>
      </x:c>
      <x:c r="H1264" s="15" t="n">
        <x:v>10</x:v>
      </x:c>
    </x:row>
    <x:row r="1265" ht="52" customHeight="1">
      <x:c r="A1265" s="13" t="str">
        <x:v>MOUNT-06</x:v>
      </x:c>
      <x:c r="B1265" s="13" t="str">
        <x:v>Sauteur de couronne</x:v>
      </x:c>
      <x:c r="C1265" s="13" t="str">
        <x:v>Mondes</x:v>
      </x:c>
      <x:c r="D1265" s="13" t="str">
        <x:v>Lien des montures</x:v>
      </x:c>
      <x:c r="E1265" s="13" t="str">
        <x:v>Lire Mondes</x:v>
      </x:c>
      <x:c r="F1265" s="13" t="str">
        <x:v>Reconstitution documentée V4 — nouvelle rédaction V5</x:v>
      </x:c>
      <x:c r="G1265" s="15" t="n">
        <x:v>15</x:v>
      </x:c>
      <x:c r="H1265" s="15" t="n">
        <x:v>11</x:v>
      </x:c>
    </x:row>
    <x:row r="1266" ht="52" customHeight="1">
      <x:c r="A1266" s="13" t="str">
        <x:v>MOUNT-07</x:v>
      </x:c>
      <x:c r="B1266" s="13" t="str">
        <x:v>Long-pied du marais</x:v>
      </x:c>
      <x:c r="C1266" s="13" t="str">
        <x:v>Mondes</x:v>
      </x:c>
      <x:c r="D1266" s="13" t="str">
        <x:v>Lien des montures</x:v>
      </x:c>
      <x:c r="E1266" s="13" t="str">
        <x:v>Lire Mondes</x:v>
      </x:c>
      <x:c r="F1266" s="13" t="str">
        <x:v>Reconstitution documentée V4 — nouvelle rédaction V5</x:v>
      </x:c>
      <x:c r="G1266" s="15" t="n">
        <x:v>15</x:v>
      </x:c>
      <x:c r="H1266" s="15" t="n">
        <x:v>12</x:v>
      </x:c>
    </x:row>
    <x:row r="1267" ht="52" customHeight="1">
      <x:c r="A1267" s="13" t="str">
        <x:v>MOUNT-08</x:v>
      </x:c>
      <x:c r="B1267" s="13" t="str">
        <x:v>Nageur des chenaux</x:v>
      </x:c>
      <x:c r="C1267" s="13" t="str">
        <x:v>Mondes</x:v>
      </x:c>
      <x:c r="D1267" s="13" t="str">
        <x:v>Lien des montures</x:v>
      </x:c>
      <x:c r="E1267" s="13" t="str">
        <x:v>Lire Mondes</x:v>
      </x:c>
      <x:c r="F1267" s="13" t="str">
        <x:v>Reconstitution documentée V4 — nouvelle rédaction V5</x:v>
      </x:c>
      <x:c r="G1267" s="15" t="n">
        <x:v>15</x:v>
      </x:c>
      <x:c r="H1267" s="15" t="n">
        <x:v>13</x:v>
      </x:c>
    </x:row>
    <x:row r="1268" ht="52" customHeight="1">
      <x:c r="A1268" s="13" t="str">
        <x:v>MOUNT-09</x:v>
      </x:c>
      <x:c r="B1268" s="13" t="str">
        <x:v>Marcheur du vent</x:v>
      </x:c>
      <x:c r="C1268" s="13" t="str">
        <x:v>Mondes</x:v>
      </x:c>
      <x:c r="D1268" s="13" t="str">
        <x:v>Lien des montures</x:v>
      </x:c>
      <x:c r="E1268" s="13" t="str">
        <x:v>Lire Mondes</x:v>
      </x:c>
      <x:c r="F1268" s="13" t="str">
        <x:v>Reconstitution documentée V4 — nouvelle rédaction V5</x:v>
      </x:c>
      <x:c r="G1268" s="15" t="n">
        <x:v>15</x:v>
      </x:c>
      <x:c r="H1268" s="15" t="n">
        <x:v>14</x:v>
      </x:c>
    </x:row>
    <x:row r="1269" ht="52" customHeight="1">
      <x:c r="A1269" s="13" t="str">
        <x:v>MOUNT-10</x:v>
      </x:c>
      <x:c r="B1269" s="13" t="str">
        <x:v>Porteur des cols</x:v>
      </x:c>
      <x:c r="C1269" s="13" t="str">
        <x:v>Mondes</x:v>
      </x:c>
      <x:c r="D1269" s="13" t="str">
        <x:v>Lien des montures</x:v>
      </x:c>
      <x:c r="E1269" s="13" t="str">
        <x:v>Lire Mondes</x:v>
      </x:c>
      <x:c r="F1269" s="13" t="str">
        <x:v>Reconstitution documentée V4 — nouvelle rédaction V5</x:v>
      </x:c>
      <x:c r="G1269" s="15" t="n">
        <x:v>15</x:v>
      </x:c>
      <x:c r="H1269" s="15" t="n">
        <x:v>15</x:v>
      </x:c>
    </x:row>
    <x:row r="1270" ht="52" customHeight="1">
      <x:c r="A1270" s="13" t="str">
        <x:v>MOUNT-11</x:v>
      </x:c>
      <x:c r="B1270" s="13" t="str">
        <x:v>Coureur côtier</x:v>
      </x:c>
      <x:c r="C1270" s="13" t="str">
        <x:v>Mondes</x:v>
      </x:c>
      <x:c r="D1270" s="13" t="str">
        <x:v>Lien des montures</x:v>
      </x:c>
      <x:c r="E1270" s="13" t="str">
        <x:v>Lire Mondes</x:v>
      </x:c>
      <x:c r="F1270" s="13" t="str">
        <x:v>Reconstitution documentée V4 — nouvelle rédaction V5</x:v>
      </x:c>
      <x:c r="G1270" s="15" t="n">
        <x:v>15</x:v>
      </x:c>
      <x:c r="H1270" s="15" t="n">
        <x:v>16</x:v>
      </x:c>
    </x:row>
    <x:row r="1271" ht="52" customHeight="1">
      <x:c r="A1271" s="13" t="str">
        <x:v>MOUNT-12</x:v>
      </x:c>
      <x:c r="B1271" s="13" t="str">
        <x:v>Dos-plat des criques</x:v>
      </x:c>
      <x:c r="C1271" s="13" t="str">
        <x:v>Mondes</x:v>
      </x:c>
      <x:c r="D1271" s="13" t="str">
        <x:v>Lien des montures</x:v>
      </x:c>
      <x:c r="E1271" s="13" t="str">
        <x:v>Lire Mondes</x:v>
      </x:c>
      <x:c r="F1271" s="13" t="str">
        <x:v>Reconstitution documentée V4 — nouvelle rédaction V5</x:v>
      </x:c>
      <x:c r="G1271" s="15" t="n">
        <x:v>15</x:v>
      </x:c>
      <x:c r="H1271" s="15" t="n">
        <x:v>17</x:v>
      </x:c>
    </x:row>
    <x:row r="1272" ht="52" customHeight="1">
      <x:c r="A1272" s="13" t="str">
        <x:v>MOUNT-13</x:v>
      </x:c>
      <x:c r="B1272" s="13" t="str">
        <x:v>Pas-lent des sources</x:v>
      </x:c>
      <x:c r="C1272" s="13" t="str">
        <x:v>Mondes</x:v>
      </x:c>
      <x:c r="D1272" s="13" t="str">
        <x:v>Lien des montures</x:v>
      </x:c>
      <x:c r="E1272" s="13" t="str">
        <x:v>Lire Mondes</x:v>
      </x:c>
      <x:c r="F1272" s="13" t="str">
        <x:v>Reconstitution documentée V4 — nouvelle rédaction V5</x:v>
      </x:c>
      <x:c r="G1272" s="15" t="n">
        <x:v>15</x:v>
      </x:c>
      <x:c r="H1272" s="15" t="n">
        <x:v>18</x:v>
      </x:c>
    </x:row>
    <x:row r="1273" ht="52" customHeight="1">
      <x:c r="A1273" s="13" t="str">
        <x:v>MOUNT-14</x:v>
      </x:c>
      <x:c r="B1273" s="13" t="str">
        <x:v>Marcheur du givre</x:v>
      </x:c>
      <x:c r="C1273" s="13" t="str">
        <x:v>Mondes</x:v>
      </x:c>
      <x:c r="D1273" s="13" t="str">
        <x:v>Lien des montures</x:v>
      </x:c>
      <x:c r="E1273" s="13" t="str">
        <x:v>Lire Mondes</x:v>
      </x:c>
      <x:c r="F1273" s="13" t="str">
        <x:v>Reconstitution documentée V4 — nouvelle rédaction V5</x:v>
      </x:c>
      <x:c r="G1273" s="15" t="n">
        <x:v>15</x:v>
      </x:c>
      <x:c r="H1273" s="15" t="n">
        <x:v>19</x:v>
      </x:c>
    </x:row>
    <x:row r="1274" ht="52" customHeight="1">
      <x:c r="A1274" s="13" t="str">
        <x:v>MOUNT-15</x:v>
      </x:c>
      <x:c r="B1274" s="13" t="str">
        <x:v>Porteur de pierre</x:v>
      </x:c>
      <x:c r="C1274" s="13" t="str">
        <x:v>Mondes</x:v>
      </x:c>
      <x:c r="D1274" s="13" t="str">
        <x:v>Lien des montures</x:v>
      </x:c>
      <x:c r="E1274" s="13" t="str">
        <x:v>Lire Mondes</x:v>
      </x:c>
      <x:c r="F1274" s="13" t="str">
        <x:v>Reconstitution documentée V4 — nouvelle rédaction V5</x:v>
      </x:c>
      <x:c r="G1274" s="15" t="n">
        <x:v>15</x:v>
      </x:c>
      <x:c r="H1274" s="15" t="n">
        <x:v>20</x:v>
      </x:c>
    </x:row>
    <x:row r="1275" ht="52" customHeight="1">
      <x:c r="A1275" s="13" t="str">
        <x:v>MOUNT-16</x:v>
      </x:c>
      <x:c r="B1275" s="13" t="str">
        <x:v>Pisteur des lisières</x:v>
      </x:c>
      <x:c r="C1275" s="13" t="str">
        <x:v>Mondes</x:v>
      </x:c>
      <x:c r="D1275" s="13" t="str">
        <x:v>Lien des montures</x:v>
      </x:c>
      <x:c r="E1275" s="13" t="str">
        <x:v>Lire Mondes</x:v>
      </x:c>
      <x:c r="F1275" s="13" t="str">
        <x:v>Reconstitution documentée V4 — nouvelle rédaction V5</x:v>
      </x:c>
      <x:c r="G1275" s="15" t="n">
        <x:v>15</x:v>
      </x:c>
      <x:c r="H1275" s="15" t="n">
        <x:v>21</x:v>
      </x:c>
    </x:row>
    <x:row r="1276" ht="52" customHeight="1">
      <x:c r="A1276" s="13" t="str">
        <x:v>GP01</x:v>
      </x:c>
      <x:c r="B1276" s="13" t="str">
        <x:v>Réserve de Vara-Kesh</x:v>
      </x:c>
      <x:c r="C1276" s="13" t="str">
        <x:v>Mondes</x:v>
      </x:c>
      <x:c r="D1276" s="13" t="str">
        <x:v>Game Preserve</x:v>
      </x:c>
      <x:c r="E1276" s="13" t="str">
        <x:v>Lire Mondes</x:v>
      </x:c>
      <x:c r="F1276" s="13" t="str">
        <x:v>Reconstitution documentée V4 — nouvelle rédaction V5</x:v>
      </x:c>
      <x:c r="G1276" s="15" t="n">
        <x:v>12</x:v>
      </x:c>
      <x:c r="H1276" s="15" t="n">
        <x:v>6</x:v>
      </x:c>
    </x:row>
    <x:row r="1277" ht="52" customHeight="1">
      <x:c r="A1277" s="13" t="str">
        <x:v>GP02</x:v>
      </x:c>
      <x:c r="B1277" s="13" t="str">
        <x:v>Réserve de Nereth</x:v>
      </x:c>
      <x:c r="C1277" s="13" t="str">
        <x:v>Mondes</x:v>
      </x:c>
      <x:c r="D1277" s="13" t="str">
        <x:v>Game Preserve</x:v>
      </x:c>
      <x:c r="E1277" s="13" t="str">
        <x:v>Lire Mondes</x:v>
      </x:c>
      <x:c r="F1277" s="13" t="str">
        <x:v>Reconstitution documentée V4 — nouvelle rédaction V5</x:v>
      </x:c>
      <x:c r="G1277" s="15" t="n">
        <x:v>12</x:v>
      </x:c>
      <x:c r="H1277" s="15" t="n">
        <x:v>7</x:v>
      </x:c>
    </x:row>
    <x:row r="1278" ht="52" customHeight="1">
      <x:c r="A1278" s="13" t="str">
        <x:v>GP03</x:v>
      </x:c>
      <x:c r="B1278" s="13" t="str">
        <x:v>Réserve de Oshara</x:v>
      </x:c>
      <x:c r="C1278" s="13" t="str">
        <x:v>Mondes</x:v>
      </x:c>
      <x:c r="D1278" s="13" t="str">
        <x:v>Game Preserve</x:v>
      </x:c>
      <x:c r="E1278" s="13" t="str">
        <x:v>Lire Mondes</x:v>
      </x:c>
      <x:c r="F1278" s="13" t="str">
        <x:v>Reconstitution documentée V4 — nouvelle rédaction V5</x:v>
      </x:c>
      <x:c r="G1278" s="15" t="n">
        <x:v>12</x:v>
      </x:c>
      <x:c r="H1278" s="15" t="n">
        <x:v>8</x:v>
      </x:c>
    </x:row>
    <x:row r="1279" ht="52" customHeight="1">
      <x:c r="A1279" s="13" t="str">
        <x:v>GP04</x:v>
      </x:c>
      <x:c r="B1279" s="13" t="str">
        <x:v>Réserve de Rukh Tal</x:v>
      </x:c>
      <x:c r="C1279" s="13" t="str">
        <x:v>Mondes</x:v>
      </x:c>
      <x:c r="D1279" s="13" t="str">
        <x:v>Game Preserve</x:v>
      </x:c>
      <x:c r="E1279" s="13" t="str">
        <x:v>Lire Mondes</x:v>
      </x:c>
      <x:c r="F1279" s="13" t="str">
        <x:v>Reconstitution documentée V4 — nouvelle rédaction V5</x:v>
      </x:c>
      <x:c r="G1279" s="15" t="n">
        <x:v>12</x:v>
      </x:c>
      <x:c r="H1279" s="15" t="n">
        <x:v>9</x:v>
      </x:c>
    </x:row>
    <x:row r="1280" ht="52" customHeight="1">
      <x:c r="A1280" s="13" t="str">
        <x:v>GP05</x:v>
      </x:c>
      <x:c r="B1280" s="13" t="str">
        <x:v>Réserve de Sileth</x:v>
      </x:c>
      <x:c r="C1280" s="13" t="str">
        <x:v>Mondes</x:v>
      </x:c>
      <x:c r="D1280" s="13" t="str">
        <x:v>Game Preserve</x:v>
      </x:c>
      <x:c r="E1280" s="13" t="str">
        <x:v>Lire Mondes</x:v>
      </x:c>
      <x:c r="F1280" s="13" t="str">
        <x:v>Reconstitution documentée V4 — nouvelle rédaction V5</x:v>
      </x:c>
      <x:c r="G1280" s="15" t="n">
        <x:v>12</x:v>
      </x:c>
      <x:c r="H1280" s="15" t="n">
        <x:v>10</x:v>
      </x:c>
    </x:row>
    <x:row r="1281" ht="52" customHeight="1">
      <x:c r="A1281" s="13" t="str">
        <x:v>GP06</x:v>
      </x:c>
      <x:c r="B1281" s="13" t="str">
        <x:v>Réserve de Dharos</x:v>
      </x:c>
      <x:c r="C1281" s="13" t="str">
        <x:v>Mondes</x:v>
      </x:c>
      <x:c r="D1281" s="13" t="str">
        <x:v>Game Preserve</x:v>
      </x:c>
      <x:c r="E1281" s="13" t="str">
        <x:v>Lire Mondes</x:v>
      </x:c>
      <x:c r="F1281" s="13" t="str">
        <x:v>Reconstitution documentée V4 — nouvelle rédaction V5</x:v>
      </x:c>
      <x:c r="G1281" s="15" t="n">
        <x:v>12</x:v>
      </x:c>
      <x:c r="H1281" s="15" t="n">
        <x:v>11</x:v>
      </x:c>
    </x:row>
    <x:row r="1282" ht="52" customHeight="1">
      <x:c r="A1282" s="13" t="str">
        <x:v>GP07</x:v>
      </x:c>
      <x:c r="B1282" s="13" t="str">
        <x:v>Réserve de Morrak</x:v>
      </x:c>
      <x:c r="C1282" s="13" t="str">
        <x:v>Mondes</x:v>
      </x:c>
      <x:c r="D1282" s="13" t="str">
        <x:v>Game Preserve</x:v>
      </x:c>
      <x:c r="E1282" s="13" t="str">
        <x:v>Lire Mondes</x:v>
      </x:c>
      <x:c r="F1282" s="13" t="str">
        <x:v>Reconstitution documentée V4 — nouvelle rédaction V5</x:v>
      </x:c>
      <x:c r="G1282" s="15" t="n">
        <x:v>12</x:v>
      </x:c>
      <x:c r="H1282" s="15" t="n">
        <x:v>12</x:v>
      </x:c>
    </x:row>
    <x:row r="1283" ht="52" customHeight="1">
      <x:c r="A1283" s="13" t="str">
        <x:v>GP08</x:v>
      </x:c>
      <x:c r="B1283" s="13" t="str">
        <x:v>Réserve de Eshra</x:v>
      </x:c>
      <x:c r="C1283" s="13" t="str">
        <x:v>Mondes</x:v>
      </x:c>
      <x:c r="D1283" s="13" t="str">
        <x:v>Game Preserve</x:v>
      </x:c>
      <x:c r="E1283" s="13" t="str">
        <x:v>Lire Mondes</x:v>
      </x:c>
      <x:c r="F1283" s="13" t="str">
        <x:v>Reconstitution documentée V4 — nouvelle rédaction V5</x:v>
      </x:c>
      <x:c r="G1283" s="15" t="n">
        <x:v>12</x:v>
      </x:c>
      <x:c r="H1283" s="15" t="n">
        <x:v>13</x:v>
      </x:c>
    </x:row>
    <x:row r="1284" ht="52" customHeight="1">
      <x:c r="A1284" s="13" t="str">
        <x:v>GP09</x:v>
      </x:c>
      <x:c r="B1284" s="13" t="str">
        <x:v>Réserve de Terek-Va</x:v>
      </x:c>
      <x:c r="C1284" s="13" t="str">
        <x:v>Mondes</x:v>
      </x:c>
      <x:c r="D1284" s="13" t="str">
        <x:v>Game Preserve</x:v>
      </x:c>
      <x:c r="E1284" s="13" t="str">
        <x:v>Lire Mondes</x:v>
      </x:c>
      <x:c r="F1284" s="13" t="str">
        <x:v>Reconstitution documentée V4 — nouvelle rédaction V5</x:v>
      </x:c>
      <x:c r="G1284" s="15" t="n">
        <x:v>12</x:v>
      </x:c>
      <x:c r="H1284" s="15" t="n">
        <x:v>14</x:v>
      </x:c>
    </x:row>
    <x:row r="1285" ht="52" customHeight="1">
      <x:c r="A1285" s="13" t="str">
        <x:v>GP10</x:v>
      </x:c>
      <x:c r="B1285" s="13" t="str">
        <x:v>Réserve de Qorr</x:v>
      </x:c>
      <x:c r="C1285" s="13" t="str">
        <x:v>Mondes</x:v>
      </x:c>
      <x:c r="D1285" s="13" t="str">
        <x:v>Game Preserve</x:v>
      </x:c>
      <x:c r="E1285" s="13" t="str">
        <x:v>Lire Mondes</x:v>
      </x:c>
      <x:c r="F1285" s="13" t="str">
        <x:v>Reconstitution documentée V4 — nouvelle rédaction V5</x:v>
      </x:c>
      <x:c r="G1285" s="15" t="n">
        <x:v>12</x:v>
      </x:c>
      <x:c r="H1285" s="15" t="n">
        <x:v>15</x:v>
      </x:c>
    </x:row>
    <x:row r="1286" ht="52" customHeight="1">
      <x:c r="A1286" s="13" t="str">
        <x:v>HUM-001</x:v>
      </x:c>
      <x:c r="B1286" s="13" t="str">
        <x:v>Ari Voss</x:v>
      </x:c>
      <x:c r="C1286" s="13" t="str">
        <x:v>Mondes</x:v>
      </x:c>
      <x:c r="D1286" s="13" t="str">
        <x:v>Cent combattants humains</x:v>
      </x:c>
      <x:c r="E1286" s="13" t="str">
        <x:v>Lire Mondes</x:v>
      </x:c>
      <x:c r="F1286" s="13" t="str">
        <x:v>Reconstitution documentée V4 — nouvelle rédaction V5</x:v>
      </x:c>
      <x:c r="G1286" s="15" t="n">
        <x:v>16</x:v>
      </x:c>
      <x:c r="H1286" s="15" t="n">
        <x:v>6</x:v>
      </x:c>
    </x:row>
    <x:row r="1287" ht="52" customHeight="1">
      <x:c r="A1287" s="13" t="str">
        <x:v>HUM-002</x:v>
      </x:c>
      <x:c r="B1287" s="13" t="str">
        <x:v>Bela Voss</x:v>
      </x:c>
      <x:c r="C1287" s="13" t="str">
        <x:v>Mondes</x:v>
      </x:c>
      <x:c r="D1287" s="13" t="str">
        <x:v>Cent combattants humains</x:v>
      </x:c>
      <x:c r="E1287" s="13" t="str">
        <x:v>Lire Mondes</x:v>
      </x:c>
      <x:c r="F1287" s="13" t="str">
        <x:v>Reconstitution documentée V4 — nouvelle rédaction V5</x:v>
      </x:c>
      <x:c r="G1287" s="15" t="n">
        <x:v>16</x:v>
      </x:c>
      <x:c r="H1287" s="15" t="n">
        <x:v>7</x:v>
      </x:c>
    </x:row>
    <x:row r="1288" ht="52" customHeight="1">
      <x:c r="A1288" s="13" t="str">
        <x:v>HUM-003</x:v>
      </x:c>
      <x:c r="B1288" s="13" t="str">
        <x:v>Ciro Voss</x:v>
      </x:c>
      <x:c r="C1288" s="13" t="str">
        <x:v>Mondes</x:v>
      </x:c>
      <x:c r="D1288" s="13" t="str">
        <x:v>Cent combattants humains</x:v>
      </x:c>
      <x:c r="E1288" s="13" t="str">
        <x:v>Lire Mondes</x:v>
      </x:c>
      <x:c r="F1288" s="13" t="str">
        <x:v>Reconstitution documentée V4 — nouvelle rédaction V5</x:v>
      </x:c>
      <x:c r="G1288" s="15" t="n">
        <x:v>16</x:v>
      </x:c>
      <x:c r="H1288" s="15" t="n">
        <x:v>8</x:v>
      </x:c>
    </x:row>
    <x:row r="1289" ht="52" customHeight="1">
      <x:c r="A1289" s="13" t="str">
        <x:v>HUM-004</x:v>
      </x:c>
      <x:c r="B1289" s="13" t="str">
        <x:v>Dara Voss</x:v>
      </x:c>
      <x:c r="C1289" s="13" t="str">
        <x:v>Mondes</x:v>
      </x:c>
      <x:c r="D1289" s="13" t="str">
        <x:v>Cent combattants humains</x:v>
      </x:c>
      <x:c r="E1289" s="13" t="str">
        <x:v>Lire Mondes</x:v>
      </x:c>
      <x:c r="F1289" s="13" t="str">
        <x:v>Reconstitution documentée V4 — nouvelle rédaction V5</x:v>
      </x:c>
      <x:c r="G1289" s="15" t="n">
        <x:v>16</x:v>
      </x:c>
      <x:c r="H1289" s="15" t="n">
        <x:v>9</x:v>
      </x:c>
    </x:row>
    <x:row r="1290" ht="52" customHeight="1">
      <x:c r="A1290" s="13" t="str">
        <x:v>HUM-005</x:v>
      </x:c>
      <x:c r="B1290" s="13" t="str">
        <x:v>Eren Voss</x:v>
      </x:c>
      <x:c r="C1290" s="13" t="str">
        <x:v>Mondes</x:v>
      </x:c>
      <x:c r="D1290" s="13" t="str">
        <x:v>Cent combattants humains</x:v>
      </x:c>
      <x:c r="E1290" s="13" t="str">
        <x:v>Lire Mondes</x:v>
      </x:c>
      <x:c r="F1290" s="13" t="str">
        <x:v>Reconstitution documentée V4 — nouvelle rédaction V5</x:v>
      </x:c>
      <x:c r="G1290" s="15" t="n">
        <x:v>16</x:v>
      </x:c>
      <x:c r="H1290" s="15" t="n">
        <x:v>10</x:v>
      </x:c>
    </x:row>
    <x:row r="1291" ht="52" customHeight="1">
      <x:c r="A1291" s="13" t="str">
        <x:v>HUM-006</x:v>
      </x:c>
      <x:c r="B1291" s="13" t="str">
        <x:v>Fara Voss</x:v>
      </x:c>
      <x:c r="C1291" s="13" t="str">
        <x:v>Mondes</x:v>
      </x:c>
      <x:c r="D1291" s="13" t="str">
        <x:v>Cent combattants humains</x:v>
      </x:c>
      <x:c r="E1291" s="13" t="str">
        <x:v>Lire Mondes</x:v>
      </x:c>
      <x:c r="F1291" s="13" t="str">
        <x:v>Reconstitution documentée V4 — nouvelle rédaction V5</x:v>
      </x:c>
      <x:c r="G1291" s="15" t="n">
        <x:v>16</x:v>
      </x:c>
      <x:c r="H1291" s="15" t="n">
        <x:v>11</x:v>
      </x:c>
    </x:row>
    <x:row r="1292" ht="52" customHeight="1">
      <x:c r="A1292" s="13" t="str">
        <x:v>HUM-007</x:v>
      </x:c>
      <x:c r="B1292" s="13" t="str">
        <x:v>Galen Voss</x:v>
      </x:c>
      <x:c r="C1292" s="13" t="str">
        <x:v>Mondes</x:v>
      </x:c>
      <x:c r="D1292" s="13" t="str">
        <x:v>Cent combattants humains</x:v>
      </x:c>
      <x:c r="E1292" s="13" t="str">
        <x:v>Lire Mondes</x:v>
      </x:c>
      <x:c r="F1292" s="13" t="str">
        <x:v>Reconstitution documentée V4 — nouvelle rédaction V5</x:v>
      </x:c>
      <x:c r="G1292" s="15" t="n">
        <x:v>16</x:v>
      </x:c>
      <x:c r="H1292" s="15" t="n">
        <x:v>12</x:v>
      </x:c>
    </x:row>
    <x:row r="1293" ht="52" customHeight="1">
      <x:c r="A1293" s="13" t="str">
        <x:v>HUM-008</x:v>
      </x:c>
      <x:c r="B1293" s="13" t="str">
        <x:v>Hana Voss</x:v>
      </x:c>
      <x:c r="C1293" s="13" t="str">
        <x:v>Mondes</x:v>
      </x:c>
      <x:c r="D1293" s="13" t="str">
        <x:v>Cent combattants humains</x:v>
      </x:c>
      <x:c r="E1293" s="13" t="str">
        <x:v>Lire Mondes</x:v>
      </x:c>
      <x:c r="F1293" s="13" t="str">
        <x:v>Reconstitution documentée V4 — nouvelle rédaction V5</x:v>
      </x:c>
      <x:c r="G1293" s="15" t="n">
        <x:v>16</x:v>
      </x:c>
      <x:c r="H1293" s="15" t="n">
        <x:v>13</x:v>
      </x:c>
    </x:row>
    <x:row r="1294" ht="52" customHeight="1">
      <x:c r="A1294" s="13" t="str">
        <x:v>HUM-009</x:v>
      </x:c>
      <x:c r="B1294" s="13" t="str">
        <x:v>Ilan Voss</x:v>
      </x:c>
      <x:c r="C1294" s="13" t="str">
        <x:v>Mondes</x:v>
      </x:c>
      <x:c r="D1294" s="13" t="str">
        <x:v>Cent combattants humains</x:v>
      </x:c>
      <x:c r="E1294" s="13" t="str">
        <x:v>Lire Mondes</x:v>
      </x:c>
      <x:c r="F1294" s="13" t="str">
        <x:v>Reconstitution documentée V4 — nouvelle rédaction V5</x:v>
      </x:c>
      <x:c r="G1294" s="15" t="n">
        <x:v>16</x:v>
      </x:c>
      <x:c r="H1294" s="15" t="n">
        <x:v>14</x:v>
      </x:c>
    </x:row>
    <x:row r="1295" ht="52" customHeight="1">
      <x:c r="A1295" s="13" t="str">
        <x:v>HUM-010</x:v>
      </x:c>
      <x:c r="B1295" s="13" t="str">
        <x:v>Jora Voss</x:v>
      </x:c>
      <x:c r="C1295" s="13" t="str">
        <x:v>Mondes</x:v>
      </x:c>
      <x:c r="D1295" s="13" t="str">
        <x:v>Cent combattants humains</x:v>
      </x:c>
      <x:c r="E1295" s="13" t="str">
        <x:v>Lire Mondes</x:v>
      </x:c>
      <x:c r="F1295" s="13" t="str">
        <x:v>Reconstitution documentée V4 — nouvelle rédaction V5</x:v>
      </x:c>
      <x:c r="G1295" s="15" t="n">
        <x:v>16</x:v>
      </x:c>
      <x:c r="H1295" s="15" t="n">
        <x:v>15</x:v>
      </x:c>
    </x:row>
    <x:row r="1296" ht="52" customHeight="1">
      <x:c r="A1296" s="13" t="str">
        <x:v>HUM-011</x:v>
      </x:c>
      <x:c r="B1296" s="13" t="str">
        <x:v>Ari Renn</x:v>
      </x:c>
      <x:c r="C1296" s="13" t="str">
        <x:v>Mondes</x:v>
      </x:c>
      <x:c r="D1296" s="13" t="str">
        <x:v>Cent combattants humains</x:v>
      </x:c>
      <x:c r="E1296" s="13" t="str">
        <x:v>Lire Mondes</x:v>
      </x:c>
      <x:c r="F1296" s="13" t="str">
        <x:v>Reconstitution documentée V4 — nouvelle rédaction V5</x:v>
      </x:c>
      <x:c r="G1296" s="15" t="n">
        <x:v>16</x:v>
      </x:c>
      <x:c r="H1296" s="15" t="n">
        <x:v>16</x:v>
      </x:c>
    </x:row>
    <x:row r="1297" ht="52" customHeight="1">
      <x:c r="A1297" s="13" t="str">
        <x:v>HUM-012</x:v>
      </x:c>
      <x:c r="B1297" s="13" t="str">
        <x:v>Bela Renn</x:v>
      </x:c>
      <x:c r="C1297" s="13" t="str">
        <x:v>Mondes</x:v>
      </x:c>
      <x:c r="D1297" s="13" t="str">
        <x:v>Cent combattants humains</x:v>
      </x:c>
      <x:c r="E1297" s="13" t="str">
        <x:v>Lire Mondes</x:v>
      </x:c>
      <x:c r="F1297" s="13" t="str">
        <x:v>Reconstitution documentée V4 — nouvelle rédaction V5</x:v>
      </x:c>
      <x:c r="G1297" s="15" t="n">
        <x:v>16</x:v>
      </x:c>
      <x:c r="H1297" s="15" t="n">
        <x:v>17</x:v>
      </x:c>
    </x:row>
    <x:row r="1298" ht="52" customHeight="1">
      <x:c r="A1298" s="13" t="str">
        <x:v>HUM-013</x:v>
      </x:c>
      <x:c r="B1298" s="13" t="str">
        <x:v>Ciro Renn</x:v>
      </x:c>
      <x:c r="C1298" s="13" t="str">
        <x:v>Mondes</x:v>
      </x:c>
      <x:c r="D1298" s="13" t="str">
        <x:v>Cent combattants humains</x:v>
      </x:c>
      <x:c r="E1298" s="13" t="str">
        <x:v>Lire Mondes</x:v>
      </x:c>
      <x:c r="F1298" s="13" t="str">
        <x:v>Reconstitution documentée V4 — nouvelle rédaction V5</x:v>
      </x:c>
      <x:c r="G1298" s="15" t="n">
        <x:v>16</x:v>
      </x:c>
      <x:c r="H1298" s="15" t="n">
        <x:v>18</x:v>
      </x:c>
    </x:row>
    <x:row r="1299" ht="52" customHeight="1">
      <x:c r="A1299" s="13" t="str">
        <x:v>HUM-014</x:v>
      </x:c>
      <x:c r="B1299" s="13" t="str">
        <x:v>Dara Renn</x:v>
      </x:c>
      <x:c r="C1299" s="13" t="str">
        <x:v>Mondes</x:v>
      </x:c>
      <x:c r="D1299" s="13" t="str">
        <x:v>Cent combattants humains</x:v>
      </x:c>
      <x:c r="E1299" s="13" t="str">
        <x:v>Lire Mondes</x:v>
      </x:c>
      <x:c r="F1299" s="13" t="str">
        <x:v>Reconstitution documentée V4 — nouvelle rédaction V5</x:v>
      </x:c>
      <x:c r="G1299" s="15" t="n">
        <x:v>16</x:v>
      </x:c>
      <x:c r="H1299" s="15" t="n">
        <x:v>19</x:v>
      </x:c>
    </x:row>
    <x:row r="1300" ht="52" customHeight="1">
      <x:c r="A1300" s="13" t="str">
        <x:v>HUM-015</x:v>
      </x:c>
      <x:c r="B1300" s="13" t="str">
        <x:v>Eren Renn</x:v>
      </x:c>
      <x:c r="C1300" s="13" t="str">
        <x:v>Mondes</x:v>
      </x:c>
      <x:c r="D1300" s="13" t="str">
        <x:v>Cent combattants humains</x:v>
      </x:c>
      <x:c r="E1300" s="13" t="str">
        <x:v>Lire Mondes</x:v>
      </x:c>
      <x:c r="F1300" s="13" t="str">
        <x:v>Reconstitution documentée V4 — nouvelle rédaction V5</x:v>
      </x:c>
      <x:c r="G1300" s="15" t="n">
        <x:v>16</x:v>
      </x:c>
      <x:c r="H1300" s="15" t="n">
        <x:v>20</x:v>
      </x:c>
    </x:row>
    <x:row r="1301" ht="52" customHeight="1">
      <x:c r="A1301" s="13" t="str">
        <x:v>HUM-016</x:v>
      </x:c>
      <x:c r="B1301" s="13" t="str">
        <x:v>Fara Renn</x:v>
      </x:c>
      <x:c r="C1301" s="13" t="str">
        <x:v>Mondes</x:v>
      </x:c>
      <x:c r="D1301" s="13" t="str">
        <x:v>Cent combattants humains</x:v>
      </x:c>
      <x:c r="E1301" s="13" t="str">
        <x:v>Lire Mondes</x:v>
      </x:c>
      <x:c r="F1301" s="13" t="str">
        <x:v>Reconstitution documentée V4 — nouvelle rédaction V5</x:v>
      </x:c>
      <x:c r="G1301" s="15" t="n">
        <x:v>16</x:v>
      </x:c>
      <x:c r="H1301" s="15" t="n">
        <x:v>21</x:v>
      </x:c>
    </x:row>
    <x:row r="1302" ht="52" customHeight="1">
      <x:c r="A1302" s="13" t="str">
        <x:v>HUM-017</x:v>
      </x:c>
      <x:c r="B1302" s="13" t="str">
        <x:v>Galen Renn</x:v>
      </x:c>
      <x:c r="C1302" s="13" t="str">
        <x:v>Mondes</x:v>
      </x:c>
      <x:c r="D1302" s="13" t="str">
        <x:v>Cent combattants humains</x:v>
      </x:c>
      <x:c r="E1302" s="13" t="str">
        <x:v>Lire Mondes</x:v>
      </x:c>
      <x:c r="F1302" s="13" t="str">
        <x:v>Reconstitution documentée V4 — nouvelle rédaction V5</x:v>
      </x:c>
      <x:c r="G1302" s="15" t="n">
        <x:v>16</x:v>
      </x:c>
      <x:c r="H1302" s="15" t="n">
        <x:v>22</x:v>
      </x:c>
    </x:row>
    <x:row r="1303" ht="52" customHeight="1">
      <x:c r="A1303" s="13" t="str">
        <x:v>HUM-018</x:v>
      </x:c>
      <x:c r="B1303" s="13" t="str">
        <x:v>Hana Renn</x:v>
      </x:c>
      <x:c r="C1303" s="13" t="str">
        <x:v>Mondes</x:v>
      </x:c>
      <x:c r="D1303" s="13" t="str">
        <x:v>Cent combattants humains</x:v>
      </x:c>
      <x:c r="E1303" s="13" t="str">
        <x:v>Lire Mondes</x:v>
      </x:c>
      <x:c r="F1303" s="13" t="str">
        <x:v>Reconstitution documentée V4 — nouvelle rédaction V5</x:v>
      </x:c>
      <x:c r="G1303" s="15" t="n">
        <x:v>16</x:v>
      </x:c>
      <x:c r="H1303" s="15" t="n">
        <x:v>23</x:v>
      </x:c>
    </x:row>
    <x:row r="1304" ht="52" customHeight="1">
      <x:c r="A1304" s="13" t="str">
        <x:v>HUM-019</x:v>
      </x:c>
      <x:c r="B1304" s="13" t="str">
        <x:v>Ilan Renn</x:v>
      </x:c>
      <x:c r="C1304" s="13" t="str">
        <x:v>Mondes</x:v>
      </x:c>
      <x:c r="D1304" s="13" t="str">
        <x:v>Cent combattants humains</x:v>
      </x:c>
      <x:c r="E1304" s="13" t="str">
        <x:v>Lire Mondes</x:v>
      </x:c>
      <x:c r="F1304" s="13" t="str">
        <x:v>Reconstitution documentée V4 — nouvelle rédaction V5</x:v>
      </x:c>
      <x:c r="G1304" s="15" t="n">
        <x:v>16</x:v>
      </x:c>
      <x:c r="H1304" s="15" t="n">
        <x:v>24</x:v>
      </x:c>
    </x:row>
    <x:row r="1305" ht="52" customHeight="1">
      <x:c r="A1305" s="13" t="str">
        <x:v>HUM-020</x:v>
      </x:c>
      <x:c r="B1305" s="13" t="str">
        <x:v>Jora Renn</x:v>
      </x:c>
      <x:c r="C1305" s="13" t="str">
        <x:v>Mondes</x:v>
      </x:c>
      <x:c r="D1305" s="13" t="str">
        <x:v>Cent combattants humains</x:v>
      </x:c>
      <x:c r="E1305" s="13" t="str">
        <x:v>Lire Mondes</x:v>
      </x:c>
      <x:c r="F1305" s="13" t="str">
        <x:v>Reconstitution documentée V4 — nouvelle rédaction V5</x:v>
      </x:c>
      <x:c r="G1305" s="15" t="n">
        <x:v>16</x:v>
      </x:c>
      <x:c r="H1305" s="15" t="n">
        <x:v>25</x:v>
      </x:c>
    </x:row>
    <x:row r="1306" ht="52" customHeight="1">
      <x:c r="A1306" s="13" t="str">
        <x:v>HUM-021</x:v>
      </x:c>
      <x:c r="B1306" s="13" t="str">
        <x:v>Ari Kade</x:v>
      </x:c>
      <x:c r="C1306" s="13" t="str">
        <x:v>Mondes</x:v>
      </x:c>
      <x:c r="D1306" s="13" t="str">
        <x:v>Cent combattants humains</x:v>
      </x:c>
      <x:c r="E1306" s="13" t="str">
        <x:v>Lire Mondes</x:v>
      </x:c>
      <x:c r="F1306" s="13" t="str">
        <x:v>Reconstitution documentée V4 — nouvelle rédaction V5</x:v>
      </x:c>
      <x:c r="G1306" s="15" t="n">
        <x:v>16</x:v>
      </x:c>
      <x:c r="H1306" s="15" t="n">
        <x:v>26</x:v>
      </x:c>
    </x:row>
    <x:row r="1307" ht="52" customHeight="1">
      <x:c r="A1307" s="13" t="str">
        <x:v>HUM-022</x:v>
      </x:c>
      <x:c r="B1307" s="13" t="str">
        <x:v>Bela Kade</x:v>
      </x:c>
      <x:c r="C1307" s="13" t="str">
        <x:v>Mondes</x:v>
      </x:c>
      <x:c r="D1307" s="13" t="str">
        <x:v>Cent combattants humains</x:v>
      </x:c>
      <x:c r="E1307" s="13" t="str">
        <x:v>Lire Mondes</x:v>
      </x:c>
      <x:c r="F1307" s="13" t="str">
        <x:v>Reconstitution documentée V4 — nouvelle rédaction V5</x:v>
      </x:c>
      <x:c r="G1307" s="15" t="n">
        <x:v>16</x:v>
      </x:c>
      <x:c r="H1307" s="15" t="n">
        <x:v>27</x:v>
      </x:c>
    </x:row>
    <x:row r="1308" ht="52" customHeight="1">
      <x:c r="A1308" s="13" t="str">
        <x:v>HUM-023</x:v>
      </x:c>
      <x:c r="B1308" s="13" t="str">
        <x:v>Ciro Kade</x:v>
      </x:c>
      <x:c r="C1308" s="13" t="str">
        <x:v>Mondes</x:v>
      </x:c>
      <x:c r="D1308" s="13" t="str">
        <x:v>Cent combattants humains</x:v>
      </x:c>
      <x:c r="E1308" s="13" t="str">
        <x:v>Lire Mondes</x:v>
      </x:c>
      <x:c r="F1308" s="13" t="str">
        <x:v>Reconstitution documentée V4 — nouvelle rédaction V5</x:v>
      </x:c>
      <x:c r="G1308" s="15" t="n">
        <x:v>16</x:v>
      </x:c>
      <x:c r="H1308" s="15" t="n">
        <x:v>28</x:v>
      </x:c>
    </x:row>
    <x:row r="1309" ht="52" customHeight="1">
      <x:c r="A1309" s="13" t="str">
        <x:v>HUM-024</x:v>
      </x:c>
      <x:c r="B1309" s="13" t="str">
        <x:v>Dara Kade</x:v>
      </x:c>
      <x:c r="C1309" s="13" t="str">
        <x:v>Mondes</x:v>
      </x:c>
      <x:c r="D1309" s="13" t="str">
        <x:v>Cent combattants humains</x:v>
      </x:c>
      <x:c r="E1309" s="13" t="str">
        <x:v>Lire Mondes</x:v>
      </x:c>
      <x:c r="F1309" s="13" t="str">
        <x:v>Reconstitution documentée V4 — nouvelle rédaction V5</x:v>
      </x:c>
      <x:c r="G1309" s="15" t="n">
        <x:v>16</x:v>
      </x:c>
      <x:c r="H1309" s="15" t="n">
        <x:v>29</x:v>
      </x:c>
    </x:row>
    <x:row r="1310" ht="52" customHeight="1">
      <x:c r="A1310" s="13" t="str">
        <x:v>HUM-025</x:v>
      </x:c>
      <x:c r="B1310" s="13" t="str">
        <x:v>Eren Kade</x:v>
      </x:c>
      <x:c r="C1310" s="13" t="str">
        <x:v>Mondes</x:v>
      </x:c>
      <x:c r="D1310" s="13" t="str">
        <x:v>Cent combattants humains</x:v>
      </x:c>
      <x:c r="E1310" s="13" t="str">
        <x:v>Lire Mondes</x:v>
      </x:c>
      <x:c r="F1310" s="13" t="str">
        <x:v>Reconstitution documentée V4 — nouvelle rédaction V5</x:v>
      </x:c>
      <x:c r="G1310" s="15" t="n">
        <x:v>16</x:v>
      </x:c>
      <x:c r="H1310" s="15" t="n">
        <x:v>30</x:v>
      </x:c>
    </x:row>
    <x:row r="1311" ht="52" customHeight="1">
      <x:c r="A1311" s="13" t="str">
        <x:v>HUM-026</x:v>
      </x:c>
      <x:c r="B1311" s="13" t="str">
        <x:v>Fara Kade</x:v>
      </x:c>
      <x:c r="C1311" s="13" t="str">
        <x:v>Mondes</x:v>
      </x:c>
      <x:c r="D1311" s="13" t="str">
        <x:v>Cent combattants humains</x:v>
      </x:c>
      <x:c r="E1311" s="13" t="str">
        <x:v>Lire Mondes</x:v>
      </x:c>
      <x:c r="F1311" s="13" t="str">
        <x:v>Reconstitution documentée V4 — nouvelle rédaction V5</x:v>
      </x:c>
      <x:c r="G1311" s="15" t="n">
        <x:v>16</x:v>
      </x:c>
      <x:c r="H1311" s="15" t="n">
        <x:v>31</x:v>
      </x:c>
    </x:row>
    <x:row r="1312" ht="52" customHeight="1">
      <x:c r="A1312" s="13" t="str">
        <x:v>HUM-027</x:v>
      </x:c>
      <x:c r="B1312" s="13" t="str">
        <x:v>Galen Kade</x:v>
      </x:c>
      <x:c r="C1312" s="13" t="str">
        <x:v>Mondes</x:v>
      </x:c>
      <x:c r="D1312" s="13" t="str">
        <x:v>Cent combattants humains</x:v>
      </x:c>
      <x:c r="E1312" s="13" t="str">
        <x:v>Lire Mondes</x:v>
      </x:c>
      <x:c r="F1312" s="13" t="str">
        <x:v>Reconstitution documentée V4 — nouvelle rédaction V5</x:v>
      </x:c>
      <x:c r="G1312" s="15" t="n">
        <x:v>16</x:v>
      </x:c>
      <x:c r="H1312" s="15" t="n">
        <x:v>32</x:v>
      </x:c>
    </x:row>
    <x:row r="1313" ht="52" customHeight="1">
      <x:c r="A1313" s="13" t="str">
        <x:v>HUM-028</x:v>
      </x:c>
      <x:c r="B1313" s="13" t="str">
        <x:v>Hana Kade</x:v>
      </x:c>
      <x:c r="C1313" s="13" t="str">
        <x:v>Mondes</x:v>
      </x:c>
      <x:c r="D1313" s="13" t="str">
        <x:v>Cent combattants humains</x:v>
      </x:c>
      <x:c r="E1313" s="13" t="str">
        <x:v>Lire Mondes</x:v>
      </x:c>
      <x:c r="F1313" s="13" t="str">
        <x:v>Reconstitution documentée V4 — nouvelle rédaction V5</x:v>
      </x:c>
      <x:c r="G1313" s="15" t="n">
        <x:v>16</x:v>
      </x:c>
      <x:c r="H1313" s="15" t="n">
        <x:v>33</x:v>
      </x:c>
    </x:row>
    <x:row r="1314" ht="52" customHeight="1">
      <x:c r="A1314" s="13" t="str">
        <x:v>HUM-029</x:v>
      </x:c>
      <x:c r="B1314" s="13" t="str">
        <x:v>Ilan Kade</x:v>
      </x:c>
      <x:c r="C1314" s="13" t="str">
        <x:v>Mondes</x:v>
      </x:c>
      <x:c r="D1314" s="13" t="str">
        <x:v>Cent combattants humains</x:v>
      </x:c>
      <x:c r="E1314" s="13" t="str">
        <x:v>Lire Mondes</x:v>
      </x:c>
      <x:c r="F1314" s="13" t="str">
        <x:v>Reconstitution documentée V4 — nouvelle rédaction V5</x:v>
      </x:c>
      <x:c r="G1314" s="15" t="n">
        <x:v>16</x:v>
      </x:c>
      <x:c r="H1314" s="15" t="n">
        <x:v>34</x:v>
      </x:c>
    </x:row>
    <x:row r="1315" ht="52" customHeight="1">
      <x:c r="A1315" s="13" t="str">
        <x:v>HUM-030</x:v>
      </x:c>
      <x:c r="B1315" s="13" t="str">
        <x:v>Jora Kade</x:v>
      </x:c>
      <x:c r="C1315" s="13" t="str">
        <x:v>Mondes</x:v>
      </x:c>
      <x:c r="D1315" s="13" t="str">
        <x:v>Cent combattants humains</x:v>
      </x:c>
      <x:c r="E1315" s="13" t="str">
        <x:v>Lire Mondes</x:v>
      </x:c>
      <x:c r="F1315" s="13" t="str">
        <x:v>Reconstitution documentée V4 — nouvelle rédaction V5</x:v>
      </x:c>
      <x:c r="G1315" s="15" t="n">
        <x:v>16</x:v>
      </x:c>
      <x:c r="H1315" s="15" t="n">
        <x:v>35</x:v>
      </x:c>
    </x:row>
    <x:row r="1316" ht="52" customHeight="1">
      <x:c r="A1316" s="13" t="str">
        <x:v>HUM-031</x:v>
      </x:c>
      <x:c r="B1316" s="13" t="str">
        <x:v>Ari Sorel</x:v>
      </x:c>
      <x:c r="C1316" s="13" t="str">
        <x:v>Mondes</x:v>
      </x:c>
      <x:c r="D1316" s="13" t="str">
        <x:v>Cent combattants humains</x:v>
      </x:c>
      <x:c r="E1316" s="13" t="str">
        <x:v>Lire Mondes</x:v>
      </x:c>
      <x:c r="F1316" s="13" t="str">
        <x:v>Reconstitution documentée V4 — nouvelle rédaction V5</x:v>
      </x:c>
      <x:c r="G1316" s="15" t="n">
        <x:v>16</x:v>
      </x:c>
      <x:c r="H1316" s="15" t="n">
        <x:v>36</x:v>
      </x:c>
    </x:row>
    <x:row r="1317" ht="52" customHeight="1">
      <x:c r="A1317" s="13" t="str">
        <x:v>HUM-032</x:v>
      </x:c>
      <x:c r="B1317" s="13" t="str">
        <x:v>Bela Sorel</x:v>
      </x:c>
      <x:c r="C1317" s="13" t="str">
        <x:v>Mondes</x:v>
      </x:c>
      <x:c r="D1317" s="13" t="str">
        <x:v>Cent combattants humains</x:v>
      </x:c>
      <x:c r="E1317" s="13" t="str">
        <x:v>Lire Mondes</x:v>
      </x:c>
      <x:c r="F1317" s="13" t="str">
        <x:v>Reconstitution documentée V4 — nouvelle rédaction V5</x:v>
      </x:c>
      <x:c r="G1317" s="15" t="n">
        <x:v>16</x:v>
      </x:c>
      <x:c r="H1317" s="15" t="n">
        <x:v>37</x:v>
      </x:c>
    </x:row>
    <x:row r="1318" ht="52" customHeight="1">
      <x:c r="A1318" s="13" t="str">
        <x:v>HUM-033</x:v>
      </x:c>
      <x:c r="B1318" s="13" t="str">
        <x:v>Ciro Sorel</x:v>
      </x:c>
      <x:c r="C1318" s="13" t="str">
        <x:v>Mondes</x:v>
      </x:c>
      <x:c r="D1318" s="13" t="str">
        <x:v>Cent combattants humains</x:v>
      </x:c>
      <x:c r="E1318" s="13" t="str">
        <x:v>Lire Mondes</x:v>
      </x:c>
      <x:c r="F1318" s="13" t="str">
        <x:v>Reconstitution documentée V4 — nouvelle rédaction V5</x:v>
      </x:c>
      <x:c r="G1318" s="15" t="n">
        <x:v>16</x:v>
      </x:c>
      <x:c r="H1318" s="15" t="n">
        <x:v>38</x:v>
      </x:c>
    </x:row>
    <x:row r="1319" ht="52" customHeight="1">
      <x:c r="A1319" s="13" t="str">
        <x:v>HUM-034</x:v>
      </x:c>
      <x:c r="B1319" s="13" t="str">
        <x:v>Dara Sorel</x:v>
      </x:c>
      <x:c r="C1319" s="13" t="str">
        <x:v>Mondes</x:v>
      </x:c>
      <x:c r="D1319" s="13" t="str">
        <x:v>Cent combattants humains</x:v>
      </x:c>
      <x:c r="E1319" s="13" t="str">
        <x:v>Lire Mondes</x:v>
      </x:c>
      <x:c r="F1319" s="13" t="str">
        <x:v>Reconstitution documentée V4 — nouvelle rédaction V5</x:v>
      </x:c>
      <x:c r="G1319" s="15" t="n">
        <x:v>16</x:v>
      </x:c>
      <x:c r="H1319" s="15" t="n">
        <x:v>39</x:v>
      </x:c>
    </x:row>
    <x:row r="1320" ht="52" customHeight="1">
      <x:c r="A1320" s="13" t="str">
        <x:v>HUM-035</x:v>
      </x:c>
      <x:c r="B1320" s="13" t="str">
        <x:v>Eren Sorel</x:v>
      </x:c>
      <x:c r="C1320" s="13" t="str">
        <x:v>Mondes</x:v>
      </x:c>
      <x:c r="D1320" s="13" t="str">
        <x:v>Cent combattants humains</x:v>
      </x:c>
      <x:c r="E1320" s="13" t="str">
        <x:v>Lire Mondes</x:v>
      </x:c>
      <x:c r="F1320" s="13" t="str">
        <x:v>Reconstitution documentée V4 — nouvelle rédaction V5</x:v>
      </x:c>
      <x:c r="G1320" s="15" t="n">
        <x:v>16</x:v>
      </x:c>
      <x:c r="H1320" s="15" t="n">
        <x:v>40</x:v>
      </x:c>
    </x:row>
    <x:row r="1321" ht="52" customHeight="1">
      <x:c r="A1321" s="13" t="str">
        <x:v>HUM-036</x:v>
      </x:c>
      <x:c r="B1321" s="13" t="str">
        <x:v>Fara Sorel</x:v>
      </x:c>
      <x:c r="C1321" s="13" t="str">
        <x:v>Mondes</x:v>
      </x:c>
      <x:c r="D1321" s="13" t="str">
        <x:v>Cent combattants humains</x:v>
      </x:c>
      <x:c r="E1321" s="13" t="str">
        <x:v>Lire Mondes</x:v>
      </x:c>
      <x:c r="F1321" s="13" t="str">
        <x:v>Reconstitution documentée V4 — nouvelle rédaction V5</x:v>
      </x:c>
      <x:c r="G1321" s="15" t="n">
        <x:v>16</x:v>
      </x:c>
      <x:c r="H1321" s="15" t="n">
        <x:v>41</x:v>
      </x:c>
    </x:row>
    <x:row r="1322" ht="52" customHeight="1">
      <x:c r="A1322" s="13" t="str">
        <x:v>HUM-037</x:v>
      </x:c>
      <x:c r="B1322" s="13" t="str">
        <x:v>Galen Sorel</x:v>
      </x:c>
      <x:c r="C1322" s="13" t="str">
        <x:v>Mondes</x:v>
      </x:c>
      <x:c r="D1322" s="13" t="str">
        <x:v>Cent combattants humains</x:v>
      </x:c>
      <x:c r="E1322" s="13" t="str">
        <x:v>Lire Mondes</x:v>
      </x:c>
      <x:c r="F1322" s="13" t="str">
        <x:v>Reconstitution documentée V4 — nouvelle rédaction V5</x:v>
      </x:c>
      <x:c r="G1322" s="15" t="n">
        <x:v>16</x:v>
      </x:c>
      <x:c r="H1322" s="15" t="n">
        <x:v>42</x:v>
      </x:c>
    </x:row>
    <x:row r="1323" ht="52" customHeight="1">
      <x:c r="A1323" s="13" t="str">
        <x:v>HUM-038</x:v>
      </x:c>
      <x:c r="B1323" s="13" t="str">
        <x:v>Hana Sorel</x:v>
      </x:c>
      <x:c r="C1323" s="13" t="str">
        <x:v>Mondes</x:v>
      </x:c>
      <x:c r="D1323" s="13" t="str">
        <x:v>Cent combattants humains</x:v>
      </x:c>
      <x:c r="E1323" s="13" t="str">
        <x:v>Lire Mondes</x:v>
      </x:c>
      <x:c r="F1323" s="13" t="str">
        <x:v>Reconstitution documentée V4 — nouvelle rédaction V5</x:v>
      </x:c>
      <x:c r="G1323" s="15" t="n">
        <x:v>16</x:v>
      </x:c>
      <x:c r="H1323" s="15" t="n">
        <x:v>43</x:v>
      </x:c>
    </x:row>
    <x:row r="1324" ht="52" customHeight="1">
      <x:c r="A1324" s="13" t="str">
        <x:v>HUM-039</x:v>
      </x:c>
      <x:c r="B1324" s="13" t="str">
        <x:v>Ilan Sorel</x:v>
      </x:c>
      <x:c r="C1324" s="13" t="str">
        <x:v>Mondes</x:v>
      </x:c>
      <x:c r="D1324" s="13" t="str">
        <x:v>Cent combattants humains</x:v>
      </x:c>
      <x:c r="E1324" s="13" t="str">
        <x:v>Lire Mondes</x:v>
      </x:c>
      <x:c r="F1324" s="13" t="str">
        <x:v>Reconstitution documentée V4 — nouvelle rédaction V5</x:v>
      </x:c>
      <x:c r="G1324" s="15" t="n">
        <x:v>16</x:v>
      </x:c>
      <x:c r="H1324" s="15" t="n">
        <x:v>44</x:v>
      </x:c>
    </x:row>
    <x:row r="1325" ht="52" customHeight="1">
      <x:c r="A1325" s="13" t="str">
        <x:v>HUM-040</x:v>
      </x:c>
      <x:c r="B1325" s="13" t="str">
        <x:v>Jora Sorel</x:v>
      </x:c>
      <x:c r="C1325" s="13" t="str">
        <x:v>Mondes</x:v>
      </x:c>
      <x:c r="D1325" s="13" t="str">
        <x:v>Cent combattants humains</x:v>
      </x:c>
      <x:c r="E1325" s="13" t="str">
        <x:v>Lire Mondes</x:v>
      </x:c>
      <x:c r="F1325" s="13" t="str">
        <x:v>Reconstitution documentée V4 — nouvelle rédaction V5</x:v>
      </x:c>
      <x:c r="G1325" s="15" t="n">
        <x:v>16</x:v>
      </x:c>
      <x:c r="H1325" s="15" t="n">
        <x:v>45</x:v>
      </x:c>
    </x:row>
    <x:row r="1326" ht="52" customHeight="1">
      <x:c r="A1326" s="13" t="str">
        <x:v>HUM-041</x:v>
      </x:c>
      <x:c r="B1326" s="13" t="str">
        <x:v>Ari Marek</x:v>
      </x:c>
      <x:c r="C1326" s="13" t="str">
        <x:v>Mondes</x:v>
      </x:c>
      <x:c r="D1326" s="13" t="str">
        <x:v>Cent combattants humains</x:v>
      </x:c>
      <x:c r="E1326" s="13" t="str">
        <x:v>Lire Mondes</x:v>
      </x:c>
      <x:c r="F1326" s="13" t="str">
        <x:v>Reconstitution documentée V4 — nouvelle rédaction V5</x:v>
      </x:c>
      <x:c r="G1326" s="15" t="n">
        <x:v>16</x:v>
      </x:c>
      <x:c r="H1326" s="15" t="n">
        <x:v>46</x:v>
      </x:c>
    </x:row>
    <x:row r="1327" ht="52" customHeight="1">
      <x:c r="A1327" s="13" t="str">
        <x:v>HUM-042</x:v>
      </x:c>
      <x:c r="B1327" s="13" t="str">
        <x:v>Bela Marek</x:v>
      </x:c>
      <x:c r="C1327" s="13" t="str">
        <x:v>Mondes</x:v>
      </x:c>
      <x:c r="D1327" s="13" t="str">
        <x:v>Cent combattants humains</x:v>
      </x:c>
      <x:c r="E1327" s="13" t="str">
        <x:v>Lire Mondes</x:v>
      </x:c>
      <x:c r="F1327" s="13" t="str">
        <x:v>Reconstitution documentée V4 — nouvelle rédaction V5</x:v>
      </x:c>
      <x:c r="G1327" s="15" t="n">
        <x:v>16</x:v>
      </x:c>
      <x:c r="H1327" s="15" t="n">
        <x:v>47</x:v>
      </x:c>
    </x:row>
    <x:row r="1328" ht="52" customHeight="1">
      <x:c r="A1328" s="13" t="str">
        <x:v>HUM-043</x:v>
      </x:c>
      <x:c r="B1328" s="13" t="str">
        <x:v>Ciro Marek</x:v>
      </x:c>
      <x:c r="C1328" s="13" t="str">
        <x:v>Mondes</x:v>
      </x:c>
      <x:c r="D1328" s="13" t="str">
        <x:v>Cent combattants humains</x:v>
      </x:c>
      <x:c r="E1328" s="13" t="str">
        <x:v>Lire Mondes</x:v>
      </x:c>
      <x:c r="F1328" s="13" t="str">
        <x:v>Reconstitution documentée V4 — nouvelle rédaction V5</x:v>
      </x:c>
      <x:c r="G1328" s="15" t="n">
        <x:v>16</x:v>
      </x:c>
      <x:c r="H1328" s="15" t="n">
        <x:v>48</x:v>
      </x:c>
    </x:row>
    <x:row r="1329" ht="52" customHeight="1">
      <x:c r="A1329" s="13" t="str">
        <x:v>HUM-044</x:v>
      </x:c>
      <x:c r="B1329" s="13" t="str">
        <x:v>Dara Marek</x:v>
      </x:c>
      <x:c r="C1329" s="13" t="str">
        <x:v>Mondes</x:v>
      </x:c>
      <x:c r="D1329" s="13" t="str">
        <x:v>Cent combattants humains</x:v>
      </x:c>
      <x:c r="E1329" s="13" t="str">
        <x:v>Lire Mondes</x:v>
      </x:c>
      <x:c r="F1329" s="13" t="str">
        <x:v>Reconstitution documentée V4 — nouvelle rédaction V5</x:v>
      </x:c>
      <x:c r="G1329" s="15" t="n">
        <x:v>16</x:v>
      </x:c>
      <x:c r="H1329" s="15" t="n">
        <x:v>49</x:v>
      </x:c>
    </x:row>
    <x:row r="1330" ht="52" customHeight="1">
      <x:c r="A1330" s="13" t="str">
        <x:v>HUM-045</x:v>
      </x:c>
      <x:c r="B1330" s="13" t="str">
        <x:v>Eren Marek</x:v>
      </x:c>
      <x:c r="C1330" s="13" t="str">
        <x:v>Mondes</x:v>
      </x:c>
      <x:c r="D1330" s="13" t="str">
        <x:v>Cent combattants humains</x:v>
      </x:c>
      <x:c r="E1330" s="13" t="str">
        <x:v>Lire Mondes</x:v>
      </x:c>
      <x:c r="F1330" s="13" t="str">
        <x:v>Reconstitution documentée V4 — nouvelle rédaction V5</x:v>
      </x:c>
      <x:c r="G1330" s="15" t="n">
        <x:v>16</x:v>
      </x:c>
      <x:c r="H1330" s="15" t="n">
        <x:v>50</x:v>
      </x:c>
    </x:row>
    <x:row r="1331" ht="52" customHeight="1">
      <x:c r="A1331" s="13" t="str">
        <x:v>HUM-046</x:v>
      </x:c>
      <x:c r="B1331" s="13" t="str">
        <x:v>Fara Marek</x:v>
      </x:c>
      <x:c r="C1331" s="13" t="str">
        <x:v>Mondes</x:v>
      </x:c>
      <x:c r="D1331" s="13" t="str">
        <x:v>Cent combattants humains</x:v>
      </x:c>
      <x:c r="E1331" s="13" t="str">
        <x:v>Lire Mondes</x:v>
      </x:c>
      <x:c r="F1331" s="13" t="str">
        <x:v>Reconstitution documentée V4 — nouvelle rédaction V5</x:v>
      </x:c>
      <x:c r="G1331" s="15" t="n">
        <x:v>16</x:v>
      </x:c>
      <x:c r="H1331" s="15" t="n">
        <x:v>51</x:v>
      </x:c>
    </x:row>
    <x:row r="1332" ht="52" customHeight="1">
      <x:c r="A1332" s="13" t="str">
        <x:v>HUM-047</x:v>
      </x:c>
      <x:c r="B1332" s="13" t="str">
        <x:v>Galen Marek</x:v>
      </x:c>
      <x:c r="C1332" s="13" t="str">
        <x:v>Mondes</x:v>
      </x:c>
      <x:c r="D1332" s="13" t="str">
        <x:v>Cent combattants humains</x:v>
      </x:c>
      <x:c r="E1332" s="13" t="str">
        <x:v>Lire Mondes</x:v>
      </x:c>
      <x:c r="F1332" s="13" t="str">
        <x:v>Reconstitution documentée V4 — nouvelle rédaction V5</x:v>
      </x:c>
      <x:c r="G1332" s="15" t="n">
        <x:v>16</x:v>
      </x:c>
      <x:c r="H1332" s="15" t="n">
        <x:v>52</x:v>
      </x:c>
    </x:row>
    <x:row r="1333" ht="52" customHeight="1">
      <x:c r="A1333" s="13" t="str">
        <x:v>HUM-048</x:v>
      </x:c>
      <x:c r="B1333" s="13" t="str">
        <x:v>Hana Marek</x:v>
      </x:c>
      <x:c r="C1333" s="13" t="str">
        <x:v>Mondes</x:v>
      </x:c>
      <x:c r="D1333" s="13" t="str">
        <x:v>Cent combattants humains</x:v>
      </x:c>
      <x:c r="E1333" s="13" t="str">
        <x:v>Lire Mondes</x:v>
      </x:c>
      <x:c r="F1333" s="13" t="str">
        <x:v>Reconstitution documentée V4 — nouvelle rédaction V5</x:v>
      </x:c>
      <x:c r="G1333" s="15" t="n">
        <x:v>16</x:v>
      </x:c>
      <x:c r="H1333" s="15" t="n">
        <x:v>53</x:v>
      </x:c>
    </x:row>
    <x:row r="1334" ht="52" customHeight="1">
      <x:c r="A1334" s="13" t="str">
        <x:v>HUM-049</x:v>
      </x:c>
      <x:c r="B1334" s="13" t="str">
        <x:v>Ilan Marek</x:v>
      </x:c>
      <x:c r="C1334" s="13" t="str">
        <x:v>Mondes</x:v>
      </x:c>
      <x:c r="D1334" s="13" t="str">
        <x:v>Cent combattants humains</x:v>
      </x:c>
      <x:c r="E1334" s="13" t="str">
        <x:v>Lire Mondes</x:v>
      </x:c>
      <x:c r="F1334" s="13" t="str">
        <x:v>Reconstitution documentée V4 — nouvelle rédaction V5</x:v>
      </x:c>
      <x:c r="G1334" s="15" t="n">
        <x:v>16</x:v>
      </x:c>
      <x:c r="H1334" s="15" t="n">
        <x:v>54</x:v>
      </x:c>
    </x:row>
    <x:row r="1335" ht="52" customHeight="1">
      <x:c r="A1335" s="13" t="str">
        <x:v>HUM-050</x:v>
      </x:c>
      <x:c r="B1335" s="13" t="str">
        <x:v>Jora Marek</x:v>
      </x:c>
      <x:c r="C1335" s="13" t="str">
        <x:v>Mondes</x:v>
      </x:c>
      <x:c r="D1335" s="13" t="str">
        <x:v>Cent combattants humains</x:v>
      </x:c>
      <x:c r="E1335" s="13" t="str">
        <x:v>Lire Mondes</x:v>
      </x:c>
      <x:c r="F1335" s="13" t="str">
        <x:v>Reconstitution documentée V4 — nouvelle rédaction V5</x:v>
      </x:c>
      <x:c r="G1335" s="15" t="n">
        <x:v>16</x:v>
      </x:c>
      <x:c r="H1335" s="15" t="n">
        <x:v>55</x:v>
      </x:c>
    </x:row>
    <x:row r="1336" ht="52" customHeight="1">
      <x:c r="A1336" s="13" t="str">
        <x:v>HUM-051</x:v>
      </x:c>
      <x:c r="B1336" s="13" t="str">
        <x:v>Ari Vennel</x:v>
      </x:c>
      <x:c r="C1336" s="13" t="str">
        <x:v>Mondes</x:v>
      </x:c>
      <x:c r="D1336" s="13" t="str">
        <x:v>Cent combattants humains</x:v>
      </x:c>
      <x:c r="E1336" s="13" t="str">
        <x:v>Lire Mondes</x:v>
      </x:c>
      <x:c r="F1336" s="13" t="str">
        <x:v>Reconstitution documentée V4 — nouvelle rédaction V5</x:v>
      </x:c>
      <x:c r="G1336" s="15" t="n">
        <x:v>16</x:v>
      </x:c>
      <x:c r="H1336" s="15" t="n">
        <x:v>56</x:v>
      </x:c>
    </x:row>
    <x:row r="1337" ht="52" customHeight="1">
      <x:c r="A1337" s="13" t="str">
        <x:v>HUM-052</x:v>
      </x:c>
      <x:c r="B1337" s="13" t="str">
        <x:v>Bela Vennel</x:v>
      </x:c>
      <x:c r="C1337" s="13" t="str">
        <x:v>Mondes</x:v>
      </x:c>
      <x:c r="D1337" s="13" t="str">
        <x:v>Cent combattants humains</x:v>
      </x:c>
      <x:c r="E1337" s="13" t="str">
        <x:v>Lire Mondes</x:v>
      </x:c>
      <x:c r="F1337" s="13" t="str">
        <x:v>Reconstitution documentée V4 — nouvelle rédaction V5</x:v>
      </x:c>
      <x:c r="G1337" s="15" t="n">
        <x:v>16</x:v>
      </x:c>
      <x:c r="H1337" s="15" t="n">
        <x:v>57</x:v>
      </x:c>
    </x:row>
    <x:row r="1338" ht="52" customHeight="1">
      <x:c r="A1338" s="13" t="str">
        <x:v>HUM-053</x:v>
      </x:c>
      <x:c r="B1338" s="13" t="str">
        <x:v>Ciro Vennel</x:v>
      </x:c>
      <x:c r="C1338" s="13" t="str">
        <x:v>Mondes</x:v>
      </x:c>
      <x:c r="D1338" s="13" t="str">
        <x:v>Cent combattants humains</x:v>
      </x:c>
      <x:c r="E1338" s="13" t="str">
        <x:v>Lire Mondes</x:v>
      </x:c>
      <x:c r="F1338" s="13" t="str">
        <x:v>Reconstitution documentée V4 — nouvelle rédaction V5</x:v>
      </x:c>
      <x:c r="G1338" s="15" t="n">
        <x:v>16</x:v>
      </x:c>
      <x:c r="H1338" s="15" t="n">
        <x:v>58</x:v>
      </x:c>
    </x:row>
    <x:row r="1339" ht="52" customHeight="1">
      <x:c r="A1339" s="13" t="str">
        <x:v>HUM-054</x:v>
      </x:c>
      <x:c r="B1339" s="13" t="str">
        <x:v>Dara Vennel</x:v>
      </x:c>
      <x:c r="C1339" s="13" t="str">
        <x:v>Mondes</x:v>
      </x:c>
      <x:c r="D1339" s="13" t="str">
        <x:v>Cent combattants humains</x:v>
      </x:c>
      <x:c r="E1339" s="13" t="str">
        <x:v>Lire Mondes</x:v>
      </x:c>
      <x:c r="F1339" s="13" t="str">
        <x:v>Reconstitution documentée V4 — nouvelle rédaction V5</x:v>
      </x:c>
      <x:c r="G1339" s="15" t="n">
        <x:v>16</x:v>
      </x:c>
      <x:c r="H1339" s="15" t="n">
        <x:v>59</x:v>
      </x:c>
    </x:row>
    <x:row r="1340" ht="52" customHeight="1">
      <x:c r="A1340" s="13" t="str">
        <x:v>HUM-055</x:v>
      </x:c>
      <x:c r="B1340" s="13" t="str">
        <x:v>Eren Vennel</x:v>
      </x:c>
      <x:c r="C1340" s="13" t="str">
        <x:v>Mondes</x:v>
      </x:c>
      <x:c r="D1340" s="13" t="str">
        <x:v>Cent combattants humains</x:v>
      </x:c>
      <x:c r="E1340" s="13" t="str">
        <x:v>Lire Mondes</x:v>
      </x:c>
      <x:c r="F1340" s="13" t="str">
        <x:v>Reconstitution documentée V4 — nouvelle rédaction V5</x:v>
      </x:c>
      <x:c r="G1340" s="15" t="n">
        <x:v>16</x:v>
      </x:c>
      <x:c r="H1340" s="15" t="n">
        <x:v>60</x:v>
      </x:c>
    </x:row>
    <x:row r="1341" ht="52" customHeight="1">
      <x:c r="A1341" s="13" t="str">
        <x:v>HUM-056</x:v>
      </x:c>
      <x:c r="B1341" s="13" t="str">
        <x:v>Fara Vennel</x:v>
      </x:c>
      <x:c r="C1341" s="13" t="str">
        <x:v>Mondes</x:v>
      </x:c>
      <x:c r="D1341" s="13" t="str">
        <x:v>Cent combattants humains</x:v>
      </x:c>
      <x:c r="E1341" s="13" t="str">
        <x:v>Lire Mondes</x:v>
      </x:c>
      <x:c r="F1341" s="13" t="str">
        <x:v>Reconstitution documentée V4 — nouvelle rédaction V5</x:v>
      </x:c>
      <x:c r="G1341" s="15" t="n">
        <x:v>16</x:v>
      </x:c>
      <x:c r="H1341" s="15" t="n">
        <x:v>61</x:v>
      </x:c>
    </x:row>
    <x:row r="1342" ht="52" customHeight="1">
      <x:c r="A1342" s="13" t="str">
        <x:v>HUM-057</x:v>
      </x:c>
      <x:c r="B1342" s="13" t="str">
        <x:v>Galen Vennel</x:v>
      </x:c>
      <x:c r="C1342" s="13" t="str">
        <x:v>Mondes</x:v>
      </x:c>
      <x:c r="D1342" s="13" t="str">
        <x:v>Cent combattants humains</x:v>
      </x:c>
      <x:c r="E1342" s="13" t="str">
        <x:v>Lire Mondes</x:v>
      </x:c>
      <x:c r="F1342" s="13" t="str">
        <x:v>Reconstitution documentée V4 — nouvelle rédaction V5</x:v>
      </x:c>
      <x:c r="G1342" s="15" t="n">
        <x:v>16</x:v>
      </x:c>
      <x:c r="H1342" s="15" t="n">
        <x:v>62</x:v>
      </x:c>
    </x:row>
    <x:row r="1343" ht="52" customHeight="1">
      <x:c r="A1343" s="13" t="str">
        <x:v>HUM-058</x:v>
      </x:c>
      <x:c r="B1343" s="13" t="str">
        <x:v>Hana Vennel</x:v>
      </x:c>
      <x:c r="C1343" s="13" t="str">
        <x:v>Mondes</x:v>
      </x:c>
      <x:c r="D1343" s="13" t="str">
        <x:v>Cent combattants humains</x:v>
      </x:c>
      <x:c r="E1343" s="13" t="str">
        <x:v>Lire Mondes</x:v>
      </x:c>
      <x:c r="F1343" s="13" t="str">
        <x:v>Reconstitution documentée V4 — nouvelle rédaction V5</x:v>
      </x:c>
      <x:c r="G1343" s="15" t="n">
        <x:v>16</x:v>
      </x:c>
      <x:c r="H1343" s="15" t="n">
        <x:v>63</x:v>
      </x:c>
    </x:row>
    <x:row r="1344" ht="52" customHeight="1">
      <x:c r="A1344" s="13" t="str">
        <x:v>HUM-059</x:v>
      </x:c>
      <x:c r="B1344" s="13" t="str">
        <x:v>Ilan Vennel</x:v>
      </x:c>
      <x:c r="C1344" s="13" t="str">
        <x:v>Mondes</x:v>
      </x:c>
      <x:c r="D1344" s="13" t="str">
        <x:v>Cent combattants humains</x:v>
      </x:c>
      <x:c r="E1344" s="13" t="str">
        <x:v>Lire Mondes</x:v>
      </x:c>
      <x:c r="F1344" s="13" t="str">
        <x:v>Reconstitution documentée V4 — nouvelle rédaction V5</x:v>
      </x:c>
      <x:c r="G1344" s="15" t="n">
        <x:v>16</x:v>
      </x:c>
      <x:c r="H1344" s="15" t="n">
        <x:v>64</x:v>
      </x:c>
    </x:row>
    <x:row r="1345" ht="52" customHeight="1">
      <x:c r="A1345" s="13" t="str">
        <x:v>HUM-060</x:v>
      </x:c>
      <x:c r="B1345" s="13" t="str">
        <x:v>Jora Vennel</x:v>
      </x:c>
      <x:c r="C1345" s="13" t="str">
        <x:v>Mondes</x:v>
      </x:c>
      <x:c r="D1345" s="13" t="str">
        <x:v>Cent combattants humains</x:v>
      </x:c>
      <x:c r="E1345" s="13" t="str">
        <x:v>Lire Mondes</x:v>
      </x:c>
      <x:c r="F1345" s="13" t="str">
        <x:v>Reconstitution documentée V4 — nouvelle rédaction V5</x:v>
      </x:c>
      <x:c r="G1345" s="15" t="n">
        <x:v>16</x:v>
      </x:c>
      <x:c r="H1345" s="15" t="n">
        <x:v>65</x:v>
      </x:c>
    </x:row>
    <x:row r="1346" ht="52" customHeight="1">
      <x:c r="A1346" s="13" t="str">
        <x:v>HUM-061</x:v>
      </x:c>
      <x:c r="B1346" s="13" t="str">
        <x:v>Ari Ortez</x:v>
      </x:c>
      <x:c r="C1346" s="13" t="str">
        <x:v>Mondes</x:v>
      </x:c>
      <x:c r="D1346" s="13" t="str">
        <x:v>Cent combattants humains</x:v>
      </x:c>
      <x:c r="E1346" s="13" t="str">
        <x:v>Lire Mondes</x:v>
      </x:c>
      <x:c r="F1346" s="13" t="str">
        <x:v>Reconstitution documentée V4 — nouvelle rédaction V5</x:v>
      </x:c>
      <x:c r="G1346" s="15" t="n">
        <x:v>16</x:v>
      </x:c>
      <x:c r="H1346" s="15" t="n">
        <x:v>66</x:v>
      </x:c>
    </x:row>
    <x:row r="1347" ht="52" customHeight="1">
      <x:c r="A1347" s="13" t="str">
        <x:v>HUM-062</x:v>
      </x:c>
      <x:c r="B1347" s="13" t="str">
        <x:v>Bela Ortez</x:v>
      </x:c>
      <x:c r="C1347" s="13" t="str">
        <x:v>Mondes</x:v>
      </x:c>
      <x:c r="D1347" s="13" t="str">
        <x:v>Cent combattants humains</x:v>
      </x:c>
      <x:c r="E1347" s="13" t="str">
        <x:v>Lire Mondes</x:v>
      </x:c>
      <x:c r="F1347" s="13" t="str">
        <x:v>Reconstitution documentée V4 — nouvelle rédaction V5</x:v>
      </x:c>
      <x:c r="G1347" s="15" t="n">
        <x:v>16</x:v>
      </x:c>
      <x:c r="H1347" s="15" t="n">
        <x:v>67</x:v>
      </x:c>
    </x:row>
    <x:row r="1348" ht="52" customHeight="1">
      <x:c r="A1348" s="13" t="str">
        <x:v>HUM-063</x:v>
      </x:c>
      <x:c r="B1348" s="13" t="str">
        <x:v>Ciro Ortez</x:v>
      </x:c>
      <x:c r="C1348" s="13" t="str">
        <x:v>Mondes</x:v>
      </x:c>
      <x:c r="D1348" s="13" t="str">
        <x:v>Cent combattants humains</x:v>
      </x:c>
      <x:c r="E1348" s="13" t="str">
        <x:v>Lire Mondes</x:v>
      </x:c>
      <x:c r="F1348" s="13" t="str">
        <x:v>Reconstitution documentée V4 — nouvelle rédaction V5</x:v>
      </x:c>
      <x:c r="G1348" s="15" t="n">
        <x:v>16</x:v>
      </x:c>
      <x:c r="H1348" s="15" t="n">
        <x:v>68</x:v>
      </x:c>
    </x:row>
    <x:row r="1349" ht="52" customHeight="1">
      <x:c r="A1349" s="13" t="str">
        <x:v>HUM-064</x:v>
      </x:c>
      <x:c r="B1349" s="13" t="str">
        <x:v>Dara Ortez</x:v>
      </x:c>
      <x:c r="C1349" s="13" t="str">
        <x:v>Mondes</x:v>
      </x:c>
      <x:c r="D1349" s="13" t="str">
        <x:v>Cent combattants humains</x:v>
      </x:c>
      <x:c r="E1349" s="13" t="str">
        <x:v>Lire Mondes</x:v>
      </x:c>
      <x:c r="F1349" s="13" t="str">
        <x:v>Reconstitution documentée V4 — nouvelle rédaction V5</x:v>
      </x:c>
      <x:c r="G1349" s="15" t="n">
        <x:v>16</x:v>
      </x:c>
      <x:c r="H1349" s="15" t="n">
        <x:v>69</x:v>
      </x:c>
    </x:row>
    <x:row r="1350" ht="52" customHeight="1">
      <x:c r="A1350" s="13" t="str">
        <x:v>HUM-065</x:v>
      </x:c>
      <x:c r="B1350" s="13" t="str">
        <x:v>Eren Ortez</x:v>
      </x:c>
      <x:c r="C1350" s="13" t="str">
        <x:v>Mondes</x:v>
      </x:c>
      <x:c r="D1350" s="13" t="str">
        <x:v>Cent combattants humains</x:v>
      </x:c>
      <x:c r="E1350" s="13" t="str">
        <x:v>Lire Mondes</x:v>
      </x:c>
      <x:c r="F1350" s="13" t="str">
        <x:v>Reconstitution documentée V4 — nouvelle rédaction V5</x:v>
      </x:c>
      <x:c r="G1350" s="15" t="n">
        <x:v>16</x:v>
      </x:c>
      <x:c r="H1350" s="15" t="n">
        <x:v>70</x:v>
      </x:c>
    </x:row>
    <x:row r="1351" ht="52" customHeight="1">
      <x:c r="A1351" s="13" t="str">
        <x:v>HUM-066</x:v>
      </x:c>
      <x:c r="B1351" s="13" t="str">
        <x:v>Fara Ortez</x:v>
      </x:c>
      <x:c r="C1351" s="13" t="str">
        <x:v>Mondes</x:v>
      </x:c>
      <x:c r="D1351" s="13" t="str">
        <x:v>Cent combattants humains</x:v>
      </x:c>
      <x:c r="E1351" s="13" t="str">
        <x:v>Lire Mondes</x:v>
      </x:c>
      <x:c r="F1351" s="13" t="str">
        <x:v>Reconstitution documentée V4 — nouvelle rédaction V5</x:v>
      </x:c>
      <x:c r="G1351" s="15" t="n">
        <x:v>16</x:v>
      </x:c>
      <x:c r="H1351" s="15" t="n">
        <x:v>71</x:v>
      </x:c>
    </x:row>
    <x:row r="1352" ht="52" customHeight="1">
      <x:c r="A1352" s="13" t="str">
        <x:v>HUM-067</x:v>
      </x:c>
      <x:c r="B1352" s="13" t="str">
        <x:v>Galen Ortez</x:v>
      </x:c>
      <x:c r="C1352" s="13" t="str">
        <x:v>Mondes</x:v>
      </x:c>
      <x:c r="D1352" s="13" t="str">
        <x:v>Cent combattants humains</x:v>
      </x:c>
      <x:c r="E1352" s="13" t="str">
        <x:v>Lire Mondes</x:v>
      </x:c>
      <x:c r="F1352" s="13" t="str">
        <x:v>Reconstitution documentée V4 — nouvelle rédaction V5</x:v>
      </x:c>
      <x:c r="G1352" s="15" t="n">
        <x:v>16</x:v>
      </x:c>
      <x:c r="H1352" s="15" t="n">
        <x:v>72</x:v>
      </x:c>
    </x:row>
    <x:row r="1353" ht="52" customHeight="1">
      <x:c r="A1353" s="13" t="str">
        <x:v>HUM-068</x:v>
      </x:c>
      <x:c r="B1353" s="13" t="str">
        <x:v>Hana Ortez</x:v>
      </x:c>
      <x:c r="C1353" s="13" t="str">
        <x:v>Mondes</x:v>
      </x:c>
      <x:c r="D1353" s="13" t="str">
        <x:v>Cent combattants humains</x:v>
      </x:c>
      <x:c r="E1353" s="13" t="str">
        <x:v>Lire Mondes</x:v>
      </x:c>
      <x:c r="F1353" s="13" t="str">
        <x:v>Reconstitution documentée V4 — nouvelle rédaction V5</x:v>
      </x:c>
      <x:c r="G1353" s="15" t="n">
        <x:v>16</x:v>
      </x:c>
      <x:c r="H1353" s="15" t="n">
        <x:v>73</x:v>
      </x:c>
    </x:row>
    <x:row r="1354" ht="52" customHeight="1">
      <x:c r="A1354" s="13" t="str">
        <x:v>HUM-069</x:v>
      </x:c>
      <x:c r="B1354" s="13" t="str">
        <x:v>Ilan Ortez</x:v>
      </x:c>
      <x:c r="C1354" s="13" t="str">
        <x:v>Mondes</x:v>
      </x:c>
      <x:c r="D1354" s="13" t="str">
        <x:v>Cent combattants humains</x:v>
      </x:c>
      <x:c r="E1354" s="13" t="str">
        <x:v>Lire Mondes</x:v>
      </x:c>
      <x:c r="F1354" s="13" t="str">
        <x:v>Reconstitution documentée V4 — nouvelle rédaction V5</x:v>
      </x:c>
      <x:c r="G1354" s="15" t="n">
        <x:v>16</x:v>
      </x:c>
      <x:c r="H1354" s="15" t="n">
        <x:v>74</x:v>
      </x:c>
    </x:row>
    <x:row r="1355" ht="52" customHeight="1">
      <x:c r="A1355" s="13" t="str">
        <x:v>HUM-070</x:v>
      </x:c>
      <x:c r="B1355" s="13" t="str">
        <x:v>Jora Ortez</x:v>
      </x:c>
      <x:c r="C1355" s="13" t="str">
        <x:v>Mondes</x:v>
      </x:c>
      <x:c r="D1355" s="13" t="str">
        <x:v>Cent combattants humains</x:v>
      </x:c>
      <x:c r="E1355" s="13" t="str">
        <x:v>Lire Mondes</x:v>
      </x:c>
      <x:c r="F1355" s="13" t="str">
        <x:v>Reconstitution documentée V4 — nouvelle rédaction V5</x:v>
      </x:c>
      <x:c r="G1355" s="15" t="n">
        <x:v>16</x:v>
      </x:c>
      <x:c r="H1355" s="15" t="n">
        <x:v>75</x:v>
      </x:c>
    </x:row>
    <x:row r="1356" ht="52" customHeight="1">
      <x:c r="A1356" s="13" t="str">
        <x:v>HUM-071</x:v>
      </x:c>
      <x:c r="B1356" s="13" t="str">
        <x:v>Ari Kiran</x:v>
      </x:c>
      <x:c r="C1356" s="13" t="str">
        <x:v>Mondes</x:v>
      </x:c>
      <x:c r="D1356" s="13" t="str">
        <x:v>Cent combattants humains</x:v>
      </x:c>
      <x:c r="E1356" s="13" t="str">
        <x:v>Lire Mondes</x:v>
      </x:c>
      <x:c r="F1356" s="13" t="str">
        <x:v>Reconstitution documentée V4 — nouvelle rédaction V5</x:v>
      </x:c>
      <x:c r="G1356" s="15" t="n">
        <x:v>16</x:v>
      </x:c>
      <x:c r="H1356" s="15" t="n">
        <x:v>76</x:v>
      </x:c>
    </x:row>
    <x:row r="1357" ht="52" customHeight="1">
      <x:c r="A1357" s="13" t="str">
        <x:v>HUM-072</x:v>
      </x:c>
      <x:c r="B1357" s="13" t="str">
        <x:v>Bela Kiran</x:v>
      </x:c>
      <x:c r="C1357" s="13" t="str">
        <x:v>Mondes</x:v>
      </x:c>
      <x:c r="D1357" s="13" t="str">
        <x:v>Cent combattants humains</x:v>
      </x:c>
      <x:c r="E1357" s="13" t="str">
        <x:v>Lire Mondes</x:v>
      </x:c>
      <x:c r="F1357" s="13" t="str">
        <x:v>Reconstitution documentée V4 — nouvelle rédaction V5</x:v>
      </x:c>
      <x:c r="G1357" s="15" t="n">
        <x:v>16</x:v>
      </x:c>
      <x:c r="H1357" s="15" t="n">
        <x:v>77</x:v>
      </x:c>
    </x:row>
    <x:row r="1358" ht="52" customHeight="1">
      <x:c r="A1358" s="13" t="str">
        <x:v>HUM-073</x:v>
      </x:c>
      <x:c r="B1358" s="13" t="str">
        <x:v>Ciro Kiran</x:v>
      </x:c>
      <x:c r="C1358" s="13" t="str">
        <x:v>Mondes</x:v>
      </x:c>
      <x:c r="D1358" s="13" t="str">
        <x:v>Cent combattants humains</x:v>
      </x:c>
      <x:c r="E1358" s="13" t="str">
        <x:v>Lire Mondes</x:v>
      </x:c>
      <x:c r="F1358" s="13" t="str">
        <x:v>Reconstitution documentée V4 — nouvelle rédaction V5</x:v>
      </x:c>
      <x:c r="G1358" s="15" t="n">
        <x:v>16</x:v>
      </x:c>
      <x:c r="H1358" s="15" t="n">
        <x:v>78</x:v>
      </x:c>
    </x:row>
    <x:row r="1359" ht="52" customHeight="1">
      <x:c r="A1359" s="13" t="str">
        <x:v>HUM-074</x:v>
      </x:c>
      <x:c r="B1359" s="13" t="str">
        <x:v>Dara Kiran</x:v>
      </x:c>
      <x:c r="C1359" s="13" t="str">
        <x:v>Mondes</x:v>
      </x:c>
      <x:c r="D1359" s="13" t="str">
        <x:v>Cent combattants humains</x:v>
      </x:c>
      <x:c r="E1359" s="13" t="str">
        <x:v>Lire Mondes</x:v>
      </x:c>
      <x:c r="F1359" s="13" t="str">
        <x:v>Reconstitution documentée V4 — nouvelle rédaction V5</x:v>
      </x:c>
      <x:c r="G1359" s="15" t="n">
        <x:v>16</x:v>
      </x:c>
      <x:c r="H1359" s="15" t="n">
        <x:v>79</x:v>
      </x:c>
    </x:row>
    <x:row r="1360" ht="52" customHeight="1">
      <x:c r="A1360" s="13" t="str">
        <x:v>HUM-075</x:v>
      </x:c>
      <x:c r="B1360" s="13" t="str">
        <x:v>Eren Kiran</x:v>
      </x:c>
      <x:c r="C1360" s="13" t="str">
        <x:v>Mondes</x:v>
      </x:c>
      <x:c r="D1360" s="13" t="str">
        <x:v>Cent combattants humains</x:v>
      </x:c>
      <x:c r="E1360" s="13" t="str">
        <x:v>Lire Mondes</x:v>
      </x:c>
      <x:c r="F1360" s="13" t="str">
        <x:v>Reconstitution documentée V4 — nouvelle rédaction V5</x:v>
      </x:c>
      <x:c r="G1360" s="15" t="n">
        <x:v>16</x:v>
      </x:c>
      <x:c r="H1360" s="15" t="n">
        <x:v>80</x:v>
      </x:c>
    </x:row>
    <x:row r="1361" ht="52" customHeight="1">
      <x:c r="A1361" s="13" t="str">
        <x:v>HUM-076</x:v>
      </x:c>
      <x:c r="B1361" s="13" t="str">
        <x:v>Fara Kiran</x:v>
      </x:c>
      <x:c r="C1361" s="13" t="str">
        <x:v>Mondes</x:v>
      </x:c>
      <x:c r="D1361" s="13" t="str">
        <x:v>Cent combattants humains</x:v>
      </x:c>
      <x:c r="E1361" s="13" t="str">
        <x:v>Lire Mondes</x:v>
      </x:c>
      <x:c r="F1361" s="13" t="str">
        <x:v>Reconstitution documentée V4 — nouvelle rédaction V5</x:v>
      </x:c>
      <x:c r="G1361" s="15" t="n">
        <x:v>16</x:v>
      </x:c>
      <x:c r="H1361" s="15" t="n">
        <x:v>81</x:v>
      </x:c>
    </x:row>
    <x:row r="1362" ht="52" customHeight="1">
      <x:c r="A1362" s="13" t="str">
        <x:v>HUM-077</x:v>
      </x:c>
      <x:c r="B1362" s="13" t="str">
        <x:v>Galen Kiran</x:v>
      </x:c>
      <x:c r="C1362" s="13" t="str">
        <x:v>Mondes</x:v>
      </x:c>
      <x:c r="D1362" s="13" t="str">
        <x:v>Cent combattants humains</x:v>
      </x:c>
      <x:c r="E1362" s="13" t="str">
        <x:v>Lire Mondes</x:v>
      </x:c>
      <x:c r="F1362" s="13" t="str">
        <x:v>Reconstitution documentée V4 — nouvelle rédaction V5</x:v>
      </x:c>
      <x:c r="G1362" s="15" t="n">
        <x:v>16</x:v>
      </x:c>
      <x:c r="H1362" s="15" t="n">
        <x:v>82</x:v>
      </x:c>
    </x:row>
    <x:row r="1363" ht="52" customHeight="1">
      <x:c r="A1363" s="13" t="str">
        <x:v>HUM-078</x:v>
      </x:c>
      <x:c r="B1363" s="13" t="str">
        <x:v>Hana Kiran</x:v>
      </x:c>
      <x:c r="C1363" s="13" t="str">
        <x:v>Mondes</x:v>
      </x:c>
      <x:c r="D1363" s="13" t="str">
        <x:v>Cent combattants humains</x:v>
      </x:c>
      <x:c r="E1363" s="13" t="str">
        <x:v>Lire Mondes</x:v>
      </x:c>
      <x:c r="F1363" s="13" t="str">
        <x:v>Reconstitution documentée V4 — nouvelle rédaction V5</x:v>
      </x:c>
      <x:c r="G1363" s="15" t="n">
        <x:v>16</x:v>
      </x:c>
      <x:c r="H1363" s="15" t="n">
        <x:v>83</x:v>
      </x:c>
    </x:row>
    <x:row r="1364" ht="52" customHeight="1">
      <x:c r="A1364" s="13" t="str">
        <x:v>HUM-079</x:v>
      </x:c>
      <x:c r="B1364" s="13" t="str">
        <x:v>Ilan Kiran</x:v>
      </x:c>
      <x:c r="C1364" s="13" t="str">
        <x:v>Mondes</x:v>
      </x:c>
      <x:c r="D1364" s="13" t="str">
        <x:v>Cent combattants humains</x:v>
      </x:c>
      <x:c r="E1364" s="13" t="str">
        <x:v>Lire Mondes</x:v>
      </x:c>
      <x:c r="F1364" s="13" t="str">
        <x:v>Reconstitution documentée V4 — nouvelle rédaction V5</x:v>
      </x:c>
      <x:c r="G1364" s="15" t="n">
        <x:v>16</x:v>
      </x:c>
      <x:c r="H1364" s="15" t="n">
        <x:v>84</x:v>
      </x:c>
    </x:row>
    <x:row r="1365" ht="52" customHeight="1">
      <x:c r="A1365" s="13" t="str">
        <x:v>HUM-080</x:v>
      </x:c>
      <x:c r="B1365" s="13" t="str">
        <x:v>Jora Kiran</x:v>
      </x:c>
      <x:c r="C1365" s="13" t="str">
        <x:v>Mondes</x:v>
      </x:c>
      <x:c r="D1365" s="13" t="str">
        <x:v>Cent combattants humains</x:v>
      </x:c>
      <x:c r="E1365" s="13" t="str">
        <x:v>Lire Mondes</x:v>
      </x:c>
      <x:c r="F1365" s="13" t="str">
        <x:v>Reconstitution documentée V4 — nouvelle rédaction V5</x:v>
      </x:c>
      <x:c r="G1365" s="15" t="n">
        <x:v>16</x:v>
      </x:c>
      <x:c r="H1365" s="15" t="n">
        <x:v>85</x:v>
      </x:c>
    </x:row>
    <x:row r="1366" ht="52" customHeight="1">
      <x:c r="A1366" s="13" t="str">
        <x:v>HUM-081</x:v>
      </x:c>
      <x:c r="B1366" s="13" t="str">
        <x:v>Ari Dalen</x:v>
      </x:c>
      <x:c r="C1366" s="13" t="str">
        <x:v>Mondes</x:v>
      </x:c>
      <x:c r="D1366" s="13" t="str">
        <x:v>Cent combattants humains</x:v>
      </x:c>
      <x:c r="E1366" s="13" t="str">
        <x:v>Lire Mondes</x:v>
      </x:c>
      <x:c r="F1366" s="13" t="str">
        <x:v>Reconstitution documentée V4 — nouvelle rédaction V5</x:v>
      </x:c>
      <x:c r="G1366" s="15" t="n">
        <x:v>16</x:v>
      </x:c>
      <x:c r="H1366" s="15" t="n">
        <x:v>86</x:v>
      </x:c>
    </x:row>
    <x:row r="1367" ht="52" customHeight="1">
      <x:c r="A1367" s="13" t="str">
        <x:v>HUM-082</x:v>
      </x:c>
      <x:c r="B1367" s="13" t="str">
        <x:v>Bela Dalen</x:v>
      </x:c>
      <x:c r="C1367" s="13" t="str">
        <x:v>Mondes</x:v>
      </x:c>
      <x:c r="D1367" s="13" t="str">
        <x:v>Cent combattants humains</x:v>
      </x:c>
      <x:c r="E1367" s="13" t="str">
        <x:v>Lire Mondes</x:v>
      </x:c>
      <x:c r="F1367" s="13" t="str">
        <x:v>Reconstitution documentée V4 — nouvelle rédaction V5</x:v>
      </x:c>
      <x:c r="G1367" s="15" t="n">
        <x:v>16</x:v>
      </x:c>
      <x:c r="H1367" s="15" t="n">
        <x:v>87</x:v>
      </x:c>
    </x:row>
    <x:row r="1368" ht="52" customHeight="1">
      <x:c r="A1368" s="13" t="str">
        <x:v>HUM-083</x:v>
      </x:c>
      <x:c r="B1368" s="13" t="str">
        <x:v>Ciro Dalen</x:v>
      </x:c>
      <x:c r="C1368" s="13" t="str">
        <x:v>Mondes</x:v>
      </x:c>
      <x:c r="D1368" s="13" t="str">
        <x:v>Cent combattants humains</x:v>
      </x:c>
      <x:c r="E1368" s="13" t="str">
        <x:v>Lire Mondes</x:v>
      </x:c>
      <x:c r="F1368" s="13" t="str">
        <x:v>Reconstitution documentée V4 — nouvelle rédaction V5</x:v>
      </x:c>
      <x:c r="G1368" s="15" t="n">
        <x:v>16</x:v>
      </x:c>
      <x:c r="H1368" s="15" t="n">
        <x:v>88</x:v>
      </x:c>
    </x:row>
    <x:row r="1369" ht="52" customHeight="1">
      <x:c r="A1369" s="13" t="str">
        <x:v>HUM-084</x:v>
      </x:c>
      <x:c r="B1369" s="13" t="str">
        <x:v>Dara Dalen</x:v>
      </x:c>
      <x:c r="C1369" s="13" t="str">
        <x:v>Mondes</x:v>
      </x:c>
      <x:c r="D1369" s="13" t="str">
        <x:v>Cent combattants humains</x:v>
      </x:c>
      <x:c r="E1369" s="13" t="str">
        <x:v>Lire Mondes</x:v>
      </x:c>
      <x:c r="F1369" s="13" t="str">
        <x:v>Reconstitution documentée V4 — nouvelle rédaction V5</x:v>
      </x:c>
      <x:c r="G1369" s="15" t="n">
        <x:v>16</x:v>
      </x:c>
      <x:c r="H1369" s="15" t="n">
        <x:v>89</x:v>
      </x:c>
    </x:row>
    <x:row r="1370" ht="52" customHeight="1">
      <x:c r="A1370" s="13" t="str">
        <x:v>HUM-085</x:v>
      </x:c>
      <x:c r="B1370" s="13" t="str">
        <x:v>Eren Dalen</x:v>
      </x:c>
      <x:c r="C1370" s="13" t="str">
        <x:v>Mondes</x:v>
      </x:c>
      <x:c r="D1370" s="13" t="str">
        <x:v>Cent combattants humains</x:v>
      </x:c>
      <x:c r="E1370" s="13" t="str">
        <x:v>Lire Mondes</x:v>
      </x:c>
      <x:c r="F1370" s="13" t="str">
        <x:v>Reconstitution documentée V4 — nouvelle rédaction V5</x:v>
      </x:c>
      <x:c r="G1370" s="15" t="n">
        <x:v>16</x:v>
      </x:c>
      <x:c r="H1370" s="15" t="n">
        <x:v>90</x:v>
      </x:c>
    </x:row>
    <x:row r="1371" ht="52" customHeight="1">
      <x:c r="A1371" s="13" t="str">
        <x:v>HUM-086</x:v>
      </x:c>
      <x:c r="B1371" s="13" t="str">
        <x:v>Fara Dalen</x:v>
      </x:c>
      <x:c r="C1371" s="13" t="str">
        <x:v>Mondes</x:v>
      </x:c>
      <x:c r="D1371" s="13" t="str">
        <x:v>Cent combattants humains</x:v>
      </x:c>
      <x:c r="E1371" s="13" t="str">
        <x:v>Lire Mondes</x:v>
      </x:c>
      <x:c r="F1371" s="13" t="str">
        <x:v>Reconstitution documentée V4 — nouvelle rédaction V5</x:v>
      </x:c>
      <x:c r="G1371" s="15" t="n">
        <x:v>16</x:v>
      </x:c>
      <x:c r="H1371" s="15" t="n">
        <x:v>91</x:v>
      </x:c>
    </x:row>
    <x:row r="1372" ht="52" customHeight="1">
      <x:c r="A1372" s="13" t="str">
        <x:v>HUM-087</x:v>
      </x:c>
      <x:c r="B1372" s="13" t="str">
        <x:v>Galen Dalen</x:v>
      </x:c>
      <x:c r="C1372" s="13" t="str">
        <x:v>Mondes</x:v>
      </x:c>
      <x:c r="D1372" s="13" t="str">
        <x:v>Cent combattants humains</x:v>
      </x:c>
      <x:c r="E1372" s="13" t="str">
        <x:v>Lire Mondes</x:v>
      </x:c>
      <x:c r="F1372" s="13" t="str">
        <x:v>Reconstitution documentée V4 — nouvelle rédaction V5</x:v>
      </x:c>
      <x:c r="G1372" s="15" t="n">
        <x:v>16</x:v>
      </x:c>
      <x:c r="H1372" s="15" t="n">
        <x:v>92</x:v>
      </x:c>
    </x:row>
    <x:row r="1373" ht="52" customHeight="1">
      <x:c r="A1373" s="13" t="str">
        <x:v>HUM-088</x:v>
      </x:c>
      <x:c r="B1373" s="13" t="str">
        <x:v>Hana Dalen</x:v>
      </x:c>
      <x:c r="C1373" s="13" t="str">
        <x:v>Mondes</x:v>
      </x:c>
      <x:c r="D1373" s="13" t="str">
        <x:v>Cent combattants humains</x:v>
      </x:c>
      <x:c r="E1373" s="13" t="str">
        <x:v>Lire Mondes</x:v>
      </x:c>
      <x:c r="F1373" s="13" t="str">
        <x:v>Reconstitution documentée V4 — nouvelle rédaction V5</x:v>
      </x:c>
      <x:c r="G1373" s="15" t="n">
        <x:v>16</x:v>
      </x:c>
      <x:c r="H1373" s="15" t="n">
        <x:v>93</x:v>
      </x:c>
    </x:row>
    <x:row r="1374" ht="52" customHeight="1">
      <x:c r="A1374" s="13" t="str">
        <x:v>HUM-089</x:v>
      </x:c>
      <x:c r="B1374" s="13" t="str">
        <x:v>Ilan Dalen</x:v>
      </x:c>
      <x:c r="C1374" s="13" t="str">
        <x:v>Mondes</x:v>
      </x:c>
      <x:c r="D1374" s="13" t="str">
        <x:v>Cent combattants humains</x:v>
      </x:c>
      <x:c r="E1374" s="13" t="str">
        <x:v>Lire Mondes</x:v>
      </x:c>
      <x:c r="F1374" s="13" t="str">
        <x:v>Reconstitution documentée V4 — nouvelle rédaction V5</x:v>
      </x:c>
      <x:c r="G1374" s="15" t="n">
        <x:v>16</x:v>
      </x:c>
      <x:c r="H1374" s="15" t="n">
        <x:v>94</x:v>
      </x:c>
    </x:row>
    <x:row r="1375" ht="52" customHeight="1">
      <x:c r="A1375" s="13" t="str">
        <x:v>HUM-090</x:v>
      </x:c>
      <x:c r="B1375" s="13" t="str">
        <x:v>Jora Dalen</x:v>
      </x:c>
      <x:c r="C1375" s="13" t="str">
        <x:v>Mondes</x:v>
      </x:c>
      <x:c r="D1375" s="13" t="str">
        <x:v>Cent combattants humains</x:v>
      </x:c>
      <x:c r="E1375" s="13" t="str">
        <x:v>Lire Mondes</x:v>
      </x:c>
      <x:c r="F1375" s="13" t="str">
        <x:v>Reconstitution documentée V4 — nouvelle rédaction V5</x:v>
      </x:c>
      <x:c r="G1375" s="15" t="n">
        <x:v>16</x:v>
      </x:c>
      <x:c r="H1375" s="15" t="n">
        <x:v>95</x:v>
      </x:c>
    </x:row>
    <x:row r="1376" ht="52" customHeight="1">
      <x:c r="A1376" s="13" t="str">
        <x:v>HUM-091</x:v>
      </x:c>
      <x:c r="B1376" s="13" t="str">
        <x:v>Ari Roan</x:v>
      </x:c>
      <x:c r="C1376" s="13" t="str">
        <x:v>Mondes</x:v>
      </x:c>
      <x:c r="D1376" s="13" t="str">
        <x:v>Cent combattants humains</x:v>
      </x:c>
      <x:c r="E1376" s="13" t="str">
        <x:v>Lire Mondes</x:v>
      </x:c>
      <x:c r="F1376" s="13" t="str">
        <x:v>Reconstitution documentée V4 — nouvelle rédaction V5</x:v>
      </x:c>
      <x:c r="G1376" s="15" t="n">
        <x:v>16</x:v>
      </x:c>
      <x:c r="H1376" s="15" t="n">
        <x:v>96</x:v>
      </x:c>
    </x:row>
    <x:row r="1377" ht="52" customHeight="1">
      <x:c r="A1377" s="13" t="str">
        <x:v>HUM-092</x:v>
      </x:c>
      <x:c r="B1377" s="13" t="str">
        <x:v>Bela Roan</x:v>
      </x:c>
      <x:c r="C1377" s="13" t="str">
        <x:v>Mondes</x:v>
      </x:c>
      <x:c r="D1377" s="13" t="str">
        <x:v>Cent combattants humains</x:v>
      </x:c>
      <x:c r="E1377" s="13" t="str">
        <x:v>Lire Mondes</x:v>
      </x:c>
      <x:c r="F1377" s="13" t="str">
        <x:v>Reconstitution documentée V4 — nouvelle rédaction V5</x:v>
      </x:c>
      <x:c r="G1377" s="15" t="n">
        <x:v>16</x:v>
      </x:c>
      <x:c r="H1377" s="15" t="n">
        <x:v>97</x:v>
      </x:c>
    </x:row>
    <x:row r="1378" ht="52" customHeight="1">
      <x:c r="A1378" s="13" t="str">
        <x:v>HUM-093</x:v>
      </x:c>
      <x:c r="B1378" s="13" t="str">
        <x:v>Ciro Roan</x:v>
      </x:c>
      <x:c r="C1378" s="13" t="str">
        <x:v>Mondes</x:v>
      </x:c>
      <x:c r="D1378" s="13" t="str">
        <x:v>Cent combattants humains</x:v>
      </x:c>
      <x:c r="E1378" s="13" t="str">
        <x:v>Lire Mondes</x:v>
      </x:c>
      <x:c r="F1378" s="13" t="str">
        <x:v>Reconstitution documentée V4 — nouvelle rédaction V5</x:v>
      </x:c>
      <x:c r="G1378" s="15" t="n">
        <x:v>16</x:v>
      </x:c>
      <x:c r="H1378" s="15" t="n">
        <x:v>98</x:v>
      </x:c>
    </x:row>
    <x:row r="1379" ht="52" customHeight="1">
      <x:c r="A1379" s="13" t="str">
        <x:v>HUM-094</x:v>
      </x:c>
      <x:c r="B1379" s="13" t="str">
        <x:v>Dara Roan</x:v>
      </x:c>
      <x:c r="C1379" s="13" t="str">
        <x:v>Mondes</x:v>
      </x:c>
      <x:c r="D1379" s="13" t="str">
        <x:v>Cent combattants humains</x:v>
      </x:c>
      <x:c r="E1379" s="13" t="str">
        <x:v>Lire Mondes</x:v>
      </x:c>
      <x:c r="F1379" s="13" t="str">
        <x:v>Reconstitution documentée V4 — nouvelle rédaction V5</x:v>
      </x:c>
      <x:c r="G1379" s="15" t="n">
        <x:v>16</x:v>
      </x:c>
      <x:c r="H1379" s="15" t="n">
        <x:v>99</x:v>
      </x:c>
    </x:row>
    <x:row r="1380" ht="52" customHeight="1">
      <x:c r="A1380" s="13" t="str">
        <x:v>HUM-095</x:v>
      </x:c>
      <x:c r="B1380" s="13" t="str">
        <x:v>Eren Roan</x:v>
      </x:c>
      <x:c r="C1380" s="13" t="str">
        <x:v>Mondes</x:v>
      </x:c>
      <x:c r="D1380" s="13" t="str">
        <x:v>Cent combattants humains</x:v>
      </x:c>
      <x:c r="E1380" s="13" t="str">
        <x:v>Lire Mondes</x:v>
      </x:c>
      <x:c r="F1380" s="13" t="str">
        <x:v>Reconstitution documentée V4 — nouvelle rédaction V5</x:v>
      </x:c>
      <x:c r="G1380" s="15" t="n">
        <x:v>16</x:v>
      </x:c>
      <x:c r="H1380" s="15" t="n">
        <x:v>100</x:v>
      </x:c>
    </x:row>
    <x:row r="1381" ht="52" customHeight="1">
      <x:c r="A1381" s="13" t="str">
        <x:v>HUM-096</x:v>
      </x:c>
      <x:c r="B1381" s="13" t="str">
        <x:v>Fara Roan</x:v>
      </x:c>
      <x:c r="C1381" s="13" t="str">
        <x:v>Mondes</x:v>
      </x:c>
      <x:c r="D1381" s="13" t="str">
        <x:v>Cent combattants humains</x:v>
      </x:c>
      <x:c r="E1381" s="13" t="str">
        <x:v>Lire Mondes</x:v>
      </x:c>
      <x:c r="F1381" s="13" t="str">
        <x:v>Reconstitution documentée V4 — nouvelle rédaction V5</x:v>
      </x:c>
      <x:c r="G1381" s="15" t="n">
        <x:v>16</x:v>
      </x:c>
      <x:c r="H1381" s="15" t="n">
        <x:v>101</x:v>
      </x:c>
    </x:row>
    <x:row r="1382" ht="52" customHeight="1">
      <x:c r="A1382" s="13" t="str">
        <x:v>HUM-097</x:v>
      </x:c>
      <x:c r="B1382" s="13" t="str">
        <x:v>Galen Roan</x:v>
      </x:c>
      <x:c r="C1382" s="13" t="str">
        <x:v>Mondes</x:v>
      </x:c>
      <x:c r="D1382" s="13" t="str">
        <x:v>Cent combattants humains</x:v>
      </x:c>
      <x:c r="E1382" s="13" t="str">
        <x:v>Lire Mondes</x:v>
      </x:c>
      <x:c r="F1382" s="13" t="str">
        <x:v>Reconstitution documentée V4 — nouvelle rédaction V5</x:v>
      </x:c>
      <x:c r="G1382" s="15" t="n">
        <x:v>16</x:v>
      </x:c>
      <x:c r="H1382" s="15" t="n">
        <x:v>102</x:v>
      </x:c>
    </x:row>
    <x:row r="1383" ht="52" customHeight="1">
      <x:c r="A1383" s="13" t="str">
        <x:v>HUM-098</x:v>
      </x:c>
      <x:c r="B1383" s="13" t="str">
        <x:v>Hana Roan</x:v>
      </x:c>
      <x:c r="C1383" s="13" t="str">
        <x:v>Mondes</x:v>
      </x:c>
      <x:c r="D1383" s="13" t="str">
        <x:v>Cent combattants humains</x:v>
      </x:c>
      <x:c r="E1383" s="13" t="str">
        <x:v>Lire Mondes</x:v>
      </x:c>
      <x:c r="F1383" s="13" t="str">
        <x:v>Reconstitution documentée V4 — nouvelle rédaction V5</x:v>
      </x:c>
      <x:c r="G1383" s="15" t="n">
        <x:v>16</x:v>
      </x:c>
      <x:c r="H1383" s="15" t="n">
        <x:v>103</x:v>
      </x:c>
    </x:row>
    <x:row r="1384" ht="52" customHeight="1">
      <x:c r="A1384" s="13" t="str">
        <x:v>HUM-099</x:v>
      </x:c>
      <x:c r="B1384" s="13" t="str">
        <x:v>Ilan Roan</x:v>
      </x:c>
      <x:c r="C1384" s="13" t="str">
        <x:v>Mondes</x:v>
      </x:c>
      <x:c r="D1384" s="13" t="str">
        <x:v>Cent combattants humains</x:v>
      </x:c>
      <x:c r="E1384" s="13" t="str">
        <x:v>Lire Mondes</x:v>
      </x:c>
      <x:c r="F1384" s="13" t="str">
        <x:v>Reconstitution documentée V4 — nouvelle rédaction V5</x:v>
      </x:c>
      <x:c r="G1384" s="15" t="n">
        <x:v>16</x:v>
      </x:c>
      <x:c r="H1384" s="15" t="n">
        <x:v>104</x:v>
      </x:c>
    </x:row>
    <x:row r="1385" ht="52" customHeight="1">
      <x:c r="A1385" s="13" t="str">
        <x:v>HUM-100</x:v>
      </x:c>
      <x:c r="B1385" s="13" t="str">
        <x:v>Jora Roan</x:v>
      </x:c>
      <x:c r="C1385" s="13" t="str">
        <x:v>Mondes</x:v>
      </x:c>
      <x:c r="D1385" s="13" t="str">
        <x:v>Cent combattants humains</x:v>
      </x:c>
      <x:c r="E1385" s="13" t="str">
        <x:v>Lire Mondes</x:v>
      </x:c>
      <x:c r="F1385" s="13" t="str">
        <x:v>Reconstitution documentée V4 — nouvelle rédaction V5</x:v>
      </x:c>
      <x:c r="G1385" s="15" t="n">
        <x:v>16</x:v>
      </x:c>
      <x:c r="H1385" s="15" t="n">
        <x:v>105</x:v>
      </x:c>
    </x:row>
    <x:row r="1386" ht="52" customHeight="1">
      <x:c r="A1386" s="13" t="str">
        <x:v>TOOL-01</x:v>
      </x:c>
      <x:c r="B1386" s="13" t="str">
        <x:v>Lames de poignet</x:v>
      </x:c>
      <x:c r="C1386" s="13" t="str">
        <x:v>Mondes</x:v>
      </x:c>
      <x:c r="D1386" s="13" t="str">
        <x:v>Armes et outils</x:v>
      </x:c>
      <x:c r="E1386" s="13" t="str">
        <x:v>Lire Mondes</x:v>
      </x:c>
      <x:c r="F1386" s="13" t="str">
        <x:v>Reconstitution documentée V4 — nouvelle rédaction V5</x:v>
      </x:c>
      <x:c r="G1386" s="15" t="n">
        <x:v>11</x:v>
      </x:c>
      <x:c r="H1386" s="15" t="n">
        <x:v>6</x:v>
      </x:c>
    </x:row>
    <x:row r="1387" ht="52" customHeight="1">
      <x:c r="A1387" s="13" t="str">
        <x:v>TOOL-02</x:v>
      </x:c>
      <x:c r="B1387" s="13" t="str">
        <x:v>Combistick</x:v>
      </x:c>
      <x:c r="C1387" s="13" t="str">
        <x:v>Mondes</x:v>
      </x:c>
      <x:c r="D1387" s="13" t="str">
        <x:v>Armes et outils</x:v>
      </x:c>
      <x:c r="E1387" s="13" t="str">
        <x:v>Lire Mondes</x:v>
      </x:c>
      <x:c r="F1387" s="13" t="str">
        <x:v>Reconstitution documentée V4 — nouvelle rédaction V5</x:v>
      </x:c>
      <x:c r="G1387" s="15" t="n">
        <x:v>11</x:v>
      </x:c>
      <x:c r="H1387" s="15" t="n">
        <x:v>7</x:v>
      </x:c>
    </x:row>
    <x:row r="1388" ht="52" customHeight="1">
      <x:c r="A1388" s="13" t="str">
        <x:v>TOOL-03</x:v>
      </x:c>
      <x:c r="B1388" s="13" t="str">
        <x:v>Plasma caster</x:v>
      </x:c>
      <x:c r="C1388" s="13" t="str">
        <x:v>Mondes</x:v>
      </x:c>
      <x:c r="D1388" s="13" t="str">
        <x:v>Armes et outils</x:v>
      </x:c>
      <x:c r="E1388" s="13" t="str">
        <x:v>Lire Mondes</x:v>
      </x:c>
      <x:c r="F1388" s="13" t="str">
        <x:v>Reconstitution documentée V4 — nouvelle rédaction V5</x:v>
      </x:c>
      <x:c r="G1388" s="15" t="n">
        <x:v>11</x:v>
      </x:c>
      <x:c r="H1388" s="15" t="n">
        <x:v>8</x:v>
      </x:c>
    </x:row>
    <x:row r="1389" ht="52" customHeight="1">
      <x:c r="A1389" s="13" t="str">
        <x:v>TOOL-04</x:v>
      </x:c>
      <x:c r="B1389" s="13" t="str">
        <x:v>Speargun</x:v>
      </x:c>
      <x:c r="C1389" s="13" t="str">
        <x:v>Mondes</x:v>
      </x:c>
      <x:c r="D1389" s="13" t="str">
        <x:v>Armes et outils</x:v>
      </x:c>
      <x:c r="E1389" s="13" t="str">
        <x:v>Lire Mondes</x:v>
      </x:c>
      <x:c r="F1389" s="13" t="str">
        <x:v>Reconstitution documentée V4 — nouvelle rédaction V5</x:v>
      </x:c>
      <x:c r="G1389" s="15" t="n">
        <x:v>11</x:v>
      </x:c>
      <x:c r="H1389" s="15" t="n">
        <x:v>9</x:v>
      </x:c>
    </x:row>
    <x:row r="1390" ht="52" customHeight="1">
      <x:c r="A1390" s="13" t="str">
        <x:v>TOOL-05</x:v>
      </x:c>
      <x:c r="B1390" s="13" t="str">
        <x:v>Disque de chasse</x:v>
      </x:c>
      <x:c r="C1390" s="13" t="str">
        <x:v>Mondes</x:v>
      </x:c>
      <x:c r="D1390" s="13" t="str">
        <x:v>Armes et outils</x:v>
      </x:c>
      <x:c r="E1390" s="13" t="str">
        <x:v>Lire Mondes</x:v>
      </x:c>
      <x:c r="F1390" s="13" t="str">
        <x:v>Reconstitution documentée V4 — nouvelle rédaction V5</x:v>
      </x:c>
      <x:c r="G1390" s="15" t="n">
        <x:v>11</x:v>
      </x:c>
      <x:c r="H1390" s="15" t="n">
        <x:v>10</x:v>
      </x:c>
    </x:row>
    <x:row r="1391" ht="52" customHeight="1">
      <x:c r="A1391" s="13" t="str">
        <x:v>TOOL-06</x:v>
      </x:c>
      <x:c r="B1391" s="13" t="str">
        <x:v>Filet de chasse</x:v>
      </x:c>
      <x:c r="C1391" s="13" t="str">
        <x:v>Mondes</x:v>
      </x:c>
      <x:c r="D1391" s="13" t="str">
        <x:v>Armes et outils</x:v>
      </x:c>
      <x:c r="E1391" s="13" t="str">
        <x:v>Lire Mondes</x:v>
      </x:c>
      <x:c r="F1391" s="13" t="str">
        <x:v>Reconstitution documentée V4 — nouvelle rédaction V5</x:v>
      </x:c>
      <x:c r="G1391" s="15" t="n">
        <x:v>11</x:v>
      </x:c>
      <x:c r="H1391" s="15" t="n">
        <x:v>11</x:v>
      </x:c>
    </x:row>
    <x:row r="1392" ht="52" customHeight="1">
      <x:c r="A1392" s="13" t="str">
        <x:v>TOOL-07</x:v>
      </x:c>
      <x:c r="B1392" s="13" t="str">
        <x:v>Mine de jeu</x:v>
      </x:c>
      <x:c r="C1392" s="13" t="str">
        <x:v>Mondes</x:v>
      </x:c>
      <x:c r="D1392" s="13" t="str">
        <x:v>Armes et outils</x:v>
      </x:c>
      <x:c r="E1392" s="13" t="str">
        <x:v>Lire Mondes</x:v>
      </x:c>
      <x:c r="F1392" s="13" t="str">
        <x:v>Reconstitution documentée V4 — nouvelle rédaction V5</x:v>
      </x:c>
      <x:c r="G1392" s="15" t="n">
        <x:v>11</x:v>
      </x:c>
      <x:c r="H1392" s="15" t="n">
        <x:v>12</x:v>
      </x:c>
    </x:row>
    <x:row r="1393" ht="52" customHeight="1">
      <x:c r="A1393" s="13" t="str">
        <x:v>TOOL-08</x:v>
      </x:c>
      <x:c r="B1393" s="13" t="str">
        <x:v>Leurre sonore</x:v>
      </x:c>
      <x:c r="C1393" s="13" t="str">
        <x:v>Mondes</x:v>
      </x:c>
      <x:c r="D1393" s="13" t="str">
        <x:v>Armes et outils</x:v>
      </x:c>
      <x:c r="E1393" s="13" t="str">
        <x:v>Lire Mondes</x:v>
      </x:c>
      <x:c r="F1393" s="13" t="str">
        <x:v>Reconstitution documentée V4 — nouvelle rédaction V5</x:v>
      </x:c>
      <x:c r="G1393" s="15" t="n">
        <x:v>11</x:v>
      </x:c>
      <x:c r="H1393" s="15" t="n">
        <x:v>13</x:v>
      </x:c>
    </x:row>
    <x:row r="1394" ht="52" customHeight="1">
      <x:c r="A1394" s="13" t="str">
        <x:v>TOOL-09</x:v>
      </x:c>
      <x:c r="B1394" s="13" t="str">
        <x:v>Masque de vision</x:v>
      </x:c>
      <x:c r="C1394" s="13" t="str">
        <x:v>Mondes</x:v>
      </x:c>
      <x:c r="D1394" s="13" t="str">
        <x:v>Armes et outils</x:v>
      </x:c>
      <x:c r="E1394" s="13" t="str">
        <x:v>Lire Mondes</x:v>
      </x:c>
      <x:c r="F1394" s="13" t="str">
        <x:v>Reconstitution documentée V4 — nouvelle rédaction V5</x:v>
      </x:c>
      <x:c r="G1394" s="15" t="n">
        <x:v>11</x:v>
      </x:c>
      <x:c r="H1394" s="15" t="n">
        <x:v>14</x:v>
      </x:c>
    </x:row>
    <x:row r="1395" ht="52" customHeight="1">
      <x:c r="A1395" s="13" t="str">
        <x:v>TOOL-10</x:v>
      </x:c>
      <x:c r="B1395" s="13" t="str">
        <x:v>Camouflage</x:v>
      </x:c>
      <x:c r="C1395" s="13" t="str">
        <x:v>Mondes</x:v>
      </x:c>
      <x:c r="D1395" s="13" t="str">
        <x:v>Armes et outils</x:v>
      </x:c>
      <x:c r="E1395" s="13" t="str">
        <x:v>Lire Mondes</x:v>
      </x:c>
      <x:c r="F1395" s="13" t="str">
        <x:v>Reconstitution documentée V4 — nouvelle rédaction V5</x:v>
      </x:c>
      <x:c r="G1395" s="15" t="n">
        <x:v>11</x:v>
      </x:c>
      <x:c r="H1395" s="15" t="n">
        <x:v>15</x:v>
      </x:c>
    </x:row>
    <x:row r="1396" ht="52" customHeight="1">
      <x:c r="A1396" s="13" t="str">
        <x:v>TOOL-11</x:v>
      </x:c>
      <x:c r="B1396" s="13" t="str">
        <x:v>Medicomp</x:v>
      </x:c>
      <x:c r="C1396" s="13" t="str">
        <x:v>Mondes</x:v>
      </x:c>
      <x:c r="D1396" s="13" t="str">
        <x:v>Armes et outils</x:v>
      </x:c>
      <x:c r="E1396" s="13" t="str">
        <x:v>Lire Mondes</x:v>
      </x:c>
      <x:c r="F1396" s="13" t="str">
        <x:v>Reconstitution documentée V4 — nouvelle rédaction V5</x:v>
      </x:c>
      <x:c r="G1396" s="15" t="n">
        <x:v>11</x:v>
      </x:c>
      <x:c r="H1396" s="15" t="n">
        <x:v>16</x:v>
      </x:c>
    </x:row>
    <x:row r="1397" ht="52" customHeight="1">
      <x:c r="A1397" s="13" t="str">
        <x:v>TOOL-12</x:v>
      </x:c>
      <x:c r="B1397" s="13" t="str">
        <x:v>Balise de retour</x:v>
      </x:c>
      <x:c r="C1397" s="13" t="str">
        <x:v>Mondes</x:v>
      </x:c>
      <x:c r="D1397" s="13" t="str">
        <x:v>Armes et outils</x:v>
      </x:c>
      <x:c r="E1397" s="13" t="str">
        <x:v>Lire Mondes</x:v>
      </x:c>
      <x:c r="F1397" s="13" t="str">
        <x:v>Reconstitution documentée V4 — nouvelle rédaction V5</x:v>
      </x:c>
      <x:c r="G1397" s="15" t="n">
        <x:v>11</x:v>
      </x:c>
      <x:c r="H1397" s="15" t="n">
        <x:v>17</x:v>
      </x:c>
    </x:row>
    <x:row r="1398" ht="52" customHeight="1">
      <x:c r="A1398" s="13" t="str">
        <x:v>TOOL-13</x:v>
      </x:c>
      <x:c r="B1398" s="13" t="str">
        <x:v>Scanner de traces</x:v>
      </x:c>
      <x:c r="C1398" s="13" t="str">
        <x:v>Mondes</x:v>
      </x:c>
      <x:c r="D1398" s="13" t="str">
        <x:v>Armes et outils</x:v>
      </x:c>
      <x:c r="E1398" s="13" t="str">
        <x:v>Lire Mondes</x:v>
      </x:c>
      <x:c r="F1398" s="13" t="str">
        <x:v>Reconstitution documentée V4 — nouvelle rédaction V5</x:v>
      </x:c>
      <x:c r="G1398" s="15" t="n">
        <x:v>11</x:v>
      </x:c>
      <x:c r="H1398" s="15" t="n">
        <x:v>18</x:v>
      </x:c>
    </x:row>
    <x:row r="1399" ht="52" customHeight="1">
      <x:c r="A1399" s="13" t="str">
        <x:v>TOOL-14</x:v>
      </x:c>
      <x:c r="B1399" s="13" t="str">
        <x:v>Berceau de prise</x:v>
      </x:c>
      <x:c r="C1399" s="13" t="str">
        <x:v>Mondes</x:v>
      </x:c>
      <x:c r="D1399" s="13" t="str">
        <x:v>Armes et outils</x:v>
      </x:c>
      <x:c r="E1399" s="13" t="str">
        <x:v>Lire Mondes</x:v>
      </x:c>
      <x:c r="F1399" s="13" t="str">
        <x:v>Reconstitution documentée V4 — nouvelle rédaction V5</x:v>
      </x:c>
      <x:c r="G1399" s="15" t="n">
        <x:v>11</x:v>
      </x:c>
      <x:c r="H1399" s="15" t="n">
        <x:v>19</x:v>
      </x:c>
    </x:row>
    <x:row r="1400" ht="52" customHeight="1">
      <x:c r="A1400" s="13" t="str">
        <x:v>TOOL-15</x:v>
      </x:c>
      <x:c r="B1400" s="13" t="str">
        <x:v>Plaque de provenance</x:v>
      </x:c>
      <x:c r="C1400" s="13" t="str">
        <x:v>Mondes</x:v>
      </x:c>
      <x:c r="D1400" s="13" t="str">
        <x:v>Armes et outils</x:v>
      </x:c>
      <x:c r="E1400" s="13" t="str">
        <x:v>Lire Mondes</x:v>
      </x:c>
      <x:c r="F1400" s="13" t="str">
        <x:v>Reconstitution documentée V4 — nouvelle rédaction V5</x:v>
      </x:c>
      <x:c r="G1400" s="15" t="n">
        <x:v>11</x:v>
      </x:c>
      <x:c r="H1400" s="15" t="n">
        <x:v>20</x:v>
      </x:c>
    </x:row>
    <x:row r="1401" ht="52" customHeight="1">
      <x:c r="A1401" s="13" t="str">
        <x:v>TOOL-16</x:v>
      </x:c>
      <x:c r="B1401" s="13" t="str">
        <x:v>Lampe rasante</x:v>
      </x:c>
      <x:c r="C1401" s="13" t="str">
        <x:v>Mondes</x:v>
      </x:c>
      <x:c r="D1401" s="13" t="str">
        <x:v>Armes et outils</x:v>
      </x:c>
      <x:c r="E1401" s="13" t="str">
        <x:v>Lire Mondes</x:v>
      </x:c>
      <x:c r="F1401" s="13" t="str">
        <x:v>Reconstitution documentée V4 — nouvelle rédaction V5</x:v>
      </x:c>
      <x:c r="G1401" s="15" t="n">
        <x:v>11</x:v>
      </x:c>
      <x:c r="H1401" s="15" t="n">
        <x:v>21</x:v>
      </x:c>
    </x:row>
    <x:row r="1402" ht="52" customHeight="1">
      <x:c r="A1402" s="13" t="str">
        <x:v>TOOL-17</x:v>
      </x:c>
      <x:c r="B1402" s="13" t="str">
        <x:v>Support articulé</x:v>
      </x:c>
      <x:c r="C1402" s="13" t="str">
        <x:v>Mondes</x:v>
      </x:c>
      <x:c r="D1402" s="13" t="str">
        <x:v>Armes et outils</x:v>
      </x:c>
      <x:c r="E1402" s="13" t="str">
        <x:v>Lire Mondes</x:v>
      </x:c>
      <x:c r="F1402" s="13" t="str">
        <x:v>Reconstitution documentée V4 — nouvelle rédaction V5</x:v>
      </x:c>
      <x:c r="G1402" s="15" t="n">
        <x:v>11</x:v>
      </x:c>
      <x:c r="H1402" s="15" t="n">
        <x:v>22</x:v>
      </x:c>
    </x:row>
    <x:row r="1403" ht="52" customHeight="1">
      <x:c r="A1403" s="13" t="str">
        <x:v>TOOL-18</x:v>
      </x:c>
      <x:c r="B1403" s="13" t="str">
        <x:v>Graveur fictif</x:v>
      </x:c>
      <x:c r="C1403" s="13" t="str">
        <x:v>Mondes</x:v>
      </x:c>
      <x:c r="D1403" s="13" t="str">
        <x:v>Armes et outils</x:v>
      </x:c>
      <x:c r="E1403" s="13" t="str">
        <x:v>Lire Mondes</x:v>
      </x:c>
      <x:c r="F1403" s="13" t="str">
        <x:v>Reconstitution documentée V4 — nouvelle rédaction V5</x:v>
      </x:c>
      <x:c r="G1403" s="15" t="n">
        <x:v>11</x:v>
      </x:c>
      <x:c r="H1403" s="15" t="n">
        <x:v>23</x:v>
      </x:c>
    </x:row>
    <x:row r="1404" ht="52" customHeight="1">
      <x:c r="A1404" s="13" t="str">
        <x:v>TOOL-19</x:v>
      </x:c>
      <x:c r="B1404" s="13" t="str">
        <x:v>Lentille de lecture</x:v>
      </x:c>
      <x:c r="C1404" s="13" t="str">
        <x:v>Mondes</x:v>
      </x:c>
      <x:c r="D1404" s="13" t="str">
        <x:v>Armes et outils</x:v>
      </x:c>
      <x:c r="E1404" s="13" t="str">
        <x:v>Lire Mondes</x:v>
      </x:c>
      <x:c r="F1404" s="13" t="str">
        <x:v>Reconstitution documentée V4 — nouvelle rédaction V5</x:v>
      </x:c>
      <x:c r="G1404" s="15" t="n">
        <x:v>11</x:v>
      </x:c>
      <x:c r="H1404" s="15" t="n">
        <x:v>24</x:v>
      </x:c>
    </x:row>
    <x:row r="1405" ht="52" customHeight="1">
      <x:c r="A1405" s="13" t="str">
        <x:v>TOOL-20</x:v>
      </x:c>
      <x:c r="B1405" s="13" t="str">
        <x:v>Sonde de route</x:v>
      </x:c>
      <x:c r="C1405" s="13" t="str">
        <x:v>Mondes</x:v>
      </x:c>
      <x:c r="D1405" s="13" t="str">
        <x:v>Armes et outils</x:v>
      </x:c>
      <x:c r="E1405" s="13" t="str">
        <x:v>Lire Mondes</x:v>
      </x:c>
      <x:c r="F1405" s="13" t="str">
        <x:v>Reconstitution documentée V4 — nouvelle rédaction V5</x:v>
      </x:c>
      <x:c r="G1405" s="15" t="n">
        <x:v>11</x:v>
      </x:c>
      <x:c r="H1405" s="15" t="n">
        <x:v>25</x:v>
      </x:c>
    </x:row>
    <x:row r="1406" ht="52" customHeight="1">
      <x:c r="A1406" s="13" t="str">
        <x:v>TOOL-21</x:v>
      </x:c>
      <x:c r="B1406" s="13" t="str">
        <x:v>Anneau de seuil</x:v>
      </x:c>
      <x:c r="C1406" s="13" t="str">
        <x:v>Mondes</x:v>
      </x:c>
      <x:c r="D1406" s="13" t="str">
        <x:v>Armes et outils</x:v>
      </x:c>
      <x:c r="E1406" s="13" t="str">
        <x:v>Lire Mondes</x:v>
      </x:c>
      <x:c r="F1406" s="13" t="str">
        <x:v>Reconstitution documentée V4 — nouvelle rédaction V5</x:v>
      </x:c>
      <x:c r="G1406" s="15" t="n">
        <x:v>11</x:v>
      </x:c>
      <x:c r="H1406" s="15" t="n">
        <x:v>26</x:v>
      </x:c>
    </x:row>
    <x:row r="1407" ht="52" customHeight="1">
      <x:c r="A1407" s="13" t="str">
        <x:v>TOOL-22</x:v>
      </x:c>
      <x:c r="B1407" s="13" t="str">
        <x:v>Rappel de voyage</x:v>
      </x:c>
      <x:c r="C1407" s="13" t="str">
        <x:v>Mondes</x:v>
      </x:c>
      <x:c r="D1407" s="13" t="str">
        <x:v>Armes et outils</x:v>
      </x:c>
      <x:c r="E1407" s="13" t="str">
        <x:v>Lire Mondes</x:v>
      </x:c>
      <x:c r="F1407" s="13" t="str">
        <x:v>Reconstitution documentée V4 — nouvelle rédaction V5</x:v>
      </x:c>
      <x:c r="G1407" s="15" t="n">
        <x:v>11</x:v>
      </x:c>
      <x:c r="H1407" s="15" t="n">
        <x:v>27</x:v>
      </x:c>
    </x:row>
    <x:row r="1408" ht="52" customHeight="1">
      <x:c r="A1408" s="13" t="str">
        <x:v>TOOL-23</x:v>
      </x:c>
      <x:c r="B1408" s="13" t="str">
        <x:v>Perche de marais</x:v>
      </x:c>
      <x:c r="C1408" s="13" t="str">
        <x:v>Mondes</x:v>
      </x:c>
      <x:c r="D1408" s="13" t="str">
        <x:v>Armes et outils</x:v>
      </x:c>
      <x:c r="E1408" s="13" t="str">
        <x:v>Lire Mondes</x:v>
      </x:c>
      <x:c r="F1408" s="13" t="str">
        <x:v>Reconstitution documentée V4 — nouvelle rédaction V5</x:v>
      </x:c>
      <x:c r="G1408" s="15" t="n">
        <x:v>11</x:v>
      </x:c>
      <x:c r="H1408" s="15" t="n">
        <x:v>28</x:v>
      </x:c>
    </x:row>
    <x:row r="1409" ht="52" customHeight="1">
      <x:c r="A1409" s="13" t="str">
        <x:v>TOOL-24</x:v>
      </x:c>
      <x:c r="B1409" s="13" t="str">
        <x:v>Treuil de jeu</x:v>
      </x:c>
      <x:c r="C1409" s="13" t="str">
        <x:v>Mondes</x:v>
      </x:c>
      <x:c r="D1409" s="13" t="str">
        <x:v>Armes et outils</x:v>
      </x:c>
      <x:c r="E1409" s="13" t="str">
        <x:v>Lire Mondes</x:v>
      </x:c>
      <x:c r="F1409" s="13" t="str">
        <x:v>Reconstitution documentée V4 — nouvelle rédaction V5</x:v>
      </x:c>
      <x:c r="G1409" s="15" t="n">
        <x:v>11</x:v>
      </x:c>
      <x:c r="H1409" s="15" t="n">
        <x:v>29</x:v>
      </x:c>
    </x:row>
    <x:row r="1410" ht="52" customHeight="1">
      <x:c r="A1410" s="13" t="str">
        <x:v>TOOL-25</x:v>
      </x:c>
      <x:c r="B1410" s="13" t="str">
        <x:v>Harnais de monture</x:v>
      </x:c>
      <x:c r="C1410" s="13" t="str">
        <x:v>Mondes</x:v>
      </x:c>
      <x:c r="D1410" s="13" t="str">
        <x:v>Armes et outils</x:v>
      </x:c>
      <x:c r="E1410" s="13" t="str">
        <x:v>Lire Mondes</x:v>
      </x:c>
      <x:c r="F1410" s="13" t="str">
        <x:v>Reconstitution documentée V4 — nouvelle rédaction V5</x:v>
      </x:c>
      <x:c r="G1410" s="15" t="n">
        <x:v>11</x:v>
      </x:c>
      <x:c r="H1410" s="15" t="n">
        <x:v>30</x:v>
      </x:c>
    </x:row>
    <x:row r="1411" ht="52" customHeight="1">
      <x:c r="A1411" s="13" t="str">
        <x:v>TOOL-26</x:v>
      </x:c>
      <x:c r="B1411" s="13" t="str">
        <x:v>Sifflet de compagnon</x:v>
      </x:c>
      <x:c r="C1411" s="13" t="str">
        <x:v>Mondes</x:v>
      </x:c>
      <x:c r="D1411" s="13" t="str">
        <x:v>Armes et outils</x:v>
      </x:c>
      <x:c r="E1411" s="13" t="str">
        <x:v>Lire Mondes</x:v>
      </x:c>
      <x:c r="F1411" s="13" t="str">
        <x:v>Reconstitution documentée V4 — nouvelle rédaction V5</x:v>
      </x:c>
      <x:c r="G1411" s="15" t="n">
        <x:v>11</x:v>
      </x:c>
      <x:c r="H1411" s="15" t="n">
        <x:v>31</x:v>
      </x:c>
    </x:row>
    <x:row r="1412" ht="52" customHeight="1">
      <x:c r="A1412" s="13" t="str">
        <x:v>TOOL-27</x:v>
      </x:c>
      <x:c r="B1412" s="13" t="str">
        <x:v>Kit d’atelier fictif</x:v>
      </x:c>
      <x:c r="C1412" s="13" t="str">
        <x:v>Mondes</x:v>
      </x:c>
      <x:c r="D1412" s="13" t="str">
        <x:v>Armes et outils</x:v>
      </x:c>
      <x:c r="E1412" s="13" t="str">
        <x:v>Lire Mondes</x:v>
      </x:c>
      <x:c r="F1412" s="13" t="str">
        <x:v>Reconstitution documentée V4 — nouvelle rédaction V5</x:v>
      </x:c>
      <x:c r="G1412" s="15" t="n">
        <x:v>11</x:v>
      </x:c>
      <x:c r="H1412" s="15" t="n">
        <x:v>32</x:v>
      </x:c>
    </x:row>
    <x:row r="1413" ht="52" customHeight="1">
      <x:c r="A1413" s="13" t="str">
        <x:v>TOOL-28</x:v>
      </x:c>
      <x:c r="B1413" s="13" t="str">
        <x:v>Clé d’amarrage</x:v>
      </x:c>
      <x:c r="C1413" s="13" t="str">
        <x:v>Mondes</x:v>
      </x:c>
      <x:c r="D1413" s="13" t="str">
        <x:v>Armes et outils</x:v>
      </x:c>
      <x:c r="E1413" s="13" t="str">
        <x:v>Lire Mondes</x:v>
      </x:c>
      <x:c r="F1413" s="13" t="str">
        <x:v>Reconstitution documentée V4 — nouvelle rédaction V5</x:v>
      </x:c>
      <x:c r="G1413" s="15" t="n">
        <x:v>11</x:v>
      </x:c>
      <x:c r="H1413" s="15" t="n">
        <x:v>33</x:v>
      </x:c>
    </x:row>
    <x:row r="1414" ht="52" customHeight="1">
      <x:c r="A1414" s="13" t="str">
        <x:v>TOOL-29</x:v>
      </x:c>
      <x:c r="B1414" s="13" t="str">
        <x:v>Tablette de mission</x:v>
      </x:c>
      <x:c r="C1414" s="13" t="str">
        <x:v>Mondes</x:v>
      </x:c>
      <x:c r="D1414" s="13" t="str">
        <x:v>Armes et outils</x:v>
      </x:c>
      <x:c r="E1414" s="13" t="str">
        <x:v>Lire Mondes</x:v>
      </x:c>
      <x:c r="F1414" s="13" t="str">
        <x:v>Reconstitution documentée V4 — nouvelle rédaction V5</x:v>
      </x:c>
      <x:c r="G1414" s="15" t="n">
        <x:v>11</x:v>
      </x:c>
      <x:c r="H1414" s="15" t="n">
        <x:v>34</x:v>
      </x:c>
    </x:row>
    <x:row r="1415" ht="52" customHeight="1">
      <x:c r="A1415" s="13" t="str">
        <x:v>TOOL-30</x:v>
      </x:c>
      <x:c r="B1415" s="13" t="str">
        <x:v>Signal de commandement</x:v>
      </x:c>
      <x:c r="C1415" s="13" t="str">
        <x:v>Mondes</x:v>
      </x:c>
      <x:c r="D1415" s="13" t="str">
        <x:v>Armes et outils</x:v>
      </x:c>
      <x:c r="E1415" s="13" t="str">
        <x:v>Lire Mondes</x:v>
      </x:c>
      <x:c r="F1415" s="13" t="str">
        <x:v>Reconstitution documentée V4 — nouvelle rédaction V5</x:v>
      </x:c>
      <x:c r="G1415" s="15" t="n">
        <x:v>11</x:v>
      </x:c>
      <x:c r="H1415" s="15" t="n">
        <x:v>35</x:v>
      </x:c>
    </x:row>
    <x:row r="1416" ht="52" customHeight="1">
      <x:c r="A1416" s="13" t="str">
        <x:v>TOOL-31</x:v>
      </x:c>
      <x:c r="B1416" s="13" t="str">
        <x:v>Borne territoriale</x:v>
      </x:c>
      <x:c r="C1416" s="13" t="str">
        <x:v>Mondes</x:v>
      </x:c>
      <x:c r="D1416" s="13" t="str">
        <x:v>Armes et outils</x:v>
      </x:c>
      <x:c r="E1416" s="13" t="str">
        <x:v>Lire Mondes</x:v>
      </x:c>
      <x:c r="F1416" s="13" t="str">
        <x:v>Reconstitution documentée V4 — nouvelle rédaction V5</x:v>
      </x:c>
      <x:c r="G1416" s="15" t="n">
        <x:v>11</x:v>
      </x:c>
      <x:c r="H1416" s="15" t="n">
        <x:v>36</x:v>
      </x:c>
    </x:row>
    <x:row r="1417" ht="52" customHeight="1">
      <x:c r="A1417" s="13" t="str">
        <x:v>TOOL-32</x:v>
      </x:c>
      <x:c r="B1417" s="13" t="str">
        <x:v>Piédestal de masque</x:v>
      </x:c>
      <x:c r="C1417" s="13" t="str">
        <x:v>Mondes</x:v>
      </x:c>
      <x:c r="D1417" s="13" t="str">
        <x:v>Armes et outils</x:v>
      </x:c>
      <x:c r="E1417" s="13" t="str">
        <x:v>Lire Mondes</x:v>
      </x:c>
      <x:c r="F1417" s="13" t="str">
        <x:v>Reconstitution documentée V4 — nouvelle rédaction V5</x:v>
      </x:c>
      <x:c r="G1417" s="15" t="n">
        <x:v>11</x:v>
      </x:c>
      <x:c r="H1417" s="15" t="n">
        <x:v>37</x:v>
      </x:c>
    </x:row>
    <x:row r="1418" ht="52" customHeight="1">
      <x:c r="A1418" s="13" t="str">
        <x:v>XP-Z01</x:v>
      </x:c>
      <x:c r="B1418" s="13" t="str">
        <x:v>Point d’atterrissage</x:v>
      </x:c>
      <x:c r="C1418" s="13" t="str">
        <x:v>Mondes</x:v>
      </x:c>
      <x:c r="D1418" s="13" t="str">
        <x:v>Xeno Prime</x:v>
      </x:c>
      <x:c r="E1418" s="13" t="str">
        <x:v>Lire Mondes</x:v>
      </x:c>
      <x:c r="F1418" s="13" t="str">
        <x:v>Reconstitution documentée V4 — nouvelle rédaction V5</x:v>
      </x:c>
      <x:c r="G1418" s="15" t="n">
        <x:v>12</x:v>
      </x:c>
      <x:c r="H1418" s="15" t="n">
        <x:v>6</x:v>
      </x:c>
    </x:row>
    <x:row r="1419" ht="52" customHeight="1">
      <x:c r="A1419" s="13" t="str">
        <x:v>XP-Z02</x:v>
      </x:c>
      <x:c r="B1419" s="13" t="str">
        <x:v>Lisière résineuse</x:v>
      </x:c>
      <x:c r="C1419" s="13" t="str">
        <x:v>Mondes</x:v>
      </x:c>
      <x:c r="D1419" s="13" t="str">
        <x:v>Xeno Prime</x:v>
      </x:c>
      <x:c r="E1419" s="13" t="str">
        <x:v>Lire Mondes</x:v>
      </x:c>
      <x:c r="F1419" s="13" t="str">
        <x:v>Reconstitution documentée V4 — nouvelle rédaction V5</x:v>
      </x:c>
      <x:c r="G1419" s="15" t="n">
        <x:v>12</x:v>
      </x:c>
      <x:c r="H1419" s="15" t="n">
        <x:v>7</x:v>
      </x:c>
    </x:row>
    <x:row r="1420" ht="52" customHeight="1">
      <x:c r="A1420" s="13" t="str">
        <x:v>XP-Z03</x:v>
      </x:c>
      <x:c r="B1420" s="13" t="str">
        <x:v>Galerie des traces</x:v>
      </x:c>
      <x:c r="C1420" s="13" t="str">
        <x:v>Mondes</x:v>
      </x:c>
      <x:c r="D1420" s="13" t="str">
        <x:v>Xeno Prime</x:v>
      </x:c>
      <x:c r="E1420" s="13" t="str">
        <x:v>Lire Mondes</x:v>
      </x:c>
      <x:c r="F1420" s="13" t="str">
        <x:v>Reconstitution documentée V4 — nouvelle rédaction V5</x:v>
      </x:c>
      <x:c r="G1420" s="15" t="n">
        <x:v>12</x:v>
      </x:c>
      <x:c r="H1420" s="15" t="n">
        <x:v>8</x:v>
      </x:c>
    </x:row>
    <x:row r="1421" ht="52" customHeight="1">
      <x:c r="A1421" s="13" t="str">
        <x:v>XP-Z04</x:v>
      </x:c>
      <x:c r="B1421" s="13" t="str">
        <x:v>Puits des conduits</x:v>
      </x:c>
      <x:c r="C1421" s="13" t="str">
        <x:v>Mondes</x:v>
      </x:c>
      <x:c r="D1421" s="13" t="str">
        <x:v>Xeno Prime</x:v>
      </x:c>
      <x:c r="E1421" s="13" t="str">
        <x:v>Lire Mondes</x:v>
      </x:c>
      <x:c r="F1421" s="13" t="str">
        <x:v>Reconstitution documentée V4 — nouvelle rédaction V5</x:v>
      </x:c>
      <x:c r="G1421" s="15" t="n">
        <x:v>12</x:v>
      </x:c>
      <x:c r="H1421" s="15" t="n">
        <x:v>9</x:v>
      </x:c>
    </x:row>
    <x:row r="1422" ht="52" customHeight="1">
      <x:c r="A1422" s="13" t="str">
        <x:v>XP-Z05</x:v>
      </x:c>
      <x:c r="B1422" s="13" t="str">
        <x:v>Salle des mues</x:v>
      </x:c>
      <x:c r="C1422" s="13" t="str">
        <x:v>Mondes</x:v>
      </x:c>
      <x:c r="D1422" s="13" t="str">
        <x:v>Xeno Prime</x:v>
      </x:c>
      <x:c r="E1422" s="13" t="str">
        <x:v>Lire Mondes</x:v>
      </x:c>
      <x:c r="F1422" s="13" t="str">
        <x:v>Reconstitution documentée V4 — nouvelle rédaction V5</x:v>
      </x:c>
      <x:c r="G1422" s="15" t="n">
        <x:v>12</x:v>
      </x:c>
      <x:c r="H1422" s="15" t="n">
        <x:v>10</x:v>
      </x:c>
    </x:row>
    <x:row r="1423" ht="52" customHeight="1">
      <x:c r="A1423" s="13" t="str">
        <x:v>XP-Z06</x:v>
      </x:c>
      <x:c r="B1423" s="13" t="str">
        <x:v>Passage des colonnes</x:v>
      </x:c>
      <x:c r="C1423" s="13" t="str">
        <x:v>Mondes</x:v>
      </x:c>
      <x:c r="D1423" s="13" t="str">
        <x:v>Xeno Prime</x:v>
      </x:c>
      <x:c r="E1423" s="13" t="str">
        <x:v>Lire Mondes</x:v>
      </x:c>
      <x:c r="F1423" s="13" t="str">
        <x:v>Reconstitution documentée V4 — nouvelle rédaction V5</x:v>
      </x:c>
      <x:c r="G1423" s="15" t="n">
        <x:v>12</x:v>
      </x:c>
      <x:c r="H1423" s="15" t="n">
        <x:v>11</x:v>
      </x:c>
    </x:row>
    <x:row r="1424" ht="52" customHeight="1">
      <x:c r="A1424" s="13" t="str">
        <x:v>XP-Z07</x:v>
      </x:c>
      <x:c r="B1424" s="13" t="str">
        <x:v>Nid périphérique</x:v>
      </x:c>
      <x:c r="C1424" s="13" t="str">
        <x:v>Mondes</x:v>
      </x:c>
      <x:c r="D1424" s="13" t="str">
        <x:v>Xeno Prime</x:v>
      </x:c>
      <x:c r="E1424" s="13" t="str">
        <x:v>Lire Mondes</x:v>
      </x:c>
      <x:c r="F1424" s="13" t="str">
        <x:v>Reconstitution documentée V4 — nouvelle rédaction V5</x:v>
      </x:c>
      <x:c r="G1424" s="15" t="n">
        <x:v>12</x:v>
      </x:c>
      <x:c r="H1424" s="15" t="n">
        <x:v>12</x:v>
      </x:c>
    </x:row>
    <x:row r="1425" ht="52" customHeight="1">
      <x:c r="A1425" s="13" t="str">
        <x:v>XP-Z08</x:v>
      </x:c>
      <x:c r="B1425" s="13" t="str">
        <x:v>Carrefour des échos</x:v>
      </x:c>
      <x:c r="C1425" s="13" t="str">
        <x:v>Mondes</x:v>
      </x:c>
      <x:c r="D1425" s="13" t="str">
        <x:v>Xeno Prime</x:v>
      </x:c>
      <x:c r="E1425" s="13" t="str">
        <x:v>Lire Mondes</x:v>
      </x:c>
      <x:c r="F1425" s="13" t="str">
        <x:v>Reconstitution documentée V4 — nouvelle rédaction V5</x:v>
      </x:c>
      <x:c r="G1425" s="15" t="n">
        <x:v>12</x:v>
      </x:c>
      <x:c r="H1425" s="15" t="n">
        <x:v>13</x:v>
      </x:c>
    </x:row>
    <x:row r="1426" ht="52" customHeight="1">
      <x:c r="A1426" s="13" t="str">
        <x:v>XP-Z09</x:v>
      </x:c>
      <x:c r="B1426" s="13" t="str">
        <x:v>Tête de reine géante au sol</x:v>
      </x:c>
      <x:c r="C1426" s="13" t="str">
        <x:v>Mondes</x:v>
      </x:c>
      <x:c r="D1426" s="13" t="str">
        <x:v>Xeno Prime</x:v>
      </x:c>
      <x:c r="E1426" s="13" t="str">
        <x:v>Lire Mondes</x:v>
      </x:c>
      <x:c r="F1426" s="13" t="str">
        <x:v>Reconstitution documentée V4 — nouvelle rédaction V5</x:v>
      </x:c>
      <x:c r="G1426" s="15" t="n">
        <x:v>12</x:v>
      </x:c>
      <x:c r="H1426" s="15" t="n">
        <x:v>14</x:v>
      </x:c>
    </x:row>
    <x:row r="1427" ht="52" customHeight="1">
      <x:c r="A1427" s="13" t="str">
        <x:v>XP-Z10</x:v>
      </x:c>
      <x:c r="B1427" s="13" t="str">
        <x:v>Couloir de retour haut</x:v>
      </x:c>
      <x:c r="C1427" s="13" t="str">
        <x:v>Mondes</x:v>
      </x:c>
      <x:c r="D1427" s="13" t="str">
        <x:v>Xeno Prime</x:v>
      </x:c>
      <x:c r="E1427" s="13" t="str">
        <x:v>Lire Mondes</x:v>
      </x:c>
      <x:c r="F1427" s="13" t="str">
        <x:v>Reconstitution documentée V4 — nouvelle rédaction V5</x:v>
      </x:c>
      <x:c r="G1427" s="15" t="n">
        <x:v>12</x:v>
      </x:c>
      <x:c r="H1427" s="15" t="n">
        <x:v>15</x:v>
      </x:c>
    </x:row>
    <x:row r="1428" ht="52" customHeight="1">
      <x:c r="A1428" s="13" t="str">
        <x:v>XP-Z11</x:v>
      </x:c>
      <x:c r="B1428" s="13" t="str">
        <x:v>Antichambre de la reine</x:v>
      </x:c>
      <x:c r="C1428" s="13" t="str">
        <x:v>Mondes</x:v>
      </x:c>
      <x:c r="D1428" s="13" t="str">
        <x:v>Xeno Prime</x:v>
      </x:c>
      <x:c r="E1428" s="13" t="str">
        <x:v>Lire Mondes</x:v>
      </x:c>
      <x:c r="F1428" s="13" t="str">
        <x:v>Reconstitution documentée V4 — nouvelle rédaction V5</x:v>
      </x:c>
      <x:c r="G1428" s="15" t="n">
        <x:v>12</x:v>
      </x:c>
      <x:c r="H1428" s="15" t="n">
        <x:v>16</x:v>
      </x:c>
    </x:row>
    <x:row r="1429" ht="52" customHeight="1">
      <x:c r="A1429" s="13" t="str">
        <x:v>XP-Z12</x:v>
      </x:c>
      <x:c r="B1429" s="13" t="str">
        <x:v>Arène de la reine active</x:v>
      </x:c>
      <x:c r="C1429" s="13" t="str">
        <x:v>Mondes</x:v>
      </x:c>
      <x:c r="D1429" s="13" t="str">
        <x:v>Xeno Prime</x:v>
      </x:c>
      <x:c r="E1429" s="13" t="str">
        <x:v>Lire Mondes</x:v>
      </x:c>
      <x:c r="F1429" s="13" t="str">
        <x:v>Reconstitution documentée V4 — nouvelle rédaction V5</x:v>
      </x:c>
      <x:c r="G1429" s="15" t="n">
        <x:v>12</x:v>
      </x:c>
      <x:c r="H1429" s="15" t="n">
        <x:v>17</x:v>
      </x:c>
    </x:row>
    <x:row r="1430" ht="52" customHeight="1">
      <x:c r="A1430" s="13" t="str">
        <x:v>AUD-001</x:v>
      </x:c>
      <x:c r="B1430" s="13" t="str">
        <x:v>Kharuun — approche</x:v>
      </x:c>
      <x:c r="C1430" s="13" t="str">
        <x:v>Mondes</x:v>
      </x:c>
      <x:c r="D1430" s="13" t="str">
        <x:v>Direction musicale</x:v>
      </x:c>
      <x:c r="E1430" s="13" t="str">
        <x:v>Lire Mondes</x:v>
      </x:c>
      <x:c r="F1430" s="13" t="str">
        <x:v>Reconstitution documentée V4 — nouvelle rédaction V5</x:v>
      </x:c>
      <x:c r="G1430" s="15" t="n">
        <x:v>10</x:v>
      </x:c>
      <x:c r="H1430" s="15" t="n">
        <x:v>6</x:v>
      </x:c>
    </x:row>
    <x:row r="1431" ht="52" customHeight="1">
      <x:c r="A1431" s="13" t="str">
        <x:v>AUD-002</x:v>
      </x:c>
      <x:c r="B1431" s="13" t="str">
        <x:v>Kharuun — trace récente</x:v>
      </x:c>
      <x:c r="C1431" s="13" t="str">
        <x:v>Mondes</x:v>
      </x:c>
      <x:c r="D1431" s="13" t="str">
        <x:v>Direction musicale</x:v>
      </x:c>
      <x:c r="E1431" s="13" t="str">
        <x:v>Lire Mondes</x:v>
      </x:c>
      <x:c r="F1431" s="13" t="str">
        <x:v>Reconstitution documentée V4 — nouvelle rédaction V5</x:v>
      </x:c>
      <x:c r="G1431" s="15" t="n">
        <x:v>10</x:v>
      </x:c>
      <x:c r="H1431" s="15" t="n">
        <x:v>7</x:v>
      </x:c>
    </x:row>
    <x:row r="1432" ht="52" customHeight="1">
      <x:c r="A1432" s="13" t="str">
        <x:v>AUD-003</x:v>
      </x:c>
      <x:c r="B1432" s="13" t="str">
        <x:v>Kharuun — premier danger</x:v>
      </x:c>
      <x:c r="C1432" s="13" t="str">
        <x:v>Mondes</x:v>
      </x:c>
      <x:c r="D1432" s="13" t="str">
        <x:v>Direction musicale</x:v>
      </x:c>
      <x:c r="E1432" s="13" t="str">
        <x:v>Lire Mondes</x:v>
      </x:c>
      <x:c r="F1432" s="13" t="str">
        <x:v>Reconstitution documentée V4 — nouvelle rédaction V5</x:v>
      </x:c>
      <x:c r="G1432" s="15" t="n">
        <x:v>10</x:v>
      </x:c>
      <x:c r="H1432" s="15" t="n">
        <x:v>8</x:v>
      </x:c>
    </x:row>
    <x:row r="1433" ht="52" customHeight="1">
      <x:c r="A1433" s="13" t="str">
        <x:v>AUD-004</x:v>
      </x:c>
      <x:c r="B1433" s="13" t="str">
        <x:v>Kharuun — route haute</x:v>
      </x:c>
      <x:c r="C1433" s="13" t="str">
        <x:v>Mondes</x:v>
      </x:c>
      <x:c r="D1433" s="13" t="str">
        <x:v>Direction musicale</x:v>
      </x:c>
      <x:c r="E1433" s="13" t="str">
        <x:v>Lire Mondes</x:v>
      </x:c>
      <x:c r="F1433" s="13" t="str">
        <x:v>Reconstitution documentée V4 — nouvelle rédaction V5</x:v>
      </x:c>
      <x:c r="G1433" s="15" t="n">
        <x:v>10</x:v>
      </x:c>
      <x:c r="H1433" s="15" t="n">
        <x:v>9</x:v>
      </x:c>
    </x:row>
    <x:row r="1434" ht="52" customHeight="1">
      <x:c r="A1434" s="13" t="str">
        <x:v>AUD-005</x:v>
      </x:c>
      <x:c r="B1434" s="13" t="str">
        <x:v>Kharuun — abri provisoire</x:v>
      </x:c>
      <x:c r="C1434" s="13" t="str">
        <x:v>Mondes</x:v>
      </x:c>
      <x:c r="D1434" s="13" t="str">
        <x:v>Direction musicale</x:v>
      </x:c>
      <x:c r="E1434" s="13" t="str">
        <x:v>Lire Mondes</x:v>
      </x:c>
      <x:c r="F1434" s="13" t="str">
        <x:v>Reconstitution documentée V4 — nouvelle rédaction V5</x:v>
      </x:c>
      <x:c r="G1434" s="15" t="n">
        <x:v>10</x:v>
      </x:c>
      <x:c r="H1434" s="15" t="n">
        <x:v>10</x:v>
      </x:c>
    </x:row>
    <x:row r="1435" ht="52" customHeight="1">
      <x:c r="A1435" s="13" t="str">
        <x:v>AUD-006</x:v>
      </x:c>
      <x:c r="B1435" s="13" t="str">
        <x:v>Kharuun — retour</x:v>
      </x:c>
      <x:c r="C1435" s="13" t="str">
        <x:v>Mondes</x:v>
      </x:c>
      <x:c r="D1435" s="13" t="str">
        <x:v>Direction musicale</x:v>
      </x:c>
      <x:c r="E1435" s="13" t="str">
        <x:v>Lire Mondes</x:v>
      </x:c>
      <x:c r="F1435" s="13" t="str">
        <x:v>Reconstitution documentée V4 — nouvelle rédaction V5</x:v>
      </x:c>
      <x:c r="G1435" s="15" t="n">
        <x:v>10</x:v>
      </x:c>
      <x:c r="H1435" s="15" t="n">
        <x:v>11</x:v>
      </x:c>
    </x:row>
    <x:row r="1436" ht="52" customHeight="1">
      <x:c r="A1436" s="13" t="str">
        <x:v>AUD-007</x:v>
      </x:c>
      <x:c r="B1436" s="13" t="str">
        <x:v>Vara-Kesh — approche</x:v>
      </x:c>
      <x:c r="C1436" s="13" t="str">
        <x:v>Mondes</x:v>
      </x:c>
      <x:c r="D1436" s="13" t="str">
        <x:v>Direction musicale</x:v>
      </x:c>
      <x:c r="E1436" s="13" t="str">
        <x:v>Lire Mondes</x:v>
      </x:c>
      <x:c r="F1436" s="13" t="str">
        <x:v>Reconstitution documentée V4 — nouvelle rédaction V5</x:v>
      </x:c>
      <x:c r="G1436" s="15" t="n">
        <x:v>10</x:v>
      </x:c>
      <x:c r="H1436" s="15" t="n">
        <x:v>12</x:v>
      </x:c>
    </x:row>
    <x:row r="1437" ht="52" customHeight="1">
      <x:c r="A1437" s="13" t="str">
        <x:v>AUD-008</x:v>
      </x:c>
      <x:c r="B1437" s="13" t="str">
        <x:v>Vara-Kesh — trace récente</x:v>
      </x:c>
      <x:c r="C1437" s="13" t="str">
        <x:v>Mondes</x:v>
      </x:c>
      <x:c r="D1437" s="13" t="str">
        <x:v>Direction musicale</x:v>
      </x:c>
      <x:c r="E1437" s="13" t="str">
        <x:v>Lire Mondes</x:v>
      </x:c>
      <x:c r="F1437" s="13" t="str">
        <x:v>Reconstitution documentée V4 — nouvelle rédaction V5</x:v>
      </x:c>
      <x:c r="G1437" s="15" t="n">
        <x:v>10</x:v>
      </x:c>
      <x:c r="H1437" s="15" t="n">
        <x:v>13</x:v>
      </x:c>
    </x:row>
    <x:row r="1438" ht="52" customHeight="1">
      <x:c r="A1438" s="13" t="str">
        <x:v>AUD-009</x:v>
      </x:c>
      <x:c r="B1438" s="13" t="str">
        <x:v>Vara-Kesh — premier danger</x:v>
      </x:c>
      <x:c r="C1438" s="13" t="str">
        <x:v>Mondes</x:v>
      </x:c>
      <x:c r="D1438" s="13" t="str">
        <x:v>Direction musicale</x:v>
      </x:c>
      <x:c r="E1438" s="13" t="str">
        <x:v>Lire Mondes</x:v>
      </x:c>
      <x:c r="F1438" s="13" t="str">
        <x:v>Reconstitution documentée V4 — nouvelle rédaction V5</x:v>
      </x:c>
      <x:c r="G1438" s="15" t="n">
        <x:v>10</x:v>
      </x:c>
      <x:c r="H1438" s="15" t="n">
        <x:v>14</x:v>
      </x:c>
    </x:row>
    <x:row r="1439" ht="52" customHeight="1">
      <x:c r="A1439" s="13" t="str">
        <x:v>AUD-010</x:v>
      </x:c>
      <x:c r="B1439" s="13" t="str">
        <x:v>Vara-Kesh — route haute</x:v>
      </x:c>
      <x:c r="C1439" s="13" t="str">
        <x:v>Mondes</x:v>
      </x:c>
      <x:c r="D1439" s="13" t="str">
        <x:v>Direction musicale</x:v>
      </x:c>
      <x:c r="E1439" s="13" t="str">
        <x:v>Lire Mondes</x:v>
      </x:c>
      <x:c r="F1439" s="13" t="str">
        <x:v>Reconstitution documentée V4 — nouvelle rédaction V5</x:v>
      </x:c>
      <x:c r="G1439" s="15" t="n">
        <x:v>10</x:v>
      </x:c>
      <x:c r="H1439" s="15" t="n">
        <x:v>15</x:v>
      </x:c>
    </x:row>
    <x:row r="1440" ht="52" customHeight="1">
      <x:c r="A1440" s="13" t="str">
        <x:v>AUD-011</x:v>
      </x:c>
      <x:c r="B1440" s="13" t="str">
        <x:v>Vara-Kesh — abri provisoire</x:v>
      </x:c>
      <x:c r="C1440" s="13" t="str">
        <x:v>Mondes</x:v>
      </x:c>
      <x:c r="D1440" s="13" t="str">
        <x:v>Direction musicale</x:v>
      </x:c>
      <x:c r="E1440" s="13" t="str">
        <x:v>Lire Mondes</x:v>
      </x:c>
      <x:c r="F1440" s="13" t="str">
        <x:v>Reconstitution documentée V4 — nouvelle rédaction V5</x:v>
      </x:c>
      <x:c r="G1440" s="15" t="n">
        <x:v>10</x:v>
      </x:c>
      <x:c r="H1440" s="15" t="n">
        <x:v>16</x:v>
      </x:c>
    </x:row>
    <x:row r="1441" ht="52" customHeight="1">
      <x:c r="A1441" s="13" t="str">
        <x:v>AUD-012</x:v>
      </x:c>
      <x:c r="B1441" s="13" t="str">
        <x:v>Vara-Kesh — retour</x:v>
      </x:c>
      <x:c r="C1441" s="13" t="str">
        <x:v>Mondes</x:v>
      </x:c>
      <x:c r="D1441" s="13" t="str">
        <x:v>Direction musicale</x:v>
      </x:c>
      <x:c r="E1441" s="13" t="str">
        <x:v>Lire Mondes</x:v>
      </x:c>
      <x:c r="F1441" s="13" t="str">
        <x:v>Reconstitution documentée V4 — nouvelle rédaction V5</x:v>
      </x:c>
      <x:c r="G1441" s="15" t="n">
        <x:v>10</x:v>
      </x:c>
      <x:c r="H1441" s="15" t="n">
        <x:v>17</x:v>
      </x:c>
    </x:row>
    <x:row r="1442" ht="52" customHeight="1">
      <x:c r="A1442" s="13" t="str">
        <x:v>AUD-013</x:v>
      </x:c>
      <x:c r="B1442" s="13" t="str">
        <x:v>Nereth — approche</x:v>
      </x:c>
      <x:c r="C1442" s="13" t="str">
        <x:v>Mondes</x:v>
      </x:c>
      <x:c r="D1442" s="13" t="str">
        <x:v>Direction musicale</x:v>
      </x:c>
      <x:c r="E1442" s="13" t="str">
        <x:v>Lire Mondes</x:v>
      </x:c>
      <x:c r="F1442" s="13" t="str">
        <x:v>Reconstitution documentée V4 — nouvelle rédaction V5</x:v>
      </x:c>
      <x:c r="G1442" s="15" t="n">
        <x:v>10</x:v>
      </x:c>
      <x:c r="H1442" s="15" t="n">
        <x:v>18</x:v>
      </x:c>
    </x:row>
    <x:row r="1443" ht="52" customHeight="1">
      <x:c r="A1443" s="13" t="str">
        <x:v>AUD-014</x:v>
      </x:c>
      <x:c r="B1443" s="13" t="str">
        <x:v>Nereth — trace récente</x:v>
      </x:c>
      <x:c r="C1443" s="13" t="str">
        <x:v>Mondes</x:v>
      </x:c>
      <x:c r="D1443" s="13" t="str">
        <x:v>Direction musicale</x:v>
      </x:c>
      <x:c r="E1443" s="13" t="str">
        <x:v>Lire Mondes</x:v>
      </x:c>
      <x:c r="F1443" s="13" t="str">
        <x:v>Reconstitution documentée V4 — nouvelle rédaction V5</x:v>
      </x:c>
      <x:c r="G1443" s="15" t="n">
        <x:v>10</x:v>
      </x:c>
      <x:c r="H1443" s="15" t="n">
        <x:v>19</x:v>
      </x:c>
    </x:row>
    <x:row r="1444" ht="52" customHeight="1">
      <x:c r="A1444" s="13" t="str">
        <x:v>AUD-015</x:v>
      </x:c>
      <x:c r="B1444" s="13" t="str">
        <x:v>Nereth — premier danger</x:v>
      </x:c>
      <x:c r="C1444" s="13" t="str">
        <x:v>Mondes</x:v>
      </x:c>
      <x:c r="D1444" s="13" t="str">
        <x:v>Direction musicale</x:v>
      </x:c>
      <x:c r="E1444" s="13" t="str">
        <x:v>Lire Mondes</x:v>
      </x:c>
      <x:c r="F1444" s="13" t="str">
        <x:v>Reconstitution documentée V4 — nouvelle rédaction V5</x:v>
      </x:c>
      <x:c r="G1444" s="15" t="n">
        <x:v>10</x:v>
      </x:c>
      <x:c r="H1444" s="15" t="n">
        <x:v>20</x:v>
      </x:c>
    </x:row>
    <x:row r="1445" ht="52" customHeight="1">
      <x:c r="A1445" s="13" t="str">
        <x:v>AUD-016</x:v>
      </x:c>
      <x:c r="B1445" s="13" t="str">
        <x:v>Nereth — route haute</x:v>
      </x:c>
      <x:c r="C1445" s="13" t="str">
        <x:v>Mondes</x:v>
      </x:c>
      <x:c r="D1445" s="13" t="str">
        <x:v>Direction musicale</x:v>
      </x:c>
      <x:c r="E1445" s="13" t="str">
        <x:v>Lire Mondes</x:v>
      </x:c>
      <x:c r="F1445" s="13" t="str">
        <x:v>Reconstitution documentée V4 — nouvelle rédaction V5</x:v>
      </x:c>
      <x:c r="G1445" s="15" t="n">
        <x:v>10</x:v>
      </x:c>
      <x:c r="H1445" s="15" t="n">
        <x:v>21</x:v>
      </x:c>
    </x:row>
    <x:row r="1446" ht="52" customHeight="1">
      <x:c r="A1446" s="13" t="str">
        <x:v>AUD-017</x:v>
      </x:c>
      <x:c r="B1446" s="13" t="str">
        <x:v>Nereth — abri provisoire</x:v>
      </x:c>
      <x:c r="C1446" s="13" t="str">
        <x:v>Mondes</x:v>
      </x:c>
      <x:c r="D1446" s="13" t="str">
        <x:v>Direction musicale</x:v>
      </x:c>
      <x:c r="E1446" s="13" t="str">
        <x:v>Lire Mondes</x:v>
      </x:c>
      <x:c r="F1446" s="13" t="str">
        <x:v>Reconstitution documentée V4 — nouvelle rédaction V5</x:v>
      </x:c>
      <x:c r="G1446" s="15" t="n">
        <x:v>10</x:v>
      </x:c>
      <x:c r="H1446" s="15" t="n">
        <x:v>22</x:v>
      </x:c>
    </x:row>
    <x:row r="1447" ht="52" customHeight="1">
      <x:c r="A1447" s="13" t="str">
        <x:v>AUD-018</x:v>
      </x:c>
      <x:c r="B1447" s="13" t="str">
        <x:v>Nereth — retour</x:v>
      </x:c>
      <x:c r="C1447" s="13" t="str">
        <x:v>Mondes</x:v>
      </x:c>
      <x:c r="D1447" s="13" t="str">
        <x:v>Direction musicale</x:v>
      </x:c>
      <x:c r="E1447" s="13" t="str">
        <x:v>Lire Mondes</x:v>
      </x:c>
      <x:c r="F1447" s="13" t="str">
        <x:v>Reconstitution documentée V4 — nouvelle rédaction V5</x:v>
      </x:c>
      <x:c r="G1447" s="15" t="n">
        <x:v>10</x:v>
      </x:c>
      <x:c r="H1447" s="15" t="n">
        <x:v>23</x:v>
      </x:c>
    </x:row>
    <x:row r="1448" ht="52" customHeight="1">
      <x:c r="A1448" s="13" t="str">
        <x:v>AUD-019</x:v>
      </x:c>
      <x:c r="B1448" s="13" t="str">
        <x:v>Oshara — approche</x:v>
      </x:c>
      <x:c r="C1448" s="13" t="str">
        <x:v>Mondes</x:v>
      </x:c>
      <x:c r="D1448" s="13" t="str">
        <x:v>Direction musicale</x:v>
      </x:c>
      <x:c r="E1448" s="13" t="str">
        <x:v>Lire Mondes</x:v>
      </x:c>
      <x:c r="F1448" s="13" t="str">
        <x:v>Reconstitution documentée V4 — nouvelle rédaction V5</x:v>
      </x:c>
      <x:c r="G1448" s="15" t="n">
        <x:v>10</x:v>
      </x:c>
      <x:c r="H1448" s="15" t="n">
        <x:v>24</x:v>
      </x:c>
    </x:row>
    <x:row r="1449" ht="52" customHeight="1">
      <x:c r="A1449" s="13" t="str">
        <x:v>AUD-020</x:v>
      </x:c>
      <x:c r="B1449" s="13" t="str">
        <x:v>Oshara — trace récente</x:v>
      </x:c>
      <x:c r="C1449" s="13" t="str">
        <x:v>Mondes</x:v>
      </x:c>
      <x:c r="D1449" s="13" t="str">
        <x:v>Direction musicale</x:v>
      </x:c>
      <x:c r="E1449" s="13" t="str">
        <x:v>Lire Mondes</x:v>
      </x:c>
      <x:c r="F1449" s="13" t="str">
        <x:v>Reconstitution documentée V4 — nouvelle rédaction V5</x:v>
      </x:c>
      <x:c r="G1449" s="15" t="n">
        <x:v>10</x:v>
      </x:c>
      <x:c r="H1449" s="15" t="n">
        <x:v>25</x:v>
      </x:c>
    </x:row>
    <x:row r="1450" ht="52" customHeight="1">
      <x:c r="A1450" s="13" t="str">
        <x:v>AUD-021</x:v>
      </x:c>
      <x:c r="B1450" s="13" t="str">
        <x:v>Oshara — premier danger</x:v>
      </x:c>
      <x:c r="C1450" s="13" t="str">
        <x:v>Mondes</x:v>
      </x:c>
      <x:c r="D1450" s="13" t="str">
        <x:v>Direction musicale</x:v>
      </x:c>
      <x:c r="E1450" s="13" t="str">
        <x:v>Lire Mondes</x:v>
      </x:c>
      <x:c r="F1450" s="13" t="str">
        <x:v>Reconstitution documentée V4 — nouvelle rédaction V5</x:v>
      </x:c>
      <x:c r="G1450" s="15" t="n">
        <x:v>10</x:v>
      </x:c>
      <x:c r="H1450" s="15" t="n">
        <x:v>26</x:v>
      </x:c>
    </x:row>
    <x:row r="1451" ht="52" customHeight="1">
      <x:c r="A1451" s="13" t="str">
        <x:v>AUD-022</x:v>
      </x:c>
      <x:c r="B1451" s="13" t="str">
        <x:v>Oshara — route haute</x:v>
      </x:c>
      <x:c r="C1451" s="13" t="str">
        <x:v>Mondes</x:v>
      </x:c>
      <x:c r="D1451" s="13" t="str">
        <x:v>Direction musicale</x:v>
      </x:c>
      <x:c r="E1451" s="13" t="str">
        <x:v>Lire Mondes</x:v>
      </x:c>
      <x:c r="F1451" s="13" t="str">
        <x:v>Reconstitution documentée V4 — nouvelle rédaction V5</x:v>
      </x:c>
      <x:c r="G1451" s="15" t="n">
        <x:v>10</x:v>
      </x:c>
      <x:c r="H1451" s="15" t="n">
        <x:v>27</x:v>
      </x:c>
    </x:row>
    <x:row r="1452" ht="52" customHeight="1">
      <x:c r="A1452" s="13" t="str">
        <x:v>AUD-023</x:v>
      </x:c>
      <x:c r="B1452" s="13" t="str">
        <x:v>Oshara — abri provisoire</x:v>
      </x:c>
      <x:c r="C1452" s="13" t="str">
        <x:v>Mondes</x:v>
      </x:c>
      <x:c r="D1452" s="13" t="str">
        <x:v>Direction musicale</x:v>
      </x:c>
      <x:c r="E1452" s="13" t="str">
        <x:v>Lire Mondes</x:v>
      </x:c>
      <x:c r="F1452" s="13" t="str">
        <x:v>Reconstitution documentée V4 — nouvelle rédaction V5</x:v>
      </x:c>
      <x:c r="G1452" s="15" t="n">
        <x:v>10</x:v>
      </x:c>
      <x:c r="H1452" s="15" t="n">
        <x:v>28</x:v>
      </x:c>
    </x:row>
    <x:row r="1453" ht="52" customHeight="1">
      <x:c r="A1453" s="13" t="str">
        <x:v>AUD-024</x:v>
      </x:c>
      <x:c r="B1453" s="13" t="str">
        <x:v>Oshara — retour</x:v>
      </x:c>
      <x:c r="C1453" s="13" t="str">
        <x:v>Mondes</x:v>
      </x:c>
      <x:c r="D1453" s="13" t="str">
        <x:v>Direction musicale</x:v>
      </x:c>
      <x:c r="E1453" s="13" t="str">
        <x:v>Lire Mondes</x:v>
      </x:c>
      <x:c r="F1453" s="13" t="str">
        <x:v>Reconstitution documentée V4 — nouvelle rédaction V5</x:v>
      </x:c>
      <x:c r="G1453" s="15" t="n">
        <x:v>10</x:v>
      </x:c>
      <x:c r="H1453" s="15" t="n">
        <x:v>29</x:v>
      </x:c>
    </x:row>
    <x:row r="1454" ht="52" customHeight="1">
      <x:c r="A1454" s="13" t="str">
        <x:v>AUD-025</x:v>
      </x:c>
      <x:c r="B1454" s="13" t="str">
        <x:v>Rukh Tal — approche</x:v>
      </x:c>
      <x:c r="C1454" s="13" t="str">
        <x:v>Mondes</x:v>
      </x:c>
      <x:c r="D1454" s="13" t="str">
        <x:v>Direction musicale</x:v>
      </x:c>
      <x:c r="E1454" s="13" t="str">
        <x:v>Lire Mondes</x:v>
      </x:c>
      <x:c r="F1454" s="13" t="str">
        <x:v>Reconstitution documentée V4 — nouvelle rédaction V5</x:v>
      </x:c>
      <x:c r="G1454" s="15" t="n">
        <x:v>10</x:v>
      </x:c>
      <x:c r="H1454" s="15" t="n">
        <x:v>30</x:v>
      </x:c>
    </x:row>
    <x:row r="1455" ht="52" customHeight="1">
      <x:c r="A1455" s="13" t="str">
        <x:v>AUD-026</x:v>
      </x:c>
      <x:c r="B1455" s="13" t="str">
        <x:v>Rukh Tal — trace récente</x:v>
      </x:c>
      <x:c r="C1455" s="13" t="str">
        <x:v>Mondes</x:v>
      </x:c>
      <x:c r="D1455" s="13" t="str">
        <x:v>Direction musicale</x:v>
      </x:c>
      <x:c r="E1455" s="13" t="str">
        <x:v>Lire Mondes</x:v>
      </x:c>
      <x:c r="F1455" s="13" t="str">
        <x:v>Reconstitution documentée V4 — nouvelle rédaction V5</x:v>
      </x:c>
      <x:c r="G1455" s="15" t="n">
        <x:v>10</x:v>
      </x:c>
      <x:c r="H1455" s="15" t="n">
        <x:v>31</x:v>
      </x:c>
    </x:row>
    <x:row r="1456" ht="52" customHeight="1">
      <x:c r="A1456" s="13" t="str">
        <x:v>AUD-027</x:v>
      </x:c>
      <x:c r="B1456" s="13" t="str">
        <x:v>Rukh Tal — premier danger</x:v>
      </x:c>
      <x:c r="C1456" s="13" t="str">
        <x:v>Mondes</x:v>
      </x:c>
      <x:c r="D1456" s="13" t="str">
        <x:v>Direction musicale</x:v>
      </x:c>
      <x:c r="E1456" s="13" t="str">
        <x:v>Lire Mondes</x:v>
      </x:c>
      <x:c r="F1456" s="13" t="str">
        <x:v>Reconstitution documentée V4 — nouvelle rédaction V5</x:v>
      </x:c>
      <x:c r="G1456" s="15" t="n">
        <x:v>10</x:v>
      </x:c>
      <x:c r="H1456" s="15" t="n">
        <x:v>32</x:v>
      </x:c>
    </x:row>
    <x:row r="1457" ht="52" customHeight="1">
      <x:c r="A1457" s="13" t="str">
        <x:v>AUD-028</x:v>
      </x:c>
      <x:c r="B1457" s="13" t="str">
        <x:v>Rukh Tal — route haute</x:v>
      </x:c>
      <x:c r="C1457" s="13" t="str">
        <x:v>Mondes</x:v>
      </x:c>
      <x:c r="D1457" s="13" t="str">
        <x:v>Direction musicale</x:v>
      </x:c>
      <x:c r="E1457" s="13" t="str">
        <x:v>Lire Mondes</x:v>
      </x:c>
      <x:c r="F1457" s="13" t="str">
        <x:v>Reconstitution documentée V4 — nouvelle rédaction V5</x:v>
      </x:c>
      <x:c r="G1457" s="15" t="n">
        <x:v>10</x:v>
      </x:c>
      <x:c r="H1457" s="15" t="n">
        <x:v>33</x:v>
      </x:c>
    </x:row>
    <x:row r="1458" ht="52" customHeight="1">
      <x:c r="A1458" s="13" t="str">
        <x:v>AUD-029</x:v>
      </x:c>
      <x:c r="B1458" s="13" t="str">
        <x:v>Rukh Tal — abri provisoire</x:v>
      </x:c>
      <x:c r="C1458" s="13" t="str">
        <x:v>Mondes</x:v>
      </x:c>
      <x:c r="D1458" s="13" t="str">
        <x:v>Direction musicale</x:v>
      </x:c>
      <x:c r="E1458" s="13" t="str">
        <x:v>Lire Mondes</x:v>
      </x:c>
      <x:c r="F1458" s="13" t="str">
        <x:v>Reconstitution documentée V4 — nouvelle rédaction V5</x:v>
      </x:c>
      <x:c r="G1458" s="15" t="n">
        <x:v>10</x:v>
      </x:c>
      <x:c r="H1458" s="15" t="n">
        <x:v>34</x:v>
      </x:c>
    </x:row>
    <x:row r="1459" ht="52" customHeight="1">
      <x:c r="A1459" s="13" t="str">
        <x:v>AUD-030</x:v>
      </x:c>
      <x:c r="B1459" s="13" t="str">
        <x:v>Rukh Tal — retour</x:v>
      </x:c>
      <x:c r="C1459" s="13" t="str">
        <x:v>Mondes</x:v>
      </x:c>
      <x:c r="D1459" s="13" t="str">
        <x:v>Direction musicale</x:v>
      </x:c>
      <x:c r="E1459" s="13" t="str">
        <x:v>Lire Mondes</x:v>
      </x:c>
      <x:c r="F1459" s="13" t="str">
        <x:v>Reconstitution documentée V4 — nouvelle rédaction V5</x:v>
      </x:c>
      <x:c r="G1459" s="15" t="n">
        <x:v>10</x:v>
      </x:c>
      <x:c r="H1459" s="15" t="n">
        <x:v>35</x:v>
      </x:c>
    </x:row>
    <x:row r="1460" ht="52" customHeight="1">
      <x:c r="A1460" s="13" t="str">
        <x:v>AUD-031</x:v>
      </x:c>
      <x:c r="B1460" s="13" t="str">
        <x:v>Sileth — approche</x:v>
      </x:c>
      <x:c r="C1460" s="13" t="str">
        <x:v>Mondes</x:v>
      </x:c>
      <x:c r="D1460" s="13" t="str">
        <x:v>Direction musicale</x:v>
      </x:c>
      <x:c r="E1460" s="13" t="str">
        <x:v>Lire Mondes</x:v>
      </x:c>
      <x:c r="F1460" s="13" t="str">
        <x:v>Reconstitution documentée V4 — nouvelle rédaction V5</x:v>
      </x:c>
      <x:c r="G1460" s="15" t="n">
        <x:v>10</x:v>
      </x:c>
      <x:c r="H1460" s="15" t="n">
        <x:v>36</x:v>
      </x:c>
    </x:row>
    <x:row r="1461" ht="52" customHeight="1">
      <x:c r="A1461" s="13" t="str">
        <x:v>AUD-032</x:v>
      </x:c>
      <x:c r="B1461" s="13" t="str">
        <x:v>Sileth — trace récente</x:v>
      </x:c>
      <x:c r="C1461" s="13" t="str">
        <x:v>Mondes</x:v>
      </x:c>
      <x:c r="D1461" s="13" t="str">
        <x:v>Direction musicale</x:v>
      </x:c>
      <x:c r="E1461" s="13" t="str">
        <x:v>Lire Mondes</x:v>
      </x:c>
      <x:c r="F1461" s="13" t="str">
        <x:v>Reconstitution documentée V4 — nouvelle rédaction V5</x:v>
      </x:c>
      <x:c r="G1461" s="15" t="n">
        <x:v>10</x:v>
      </x:c>
      <x:c r="H1461" s="15" t="n">
        <x:v>37</x:v>
      </x:c>
    </x:row>
    <x:row r="1462" ht="52" customHeight="1">
      <x:c r="A1462" s="13" t="str">
        <x:v>AUD-033</x:v>
      </x:c>
      <x:c r="B1462" s="13" t="str">
        <x:v>Sileth — premier danger</x:v>
      </x:c>
      <x:c r="C1462" s="13" t="str">
        <x:v>Mondes</x:v>
      </x:c>
      <x:c r="D1462" s="13" t="str">
        <x:v>Direction musicale</x:v>
      </x:c>
      <x:c r="E1462" s="13" t="str">
        <x:v>Lire Mondes</x:v>
      </x:c>
      <x:c r="F1462" s="13" t="str">
        <x:v>Reconstitution documentée V4 — nouvelle rédaction V5</x:v>
      </x:c>
      <x:c r="G1462" s="15" t="n">
        <x:v>10</x:v>
      </x:c>
      <x:c r="H1462" s="15" t="n">
        <x:v>38</x:v>
      </x:c>
    </x:row>
    <x:row r="1463" ht="52" customHeight="1">
      <x:c r="A1463" s="13" t="str">
        <x:v>AUD-034</x:v>
      </x:c>
      <x:c r="B1463" s="13" t="str">
        <x:v>Sileth — route haute</x:v>
      </x:c>
      <x:c r="C1463" s="13" t="str">
        <x:v>Mondes</x:v>
      </x:c>
      <x:c r="D1463" s="13" t="str">
        <x:v>Direction musicale</x:v>
      </x:c>
      <x:c r="E1463" s="13" t="str">
        <x:v>Lire Mondes</x:v>
      </x:c>
      <x:c r="F1463" s="13" t="str">
        <x:v>Reconstitution documentée V4 — nouvelle rédaction V5</x:v>
      </x:c>
      <x:c r="G1463" s="15" t="n">
        <x:v>10</x:v>
      </x:c>
      <x:c r="H1463" s="15" t="n">
        <x:v>39</x:v>
      </x:c>
    </x:row>
    <x:row r="1464" ht="52" customHeight="1">
      <x:c r="A1464" s="13" t="str">
        <x:v>AUD-035</x:v>
      </x:c>
      <x:c r="B1464" s="13" t="str">
        <x:v>Sileth — abri provisoire</x:v>
      </x:c>
      <x:c r="C1464" s="13" t="str">
        <x:v>Mondes</x:v>
      </x:c>
      <x:c r="D1464" s="13" t="str">
        <x:v>Direction musicale</x:v>
      </x:c>
      <x:c r="E1464" s="13" t="str">
        <x:v>Lire Mondes</x:v>
      </x:c>
      <x:c r="F1464" s="13" t="str">
        <x:v>Reconstitution documentée V4 — nouvelle rédaction V5</x:v>
      </x:c>
      <x:c r="G1464" s="15" t="n">
        <x:v>10</x:v>
      </x:c>
      <x:c r="H1464" s="15" t="n">
        <x:v>40</x:v>
      </x:c>
    </x:row>
    <x:row r="1465" ht="52" customHeight="1">
      <x:c r="A1465" s="13" t="str">
        <x:v>AUD-036</x:v>
      </x:c>
      <x:c r="B1465" s="13" t="str">
        <x:v>Sileth — retour</x:v>
      </x:c>
      <x:c r="C1465" s="13" t="str">
        <x:v>Mondes</x:v>
      </x:c>
      <x:c r="D1465" s="13" t="str">
        <x:v>Direction musicale</x:v>
      </x:c>
      <x:c r="E1465" s="13" t="str">
        <x:v>Lire Mondes</x:v>
      </x:c>
      <x:c r="F1465" s="13" t="str">
        <x:v>Reconstitution documentée V4 — nouvelle rédaction V5</x:v>
      </x:c>
      <x:c r="G1465" s="15" t="n">
        <x:v>10</x:v>
      </x:c>
      <x:c r="H1465" s="15" t="n">
        <x:v>41</x:v>
      </x:c>
    </x:row>
    <x:row r="1466" ht="52" customHeight="1">
      <x:c r="A1466" s="13" t="str">
        <x:v>AUD-037</x:v>
      </x:c>
      <x:c r="B1466" s="13" t="str">
        <x:v>Xeno Prime — approche</x:v>
      </x:c>
      <x:c r="C1466" s="13" t="str">
        <x:v>Mondes</x:v>
      </x:c>
      <x:c r="D1466" s="13" t="str">
        <x:v>Direction musicale</x:v>
      </x:c>
      <x:c r="E1466" s="13" t="str">
        <x:v>Lire Mondes</x:v>
      </x:c>
      <x:c r="F1466" s="13" t="str">
        <x:v>Reconstitution documentée V4 — nouvelle rédaction V5</x:v>
      </x:c>
      <x:c r="G1466" s="15" t="n">
        <x:v>10</x:v>
      </x:c>
      <x:c r="H1466" s="15" t="n">
        <x:v>42</x:v>
      </x:c>
    </x:row>
    <x:row r="1467" ht="52" customHeight="1">
      <x:c r="A1467" s="13" t="str">
        <x:v>AUD-038</x:v>
      </x:c>
      <x:c r="B1467" s="13" t="str">
        <x:v>Xeno Prime — trace récente</x:v>
      </x:c>
      <x:c r="C1467" s="13" t="str">
        <x:v>Mondes</x:v>
      </x:c>
      <x:c r="D1467" s="13" t="str">
        <x:v>Direction musicale</x:v>
      </x:c>
      <x:c r="E1467" s="13" t="str">
        <x:v>Lire Mondes</x:v>
      </x:c>
      <x:c r="F1467" s="13" t="str">
        <x:v>Reconstitution documentée V4 — nouvelle rédaction V5</x:v>
      </x:c>
      <x:c r="G1467" s="15" t="n">
        <x:v>10</x:v>
      </x:c>
      <x:c r="H1467" s="15" t="n">
        <x:v>43</x:v>
      </x:c>
    </x:row>
    <x:row r="1468" ht="52" customHeight="1">
      <x:c r="A1468" s="13" t="str">
        <x:v>AUD-039</x:v>
      </x:c>
      <x:c r="B1468" s="13" t="str">
        <x:v>Xeno Prime — premier danger</x:v>
      </x:c>
      <x:c r="C1468" s="13" t="str">
        <x:v>Mondes</x:v>
      </x:c>
      <x:c r="D1468" s="13" t="str">
        <x:v>Direction musicale</x:v>
      </x:c>
      <x:c r="E1468" s="13" t="str">
        <x:v>Lire Mondes</x:v>
      </x:c>
      <x:c r="F1468" s="13" t="str">
        <x:v>Reconstitution documentée V4 — nouvelle rédaction V5</x:v>
      </x:c>
      <x:c r="G1468" s="15" t="n">
        <x:v>10</x:v>
      </x:c>
      <x:c r="H1468" s="15" t="n">
        <x:v>44</x:v>
      </x:c>
    </x:row>
    <x:row r="1469" ht="52" customHeight="1">
      <x:c r="A1469" s="13" t="str">
        <x:v>AUD-040</x:v>
      </x:c>
      <x:c r="B1469" s="13" t="str">
        <x:v>Xeno Prime — route haute</x:v>
      </x:c>
      <x:c r="C1469" s="13" t="str">
        <x:v>Mondes</x:v>
      </x:c>
      <x:c r="D1469" s="13" t="str">
        <x:v>Direction musicale</x:v>
      </x:c>
      <x:c r="E1469" s="13" t="str">
        <x:v>Lire Mondes</x:v>
      </x:c>
      <x:c r="F1469" s="13" t="str">
        <x:v>Reconstitution documentée V4 — nouvelle rédaction V5</x:v>
      </x:c>
      <x:c r="G1469" s="15" t="n">
        <x:v>10</x:v>
      </x:c>
      <x:c r="H1469" s="15" t="n">
        <x:v>45</x:v>
      </x:c>
    </x:row>
    <x:row r="1470" ht="52" customHeight="1">
      <x:c r="A1470" s="13" t="str">
        <x:v>AUD-041</x:v>
      </x:c>
      <x:c r="B1470" s="13" t="str">
        <x:v>Xeno Prime — abri provisoire</x:v>
      </x:c>
      <x:c r="C1470" s="13" t="str">
        <x:v>Mondes</x:v>
      </x:c>
      <x:c r="D1470" s="13" t="str">
        <x:v>Direction musicale</x:v>
      </x:c>
      <x:c r="E1470" s="13" t="str">
        <x:v>Lire Mondes</x:v>
      </x:c>
      <x:c r="F1470" s="13" t="str">
        <x:v>Reconstitution documentée V4 — nouvelle rédaction V5</x:v>
      </x:c>
      <x:c r="G1470" s="15" t="n">
        <x:v>10</x:v>
      </x:c>
      <x:c r="H1470" s="15" t="n">
        <x:v>46</x:v>
      </x:c>
    </x:row>
    <x:row r="1471" ht="52" customHeight="1">
      <x:c r="A1471" s="13" t="str">
        <x:v>AUD-042</x:v>
      </x:c>
      <x:c r="B1471" s="13" t="str">
        <x:v>Xeno Prime — retour</x:v>
      </x:c>
      <x:c r="C1471" s="13" t="str">
        <x:v>Mondes</x:v>
      </x:c>
      <x:c r="D1471" s="13" t="str">
        <x:v>Direction musicale</x:v>
      </x:c>
      <x:c r="E1471" s="13" t="str">
        <x:v>Lire Mondes</x:v>
      </x:c>
      <x:c r="F1471" s="13" t="str">
        <x:v>Reconstitution documentée V4 — nouvelle rédaction V5</x:v>
      </x:c>
      <x:c r="G1471" s="15" t="n">
        <x:v>10</x:v>
      </x:c>
      <x:c r="H1471" s="15" t="n">
        <x:v>47</x:v>
      </x:c>
    </x:row>
    <x:row r="1472" ht="52" customHeight="1">
      <x:c r="A1472" s="13" t="str">
        <x:v>AUD-043</x:v>
      </x:c>
      <x:c r="B1472" s="13" t="str">
        <x:v>Dharos — approche</x:v>
      </x:c>
      <x:c r="C1472" s="13" t="str">
        <x:v>Mondes</x:v>
      </x:c>
      <x:c r="D1472" s="13" t="str">
        <x:v>Direction musicale</x:v>
      </x:c>
      <x:c r="E1472" s="13" t="str">
        <x:v>Lire Mondes</x:v>
      </x:c>
      <x:c r="F1472" s="13" t="str">
        <x:v>Reconstitution documentée V4 — nouvelle rédaction V5</x:v>
      </x:c>
      <x:c r="G1472" s="15" t="n">
        <x:v>10</x:v>
      </x:c>
      <x:c r="H1472" s="15" t="n">
        <x:v>48</x:v>
      </x:c>
    </x:row>
    <x:row r="1473" ht="52" customHeight="1">
      <x:c r="A1473" s="13" t="str">
        <x:v>AUD-044</x:v>
      </x:c>
      <x:c r="B1473" s="13" t="str">
        <x:v>Dharos — trace récente</x:v>
      </x:c>
      <x:c r="C1473" s="13" t="str">
        <x:v>Mondes</x:v>
      </x:c>
      <x:c r="D1473" s="13" t="str">
        <x:v>Direction musicale</x:v>
      </x:c>
      <x:c r="E1473" s="13" t="str">
        <x:v>Lire Mondes</x:v>
      </x:c>
      <x:c r="F1473" s="13" t="str">
        <x:v>Reconstitution documentée V4 — nouvelle rédaction V5</x:v>
      </x:c>
      <x:c r="G1473" s="15" t="n">
        <x:v>10</x:v>
      </x:c>
      <x:c r="H1473" s="15" t="n">
        <x:v>49</x:v>
      </x:c>
    </x:row>
    <x:row r="1474" ht="52" customHeight="1">
      <x:c r="A1474" s="13" t="str">
        <x:v>AUD-045</x:v>
      </x:c>
      <x:c r="B1474" s="13" t="str">
        <x:v>Dharos — premier danger</x:v>
      </x:c>
      <x:c r="C1474" s="13" t="str">
        <x:v>Mondes</x:v>
      </x:c>
      <x:c r="D1474" s="13" t="str">
        <x:v>Direction musicale</x:v>
      </x:c>
      <x:c r="E1474" s="13" t="str">
        <x:v>Lire Mondes</x:v>
      </x:c>
      <x:c r="F1474" s="13" t="str">
        <x:v>Reconstitution documentée V4 — nouvelle rédaction V5</x:v>
      </x:c>
      <x:c r="G1474" s="15" t="n">
        <x:v>10</x:v>
      </x:c>
      <x:c r="H1474" s="15" t="n">
        <x:v>50</x:v>
      </x:c>
    </x:row>
    <x:row r="1475" ht="52" customHeight="1">
      <x:c r="A1475" s="13" t="str">
        <x:v>AUD-046</x:v>
      </x:c>
      <x:c r="B1475" s="13" t="str">
        <x:v>Dharos — route haute</x:v>
      </x:c>
      <x:c r="C1475" s="13" t="str">
        <x:v>Mondes</x:v>
      </x:c>
      <x:c r="D1475" s="13" t="str">
        <x:v>Direction musicale</x:v>
      </x:c>
      <x:c r="E1475" s="13" t="str">
        <x:v>Lire Mondes</x:v>
      </x:c>
      <x:c r="F1475" s="13" t="str">
        <x:v>Reconstitution documentée V4 — nouvelle rédaction V5</x:v>
      </x:c>
      <x:c r="G1475" s="15" t="n">
        <x:v>10</x:v>
      </x:c>
      <x:c r="H1475" s="15" t="n">
        <x:v>51</x:v>
      </x:c>
    </x:row>
    <x:row r="1476" ht="52" customHeight="1">
      <x:c r="A1476" s="13" t="str">
        <x:v>AUD-047</x:v>
      </x:c>
      <x:c r="B1476" s="13" t="str">
        <x:v>Dharos — abri provisoire</x:v>
      </x:c>
      <x:c r="C1476" s="13" t="str">
        <x:v>Mondes</x:v>
      </x:c>
      <x:c r="D1476" s="13" t="str">
        <x:v>Direction musicale</x:v>
      </x:c>
      <x:c r="E1476" s="13" t="str">
        <x:v>Lire Mondes</x:v>
      </x:c>
      <x:c r="F1476" s="13" t="str">
        <x:v>Reconstitution documentée V4 — nouvelle rédaction V5</x:v>
      </x:c>
      <x:c r="G1476" s="15" t="n">
        <x:v>10</x:v>
      </x:c>
      <x:c r="H1476" s="15" t="n">
        <x:v>52</x:v>
      </x:c>
    </x:row>
    <x:row r="1477" ht="52" customHeight="1">
      <x:c r="A1477" s="13" t="str">
        <x:v>AUD-048</x:v>
      </x:c>
      <x:c r="B1477" s="13" t="str">
        <x:v>Dharos — retour</x:v>
      </x:c>
      <x:c r="C1477" s="13" t="str">
        <x:v>Mondes</x:v>
      </x:c>
      <x:c r="D1477" s="13" t="str">
        <x:v>Direction musicale</x:v>
      </x:c>
      <x:c r="E1477" s="13" t="str">
        <x:v>Lire Mondes</x:v>
      </x:c>
      <x:c r="F1477" s="13" t="str">
        <x:v>Reconstitution documentée V4 — nouvelle rédaction V5</x:v>
      </x:c>
      <x:c r="G1477" s="15" t="n">
        <x:v>10</x:v>
      </x:c>
      <x:c r="H1477" s="15" t="n">
        <x:v>53</x:v>
      </x:c>
    </x:row>
    <x:row r="1478" ht="52" customHeight="1">
      <x:c r="A1478" s="13" t="str">
        <x:v>AUD-049</x:v>
      </x:c>
      <x:c r="B1478" s="13" t="str">
        <x:v>Confrontation de Kharuun</x:v>
      </x:c>
      <x:c r="C1478" s="13" t="str">
        <x:v>Mondes</x:v>
      </x:c>
      <x:c r="D1478" s="13" t="str">
        <x:v>Direction musicale</x:v>
      </x:c>
      <x:c r="E1478" s="13" t="str">
        <x:v>Lire Mondes</x:v>
      </x:c>
      <x:c r="F1478" s="13" t="str">
        <x:v>Reconstitution documentée V4 — nouvelle rédaction V5</x:v>
      </x:c>
      <x:c r="G1478" s="15" t="n">
        <x:v>10</x:v>
      </x:c>
      <x:c r="H1478" s="15" t="n">
        <x:v>54</x:v>
      </x:c>
    </x:row>
    <x:row r="1479" ht="52" customHeight="1">
      <x:c r="A1479" s="13" t="str">
        <x:v>AUD-050</x:v>
      </x:c>
      <x:c r="B1479" s="13" t="str">
        <x:v>Confrontation de Vara-Kesh</x:v>
      </x:c>
      <x:c r="C1479" s="13" t="str">
        <x:v>Mondes</x:v>
      </x:c>
      <x:c r="D1479" s="13" t="str">
        <x:v>Direction musicale</x:v>
      </x:c>
      <x:c r="E1479" s="13" t="str">
        <x:v>Lire Mondes</x:v>
      </x:c>
      <x:c r="F1479" s="13" t="str">
        <x:v>Reconstitution documentée V4 — nouvelle rédaction V5</x:v>
      </x:c>
      <x:c r="G1479" s="15" t="n">
        <x:v>10</x:v>
      </x:c>
      <x:c r="H1479" s="15" t="n">
        <x:v>55</x:v>
      </x:c>
    </x:row>
    <x:row r="1480" ht="52" customHeight="1">
      <x:c r="A1480" s="13" t="str">
        <x:v>AUD-051</x:v>
      </x:c>
      <x:c r="B1480" s="13" t="str">
        <x:v>Confrontation de Nereth</x:v>
      </x:c>
      <x:c r="C1480" s="13" t="str">
        <x:v>Mondes</x:v>
      </x:c>
      <x:c r="D1480" s="13" t="str">
        <x:v>Direction musicale</x:v>
      </x:c>
      <x:c r="E1480" s="13" t="str">
        <x:v>Lire Mondes</x:v>
      </x:c>
      <x:c r="F1480" s="13" t="str">
        <x:v>Reconstitution documentée V4 — nouvelle rédaction V5</x:v>
      </x:c>
      <x:c r="G1480" s="15" t="n">
        <x:v>10</x:v>
      </x:c>
      <x:c r="H1480" s="15" t="n">
        <x:v>56</x:v>
      </x:c>
    </x:row>
    <x:row r="1481" ht="52" customHeight="1">
      <x:c r="A1481" s="13" t="str">
        <x:v>AUD-052</x:v>
      </x:c>
      <x:c r="B1481" s="13" t="str">
        <x:v>Confrontation de Oshara</x:v>
      </x:c>
      <x:c r="C1481" s="13" t="str">
        <x:v>Mondes</x:v>
      </x:c>
      <x:c r="D1481" s="13" t="str">
        <x:v>Direction musicale</x:v>
      </x:c>
      <x:c r="E1481" s="13" t="str">
        <x:v>Lire Mondes</x:v>
      </x:c>
      <x:c r="F1481" s="13" t="str">
        <x:v>Reconstitution documentée V4 — nouvelle rédaction V5</x:v>
      </x:c>
      <x:c r="G1481" s="15" t="n">
        <x:v>10</x:v>
      </x:c>
      <x:c r="H1481" s="15" t="n">
        <x:v>57</x:v>
      </x:c>
    </x:row>
    <x:row r="1482" ht="52" customHeight="1">
      <x:c r="A1482" s="13" t="str">
        <x:v>AUD-053</x:v>
      </x:c>
      <x:c r="B1482" s="13" t="str">
        <x:v>Confrontation de Rukh Tal</x:v>
      </x:c>
      <x:c r="C1482" s="13" t="str">
        <x:v>Mondes</x:v>
      </x:c>
      <x:c r="D1482" s="13" t="str">
        <x:v>Direction musicale</x:v>
      </x:c>
      <x:c r="E1482" s="13" t="str">
        <x:v>Lire Mondes</x:v>
      </x:c>
      <x:c r="F1482" s="13" t="str">
        <x:v>Reconstitution documentée V4 — nouvelle rédaction V5</x:v>
      </x:c>
      <x:c r="G1482" s="15" t="n">
        <x:v>10</x:v>
      </x:c>
      <x:c r="H1482" s="15" t="n">
        <x:v>58</x:v>
      </x:c>
    </x:row>
    <x:row r="1483" ht="52" customHeight="1">
      <x:c r="A1483" s="13" t="str">
        <x:v>AUD-054</x:v>
      </x:c>
      <x:c r="B1483" s="13" t="str">
        <x:v>Confrontation de Sileth</x:v>
      </x:c>
      <x:c r="C1483" s="13" t="str">
        <x:v>Mondes</x:v>
      </x:c>
      <x:c r="D1483" s="13" t="str">
        <x:v>Direction musicale</x:v>
      </x:c>
      <x:c r="E1483" s="13" t="str">
        <x:v>Lire Mondes</x:v>
      </x:c>
      <x:c r="F1483" s="13" t="str">
        <x:v>Reconstitution documentée V4 — nouvelle rédaction V5</x:v>
      </x:c>
      <x:c r="G1483" s="15" t="n">
        <x:v>10</x:v>
      </x:c>
      <x:c r="H1483" s="15" t="n">
        <x:v>59</x:v>
      </x:c>
    </x:row>
    <x:row r="1484" ht="52" customHeight="1">
      <x:c r="A1484" s="13" t="str">
        <x:v>AUD-055</x:v>
      </x:c>
      <x:c r="B1484" s="13" t="str">
        <x:v>Confrontation de Xeno Prime</x:v>
      </x:c>
      <x:c r="C1484" s="13" t="str">
        <x:v>Mondes</x:v>
      </x:c>
      <x:c r="D1484" s="13" t="str">
        <x:v>Direction musicale</x:v>
      </x:c>
      <x:c r="E1484" s="13" t="str">
        <x:v>Lire Mondes</x:v>
      </x:c>
      <x:c r="F1484" s="13" t="str">
        <x:v>Reconstitution documentée V4 — nouvelle rédaction V5</x:v>
      </x:c>
      <x:c r="G1484" s="15" t="n">
        <x:v>10</x:v>
      </x:c>
      <x:c r="H1484" s="15" t="n">
        <x:v>60</x:v>
      </x:c>
    </x:row>
    <x:row r="1485" ht="52" customHeight="1">
      <x:c r="A1485" s="13" t="str">
        <x:v>AUD-056</x:v>
      </x:c>
      <x:c r="B1485" s="13" t="str">
        <x:v>Confrontation de Dharos</x:v>
      </x:c>
      <x:c r="C1485" s="13" t="str">
        <x:v>Mondes</x:v>
      </x:c>
      <x:c r="D1485" s="13" t="str">
        <x:v>Direction musicale</x:v>
      </x:c>
      <x:c r="E1485" s="13" t="str">
        <x:v>Lire Mondes</x:v>
      </x:c>
      <x:c r="F1485" s="13" t="str">
        <x:v>Reconstitution documentée V4 — nouvelle rédaction V5</x:v>
      </x:c>
      <x:c r="G1485" s="15" t="n">
        <x:v>10</x:v>
      </x:c>
      <x:c r="H1485" s="15" t="n">
        <x:v>61</x:v>
      </x:c>
    </x:row>
    <x:row r="1486" ht="52" customHeight="1">
      <x:c r="A1486" s="13" t="str">
        <x:v>AUD-057</x:v>
      </x:c>
      <x:c r="B1486" s="13" t="str">
        <x:v>Vaisseau — Carte galactique</x:v>
      </x:c>
      <x:c r="C1486" s="13" t="str">
        <x:v>Mondes</x:v>
      </x:c>
      <x:c r="D1486" s="13" t="str">
        <x:v>Direction musicale</x:v>
      </x:c>
      <x:c r="E1486" s="13" t="str">
        <x:v>Lire Mondes</x:v>
      </x:c>
      <x:c r="F1486" s="13" t="str">
        <x:v>Reconstitution documentée V4 — nouvelle rédaction V5</x:v>
      </x:c>
      <x:c r="G1486" s="15" t="n">
        <x:v>10</x:v>
      </x:c>
      <x:c r="H1486" s="15" t="n">
        <x:v>62</x:v>
      </x:c>
    </x:row>
    <x:row r="1487" ht="52" customHeight="1">
      <x:c r="A1487" s="13" t="str">
        <x:v>AUD-058</x:v>
      </x:c>
      <x:c r="B1487" s="13" t="str">
        <x:v>Vaisseau — Armurerie murale</x:v>
      </x:c>
      <x:c r="C1487" s="13" t="str">
        <x:v>Mondes</x:v>
      </x:c>
      <x:c r="D1487" s="13" t="str">
        <x:v>Direction musicale</x:v>
      </x:c>
      <x:c r="E1487" s="13" t="str">
        <x:v>Lire Mondes</x:v>
      </x:c>
      <x:c r="F1487" s="13" t="str">
        <x:v>Reconstitution documentée V4 — nouvelle rédaction V5</x:v>
      </x:c>
      <x:c r="G1487" s="15" t="n">
        <x:v>10</x:v>
      </x:c>
      <x:c r="H1487" s="15" t="n">
        <x:v>63</x:v>
      </x:c>
    </x:row>
    <x:row r="1488" ht="52" customHeight="1">
      <x:c r="A1488" s="13" t="str">
        <x:v>AUD-059</x:v>
      </x:c>
      <x:c r="B1488" s="13" t="str">
        <x:v>Vaisseau — Archives du clan</x:v>
      </x:c>
      <x:c r="C1488" s="13" t="str">
        <x:v>Mondes</x:v>
      </x:c>
      <x:c r="D1488" s="13" t="str">
        <x:v>Direction musicale</x:v>
      </x:c>
      <x:c r="E1488" s="13" t="str">
        <x:v>Lire Mondes</x:v>
      </x:c>
      <x:c r="F1488" s="13" t="str">
        <x:v>Reconstitution documentée V4 — nouvelle rédaction V5</x:v>
      </x:c>
      <x:c r="G1488" s="15" t="n">
        <x:v>10</x:v>
      </x:c>
      <x:c r="H1488" s="15" t="n">
        <x:v>64</x:v>
      </x:c>
    </x:row>
    <x:row r="1489" ht="52" customHeight="1">
      <x:c r="A1489" s="13" t="str">
        <x:v>AUD-060</x:v>
      </x:c>
      <x:c r="B1489" s="13" t="str">
        <x:v>Vaisseau — Atelier d’apparence</x:v>
      </x:c>
      <x:c r="C1489" s="13" t="str">
        <x:v>Mondes</x:v>
      </x:c>
      <x:c r="D1489" s="13" t="str">
        <x:v>Direction musicale</x:v>
      </x:c>
      <x:c r="E1489" s="13" t="str">
        <x:v>Lire Mondes</x:v>
      </x:c>
      <x:c r="F1489" s="13" t="str">
        <x:v>Reconstitution documentée V4 — nouvelle rédaction V5</x:v>
      </x:c>
      <x:c r="G1489" s="15" t="n">
        <x:v>10</x:v>
      </x:c>
      <x:c r="H1489" s="15" t="n">
        <x:v>65</x:v>
      </x:c>
    </x:row>
    <x:row r="1490" ht="52" customHeight="1">
      <x:c r="A1490" s="13" t="str">
        <x:v>AUD-061</x:v>
      </x:c>
      <x:c r="B1490" s="13" t="str">
        <x:v>Vaisseau — Galerie des trophées</x:v>
      </x:c>
      <x:c r="C1490" s="13" t="str">
        <x:v>Mondes</x:v>
      </x:c>
      <x:c r="D1490" s="13" t="str">
        <x:v>Direction musicale</x:v>
      </x:c>
      <x:c r="E1490" s="13" t="str">
        <x:v>Lire Mondes</x:v>
      </x:c>
      <x:c r="F1490" s="13" t="str">
        <x:v>Reconstitution documentée V4 — nouvelle rédaction V5</x:v>
      </x:c>
      <x:c r="G1490" s="15" t="n">
        <x:v>10</x:v>
      </x:c>
      <x:c r="H1490" s="15" t="n">
        <x:v>66</x:v>
      </x:c>
    </x:row>
    <x:row r="1491" ht="52" customHeight="1">
      <x:c r="A1491" s="13" t="str">
        <x:v>AUD-062</x:v>
      </x:c>
      <x:c r="B1491" s="13" t="str">
        <x:v>Vaisseau — Salle de soin</x:v>
      </x:c>
      <x:c r="C1491" s="13" t="str">
        <x:v>Mondes</x:v>
      </x:c>
      <x:c r="D1491" s="13" t="str">
        <x:v>Direction musicale</x:v>
      </x:c>
      <x:c r="E1491" s="13" t="str">
        <x:v>Lire Mondes</x:v>
      </x:c>
      <x:c r="F1491" s="13" t="str">
        <x:v>Reconstitution documentée V4 — nouvelle rédaction V5</x:v>
      </x:c>
      <x:c r="G1491" s="15" t="n">
        <x:v>10</x:v>
      </x:c>
      <x:c r="H1491" s="15" t="n">
        <x:v>67</x:v>
      </x:c>
    </x:row>
    <x:row r="1492" ht="52" customHeight="1">
      <x:c r="A1492" s="13" t="str">
        <x:v>AUD-063</x:v>
      </x:c>
      <x:c r="B1492" s="13" t="str">
        <x:v>Vaisseau — Arène d’entraînement</x:v>
      </x:c>
      <x:c r="C1492" s="13" t="str">
        <x:v>Mondes</x:v>
      </x:c>
      <x:c r="D1492" s="13" t="str">
        <x:v>Direction musicale</x:v>
      </x:c>
      <x:c r="E1492" s="13" t="str">
        <x:v>Lire Mondes</x:v>
      </x:c>
      <x:c r="F1492" s="13" t="str">
        <x:v>Reconstitution documentée V4 — nouvelle rédaction V5</x:v>
      </x:c>
      <x:c r="G1492" s="15" t="n">
        <x:v>10</x:v>
      </x:c>
      <x:c r="H1492" s="15" t="n">
        <x:v>68</x:v>
      </x:c>
    </x:row>
    <x:row r="1493" ht="52" customHeight="1">
      <x:c r="A1493" s="13" t="str">
        <x:v>AUD-064</x:v>
      </x:c>
      <x:c r="B1493" s="13" t="str">
        <x:v>Vaisseau — Sas de lancement</x:v>
      </x:c>
      <x:c r="C1493" s="13" t="str">
        <x:v>Mondes</x:v>
      </x:c>
      <x:c r="D1493" s="13" t="str">
        <x:v>Direction musicale</x:v>
      </x:c>
      <x:c r="E1493" s="13" t="str">
        <x:v>Lire Mondes</x:v>
      </x:c>
      <x:c r="F1493" s="13" t="str">
        <x:v>Reconstitution documentée V4 — nouvelle rédaction V5</x:v>
      </x:c>
      <x:c r="G1493" s="15" t="n">
        <x:v>10</x:v>
      </x:c>
      <x:c r="H1493" s="15" t="n">
        <x:v>69</x:v>
      </x:c>
    </x:row>
    <x:row r="1494" ht="52" customHeight="1">
      <x:c r="A1494" s="13" t="str">
        <x:v>AUD-065</x:v>
      </x:c>
      <x:c r="B1494" s="13" t="str">
        <x:v>Navigation — départ</x:v>
      </x:c>
      <x:c r="C1494" s="13" t="str">
        <x:v>Mondes</x:v>
      </x:c>
      <x:c r="D1494" s="13" t="str">
        <x:v>Direction musicale</x:v>
      </x:c>
      <x:c r="E1494" s="13" t="str">
        <x:v>Lire Mondes</x:v>
      </x:c>
      <x:c r="F1494" s="13" t="str">
        <x:v>Reconstitution documentée V4 — nouvelle rédaction V5</x:v>
      </x:c>
      <x:c r="G1494" s="15" t="n">
        <x:v>10</x:v>
      </x:c>
      <x:c r="H1494" s="15" t="n">
        <x:v>70</x:v>
      </x:c>
    </x:row>
    <x:row r="1495" ht="52" customHeight="1">
      <x:c r="A1495" s="13" t="str">
        <x:v>AUD-066</x:v>
      </x:c>
      <x:c r="B1495" s="13" t="str">
        <x:v>Navigation — route incertaine</x:v>
      </x:c>
      <x:c r="C1495" s="13" t="str">
        <x:v>Mondes</x:v>
      </x:c>
      <x:c r="D1495" s="13" t="str">
        <x:v>Direction musicale</x:v>
      </x:c>
      <x:c r="E1495" s="13" t="str">
        <x:v>Lire Mondes</x:v>
      </x:c>
      <x:c r="F1495" s="13" t="str">
        <x:v>Reconstitution documentée V4 — nouvelle rédaction V5</x:v>
      </x:c>
      <x:c r="G1495" s="15" t="n">
        <x:v>10</x:v>
      </x:c>
      <x:c r="H1495" s="15" t="n">
        <x:v>71</x:v>
      </x:c>
    </x:row>
    <x:row r="1496" ht="52" customHeight="1">
      <x:c r="A1496" s="13" t="str">
        <x:v>AUD-067</x:v>
      </x:c>
      <x:c r="B1496" s="13" t="str">
        <x:v>Navigation — approche d’escale</x:v>
      </x:c>
      <x:c r="C1496" s="13" t="str">
        <x:v>Mondes</x:v>
      </x:c>
      <x:c r="D1496" s="13" t="str">
        <x:v>Direction musicale</x:v>
      </x:c>
      <x:c r="E1496" s="13" t="str">
        <x:v>Lire Mondes</x:v>
      </x:c>
      <x:c r="F1496" s="13" t="str">
        <x:v>Reconstitution documentée V4 — nouvelle rédaction V5</x:v>
      </x:c>
      <x:c r="G1496" s="15" t="n">
        <x:v>10</x:v>
      </x:c>
      <x:c r="H1496" s="15" t="n">
        <x:v>72</x:v>
      </x:c>
    </x:row>
    <x:row r="1497" ht="52" customHeight="1">
      <x:c r="A1497" s="13" t="str">
        <x:v>AUD-068</x:v>
      </x:c>
      <x:c r="B1497" s="13" t="str">
        <x:v>Navigation — retour Warp</x:v>
      </x:c>
      <x:c r="C1497" s="13" t="str">
        <x:v>Mondes</x:v>
      </x:c>
      <x:c r="D1497" s="13" t="str">
        <x:v>Direction musicale</x:v>
      </x:c>
      <x:c r="E1497" s="13" t="str">
        <x:v>Lire Mondes</x:v>
      </x:c>
      <x:c r="F1497" s="13" t="str">
        <x:v>Reconstitution documentée V4 — nouvelle rédaction V5</x:v>
      </x:c>
      <x:c r="G1497" s="15" t="n">
        <x:v>10</x:v>
      </x:c>
      <x:c r="H1497" s="15" t="n">
        <x:v>73</x:v>
      </x:c>
    </x:row>
    <x:row r="1498" ht="52" customHeight="1">
      <x:c r="A1498" s="13" t="str">
        <x:v>AUD-069</x:v>
      </x:c>
      <x:c r="B1498" s="13" t="str">
        <x:v>Cité — Porte des Cohortes</x:v>
      </x:c>
      <x:c r="C1498" s="13" t="str">
        <x:v>Mondes</x:v>
      </x:c>
      <x:c r="D1498" s="13" t="str">
        <x:v>Direction musicale</x:v>
      </x:c>
      <x:c r="E1498" s="13" t="str">
        <x:v>Lire Mondes</x:v>
      </x:c>
      <x:c r="F1498" s="13" t="str">
        <x:v>Reconstitution documentée V4 — nouvelle rédaction V5</x:v>
      </x:c>
      <x:c r="G1498" s="15" t="n">
        <x:v>10</x:v>
      </x:c>
      <x:c r="H1498" s="15" t="n">
        <x:v>74</x:v>
      </x:c>
    </x:row>
    <x:row r="1499" ht="52" customHeight="1">
      <x:c r="A1499" s="13" t="str">
        <x:v>AUD-070</x:v>
      </x:c>
      <x:c r="B1499" s="13" t="str">
        <x:v>Cité — Cour des Premiers Pas</x:v>
      </x:c>
      <x:c r="C1499" s="13" t="str">
        <x:v>Mondes</x:v>
      </x:c>
      <x:c r="D1499" s="13" t="str">
        <x:v>Direction musicale</x:v>
      </x:c>
      <x:c r="E1499" s="13" t="str">
        <x:v>Lire Mondes</x:v>
      </x:c>
      <x:c r="F1499" s="13" t="str">
        <x:v>Reconstitution documentée V4 — nouvelle rédaction V5</x:v>
      </x:c>
      <x:c r="G1499" s="15" t="n">
        <x:v>10</x:v>
      </x:c>
      <x:c r="H1499" s="15" t="n">
        <x:v>75</x:v>
      </x:c>
    </x:row>
    <x:row r="1500" ht="52" customHeight="1">
      <x:c r="A1500" s="13" t="str">
        <x:v>AUD-071</x:v>
      </x:c>
      <x:c r="B1500" s="13" t="str">
        <x:v>Cité — Forge des Masques</x:v>
      </x:c>
      <x:c r="C1500" s="13" t="str">
        <x:v>Mondes</x:v>
      </x:c>
      <x:c r="D1500" s="13" t="str">
        <x:v>Direction musicale</x:v>
      </x:c>
      <x:c r="E1500" s="13" t="str">
        <x:v>Lire Mondes</x:v>
      </x:c>
      <x:c r="F1500" s="13" t="str">
        <x:v>Reconstitution documentée V4 — nouvelle rédaction V5</x:v>
      </x:c>
      <x:c r="G1500" s="15" t="n">
        <x:v>10</x:v>
      </x:c>
      <x:c r="H1500" s="15" t="n">
        <x:v>76</x:v>
      </x:c>
    </x:row>
    <x:row r="1501" ht="52" customHeight="1">
      <x:c r="A1501" s="13" t="str">
        <x:v>AUD-072</x:v>
      </x:c>
      <x:c r="B1501" s="13" t="str">
        <x:v>Cité — Armurerie Murale</x:v>
      </x:c>
      <x:c r="C1501" s="13" t="str">
        <x:v>Mondes</x:v>
      </x:c>
      <x:c r="D1501" s="13" t="str">
        <x:v>Direction musicale</x:v>
      </x:c>
      <x:c r="E1501" s="13" t="str">
        <x:v>Lire Mondes</x:v>
      </x:c>
      <x:c r="F1501" s="13" t="str">
        <x:v>Reconstitution documentée V4 — nouvelle rédaction V5</x:v>
      </x:c>
      <x:c r="G1501" s="15" t="n">
        <x:v>10</x:v>
      </x:c>
      <x:c r="H1501" s="15" t="n">
        <x:v>77</x:v>
      </x:c>
    </x:row>
    <x:row r="1502" ht="52" customHeight="1">
      <x:c r="A1502" s="13" t="str">
        <x:v>AUD-073</x:v>
      </x:c>
      <x:c r="B1502" s="13" t="str">
        <x:v>Cité — Place des Retours</x:v>
      </x:c>
      <x:c r="C1502" s="13" t="str">
        <x:v>Mondes</x:v>
      </x:c>
      <x:c r="D1502" s="13" t="str">
        <x:v>Direction musicale</x:v>
      </x:c>
      <x:c r="E1502" s="13" t="str">
        <x:v>Lire Mondes</x:v>
      </x:c>
      <x:c r="F1502" s="13" t="str">
        <x:v>Reconstitution documentée V4 — nouvelle rédaction V5</x:v>
      </x:c>
      <x:c r="G1502" s="15" t="n">
        <x:v>10</x:v>
      </x:c>
      <x:c r="H1502" s="15" t="n">
        <x:v>78</x:v>
      </x:c>
    </x:row>
    <x:row r="1503" ht="52" customHeight="1">
      <x:c r="A1503" s="13" t="str">
        <x:v>AUD-074</x:v>
      </x:c>
      <x:c r="B1503" s="13" t="str">
        <x:v>Cité — Marché des Ateliers</x:v>
      </x:c>
      <x:c r="C1503" s="13" t="str">
        <x:v>Mondes</x:v>
      </x:c>
      <x:c r="D1503" s="13" t="str">
        <x:v>Direction musicale</x:v>
      </x:c>
      <x:c r="E1503" s="13" t="str">
        <x:v>Lire Mondes</x:v>
      </x:c>
      <x:c r="F1503" s="13" t="str">
        <x:v>Reconstitution documentée V4 — nouvelle rédaction V5</x:v>
      </x:c>
      <x:c r="G1503" s="15" t="n">
        <x:v>10</x:v>
      </x:c>
      <x:c r="H1503" s="15" t="n">
        <x:v>79</x:v>
      </x:c>
    </x:row>
    <x:row r="1504" ht="52" customHeight="1">
      <x:c r="A1504" s="13" t="str">
        <x:v>AUD-075</x:v>
      </x:c>
      <x:c r="B1504" s="13" t="str">
        <x:v>Cité — Porte des Marches</x:v>
      </x:c>
      <x:c r="C1504" s="13" t="str">
        <x:v>Mondes</x:v>
      </x:c>
      <x:c r="D1504" s="13" t="str">
        <x:v>Direction musicale</x:v>
      </x:c>
      <x:c r="E1504" s="13" t="str">
        <x:v>Lire Mondes</x:v>
      </x:c>
      <x:c r="F1504" s="13" t="str">
        <x:v>Reconstitution documentée V4 — nouvelle rédaction V5</x:v>
      </x:c>
      <x:c r="G1504" s="15" t="n">
        <x:v>10</x:v>
      </x:c>
      <x:c r="H1504" s="15" t="n">
        <x:v>80</x:v>
      </x:c>
    </x:row>
    <x:row r="1505" ht="52" customHeight="1">
      <x:c r="A1505" s="13" t="str">
        <x:v>AUD-076</x:v>
      </x:c>
      <x:c r="B1505" s="13" t="str">
        <x:v>Cité — Tribune des Duels</x:v>
      </x:c>
      <x:c r="C1505" s="13" t="str">
        <x:v>Mondes</x:v>
      </x:c>
      <x:c r="D1505" s="13" t="str">
        <x:v>Direction musicale</x:v>
      </x:c>
      <x:c r="E1505" s="13" t="str">
        <x:v>Lire Mondes</x:v>
      </x:c>
      <x:c r="F1505" s="13" t="str">
        <x:v>Reconstitution documentée V4 — nouvelle rédaction V5</x:v>
      </x:c>
      <x:c r="G1505" s="15" t="n">
        <x:v>10</x:v>
      </x:c>
      <x:c r="H1505" s="15" t="n">
        <x:v>81</x:v>
      </x:c>
    </x:row>
    <x:row r="1506" ht="52" customHeight="1">
      <x:c r="A1506" s="13" t="str">
        <x:v>AUD-077</x:v>
      </x:c>
      <x:c r="B1506" s="13" t="str">
        <x:v>Cité — Maison des Soins</x:v>
      </x:c>
      <x:c r="C1506" s="13" t="str">
        <x:v>Mondes</x:v>
      </x:c>
      <x:c r="D1506" s="13" t="str">
        <x:v>Direction musicale</x:v>
      </x:c>
      <x:c r="E1506" s="13" t="str">
        <x:v>Lire Mondes</x:v>
      </x:c>
      <x:c r="F1506" s="13" t="str">
        <x:v>Reconstitution documentée V4 — nouvelle rédaction V5</x:v>
      </x:c>
      <x:c r="G1506" s="15" t="n">
        <x:v>10</x:v>
      </x:c>
      <x:c r="H1506" s="15" t="n">
        <x:v>82</x:v>
      </x:c>
    </x:row>
    <x:row r="1507" ht="52" customHeight="1">
      <x:c r="A1507" s="13" t="str">
        <x:v>AUD-078</x:v>
      </x:c>
      <x:c r="B1507" s="13" t="str">
        <x:v>Cité — Escalier du Roi</x:v>
      </x:c>
      <x:c r="C1507" s="13" t="str">
        <x:v>Mondes</x:v>
      </x:c>
      <x:c r="D1507" s="13" t="str">
        <x:v>Direction musicale</x:v>
      </x:c>
      <x:c r="E1507" s="13" t="str">
        <x:v>Lire Mondes</x:v>
      </x:c>
      <x:c r="F1507" s="13" t="str">
        <x:v>Reconstitution documentée V4 — nouvelle rédaction V5</x:v>
      </x:c>
      <x:c r="G1507" s="15" t="n">
        <x:v>10</x:v>
      </x:c>
      <x:c r="H1507" s="15" t="n">
        <x:v>83</x:v>
      </x:c>
    </x:row>
    <x:row r="1508" ht="52" customHeight="1">
      <x:c r="A1508" s="13" t="str">
        <x:v>AUD-079</x:v>
      </x:c>
      <x:c r="B1508" s="13" t="str">
        <x:v>Cité — Cour du Roi</x:v>
      </x:c>
      <x:c r="C1508" s="13" t="str">
        <x:v>Mondes</x:v>
      </x:c>
      <x:c r="D1508" s="13" t="str">
        <x:v>Direction musicale</x:v>
      </x:c>
      <x:c r="E1508" s="13" t="str">
        <x:v>Lire Mondes</x:v>
      </x:c>
      <x:c r="F1508" s="13" t="str">
        <x:v>Reconstitution documentée V4 — nouvelle rédaction V5</x:v>
      </x:c>
      <x:c r="G1508" s="15" t="n">
        <x:v>10</x:v>
      </x:c>
      <x:c r="H1508" s="15" t="n">
        <x:v>84</x:v>
      </x:c>
    </x:row>
    <x:row r="1509" ht="52" customHeight="1">
      <x:c r="A1509" s="13" t="str">
        <x:v>AUD-080</x:v>
      </x:c>
      <x:c r="B1509" s="13" t="str">
        <x:v>Cité — Conseil des Anciens</x:v>
      </x:c>
      <x:c r="C1509" s="13" t="str">
        <x:v>Mondes</x:v>
      </x:c>
      <x:c r="D1509" s="13" t="str">
        <x:v>Direction musicale</x:v>
      </x:c>
      <x:c r="E1509" s="13" t="str">
        <x:v>Lire Mondes</x:v>
      </x:c>
      <x:c r="F1509" s="13" t="str">
        <x:v>Reconstitution documentée V4 — nouvelle rédaction V5</x:v>
      </x:c>
      <x:c r="G1509" s="15" t="n">
        <x:v>10</x:v>
      </x:c>
      <x:c r="H1509" s="15" t="n">
        <x:v>85</x:v>
      </x:c>
    </x:row>
    <x:row r="1510" ht="52" customHeight="1">
      <x:c r="A1510" s="13" t="str">
        <x:v>AUD-081</x:v>
      </x:c>
      <x:c r="B1510" s="13" t="str">
        <x:v>THE PIT — motif d’arène 01</x:v>
      </x:c>
      <x:c r="C1510" s="13" t="str">
        <x:v>Mondes</x:v>
      </x:c>
      <x:c r="D1510" s="13" t="str">
        <x:v>Direction musicale</x:v>
      </x:c>
      <x:c r="E1510" s="13" t="str">
        <x:v>Lire Mondes</x:v>
      </x:c>
      <x:c r="F1510" s="13" t="str">
        <x:v>Reconstitution documentée V4 — nouvelle rédaction V5</x:v>
      </x:c>
      <x:c r="G1510" s="15" t="n">
        <x:v>10</x:v>
      </x:c>
      <x:c r="H1510" s="15" t="n">
        <x:v>86</x:v>
      </x:c>
    </x:row>
    <x:row r="1511" ht="52" customHeight="1">
      <x:c r="A1511" s="13" t="str">
        <x:v>AUD-082</x:v>
      </x:c>
      <x:c r="B1511" s="13" t="str">
        <x:v>THE PIT — motif d’arène 02</x:v>
      </x:c>
      <x:c r="C1511" s="13" t="str">
        <x:v>Mondes</x:v>
      </x:c>
      <x:c r="D1511" s="13" t="str">
        <x:v>Direction musicale</x:v>
      </x:c>
      <x:c r="E1511" s="13" t="str">
        <x:v>Lire Mondes</x:v>
      </x:c>
      <x:c r="F1511" s="13" t="str">
        <x:v>Reconstitution documentée V4 — nouvelle rédaction V5</x:v>
      </x:c>
      <x:c r="G1511" s="15" t="n">
        <x:v>10</x:v>
      </x:c>
      <x:c r="H1511" s="15" t="n">
        <x:v>87</x:v>
      </x:c>
    </x:row>
    <x:row r="1512" ht="52" customHeight="1">
      <x:c r="A1512" s="13" t="str">
        <x:v>AUD-083</x:v>
      </x:c>
      <x:c r="B1512" s="13" t="str">
        <x:v>THE PIT — motif d’arène 03</x:v>
      </x:c>
      <x:c r="C1512" s="13" t="str">
        <x:v>Mondes</x:v>
      </x:c>
      <x:c r="D1512" s="13" t="str">
        <x:v>Direction musicale</x:v>
      </x:c>
      <x:c r="E1512" s="13" t="str">
        <x:v>Lire Mondes</x:v>
      </x:c>
      <x:c r="F1512" s="13" t="str">
        <x:v>Reconstitution documentée V4 — nouvelle rédaction V5</x:v>
      </x:c>
      <x:c r="G1512" s="15" t="n">
        <x:v>10</x:v>
      </x:c>
      <x:c r="H1512" s="15" t="n">
        <x:v>88</x:v>
      </x:c>
    </x:row>
    <x:row r="1513" ht="52" customHeight="1">
      <x:c r="A1513" s="13" t="str">
        <x:v>AUD-084</x:v>
      </x:c>
      <x:c r="B1513" s="13" t="str">
        <x:v>THE PIT — motif d’arène 04</x:v>
      </x:c>
      <x:c r="C1513" s="13" t="str">
        <x:v>Mondes</x:v>
      </x:c>
      <x:c r="D1513" s="13" t="str">
        <x:v>Direction musicale</x:v>
      </x:c>
      <x:c r="E1513" s="13" t="str">
        <x:v>Lire Mondes</x:v>
      </x:c>
      <x:c r="F1513" s="13" t="str">
        <x:v>Reconstitution documentée V4 — nouvelle rédaction V5</x:v>
      </x:c>
      <x:c r="G1513" s="15" t="n">
        <x:v>10</x:v>
      </x:c>
      <x:c r="H1513" s="15" t="n">
        <x:v>89</x:v>
      </x:c>
    </x:row>
    <x:row r="1514" ht="52" customHeight="1">
      <x:c r="A1514" s="13" t="str">
        <x:v>AUD-085</x:v>
      </x:c>
      <x:c r="B1514" s="13" t="str">
        <x:v>THE PIT — motif d’arène 05</x:v>
      </x:c>
      <x:c r="C1514" s="13" t="str">
        <x:v>Mondes</x:v>
      </x:c>
      <x:c r="D1514" s="13" t="str">
        <x:v>Direction musicale</x:v>
      </x:c>
      <x:c r="E1514" s="13" t="str">
        <x:v>Lire Mondes</x:v>
      </x:c>
      <x:c r="F1514" s="13" t="str">
        <x:v>Reconstitution documentée V4 — nouvelle rédaction V5</x:v>
      </x:c>
      <x:c r="G1514" s="15" t="n">
        <x:v>10</x:v>
      </x:c>
      <x:c r="H1514" s="15" t="n">
        <x:v>90</x:v>
      </x:c>
    </x:row>
    <x:row r="1515" ht="52" customHeight="1">
      <x:c r="A1515" s="13" t="str">
        <x:v>AUD-086</x:v>
      </x:c>
      <x:c r="B1515" s="13" t="str">
        <x:v>THE PIT — motif d’arène 06</x:v>
      </x:c>
      <x:c r="C1515" s="13" t="str">
        <x:v>Mondes</x:v>
      </x:c>
      <x:c r="D1515" s="13" t="str">
        <x:v>Direction musicale</x:v>
      </x:c>
      <x:c r="E1515" s="13" t="str">
        <x:v>Lire Mondes</x:v>
      </x:c>
      <x:c r="F1515" s="13" t="str">
        <x:v>Reconstitution documentée V4 — nouvelle rédaction V5</x:v>
      </x:c>
      <x:c r="G1515" s="15" t="n">
        <x:v>10</x:v>
      </x:c>
      <x:c r="H1515" s="15" t="n">
        <x:v>91</x:v>
      </x:c>
    </x:row>
    <x:row r="1516" ht="52" customHeight="1">
      <x:c r="A1516" s="13" t="str">
        <x:v>AUD-087</x:v>
      </x:c>
      <x:c r="B1516" s="13" t="str">
        <x:v>THE PIT — motif d’arène 07</x:v>
      </x:c>
      <x:c r="C1516" s="13" t="str">
        <x:v>Mondes</x:v>
      </x:c>
      <x:c r="D1516" s="13" t="str">
        <x:v>Direction musicale</x:v>
      </x:c>
      <x:c r="E1516" s="13" t="str">
        <x:v>Lire Mondes</x:v>
      </x:c>
      <x:c r="F1516" s="13" t="str">
        <x:v>Reconstitution documentée V4 — nouvelle rédaction V5</x:v>
      </x:c>
      <x:c r="G1516" s="15" t="n">
        <x:v>10</x:v>
      </x:c>
      <x:c r="H1516" s="15" t="n">
        <x:v>92</x:v>
      </x:c>
    </x:row>
    <x:row r="1517" ht="52" customHeight="1">
      <x:c r="A1517" s="13" t="str">
        <x:v>AUD-088</x:v>
      </x:c>
      <x:c r="B1517" s="13" t="str">
        <x:v>THE PIT — motif d’arène 08</x:v>
      </x:c>
      <x:c r="C1517" s="13" t="str">
        <x:v>Mondes</x:v>
      </x:c>
      <x:c r="D1517" s="13" t="str">
        <x:v>Direction musicale</x:v>
      </x:c>
      <x:c r="E1517" s="13" t="str">
        <x:v>Lire Mondes</x:v>
      </x:c>
      <x:c r="F1517" s="13" t="str">
        <x:v>Reconstitution documentée V4 — nouvelle rédaction V5</x:v>
      </x:c>
      <x:c r="G1517" s="15" t="n">
        <x:v>10</x:v>
      </x:c>
      <x:c r="H1517" s="15" t="n">
        <x:v>93</x:v>
      </x:c>
    </x:row>
    <x:row r="1518" ht="52" customHeight="1">
      <x:c r="A1518" s="13" t="str">
        <x:v>AUD-089</x:v>
      </x:c>
      <x:c r="B1518" s="13" t="str">
        <x:v>THE PIT — motif d’arène 09</x:v>
      </x:c>
      <x:c r="C1518" s="13" t="str">
        <x:v>Mondes</x:v>
      </x:c>
      <x:c r="D1518" s="13" t="str">
        <x:v>Direction musicale</x:v>
      </x:c>
      <x:c r="E1518" s="13" t="str">
        <x:v>Lire Mondes</x:v>
      </x:c>
      <x:c r="F1518" s="13" t="str">
        <x:v>Reconstitution documentée V4 — nouvelle rédaction V5</x:v>
      </x:c>
      <x:c r="G1518" s="15" t="n">
        <x:v>10</x:v>
      </x:c>
      <x:c r="H1518" s="15" t="n">
        <x:v>94</x:v>
      </x:c>
    </x:row>
    <x:row r="1519" ht="52" customHeight="1">
      <x:c r="A1519" s="13" t="str">
        <x:v>AUD-090</x:v>
      </x:c>
      <x:c r="B1519" s="13" t="str">
        <x:v>THE PIT — motif d’arène 10</x:v>
      </x:c>
      <x:c r="C1519" s="13" t="str">
        <x:v>Mondes</x:v>
      </x:c>
      <x:c r="D1519" s="13" t="str">
        <x:v>Direction musicale</x:v>
      </x:c>
      <x:c r="E1519" s="13" t="str">
        <x:v>Lire Mondes</x:v>
      </x:c>
      <x:c r="F1519" s="13" t="str">
        <x:v>Reconstitution documentée V4 — nouvelle rédaction V5</x:v>
      </x:c>
      <x:c r="G1519" s="15" t="n">
        <x:v>10</x:v>
      </x:c>
      <x:c r="H1519" s="15" t="n">
        <x:v>95</x:v>
      </x:c>
    </x:row>
    <x:row r="1520" ht="52" customHeight="1">
      <x:c r="A1520" s="13" t="str">
        <x:v>AUD-091</x:v>
      </x:c>
      <x:c r="B1520" s="13" t="str">
        <x:v>THE PIT — motif d’arène 11</x:v>
      </x:c>
      <x:c r="C1520" s="13" t="str">
        <x:v>Mondes</x:v>
      </x:c>
      <x:c r="D1520" s="13" t="str">
        <x:v>Direction musicale</x:v>
      </x:c>
      <x:c r="E1520" s="13" t="str">
        <x:v>Lire Mondes</x:v>
      </x:c>
      <x:c r="F1520" s="13" t="str">
        <x:v>Reconstitution documentée V4 — nouvelle rédaction V5</x:v>
      </x:c>
      <x:c r="G1520" s="15" t="n">
        <x:v>10</x:v>
      </x:c>
      <x:c r="H1520" s="15" t="n">
        <x:v>96</x:v>
      </x:c>
    </x:row>
    <x:row r="1521" ht="52" customHeight="1">
      <x:c r="A1521" s="13" t="str">
        <x:v>AUD-092</x:v>
      </x:c>
      <x:c r="B1521" s="13" t="str">
        <x:v>THE PIT — motif d’arène 12</x:v>
      </x:c>
      <x:c r="C1521" s="13" t="str">
        <x:v>Mondes</x:v>
      </x:c>
      <x:c r="D1521" s="13" t="str">
        <x:v>Direction musicale</x:v>
      </x:c>
      <x:c r="E1521" s="13" t="str">
        <x:v>Lire Mondes</x:v>
      </x:c>
      <x:c r="F1521" s="13" t="str">
        <x:v>Reconstitution documentée V4 — nouvelle rédaction V5</x:v>
      </x:c>
      <x:c r="G1521" s="15" t="n">
        <x:v>10</x:v>
      </x:c>
      <x:c r="H1521" s="15" t="n">
        <x:v>97</x:v>
      </x:c>
    </x:row>
    <x:row r="1522" ht="52" customHeight="1">
      <x:c r="A1522" s="13" t="str">
        <x:v>AUD-093</x:v>
      </x:c>
      <x:c r="B1522" s="13" t="str">
        <x:v>Scène — première maison</x:v>
      </x:c>
      <x:c r="C1522" s="13" t="str">
        <x:v>Mondes</x:v>
      </x:c>
      <x:c r="D1522" s="13" t="str">
        <x:v>Direction musicale</x:v>
      </x:c>
      <x:c r="E1522" s="13" t="str">
        <x:v>Lire Mondes</x:v>
      </x:c>
      <x:c r="F1522" s="13" t="str">
        <x:v>Reconstitution documentée V4 — nouvelle rédaction V5</x:v>
      </x:c>
      <x:c r="G1522" s="15" t="n">
        <x:v>10</x:v>
      </x:c>
      <x:c r="H1522" s="15" t="n">
        <x:v>98</x:v>
      </x:c>
    </x:row>
    <x:row r="1523" ht="52" customHeight="1">
      <x:c r="A1523" s="13" t="str">
        <x:v>AUD-094</x:v>
      </x:c>
      <x:c r="B1523" s="13" t="str">
        <x:v>Scène — visite du rival</x:v>
      </x:c>
      <x:c r="C1523" s="13" t="str">
        <x:v>Mondes</x:v>
      </x:c>
      <x:c r="D1523" s="13" t="str">
        <x:v>Direction musicale</x:v>
      </x:c>
      <x:c r="E1523" s="13" t="str">
        <x:v>Lire Mondes</x:v>
      </x:c>
      <x:c r="F1523" s="13" t="str">
        <x:v>Reconstitution documentée V4 — nouvelle rédaction V5</x:v>
      </x:c>
      <x:c r="G1523" s="15" t="n">
        <x:v>10</x:v>
      </x:c>
      <x:c r="H1523" s="15" t="n">
        <x:v>99</x:v>
      </x:c>
    </x:row>
    <x:row r="1524" ht="52" customHeight="1">
      <x:c r="A1524" s="13" t="str">
        <x:v>AUD-095</x:v>
      </x:c>
      <x:c r="B1524" s="13" t="str">
        <x:v>Scène — retour de cohorte</x:v>
      </x:c>
      <x:c r="C1524" s="13" t="str">
        <x:v>Mondes</x:v>
      </x:c>
      <x:c r="D1524" s="13" t="str">
        <x:v>Direction musicale</x:v>
      </x:c>
      <x:c r="E1524" s="13" t="str">
        <x:v>Lire Mondes</x:v>
      </x:c>
      <x:c r="F1524" s="13" t="str">
        <x:v>Reconstitution documentée V4 — nouvelle rédaction V5</x:v>
      </x:c>
      <x:c r="G1524" s="15" t="n">
        <x:v>10</x:v>
      </x:c>
      <x:c r="H1524" s="15" t="n">
        <x:v>100</x:v>
      </x:c>
    </x:row>
    <x:row r="1525" ht="52" customHeight="1">
      <x:c r="A1525" s="13" t="str">
        <x:v>AUD-096</x:v>
      </x:c>
      <x:c r="B1525" s="13" t="str">
        <x:v>Scène — départ de Mara</x:v>
      </x:c>
      <x:c r="C1525" s="13" t="str">
        <x:v>Mondes</x:v>
      </x:c>
      <x:c r="D1525" s="13" t="str">
        <x:v>Direction musicale</x:v>
      </x:c>
      <x:c r="E1525" s="13" t="str">
        <x:v>Lire Mondes</x:v>
      </x:c>
      <x:c r="F1525" s="13" t="str">
        <x:v>Reconstitution documentée V4 — nouvelle rédaction V5</x:v>
      </x:c>
      <x:c r="G1525" s="15" t="n">
        <x:v>10</x:v>
      </x:c>
      <x:c r="H1525" s="15" t="n">
        <x:v>101</x:v>
      </x:c>
    </x:row>
    <x:row r="1526" ht="52" customHeight="1">
      <x:c r="A1526" s="13" t="str">
        <x:v>AUD-097</x:v>
      </x:c>
      <x:c r="B1526" s="13" t="str">
        <x:v>Scène — trophée partagé</x:v>
      </x:c>
      <x:c r="C1526" s="13" t="str">
        <x:v>Mondes</x:v>
      </x:c>
      <x:c r="D1526" s="13" t="str">
        <x:v>Direction musicale</x:v>
      </x:c>
      <x:c r="E1526" s="13" t="str">
        <x:v>Lire Mondes</x:v>
      </x:c>
      <x:c r="F1526" s="13" t="str">
        <x:v>Reconstitution documentée V4 — nouvelle rédaction V5</x:v>
      </x:c>
      <x:c r="G1526" s="15" t="n">
        <x:v>10</x:v>
      </x:c>
      <x:c r="H1526" s="15" t="n">
        <x:v>102</x:v>
      </x:c>
    </x:row>
    <x:row r="1527" ht="52" customHeight="1">
      <x:c r="A1527" s="13" t="str">
        <x:v>AUD-098</x:v>
      </x:c>
      <x:c r="B1527" s="13" t="str">
        <x:v>Scène — perte d’un équipier</x:v>
      </x:c>
      <x:c r="C1527" s="13" t="str">
        <x:v>Mondes</x:v>
      </x:c>
      <x:c r="D1527" s="13" t="str">
        <x:v>Direction musicale</x:v>
      </x:c>
      <x:c r="E1527" s="13" t="str">
        <x:v>Lire Mondes</x:v>
      </x:c>
      <x:c r="F1527" s="13" t="str">
        <x:v>Reconstitution documentée V4 — nouvelle rédaction V5</x:v>
      </x:c>
      <x:c r="G1527" s="15" t="n">
        <x:v>10</x:v>
      </x:c>
      <x:c r="H1527" s="15" t="n">
        <x:v>103</x:v>
      </x:c>
    </x:row>
    <x:row r="1528" ht="52" customHeight="1">
      <x:c r="A1528" s="13" t="str">
        <x:v>AUD-099</x:v>
      </x:c>
      <x:c r="B1528" s="13" t="str">
        <x:v>Scène — mise en service du clan</x:v>
      </x:c>
      <x:c r="C1528" s="13" t="str">
        <x:v>Mondes</x:v>
      </x:c>
      <x:c r="D1528" s="13" t="str">
        <x:v>Direction musicale</x:v>
      </x:c>
      <x:c r="E1528" s="13" t="str">
        <x:v>Lire Mondes</x:v>
      </x:c>
      <x:c r="F1528" s="13" t="str">
        <x:v>Reconstitution documentée V4 — nouvelle rédaction V5</x:v>
      </x:c>
      <x:c r="G1528" s="15" t="n">
        <x:v>10</x:v>
      </x:c>
      <x:c r="H1528" s="15" t="n">
        <x:v>104</x:v>
      </x:c>
    </x:row>
    <x:row r="1529" ht="52" customHeight="1">
      <x:c r="A1529" s="13" t="str">
        <x:v>AUD-100</x:v>
      </x:c>
      <x:c r="B1529" s="13" t="str">
        <x:v>Scène — transmission</x:v>
      </x:c>
      <x:c r="C1529" s="13" t="str">
        <x:v>Mondes</x:v>
      </x:c>
      <x:c r="D1529" s="13" t="str">
        <x:v>Direction musicale</x:v>
      </x:c>
      <x:c r="E1529" s="13" t="str">
        <x:v>Lire Mondes</x:v>
      </x:c>
      <x:c r="F1529" s="13" t="str">
        <x:v>Reconstitution documentée V4 — nouvelle rédaction V5</x:v>
      </x:c>
      <x:c r="G1529" s="15" t="n">
        <x:v>10</x:v>
      </x:c>
      <x:c r="H1529" s="15" t="n">
        <x:v>105</x:v>
      </x:c>
    </x:row>
    <x:row r="1530" ht="52" customHeight="1">
      <x:c r="A1530" s="13" t="str">
        <x:v>BASE5-01-1</x:v>
      </x:c>
      <x:c r="B1530" s="13" t="str">
        <x:v>La route des trois départs — repérer</x:v>
      </x:c>
      <x:c r="C1530" s="13" t="str">
        <x:v>Mondes</x:v>
      </x:c>
      <x:c r="D1530" s="13" t="str">
        <x:v>V5 Arcs des bases spatiales</x:v>
      </x:c>
      <x:c r="E1530" s="13" t="str">
        <x:v>Lire Mondes</x:v>
      </x:c>
      <x:c r="F1530" s="13" t="str">
        <x:v>Extension V5</x:v>
      </x:c>
      <x:c r="G1530" s="15" t="n">
        <x:v>12</x:v>
      </x:c>
      <x:c r="H1530" s="15" t="n">
        <x:v>6</x:v>
      </x:c>
    </x:row>
    <x:row r="1531" ht="52" customHeight="1">
      <x:c r="A1531" s="13" t="str">
        <x:v>BASE5-01-2</x:v>
      </x:c>
      <x:c r="B1531" s="13" t="str">
        <x:v>La route des trois départs — agir</x:v>
      </x:c>
      <x:c r="C1531" s="13" t="str">
        <x:v>Mondes</x:v>
      </x:c>
      <x:c r="D1531" s="13" t="str">
        <x:v>V5 Arcs des bases spatiales</x:v>
      </x:c>
      <x:c r="E1531" s="13" t="str">
        <x:v>Lire Mondes</x:v>
      </x:c>
      <x:c r="F1531" s="13" t="str">
        <x:v>Extension V5</x:v>
      </x:c>
      <x:c r="G1531" s="15" t="n">
        <x:v>12</x:v>
      </x:c>
      <x:c r="H1531" s="15" t="n">
        <x:v>7</x:v>
      </x:c>
    </x:row>
    <x:row r="1532" ht="52" customHeight="1">
      <x:c r="A1532" s="13" t="str">
        <x:v>BASE5-01-3</x:v>
      </x:c>
      <x:c r="B1532" s="13" t="str">
        <x:v>La route des trois départs — assumer</x:v>
      </x:c>
      <x:c r="C1532" s="13" t="str">
        <x:v>Mondes</x:v>
      </x:c>
      <x:c r="D1532" s="13" t="str">
        <x:v>V5 Arcs des bases spatiales</x:v>
      </x:c>
      <x:c r="E1532" s="13" t="str">
        <x:v>Lire Mondes</x:v>
      </x:c>
      <x:c r="F1532" s="13" t="str">
        <x:v>Extension V5</x:v>
      </x:c>
      <x:c r="G1532" s="15" t="n">
        <x:v>12</x:v>
      </x:c>
      <x:c r="H1532" s="15" t="n">
        <x:v>8</x:v>
      </x:c>
    </x:row>
    <x:row r="1533" ht="52" customHeight="1">
      <x:c r="A1533" s="13" t="str">
        <x:v>BASE5-02-1</x:v>
      </x:c>
      <x:c r="B1533" s="13" t="str">
        <x:v>Le relais décalé — repérer</x:v>
      </x:c>
      <x:c r="C1533" s="13" t="str">
        <x:v>Mondes</x:v>
      </x:c>
      <x:c r="D1533" s="13" t="str">
        <x:v>V5 Arcs des bases spatiales</x:v>
      </x:c>
      <x:c r="E1533" s="13" t="str">
        <x:v>Lire Mondes</x:v>
      </x:c>
      <x:c r="F1533" s="13" t="str">
        <x:v>Extension V5</x:v>
      </x:c>
      <x:c r="G1533" s="15" t="n">
        <x:v>12</x:v>
      </x:c>
      <x:c r="H1533" s="15" t="n">
        <x:v>9</x:v>
      </x:c>
    </x:row>
    <x:row r="1534" ht="52" customHeight="1">
      <x:c r="A1534" s="13" t="str">
        <x:v>BASE5-02-2</x:v>
      </x:c>
      <x:c r="B1534" s="13" t="str">
        <x:v>Le relais décalé — agir</x:v>
      </x:c>
      <x:c r="C1534" s="13" t="str">
        <x:v>Mondes</x:v>
      </x:c>
      <x:c r="D1534" s="13" t="str">
        <x:v>V5 Arcs des bases spatiales</x:v>
      </x:c>
      <x:c r="E1534" s="13" t="str">
        <x:v>Lire Mondes</x:v>
      </x:c>
      <x:c r="F1534" s="13" t="str">
        <x:v>Extension V5</x:v>
      </x:c>
      <x:c r="G1534" s="15" t="n">
        <x:v>12</x:v>
      </x:c>
      <x:c r="H1534" s="15" t="n">
        <x:v>10</x:v>
      </x:c>
    </x:row>
    <x:row r="1535" ht="52" customHeight="1">
      <x:c r="A1535" s="13" t="str">
        <x:v>BASE5-02-3</x:v>
      </x:c>
      <x:c r="B1535" s="13" t="str">
        <x:v>Le relais décalé — assumer</x:v>
      </x:c>
      <x:c r="C1535" s="13" t="str">
        <x:v>Mondes</x:v>
      </x:c>
      <x:c r="D1535" s="13" t="str">
        <x:v>V5 Arcs des bases spatiales</x:v>
      </x:c>
      <x:c r="E1535" s="13" t="str">
        <x:v>Lire Mondes</x:v>
      </x:c>
      <x:c r="F1535" s="13" t="str">
        <x:v>Extension V5</x:v>
      </x:c>
      <x:c r="G1535" s="15" t="n">
        <x:v>12</x:v>
      </x:c>
      <x:c r="H1535" s="15" t="n">
        <x:v>11</x:v>
      </x:c>
    </x:row>
    <x:row r="1536" ht="52" customHeight="1">
      <x:c r="A1536" s="13" t="str">
        <x:v>BASE5-03-1</x:v>
      </x:c>
      <x:c r="B1536" s="13" t="str">
        <x:v>La cicatrice de la coque — repérer</x:v>
      </x:c>
      <x:c r="C1536" s="13" t="str">
        <x:v>Mondes</x:v>
      </x:c>
      <x:c r="D1536" s="13" t="str">
        <x:v>V5 Arcs des bases spatiales</x:v>
      </x:c>
      <x:c r="E1536" s="13" t="str">
        <x:v>Lire Mondes</x:v>
      </x:c>
      <x:c r="F1536" s="13" t="str">
        <x:v>Extension V5</x:v>
      </x:c>
      <x:c r="G1536" s="15" t="n">
        <x:v>12</x:v>
      </x:c>
      <x:c r="H1536" s="15" t="n">
        <x:v>12</x:v>
      </x:c>
    </x:row>
    <x:row r="1537" ht="52" customHeight="1">
      <x:c r="A1537" s="13" t="str">
        <x:v>BASE5-03-2</x:v>
      </x:c>
      <x:c r="B1537" s="13" t="str">
        <x:v>La cicatrice de la coque — agir</x:v>
      </x:c>
      <x:c r="C1537" s="13" t="str">
        <x:v>Mondes</x:v>
      </x:c>
      <x:c r="D1537" s="13" t="str">
        <x:v>V5 Arcs des bases spatiales</x:v>
      </x:c>
      <x:c r="E1537" s="13" t="str">
        <x:v>Lire Mondes</x:v>
      </x:c>
      <x:c r="F1537" s="13" t="str">
        <x:v>Extension V5</x:v>
      </x:c>
      <x:c r="G1537" s="15" t="n">
        <x:v>12</x:v>
      </x:c>
      <x:c r="H1537" s="15" t="n">
        <x:v>13</x:v>
      </x:c>
    </x:row>
    <x:row r="1538" ht="52" customHeight="1">
      <x:c r="A1538" s="13" t="str">
        <x:v>BASE5-03-3</x:v>
      </x:c>
      <x:c r="B1538" s="13" t="str">
        <x:v>La cicatrice de la coque — assumer</x:v>
      </x:c>
      <x:c r="C1538" s="13" t="str">
        <x:v>Mondes</x:v>
      </x:c>
      <x:c r="D1538" s="13" t="str">
        <x:v>V5 Arcs des bases spatiales</x:v>
      </x:c>
      <x:c r="E1538" s="13" t="str">
        <x:v>Lire Mondes</x:v>
      </x:c>
      <x:c r="F1538" s="13" t="str">
        <x:v>Extension V5</x:v>
      </x:c>
      <x:c r="G1538" s="15" t="n">
        <x:v>12</x:v>
      </x:c>
      <x:c r="H1538" s="15" t="n">
        <x:v>14</x:v>
      </x:c>
    </x:row>
    <x:row r="1539" ht="52" customHeight="1">
      <x:c r="A1539" s="13" t="str">
        <x:v>BASE5-04-1</x:v>
      </x:c>
      <x:c r="B1539" s="13" t="str">
        <x:v>Les débris qui écoutent — repérer</x:v>
      </x:c>
      <x:c r="C1539" s="13" t="str">
        <x:v>Mondes</x:v>
      </x:c>
      <x:c r="D1539" s="13" t="str">
        <x:v>V5 Arcs des bases spatiales</x:v>
      </x:c>
      <x:c r="E1539" s="13" t="str">
        <x:v>Lire Mondes</x:v>
      </x:c>
      <x:c r="F1539" s="13" t="str">
        <x:v>Extension V5</x:v>
      </x:c>
      <x:c r="G1539" s="15" t="n">
        <x:v>12</x:v>
      </x:c>
      <x:c r="H1539" s="15" t="n">
        <x:v>15</x:v>
      </x:c>
    </x:row>
    <x:row r="1540" ht="52" customHeight="1">
      <x:c r="A1540" s="13" t="str">
        <x:v>BASE5-04-2</x:v>
      </x:c>
      <x:c r="B1540" s="13" t="str">
        <x:v>Les débris qui écoutent — agir</x:v>
      </x:c>
      <x:c r="C1540" s="13" t="str">
        <x:v>Mondes</x:v>
      </x:c>
      <x:c r="D1540" s="13" t="str">
        <x:v>V5 Arcs des bases spatiales</x:v>
      </x:c>
      <x:c r="E1540" s="13" t="str">
        <x:v>Lire Mondes</x:v>
      </x:c>
      <x:c r="F1540" s="13" t="str">
        <x:v>Extension V5</x:v>
      </x:c>
      <x:c r="G1540" s="15" t="n">
        <x:v>12</x:v>
      </x:c>
      <x:c r="H1540" s="15" t="n">
        <x:v>16</x:v>
      </x:c>
    </x:row>
    <x:row r="1541" ht="52" customHeight="1">
      <x:c r="A1541" s="13" t="str">
        <x:v>BASE5-04-3</x:v>
      </x:c>
      <x:c r="B1541" s="13" t="str">
        <x:v>Les débris qui écoutent — assumer</x:v>
      </x:c>
      <x:c r="C1541" s="13" t="str">
        <x:v>Mondes</x:v>
      </x:c>
      <x:c r="D1541" s="13" t="str">
        <x:v>V5 Arcs des bases spatiales</x:v>
      </x:c>
      <x:c r="E1541" s="13" t="str">
        <x:v>Lire Mondes</x:v>
      </x:c>
      <x:c r="F1541" s="13" t="str">
        <x:v>Extension V5</x:v>
      </x:c>
      <x:c r="G1541" s="15" t="n">
        <x:v>12</x:v>
      </x:c>
      <x:c r="H1541" s="15" t="n">
        <x:v>17</x:v>
      </x:c>
    </x:row>
    <x:row r="1542" ht="52" customHeight="1">
      <x:c r="A1542" s="13" t="str">
        <x:v>BASE5-05-1</x:v>
      </x:c>
      <x:c r="B1542" s="13" t="str">
        <x:v>Un foyer avant le départ — repérer</x:v>
      </x:c>
      <x:c r="C1542" s="13" t="str">
        <x:v>Mondes</x:v>
      </x:c>
      <x:c r="D1542" s="13" t="str">
        <x:v>V5 Arcs des bases spatiales</x:v>
      </x:c>
      <x:c r="E1542" s="13" t="str">
        <x:v>Lire Mondes</x:v>
      </x:c>
      <x:c r="F1542" s="13" t="str">
        <x:v>Extension V5</x:v>
      </x:c>
      <x:c r="G1542" s="15" t="n">
        <x:v>12</x:v>
      </x:c>
      <x:c r="H1542" s="15" t="n">
        <x:v>18</x:v>
      </x:c>
    </x:row>
    <x:row r="1543" ht="52" customHeight="1">
      <x:c r="A1543" s="13" t="str">
        <x:v>BASE5-05-2</x:v>
      </x:c>
      <x:c r="B1543" s="13" t="str">
        <x:v>Un foyer avant le départ — agir</x:v>
      </x:c>
      <x:c r="C1543" s="13" t="str">
        <x:v>Mondes</x:v>
      </x:c>
      <x:c r="D1543" s="13" t="str">
        <x:v>V5 Arcs des bases spatiales</x:v>
      </x:c>
      <x:c r="E1543" s="13" t="str">
        <x:v>Lire Mondes</x:v>
      </x:c>
      <x:c r="F1543" s="13" t="str">
        <x:v>Extension V5</x:v>
      </x:c>
      <x:c r="G1543" s="15" t="n">
        <x:v>12</x:v>
      </x:c>
      <x:c r="H1543" s="15" t="n">
        <x:v>19</x:v>
      </x:c>
    </x:row>
    <x:row r="1544" ht="52" customHeight="1">
      <x:c r="A1544" s="13" t="str">
        <x:v>BASE5-05-3</x:v>
      </x:c>
      <x:c r="B1544" s="13" t="str">
        <x:v>Un foyer avant le départ — assumer</x:v>
      </x:c>
      <x:c r="C1544" s="13" t="str">
        <x:v>Mondes</x:v>
      </x:c>
      <x:c r="D1544" s="13" t="str">
        <x:v>V5 Arcs des bases spatiales</x:v>
      </x:c>
      <x:c r="E1544" s="13" t="str">
        <x:v>Lire Mondes</x:v>
      </x:c>
      <x:c r="F1544" s="13" t="str">
        <x:v>Extension V5</x:v>
      </x:c>
      <x:c r="G1544" s="15" t="n">
        <x:v>12</x:v>
      </x:c>
      <x:c r="H1544" s="15" t="n">
        <x:v>20</x:v>
      </x:c>
    </x:row>
    <x:row r="1545" ht="52" customHeight="1">
      <x:c r="A1545" s="13" t="str">
        <x:v>BASE5-06-1</x:v>
      </x:c>
      <x:c r="B1545" s="13" t="str">
        <x:v>La victoire inachevée — repérer</x:v>
      </x:c>
      <x:c r="C1545" s="13" t="str">
        <x:v>Mondes</x:v>
      </x:c>
      <x:c r="D1545" s="13" t="str">
        <x:v>V5 Arcs des bases spatiales</x:v>
      </x:c>
      <x:c r="E1545" s="13" t="str">
        <x:v>Lire Mondes</x:v>
      </x:c>
      <x:c r="F1545" s="13" t="str">
        <x:v>Extension V5</x:v>
      </x:c>
      <x:c r="G1545" s="15" t="n">
        <x:v>12</x:v>
      </x:c>
      <x:c r="H1545" s="15" t="n">
        <x:v>21</x:v>
      </x:c>
    </x:row>
    <x:row r="1546" ht="52" customHeight="1">
      <x:c r="A1546" s="13" t="str">
        <x:v>BASE5-06-2</x:v>
      </x:c>
      <x:c r="B1546" s="13" t="str">
        <x:v>La victoire inachevée — agir</x:v>
      </x:c>
      <x:c r="C1546" s="13" t="str">
        <x:v>Mondes</x:v>
      </x:c>
      <x:c r="D1546" s="13" t="str">
        <x:v>V5 Arcs des bases spatiales</x:v>
      </x:c>
      <x:c r="E1546" s="13" t="str">
        <x:v>Lire Mondes</x:v>
      </x:c>
      <x:c r="F1546" s="13" t="str">
        <x:v>Extension V5</x:v>
      </x:c>
      <x:c r="G1546" s="15" t="n">
        <x:v>12</x:v>
      </x:c>
      <x:c r="H1546" s="15" t="n">
        <x:v>22</x:v>
      </x:c>
    </x:row>
    <x:row r="1547" ht="52" customHeight="1">
      <x:c r="A1547" s="13" t="str">
        <x:v>BASE5-06-3</x:v>
      </x:c>
      <x:c r="B1547" s="13" t="str">
        <x:v>La victoire inachevée — assumer</x:v>
      </x:c>
      <x:c r="C1547" s="13" t="str">
        <x:v>Mondes</x:v>
      </x:c>
      <x:c r="D1547" s="13" t="str">
        <x:v>V5 Arcs des bases spatiales</x:v>
      </x:c>
      <x:c r="E1547" s="13" t="str">
        <x:v>Lire Mondes</x:v>
      </x:c>
      <x:c r="F1547" s="13" t="str">
        <x:v>Extension V5</x:v>
      </x:c>
      <x:c r="G1547" s="15" t="n">
        <x:v>12</x:v>
      </x:c>
      <x:c r="H1547" s="15" t="n">
        <x:v>23</x:v>
      </x:c>
    </x:row>
    <x:row r="1548" ht="52" customHeight="1">
      <x:c r="A1548" s="13" t="str">
        <x:v>BASE5-07-1</x:v>
      </x:c>
      <x:c r="B1548" s="13" t="str">
        <x:v>Le berceau aux deux rythmes — repérer</x:v>
      </x:c>
      <x:c r="C1548" s="13" t="str">
        <x:v>Mondes</x:v>
      </x:c>
      <x:c r="D1548" s="13" t="str">
        <x:v>V5 Arcs des bases spatiales</x:v>
      </x:c>
      <x:c r="E1548" s="13" t="str">
        <x:v>Lire Mondes</x:v>
      </x:c>
      <x:c r="F1548" s="13" t="str">
        <x:v>Extension V5</x:v>
      </x:c>
      <x:c r="G1548" s="15" t="n">
        <x:v>12</x:v>
      </x:c>
      <x:c r="H1548" s="15" t="n">
        <x:v>24</x:v>
      </x:c>
    </x:row>
    <x:row r="1549" ht="52" customHeight="1">
      <x:c r="A1549" s="13" t="str">
        <x:v>BASE5-07-2</x:v>
      </x:c>
      <x:c r="B1549" s="13" t="str">
        <x:v>Le berceau aux deux rythmes — agir</x:v>
      </x:c>
      <x:c r="C1549" s="13" t="str">
        <x:v>Mondes</x:v>
      </x:c>
      <x:c r="D1549" s="13" t="str">
        <x:v>V5 Arcs des bases spatiales</x:v>
      </x:c>
      <x:c r="E1549" s="13" t="str">
        <x:v>Lire Mondes</x:v>
      </x:c>
      <x:c r="F1549" s="13" t="str">
        <x:v>Extension V5</x:v>
      </x:c>
      <x:c r="G1549" s="15" t="n">
        <x:v>12</x:v>
      </x:c>
      <x:c r="H1549" s="15" t="n">
        <x:v>25</x:v>
      </x:c>
    </x:row>
    <x:row r="1550" ht="52" customHeight="1">
      <x:c r="A1550" s="13" t="str">
        <x:v>BASE5-07-3</x:v>
      </x:c>
      <x:c r="B1550" s="13" t="str">
        <x:v>Le berceau aux deux rythmes — assumer</x:v>
      </x:c>
      <x:c r="C1550" s="13" t="str">
        <x:v>Mondes</x:v>
      </x:c>
      <x:c r="D1550" s="13" t="str">
        <x:v>V5 Arcs des bases spatiales</x:v>
      </x:c>
      <x:c r="E1550" s="13" t="str">
        <x:v>Lire Mondes</x:v>
      </x:c>
      <x:c r="F1550" s="13" t="str">
        <x:v>Extension V5</x:v>
      </x:c>
      <x:c r="G1550" s="15" t="n">
        <x:v>12</x:v>
      </x:c>
      <x:c r="H1550" s="15" t="n">
        <x:v>26</x:v>
      </x:c>
    </x:row>
    <x:row r="1551" ht="52" customHeight="1">
      <x:c r="A1551" s="13" t="str">
        <x:v>BASE5-08-1</x:v>
      </x:c>
      <x:c r="B1551" s="13" t="str">
        <x:v>L’anneau qui se souvient — repérer</x:v>
      </x:c>
      <x:c r="C1551" s="13" t="str">
        <x:v>Mondes</x:v>
      </x:c>
      <x:c r="D1551" s="13" t="str">
        <x:v>V5 Arcs des bases spatiales</x:v>
      </x:c>
      <x:c r="E1551" s="13" t="str">
        <x:v>Lire Mondes</x:v>
      </x:c>
      <x:c r="F1551" s="13" t="str">
        <x:v>Extension V5</x:v>
      </x:c>
      <x:c r="G1551" s="15" t="n">
        <x:v>12</x:v>
      </x:c>
      <x:c r="H1551" s="15" t="n">
        <x:v>27</x:v>
      </x:c>
    </x:row>
    <x:row r="1552" ht="52" customHeight="1">
      <x:c r="A1552" s="13" t="str">
        <x:v>BASE5-08-2</x:v>
      </x:c>
      <x:c r="B1552" s="13" t="str">
        <x:v>L’anneau qui se souvient — agir</x:v>
      </x:c>
      <x:c r="C1552" s="13" t="str">
        <x:v>Mondes</x:v>
      </x:c>
      <x:c r="D1552" s="13" t="str">
        <x:v>V5 Arcs des bases spatiales</x:v>
      </x:c>
      <x:c r="E1552" s="13" t="str">
        <x:v>Lire Mondes</x:v>
      </x:c>
      <x:c r="F1552" s="13" t="str">
        <x:v>Extension V5</x:v>
      </x:c>
      <x:c r="G1552" s="15" t="n">
        <x:v>12</x:v>
      </x:c>
      <x:c r="H1552" s="15" t="n">
        <x:v>28</x:v>
      </x:c>
    </x:row>
    <x:row r="1553" ht="52" customHeight="1">
      <x:c r="A1553" s="13" t="str">
        <x:v>BASE5-08-3</x:v>
      </x:c>
      <x:c r="B1553" s="13" t="str">
        <x:v>L’anneau qui se souvient — assumer</x:v>
      </x:c>
      <x:c r="C1553" s="13" t="str">
        <x:v>Mondes</x:v>
      </x:c>
      <x:c r="D1553" s="13" t="str">
        <x:v>V5 Arcs des bases spatiales</x:v>
      </x:c>
      <x:c r="E1553" s="13" t="str">
        <x:v>Lire Mondes</x:v>
      </x:c>
      <x:c r="F1553" s="13" t="str">
        <x:v>Extension V5</x:v>
      </x:c>
      <x:c r="G1553" s="15" t="n">
        <x:v>12</x:v>
      </x:c>
      <x:c r="H1553" s="15" t="n">
        <x:v>29</x:v>
      </x:c>
    </x:row>
    <x:row r="1554" ht="52" customHeight="1">
      <x:c r="A1554" s="13" t="str">
        <x:v>BASE5-09-1</x:v>
      </x:c>
      <x:c r="B1554" s="13" t="str">
        <x:v>Les noms sous la poussière — repérer</x:v>
      </x:c>
      <x:c r="C1554" s="13" t="str">
        <x:v>Mondes</x:v>
      </x:c>
      <x:c r="D1554" s="13" t="str">
        <x:v>V5 Arcs des bases spatiales</x:v>
      </x:c>
      <x:c r="E1554" s="13" t="str">
        <x:v>Lire Mondes</x:v>
      </x:c>
      <x:c r="F1554" s="13" t="str">
        <x:v>Extension V5</x:v>
      </x:c>
      <x:c r="G1554" s="15" t="n">
        <x:v>12</x:v>
      </x:c>
      <x:c r="H1554" s="15" t="n">
        <x:v>30</x:v>
      </x:c>
    </x:row>
    <x:row r="1555" ht="52" customHeight="1">
      <x:c r="A1555" s="13" t="str">
        <x:v>BASE5-09-2</x:v>
      </x:c>
      <x:c r="B1555" s="13" t="str">
        <x:v>Les noms sous la poussière — agir</x:v>
      </x:c>
      <x:c r="C1555" s="13" t="str">
        <x:v>Mondes</x:v>
      </x:c>
      <x:c r="D1555" s="13" t="str">
        <x:v>V5 Arcs des bases spatiales</x:v>
      </x:c>
      <x:c r="E1555" s="13" t="str">
        <x:v>Lire Mondes</x:v>
      </x:c>
      <x:c r="F1555" s="13" t="str">
        <x:v>Extension V5</x:v>
      </x:c>
      <x:c r="G1555" s="15" t="n">
        <x:v>12</x:v>
      </x:c>
      <x:c r="H1555" s="15" t="n">
        <x:v>31</x:v>
      </x:c>
    </x:row>
    <x:row r="1556" ht="52" customHeight="1">
      <x:c r="A1556" s="13" t="str">
        <x:v>BASE5-09-3</x:v>
      </x:c>
      <x:c r="B1556" s="13" t="str">
        <x:v>Les noms sous la poussière — assumer</x:v>
      </x:c>
      <x:c r="C1556" s="13" t="str">
        <x:v>Mondes</x:v>
      </x:c>
      <x:c r="D1556" s="13" t="str">
        <x:v>V5 Arcs des bases spatiales</x:v>
      </x:c>
      <x:c r="E1556" s="13" t="str">
        <x:v>Lire Mondes</x:v>
      </x:c>
      <x:c r="F1556" s="13" t="str">
        <x:v>Extension V5</x:v>
      </x:c>
      <x:c r="G1556" s="15" t="n">
        <x:v>12</x:v>
      </x:c>
      <x:c r="H1556" s="15" t="n">
        <x:v>32</x:v>
      </x:c>
    </x:row>
    <x:row r="1557" ht="52" customHeight="1">
      <x:c r="A1557" s="13" t="str">
        <x:v>BASE5-10-1</x:v>
      </x:c>
      <x:c r="B1557" s="13" t="str">
        <x:v>Le premier quai du foyer — repérer</x:v>
      </x:c>
      <x:c r="C1557" s="13" t="str">
        <x:v>Mondes</x:v>
      </x:c>
      <x:c r="D1557" s="13" t="str">
        <x:v>V5 Arcs des bases spatiales</x:v>
      </x:c>
      <x:c r="E1557" s="13" t="str">
        <x:v>Lire Mondes</x:v>
      </x:c>
      <x:c r="F1557" s="13" t="str">
        <x:v>Extension V5</x:v>
      </x:c>
      <x:c r="G1557" s="15" t="n">
        <x:v>12</x:v>
      </x:c>
      <x:c r="H1557" s="15" t="n">
        <x:v>33</x:v>
      </x:c>
    </x:row>
    <x:row r="1558" ht="52" customHeight="1">
      <x:c r="A1558" s="13" t="str">
        <x:v>BASE5-10-2</x:v>
      </x:c>
      <x:c r="B1558" s="13" t="str">
        <x:v>Le premier quai du foyer — agir</x:v>
      </x:c>
      <x:c r="C1558" s="13" t="str">
        <x:v>Mondes</x:v>
      </x:c>
      <x:c r="D1558" s="13" t="str">
        <x:v>V5 Arcs des bases spatiales</x:v>
      </x:c>
      <x:c r="E1558" s="13" t="str">
        <x:v>Lire Mondes</x:v>
      </x:c>
      <x:c r="F1558" s="13" t="str">
        <x:v>Extension V5</x:v>
      </x:c>
      <x:c r="G1558" s="15" t="n">
        <x:v>12</x:v>
      </x:c>
      <x:c r="H1558" s="15" t="n">
        <x:v>34</x:v>
      </x:c>
    </x:row>
    <x:row r="1559" ht="52" customHeight="1">
      <x:c r="A1559" s="13" t="str">
        <x:v>BASE5-10-3</x:v>
      </x:c>
      <x:c r="B1559" s="13" t="str">
        <x:v>Le premier quai du foyer — assumer</x:v>
      </x:c>
      <x:c r="C1559" s="13" t="str">
        <x:v>Mondes</x:v>
      </x:c>
      <x:c r="D1559" s="13" t="str">
        <x:v>V5 Arcs des bases spatiales</x:v>
      </x:c>
      <x:c r="E1559" s="13" t="str">
        <x:v>Lire Mondes</x:v>
      </x:c>
      <x:c r="F1559" s="13" t="str">
        <x:v>Extension V5</x:v>
      </x:c>
      <x:c r="G1559" s="15" t="n">
        <x:v>12</x:v>
      </x:c>
      <x:c r="H1559" s="15" t="n">
        <x:v>35</x:v>
      </x:c>
    </x:row>
    <x:row r="1560" ht="52" customHeight="1">
      <x:c r="A1560" s="13" t="str">
        <x:v>FLIGHT5-01</x:v>
      </x:c>
      <x:c r="B1560" s="13" t="str">
        <x:v>Approche latérale</x:v>
      </x:c>
      <x:c r="C1560" s="13" t="str">
        <x:v>Mondes</x:v>
      </x:c>
      <x:c r="D1560" s="13" t="str">
        <x:v>V5 Manœuvres spatiales</x:v>
      </x:c>
      <x:c r="E1560" s="13" t="str">
        <x:v>Lire Mondes</x:v>
      </x:c>
      <x:c r="F1560" s="13" t="str">
        <x:v>Extension V5</x:v>
      </x:c>
      <x:c r="G1560" s="15" t="n">
        <x:v>12</x:v>
      </x:c>
      <x:c r="H1560" s="15" t="n">
        <x:v>6</x:v>
      </x:c>
    </x:row>
    <x:row r="1561" ht="52" customHeight="1">
      <x:c r="A1561" s="13" t="str">
        <x:v>FLIGHT5-02</x:v>
      </x:c>
      <x:c r="B1561" s="13" t="str">
        <x:v>Vitesse de fermeture</x:v>
      </x:c>
      <x:c r="C1561" s="13" t="str">
        <x:v>Mondes</x:v>
      </x:c>
      <x:c r="D1561" s="13" t="str">
        <x:v>V5 Manœuvres spatiales</x:v>
      </x:c>
      <x:c r="E1561" s="13" t="str">
        <x:v>Lire Mondes</x:v>
      </x:c>
      <x:c r="F1561" s="13" t="str">
        <x:v>Extension V5</x:v>
      </x:c>
      <x:c r="G1561" s="15" t="n">
        <x:v>12</x:v>
      </x:c>
      <x:c r="H1561" s="15" t="n">
        <x:v>7</x:v>
      </x:c>
    </x:row>
    <x:row r="1562" ht="52" customHeight="1">
      <x:c r="A1562" s="13" t="str">
        <x:v>FLIGHT5-03</x:v>
      </x:c>
      <x:c r="B1562" s="13" t="str">
        <x:v>Verrou d’amarrage</x:v>
      </x:c>
      <x:c r="C1562" s="13" t="str">
        <x:v>Mondes</x:v>
      </x:c>
      <x:c r="D1562" s="13" t="str">
        <x:v>V5 Manœuvres spatiales</x:v>
      </x:c>
      <x:c r="E1562" s="13" t="str">
        <x:v>Lire Mondes</x:v>
      </x:c>
      <x:c r="F1562" s="13" t="str">
        <x:v>Extension V5</x:v>
      </x:c>
      <x:c r="G1562" s="15" t="n">
        <x:v>12</x:v>
      </x:c>
      <x:c r="H1562" s="15" t="n">
        <x:v>8</x:v>
      </x:c>
    </x:row>
    <x:row r="1563" ht="52" customHeight="1">
      <x:c r="A1563" s="13" t="str">
        <x:v>FLIGHT5-04</x:v>
      </x:c>
      <x:c r="B1563" s="13" t="str">
        <x:v>Départ de quai</x:v>
      </x:c>
      <x:c r="C1563" s="13" t="str">
        <x:v>Mondes</x:v>
      </x:c>
      <x:c r="D1563" s="13" t="str">
        <x:v>V5 Manœuvres spatiales</x:v>
      </x:c>
      <x:c r="E1563" s="13" t="str">
        <x:v>Lire Mondes</x:v>
      </x:c>
      <x:c r="F1563" s="13" t="str">
        <x:v>Extension V5</x:v>
      </x:c>
      <x:c r="G1563" s="15" t="n">
        <x:v>12</x:v>
      </x:c>
      <x:c r="H1563" s="15" t="n">
        <x:v>9</x:v>
      </x:c>
    </x:row>
    <x:row r="1564" ht="52" customHeight="1">
      <x:c r="A1564" s="13" t="str">
        <x:v>FLIGHT5-05</x:v>
      </x:c>
      <x:c r="B1564" s="13" t="str">
        <x:v>Débris alternés</x:v>
      </x:c>
      <x:c r="C1564" s="13" t="str">
        <x:v>Mondes</x:v>
      </x:c>
      <x:c r="D1564" s="13" t="str">
        <x:v>V5 Manœuvres spatiales</x:v>
      </x:c>
      <x:c r="E1564" s="13" t="str">
        <x:v>Lire Mondes</x:v>
      </x:c>
      <x:c r="F1564" s="13" t="str">
        <x:v>Extension V5</x:v>
      </x:c>
      <x:c r="G1564" s="15" t="n">
        <x:v>12</x:v>
      </x:c>
      <x:c r="H1564" s="15" t="n">
        <x:v>10</x:v>
      </x:c>
    </x:row>
    <x:row r="1565" ht="52" customHeight="1">
      <x:c r="A1565" s="13" t="str">
        <x:v>FLIGHT5-06</x:v>
      </x:c>
      <x:c r="B1565" s="13" t="str">
        <x:v>Sillage observé</x:v>
      </x:c>
      <x:c r="C1565" s="13" t="str">
        <x:v>Mondes</x:v>
      </x:c>
      <x:c r="D1565" s="13" t="str">
        <x:v>V5 Manœuvres spatiales</x:v>
      </x:c>
      <x:c r="E1565" s="13" t="str">
        <x:v>Lire Mondes</x:v>
      </x:c>
      <x:c r="F1565" s="13" t="str">
        <x:v>Extension V5</x:v>
      </x:c>
      <x:c r="G1565" s="15" t="n">
        <x:v>12</x:v>
      </x:c>
      <x:c r="H1565" s="15" t="n">
        <x:v>11</x:v>
      </x:c>
    </x:row>
    <x:row r="1566" ht="52" customHeight="1">
      <x:c r="A1566" s="13" t="str">
        <x:v>FLIGHT5-07</x:v>
      </x:c>
      <x:c r="B1566" s="13" t="str">
        <x:v>Rupture de ligne</x:v>
      </x:c>
      <x:c r="C1566" s="13" t="str">
        <x:v>Mondes</x:v>
      </x:c>
      <x:c r="D1566" s="13" t="str">
        <x:v>V5 Manœuvres spatiales</x:v>
      </x:c>
      <x:c r="E1566" s="13" t="str">
        <x:v>Lire Mondes</x:v>
      </x:c>
      <x:c r="F1566" s="13" t="str">
        <x:v>Extension V5</x:v>
      </x:c>
      <x:c r="G1566" s="15" t="n">
        <x:v>12</x:v>
      </x:c>
      <x:c r="H1566" s="15" t="n">
        <x:v>12</x:v>
      </x:c>
    </x:row>
    <x:row r="1567" ht="52" customHeight="1">
      <x:c r="A1567" s="13" t="str">
        <x:v>FLIGHT5-08</x:v>
      </x:c>
      <x:c r="B1567" s="13" t="str">
        <x:v>Sonde récupérée</x:v>
      </x:c>
      <x:c r="C1567" s="13" t="str">
        <x:v>Mondes</x:v>
      </x:c>
      <x:c r="D1567" s="13" t="str">
        <x:v>V5 Manœuvres spatiales</x:v>
      </x:c>
      <x:c r="E1567" s="13" t="str">
        <x:v>Lire Mondes</x:v>
      </x:c>
      <x:c r="F1567" s="13" t="str">
        <x:v>Extension V5</x:v>
      </x:c>
      <x:c r="G1567" s="15" t="n">
        <x:v>12</x:v>
      </x:c>
      <x:c r="H1567" s="15" t="n">
        <x:v>13</x:v>
      </x:c>
    </x:row>
    <x:row r="1568" ht="52" customHeight="1">
      <x:c r="A1568" s="13" t="str">
        <x:v>FLIGHT5-09</x:v>
      </x:c>
      <x:c r="B1568" s="13" t="str">
        <x:v>Caisse en transit</x:v>
      </x:c>
      <x:c r="C1568" s="13" t="str">
        <x:v>Mondes</x:v>
      </x:c>
      <x:c r="D1568" s="13" t="str">
        <x:v>V5 Manœuvres spatiales</x:v>
      </x:c>
      <x:c r="E1568" s="13" t="str">
        <x:v>Lire Mondes</x:v>
      </x:c>
      <x:c r="F1568" s="13" t="str">
        <x:v>Extension V5</x:v>
      </x:c>
      <x:c r="G1568" s="15" t="n">
        <x:v>12</x:v>
      </x:c>
      <x:c r="H1568" s="15" t="n">
        <x:v>14</x:v>
      </x:c>
    </x:row>
    <x:row r="1569" ht="52" customHeight="1">
      <x:c r="A1569" s="13" t="str">
        <x:v>FLIGHT5-10</x:v>
      </x:c>
      <x:c r="B1569" s="13" t="str">
        <x:v>Appui de propulsion</x:v>
      </x:c>
      <x:c r="C1569" s="13" t="str">
        <x:v>Mondes</x:v>
      </x:c>
      <x:c r="D1569" s="13" t="str">
        <x:v>V5 Manœuvres spatiales</x:v>
      </x:c>
      <x:c r="E1569" s="13" t="str">
        <x:v>Lire Mondes</x:v>
      </x:c>
      <x:c r="F1569" s="13" t="str">
        <x:v>Extension V5</x:v>
      </x:c>
      <x:c r="G1569" s="15" t="n">
        <x:v>12</x:v>
      </x:c>
      <x:c r="H1569" s="15" t="n">
        <x:v>15</x:v>
      </x:c>
    </x:row>
    <x:row r="1570" ht="52" customHeight="1">
      <x:c r="A1570" s="13" t="str">
        <x:v>FLIGHT5-11</x:v>
      </x:c>
      <x:c r="B1570" s="13" t="str">
        <x:v>Route de retour</x:v>
      </x:c>
      <x:c r="C1570" s="13" t="str">
        <x:v>Mondes</x:v>
      </x:c>
      <x:c r="D1570" s="13" t="str">
        <x:v>V5 Manœuvres spatiales</x:v>
      </x:c>
      <x:c r="E1570" s="13" t="str">
        <x:v>Lire Mondes</x:v>
      </x:c>
      <x:c r="F1570" s="13" t="str">
        <x:v>Extension V5</x:v>
      </x:c>
      <x:c r="G1570" s="15" t="n">
        <x:v>12</x:v>
      </x:c>
      <x:c r="H1570" s="15" t="n">
        <x:v>16</x:v>
      </x:c>
    </x:row>
    <x:row r="1571" ht="52" customHeight="1">
      <x:c r="A1571" s="13" t="str">
        <x:v>FLIGHT5-12</x:v>
      </x:c>
      <x:c r="B1571" s="13" t="str">
        <x:v>Signal de secours</x:v>
      </x:c>
      <x:c r="C1571" s="13" t="str">
        <x:v>Mondes</x:v>
      </x:c>
      <x:c r="D1571" s="13" t="str">
        <x:v>V5 Manœuvres spatiales</x:v>
      </x:c>
      <x:c r="E1571" s="13" t="str">
        <x:v>Lire Mondes</x:v>
      </x:c>
      <x:c r="F1571" s="13" t="str">
        <x:v>Extension V5</x:v>
      </x:c>
      <x:c r="G1571" s="15" t="n">
        <x:v>12</x:v>
      </x:c>
      <x:c r="H1571" s="15" t="n">
        <x:v>17</x:v>
      </x:c>
    </x:row>
    <x:row r="1572" ht="52" customHeight="1">
      <x:c r="A1572" s="13" t="str">
        <x:v>FLIGHT5-13</x:v>
      </x:c>
      <x:c r="B1572" s="13" t="str">
        <x:v>Descente atmosphérique</x:v>
      </x:c>
      <x:c r="C1572" s="13" t="str">
        <x:v>Mondes</x:v>
      </x:c>
      <x:c r="D1572" s="13" t="str">
        <x:v>V5 Manœuvres spatiales</x:v>
      </x:c>
      <x:c r="E1572" s="13" t="str">
        <x:v>Lire Mondes</x:v>
      </x:c>
      <x:c r="F1572" s="13" t="str">
        <x:v>Extension V5</x:v>
      </x:c>
      <x:c r="G1572" s="15" t="n">
        <x:v>12</x:v>
      </x:c>
      <x:c r="H1572" s="15" t="n">
        <x:v>18</x:v>
      </x:c>
    </x:row>
    <x:row r="1573" ht="52" customHeight="1">
      <x:c r="A1573" s="13" t="str">
        <x:v>FLIGHT5-14</x:v>
      </x:c>
      <x:c r="B1573" s="13" t="str">
        <x:v>Atterrissage encombré</x:v>
      </x:c>
      <x:c r="C1573" s="13" t="str">
        <x:v>Mondes</x:v>
      </x:c>
      <x:c r="D1573" s="13" t="str">
        <x:v>V5 Manœuvres spatiales</x:v>
      </x:c>
      <x:c r="E1573" s="13" t="str">
        <x:v>Lire Mondes</x:v>
      </x:c>
      <x:c r="F1573" s="13" t="str">
        <x:v>Extension V5</x:v>
      </x:c>
      <x:c r="G1573" s="15" t="n">
        <x:v>12</x:v>
      </x:c>
      <x:c r="H1573" s="15" t="n">
        <x:v>19</x:v>
      </x:c>
    </x:row>
    <x:row r="1574" ht="52" customHeight="1">
      <x:c r="A1574" s="13" t="str">
        <x:v>FLIGHT5-15</x:v>
      </x:c>
      <x:c r="B1574" s="13" t="str">
        <x:v>Duel d’appareils</x:v>
      </x:c>
      <x:c r="C1574" s="13" t="str">
        <x:v>Mondes</x:v>
      </x:c>
      <x:c r="D1574" s="13" t="str">
        <x:v>V5 Manœuvres spatiales</x:v>
      </x:c>
      <x:c r="E1574" s="13" t="str">
        <x:v>Lire Mondes</x:v>
      </x:c>
      <x:c r="F1574" s="13" t="str">
        <x:v>Extension V5</x:v>
      </x:c>
      <x:c r="G1574" s="15" t="n">
        <x:v>12</x:v>
      </x:c>
      <x:c r="H1574" s="15" t="n">
        <x:v>20</x:v>
      </x:c>
    </x:row>
    <x:row r="1575" ht="52" customHeight="1">
      <x:c r="A1575" s="13" t="str">
        <x:v>FLIGHT5-16</x:v>
      </x:c>
      <x:c r="B1575" s="13" t="str">
        <x:v>Escorte courte</x:v>
      </x:c>
      <x:c r="C1575" s="13" t="str">
        <x:v>Mondes</x:v>
      </x:c>
      <x:c r="D1575" s="13" t="str">
        <x:v>V5 Manœuvres spatiales</x:v>
      </x:c>
      <x:c r="E1575" s="13" t="str">
        <x:v>Lire Mondes</x:v>
      </x:c>
      <x:c r="F1575" s="13" t="str">
        <x:v>Extension V5</x:v>
      </x:c>
      <x:c r="G1575" s="15" t="n">
        <x:v>12</x:v>
      </x:c>
      <x:c r="H1575" s="15" t="n">
        <x:v>21</x:v>
      </x:c>
    </x:row>
    <x:row r="1576" ht="52" customHeight="1">
      <x:c r="A1576" s="13" t="str">
        <x:v>FLIGHT5-17</x:v>
      </x:c>
      <x:c r="B1576" s="13" t="str">
        <x:v>Épave en rotation</x:v>
      </x:c>
      <x:c r="C1576" s="13" t="str">
        <x:v>Mondes</x:v>
      </x:c>
      <x:c r="D1576" s="13" t="str">
        <x:v>V5 Manœuvres spatiales</x:v>
      </x:c>
      <x:c r="E1576" s="13" t="str">
        <x:v>Lire Mondes</x:v>
      </x:c>
      <x:c r="F1576" s="13" t="str">
        <x:v>Extension V5</x:v>
      </x:c>
      <x:c r="G1576" s="15" t="n">
        <x:v>12</x:v>
      </x:c>
      <x:c r="H1576" s="15" t="n">
        <x:v>22</x:v>
      </x:c>
    </x:row>
    <x:row r="1577" ht="52" customHeight="1">
      <x:c r="A1577" s="13" t="str">
        <x:v>FLIGHT5-18</x:v>
      </x:c>
      <x:c r="B1577" s="13" t="str">
        <x:v>Cargaison répartie</x:v>
      </x:c>
      <x:c r="C1577" s="13" t="str">
        <x:v>Mondes</x:v>
      </x:c>
      <x:c r="D1577" s="13" t="str">
        <x:v>V5 Manœuvres spatiales</x:v>
      </x:c>
      <x:c r="E1577" s="13" t="str">
        <x:v>Lire Mondes</x:v>
      </x:c>
      <x:c r="F1577" s="13" t="str">
        <x:v>Extension V5</x:v>
      </x:c>
      <x:c r="G1577" s="15" t="n">
        <x:v>12</x:v>
      </x:c>
      <x:c r="H1577" s="15" t="n">
        <x:v>23</x:v>
      </x:c>
    </x:row>
    <x:row r="1578" ht="52" customHeight="1">
      <x:c r="A1578" s="13" t="str">
        <x:v>FLIGHT5-19</x:v>
      </x:c>
      <x:c r="B1578" s="13" t="str">
        <x:v>Énergie d’atelier</x:v>
      </x:c>
      <x:c r="C1578" s="13" t="str">
        <x:v>Mondes</x:v>
      </x:c>
      <x:c r="D1578" s="13" t="str">
        <x:v>V5 Manœuvres spatiales</x:v>
      </x:c>
      <x:c r="E1578" s="13" t="str">
        <x:v>Lire Mondes</x:v>
      </x:c>
      <x:c r="F1578" s="13" t="str">
        <x:v>Extension V5</x:v>
      </x:c>
      <x:c r="G1578" s="15" t="n">
        <x:v>12</x:v>
      </x:c>
      <x:c r="H1578" s="15" t="n">
        <x:v>24</x:v>
      </x:c>
    </x:row>
    <x:row r="1579" ht="52" customHeight="1">
      <x:c r="A1579" s="13" t="str">
        <x:v>FLIGHT5-20</x:v>
      </x:c>
      <x:c r="B1579" s="13" t="str">
        <x:v>Balise de branche</x:v>
      </x:c>
      <x:c r="C1579" s="13" t="str">
        <x:v>Mondes</x:v>
      </x:c>
      <x:c r="D1579" s="13" t="str">
        <x:v>V5 Manœuvres spatiales</x:v>
      </x:c>
      <x:c r="E1579" s="13" t="str">
        <x:v>Lire Mondes</x:v>
      </x:c>
      <x:c r="F1579" s="13" t="str">
        <x:v>Extension V5</x:v>
      </x:c>
      <x:c r="G1579" s="15" t="n">
        <x:v>12</x:v>
      </x:c>
      <x:c r="H1579" s="15" t="n">
        <x:v>25</x:v>
      </x:c>
    </x:row>
    <x:row r="1580" ht="52" customHeight="1">
      <x:c r="A1580" s="13" t="str">
        <x:v>FLIGHT5-21</x:v>
      </x:c>
      <x:c r="B1580" s="13" t="str">
        <x:v>Retour malgré retrait</x:v>
      </x:c>
      <x:c r="C1580" s="13" t="str">
        <x:v>Mondes</x:v>
      </x:c>
      <x:c r="D1580" s="13" t="str">
        <x:v>V5 Manœuvres spatiales</x:v>
      </x:c>
      <x:c r="E1580" s="13" t="str">
        <x:v>Lire Mondes</x:v>
      </x:c>
      <x:c r="F1580" s="13" t="str">
        <x:v>Extension V5</x:v>
      </x:c>
      <x:c r="G1580" s="15" t="n">
        <x:v>12</x:v>
      </x:c>
      <x:c r="H1580" s="15" t="n">
        <x:v>26</x:v>
      </x:c>
    </x:row>
    <x:row r="1581" ht="52" customHeight="1">
      <x:c r="A1581" s="13" t="str">
        <x:v>FLIGHT5-22</x:v>
      </x:c>
      <x:c r="B1581" s="13" t="str">
        <x:v>Relève de pilote</x:v>
      </x:c>
      <x:c r="C1581" s="13" t="str">
        <x:v>Mondes</x:v>
      </x:c>
      <x:c r="D1581" s="13" t="str">
        <x:v>V5 Manœuvres spatiales</x:v>
      </x:c>
      <x:c r="E1581" s="13" t="str">
        <x:v>Lire Mondes</x:v>
      </x:c>
      <x:c r="F1581" s="13" t="str">
        <x:v>Extension V5</x:v>
      </x:c>
      <x:c r="G1581" s="15" t="n">
        <x:v>12</x:v>
      </x:c>
      <x:c r="H1581" s="15" t="n">
        <x:v>27</x:v>
      </x:c>
    </x:row>
    <x:row r="1582" ht="52" customHeight="1">
      <x:c r="A1582" s="13" t="str">
        <x:v>FLIGHT5-23</x:v>
      </x:c>
      <x:c r="B1582" s="13" t="str">
        <x:v>Embarquement collectif</x:v>
      </x:c>
      <x:c r="C1582" s="13" t="str">
        <x:v>Mondes</x:v>
      </x:c>
      <x:c r="D1582" s="13" t="str">
        <x:v>V5 Manœuvres spatiales</x:v>
      </x:c>
      <x:c r="E1582" s="13" t="str">
        <x:v>Lire Mondes</x:v>
      </x:c>
      <x:c r="F1582" s="13" t="str">
        <x:v>Extension V5</x:v>
      </x:c>
      <x:c r="G1582" s="15" t="n">
        <x:v>12</x:v>
      </x:c>
      <x:c r="H1582" s="15" t="n">
        <x:v>28</x:v>
      </x:c>
    </x:row>
    <x:row r="1583" ht="52" customHeight="1">
      <x:c r="A1583" s="13" t="str">
        <x:v>FLIGHT5-24</x:v>
      </x:c>
      <x:c r="B1583" s="13" t="str">
        <x:v>Arrivée après incident</x:v>
      </x:c>
      <x:c r="C1583" s="13" t="str">
        <x:v>Mondes</x:v>
      </x:c>
      <x:c r="D1583" s="13" t="str">
        <x:v>V5 Manœuvres spatiales</x:v>
      </x:c>
      <x:c r="E1583" s="13" t="str">
        <x:v>Lire Mondes</x:v>
      </x:c>
      <x:c r="F1583" s="13" t="str">
        <x:v>Extension V5</x:v>
      </x:c>
      <x:c r="G1583" s="15" t="n">
        <x:v>12</x:v>
      </x:c>
      <x:c r="H1583" s="15" t="n">
        <x:v>29</x:v>
      </x:c>
    </x:row>
    <x:row r="1584" ht="52" customHeight="1">
      <x:c r="A1584" s="13" t="str">
        <x:v>AI5-01</x:v>
      </x:c>
      <x:c r="B1584" s="13" t="str">
        <x:v>Scarabée des scories</x:v>
      </x:c>
      <x:c r="C1584" s="13" t="str">
        <x:v>Mondes</x:v>
      </x:c>
      <x:c r="D1584" s="13" t="str">
        <x:v>V5 Comportements de faune</x:v>
      </x:c>
      <x:c r="E1584" s="13" t="str">
        <x:v>Lire Mondes</x:v>
      </x:c>
      <x:c r="F1584" s="13" t="str">
        <x:v>Extension V5</x:v>
      </x:c>
      <x:c r="G1584" s="15" t="n">
        <x:v>14</x:v>
      </x:c>
      <x:c r="H1584" s="15" t="n">
        <x:v>6</x:v>
      </x:c>
    </x:row>
    <x:row r="1585" ht="52" customHeight="1">
      <x:c r="A1585" s="13" t="str">
        <x:v>AI5-02</x:v>
      </x:c>
      <x:c r="B1585" s="13" t="str">
        <x:v>Briseur de basalte</x:v>
      </x:c>
      <x:c r="C1585" s="13" t="str">
        <x:v>Mondes</x:v>
      </x:c>
      <x:c r="D1585" s="13" t="str">
        <x:v>V5 Comportements de faune</x:v>
      </x:c>
      <x:c r="E1585" s="13" t="str">
        <x:v>Lire Mondes</x:v>
      </x:c>
      <x:c r="F1585" s="13" t="str">
        <x:v>Extension V5</x:v>
      </x:c>
      <x:c r="G1585" s="15" t="n">
        <x:v>14</x:v>
      </x:c>
      <x:c r="H1585" s="15" t="n">
        <x:v>7</x:v>
      </x:c>
    </x:row>
    <x:row r="1586" ht="52" customHeight="1">
      <x:c r="A1586" s="13" t="str">
        <x:v>AI5-03</x:v>
      </x:c>
      <x:c r="B1586" s="13" t="str">
        <x:v>Coureur des dunes</x:v>
      </x:c>
      <x:c r="C1586" s="13" t="str">
        <x:v>Mondes</x:v>
      </x:c>
      <x:c r="D1586" s="13" t="str">
        <x:v>V5 Comportements de faune</x:v>
      </x:c>
      <x:c r="E1586" s="13" t="str">
        <x:v>Lire Mondes</x:v>
      </x:c>
      <x:c r="F1586" s="13" t="str">
        <x:v>Extension V5</x:v>
      </x:c>
      <x:c r="G1586" s="15" t="n">
        <x:v>14</x:v>
      </x:c>
      <x:c r="H1586" s="15" t="n">
        <x:v>8</x:v>
      </x:c>
    </x:row>
    <x:row r="1587" ht="52" customHeight="1">
      <x:c r="A1587" s="13" t="str">
        <x:v>AI5-04</x:v>
      </x:c>
      <x:c r="B1587" s="13" t="str">
        <x:v>Fouisseur de verre</x:v>
      </x:c>
      <x:c r="C1587" s="13" t="str">
        <x:v>Mondes</x:v>
      </x:c>
      <x:c r="D1587" s="13" t="str">
        <x:v>V5 Comportements de faune</x:v>
      </x:c>
      <x:c r="E1587" s="13" t="str">
        <x:v>Lire Mondes</x:v>
      </x:c>
      <x:c r="F1587" s="13" t="str">
        <x:v>Extension V5</x:v>
      </x:c>
      <x:c r="G1587" s="15" t="n">
        <x:v>14</x:v>
      </x:c>
      <x:c r="H1587" s="15" t="n">
        <x:v>9</x:v>
      </x:c>
    </x:row>
    <x:row r="1588" ht="52" customHeight="1">
      <x:c r="A1588" s="13" t="str">
        <x:v>AI5-05</x:v>
      </x:c>
      <x:c r="B1588" s="13" t="str">
        <x:v>Grimpeur à plaques</x:v>
      </x:c>
      <x:c r="C1588" s="13" t="str">
        <x:v>Mondes</x:v>
      </x:c>
      <x:c r="D1588" s="13" t="str">
        <x:v>V5 Comportements de faune</x:v>
      </x:c>
      <x:c r="E1588" s="13" t="str">
        <x:v>Lire Mondes</x:v>
      </x:c>
      <x:c r="F1588" s="13" t="str">
        <x:v>Extension V5</x:v>
      </x:c>
      <x:c r="G1588" s="15" t="n">
        <x:v>14</x:v>
      </x:c>
      <x:c r="H1588" s="15" t="n">
        <x:v>10</x:v>
      </x:c>
    </x:row>
    <x:row r="1589" ht="52" customHeight="1">
      <x:c r="A1589" s="13" t="str">
        <x:v>AI5-06</x:v>
      </x:c>
      <x:c r="B1589" s="13" t="str">
        <x:v>Chasseur de canopée</x:v>
      </x:c>
      <x:c r="C1589" s="13" t="str">
        <x:v>Mondes</x:v>
      </x:c>
      <x:c r="D1589" s="13" t="str">
        <x:v>V5 Comportements de faune</x:v>
      </x:c>
      <x:c r="E1589" s="13" t="str">
        <x:v>Lire Mondes</x:v>
      </x:c>
      <x:c r="F1589" s="13" t="str">
        <x:v>Extension V5</x:v>
      </x:c>
      <x:c r="G1589" s="15" t="n">
        <x:v>14</x:v>
      </x:c>
      <x:c r="H1589" s="15" t="n">
        <x:v>11</x:v>
      </x:c>
    </x:row>
    <x:row r="1590" ht="52" customHeight="1">
      <x:c r="A1590" s="13" t="str">
        <x:v>AI5-07</x:v>
      </x:c>
      <x:c r="B1590" s="13" t="str">
        <x:v>Rôdeur des roseaux</x:v>
      </x:c>
      <x:c r="C1590" s="13" t="str">
        <x:v>Mondes</x:v>
      </x:c>
      <x:c r="D1590" s="13" t="str">
        <x:v>V5 Comportements de faune</x:v>
      </x:c>
      <x:c r="E1590" s="13" t="str">
        <x:v>Lire Mondes</x:v>
      </x:c>
      <x:c r="F1590" s="13" t="str">
        <x:v>Extension V5</x:v>
      </x:c>
      <x:c r="G1590" s="15" t="n">
        <x:v>14</x:v>
      </x:c>
      <x:c r="H1590" s="15" t="n">
        <x:v>12</x:v>
      </x:c>
    </x:row>
    <x:row r="1591" ht="52" customHeight="1">
      <x:c r="A1591" s="13" t="str">
        <x:v>AI5-08</x:v>
      </x:c>
      <x:c r="B1591" s="13" t="str">
        <x:v>Porte-lanterne</x:v>
      </x:c>
      <x:c r="C1591" s="13" t="str">
        <x:v>Mondes</x:v>
      </x:c>
      <x:c r="D1591" s="13" t="str">
        <x:v>V5 Comportements de faune</x:v>
      </x:c>
      <x:c r="E1591" s="13" t="str">
        <x:v>Lire Mondes</x:v>
      </x:c>
      <x:c r="F1591" s="13" t="str">
        <x:v>Extension V5</x:v>
      </x:c>
      <x:c r="G1591" s="15" t="n">
        <x:v>14</x:v>
      </x:c>
      <x:c r="H1591" s="15" t="n">
        <x:v>13</x:v>
      </x:c>
    </x:row>
    <x:row r="1592" ht="52" customHeight="1">
      <x:c r="A1592" s="13" t="str">
        <x:v>AI5-09</x:v>
      </x:c>
      <x:c r="B1592" s="13" t="str">
        <x:v>Rapace de crête</x:v>
      </x:c>
      <x:c r="C1592" s="13" t="str">
        <x:v>Mondes</x:v>
      </x:c>
      <x:c r="D1592" s="13" t="str">
        <x:v>V5 Comportements de faune</x:v>
      </x:c>
      <x:c r="E1592" s="13" t="str">
        <x:v>Lire Mondes</x:v>
      </x:c>
      <x:c r="F1592" s="13" t="str">
        <x:v>Extension V5</x:v>
      </x:c>
      <x:c r="G1592" s="15" t="n">
        <x:v>14</x:v>
      </x:c>
      <x:c r="H1592" s="15" t="n">
        <x:v>14</x:v>
      </x:c>
    </x:row>
    <x:row r="1593" ht="52" customHeight="1">
      <x:c r="A1593" s="13" t="str">
        <x:v>AI5-10</x:v>
      </x:c>
      <x:c r="B1593" s="13" t="str">
        <x:v>Marcheur des vents</x:v>
      </x:c>
      <x:c r="C1593" s="13" t="str">
        <x:v>Mondes</x:v>
      </x:c>
      <x:c r="D1593" s="13" t="str">
        <x:v>V5 Comportements de faune</x:v>
      </x:c>
      <x:c r="E1593" s="13" t="str">
        <x:v>Lire Mondes</x:v>
      </x:c>
      <x:c r="F1593" s="13" t="str">
        <x:v>Extension V5</x:v>
      </x:c>
      <x:c r="G1593" s="15" t="n">
        <x:v>14</x:v>
      </x:c>
      <x:c r="H1593" s="15" t="n">
        <x:v>15</x:v>
      </x:c>
    </x:row>
    <x:row r="1594" ht="52" customHeight="1">
      <x:c r="A1594" s="13" t="str">
        <x:v>AI5-11</x:v>
      </x:c>
      <x:c r="B1594" s="13" t="str">
        <x:v>Carapace de ressac</x:v>
      </x:c>
      <x:c r="C1594" s="13" t="str">
        <x:v>Mondes</x:v>
      </x:c>
      <x:c r="D1594" s="13" t="str">
        <x:v>V5 Comportements de faune</x:v>
      </x:c>
      <x:c r="E1594" s="13" t="str">
        <x:v>Lire Mondes</x:v>
      </x:c>
      <x:c r="F1594" s="13" t="str">
        <x:v>Extension V5</x:v>
      </x:c>
      <x:c r="G1594" s="15" t="n">
        <x:v>14</x:v>
      </x:c>
      <x:c r="H1594" s="15" t="n">
        <x:v>16</x:v>
      </x:c>
    </x:row>
    <x:row r="1595" ht="52" customHeight="1">
      <x:c r="A1595" s="13" t="str">
        <x:v>AI5-12</x:v>
      </x:c>
      <x:c r="B1595" s="13" t="str">
        <x:v>Long-dos des passes</x:v>
      </x:c>
      <x:c r="C1595" s="13" t="str">
        <x:v>Mondes</x:v>
      </x:c>
      <x:c r="D1595" s="13" t="str">
        <x:v>V5 Comportements de faune</x:v>
      </x:c>
      <x:c r="E1595" s="13" t="str">
        <x:v>Lire Mondes</x:v>
      </x:c>
      <x:c r="F1595" s="13" t="str">
        <x:v>Extension V5</x:v>
      </x:c>
      <x:c r="G1595" s="15" t="n">
        <x:v>14</x:v>
      </x:c>
      <x:c r="H1595" s="15" t="n">
        <x:v>17</x:v>
      </x:c>
    </x:row>
    <x:row r="1596" ht="52" customHeight="1">
      <x:c r="A1596" s="13" t="str">
        <x:v>AI5-13</x:v>
      </x:c>
      <x:c r="B1596" s="13" t="str">
        <x:v>Fouisseur de chaleur</x:v>
      </x:c>
      <x:c r="C1596" s="13" t="str">
        <x:v>Mondes</x:v>
      </x:c>
      <x:c r="D1596" s="13" t="str">
        <x:v>V5 Comportements de faune</x:v>
      </x:c>
      <x:c r="E1596" s="13" t="str">
        <x:v>Lire Mondes</x:v>
      </x:c>
      <x:c r="F1596" s="13" t="str">
        <x:v>Extension V5</x:v>
      </x:c>
      <x:c r="G1596" s="15" t="n">
        <x:v>14</x:v>
      </x:c>
      <x:c r="H1596" s="15" t="n">
        <x:v>18</x:v>
      </x:c>
    </x:row>
    <x:row r="1597" ht="52" customHeight="1">
      <x:c r="A1597" s="13" t="str">
        <x:v>AI5-14</x:v>
      </x:c>
      <x:c r="B1597" s="13" t="str">
        <x:v>Crochet des sources</x:v>
      </x:c>
      <x:c r="C1597" s="13" t="str">
        <x:v>Mondes</x:v>
      </x:c>
      <x:c r="D1597" s="13" t="str">
        <x:v>V5 Comportements de faune</x:v>
      </x:c>
      <x:c r="E1597" s="13" t="str">
        <x:v>Lire Mondes</x:v>
      </x:c>
      <x:c r="F1597" s="13" t="str">
        <x:v>Extension V5</x:v>
      </x:c>
      <x:c r="G1597" s="15" t="n">
        <x:v>14</x:v>
      </x:c>
      <x:c r="H1597" s="15" t="n">
        <x:v>19</x:v>
      </x:c>
    </x:row>
    <x:row r="1598" ht="52" customHeight="1">
      <x:c r="A1598" s="13" t="str">
        <x:v>AI5-15</x:v>
      </x:c>
      <x:c r="B1598" s="13" t="str">
        <x:v>Marcheur du givre</x:v>
      </x:c>
      <x:c r="C1598" s="13" t="str">
        <x:v>Mondes</x:v>
      </x:c>
      <x:c r="D1598" s="13" t="str">
        <x:v>V5 Comportements de faune</x:v>
      </x:c>
      <x:c r="E1598" s="13" t="str">
        <x:v>Lire Mondes</x:v>
      </x:c>
      <x:c r="F1598" s="13" t="str">
        <x:v>Extension V5</x:v>
      </x:c>
      <x:c r="G1598" s="15" t="n">
        <x:v>14</x:v>
      </x:c>
      <x:c r="H1598" s="15" t="n">
        <x:v>20</x:v>
      </x:c>
    </x:row>
    <x:row r="1599" ht="52" customHeight="1">
      <x:c r="A1599" s="13" t="str">
        <x:v>AI5-16</x:v>
      </x:c>
      <x:c r="B1599" s="13" t="str">
        <x:v>Dents de neige</x:v>
      </x:c>
      <x:c r="C1599" s="13" t="str">
        <x:v>Mondes</x:v>
      </x:c>
      <x:c r="D1599" s="13" t="str">
        <x:v>V5 Comportements de faune</x:v>
      </x:c>
      <x:c r="E1599" s="13" t="str">
        <x:v>Lire Mondes</x:v>
      </x:c>
      <x:c r="F1599" s="13" t="str">
        <x:v>Extension V5</x:v>
      </x:c>
      <x:c r="G1599" s="15" t="n">
        <x:v>14</x:v>
      </x:c>
      <x:c r="H1599" s="15" t="n">
        <x:v>21</x:v>
      </x:c>
    </x:row>
    <x:row r="1600" ht="52" customHeight="1">
      <x:c r="A1600" s="13" t="str">
        <x:v>AI5-17</x:v>
      </x:c>
      <x:c r="B1600" s="13" t="str">
        <x:v>Veilleur de pierre</x:v>
      </x:c>
      <x:c r="C1600" s="13" t="str">
        <x:v>Mondes</x:v>
      </x:c>
      <x:c r="D1600" s="13" t="str">
        <x:v>V5 Comportements de faune</x:v>
      </x:c>
      <x:c r="E1600" s="13" t="str">
        <x:v>Lire Mondes</x:v>
      </x:c>
      <x:c r="F1600" s="13" t="str">
        <x:v>Extension V5</x:v>
      </x:c>
      <x:c r="G1600" s="15" t="n">
        <x:v>14</x:v>
      </x:c>
      <x:c r="H1600" s="15" t="n">
        <x:v>22</x:v>
      </x:c>
    </x:row>
    <x:row r="1601" ht="52" customHeight="1">
      <x:c r="A1601" s="13" t="str">
        <x:v>AI5-18</x:v>
      </x:c>
      <x:c r="B1601" s="13" t="str">
        <x:v>Griffe des arches</x:v>
      </x:c>
      <x:c r="C1601" s="13" t="str">
        <x:v>Mondes</x:v>
      </x:c>
      <x:c r="D1601" s="13" t="str">
        <x:v>V5 Comportements de faune</x:v>
      </x:c>
      <x:c r="E1601" s="13" t="str">
        <x:v>Lire Mondes</x:v>
      </x:c>
      <x:c r="F1601" s="13" t="str">
        <x:v>Extension V5</x:v>
      </x:c>
      <x:c r="G1601" s="15" t="n">
        <x:v>14</x:v>
      </x:c>
      <x:c r="H1601" s="15" t="n">
        <x:v>23</x:v>
      </x:c>
    </x:row>
    <x:row r="1602" ht="52" customHeight="1">
      <x:c r="A1602" s="13" t="str">
        <x:v>AI5-19</x:v>
      </x:c>
      <x:c r="B1602" s="13" t="str">
        <x:v>Traqueur des lisières</x:v>
      </x:c>
      <x:c r="C1602" s="13" t="str">
        <x:v>Mondes</x:v>
      </x:c>
      <x:c r="D1602" s="13" t="str">
        <x:v>V5 Comportements de faune</x:v>
      </x:c>
      <x:c r="E1602" s="13" t="str">
        <x:v>Lire Mondes</x:v>
      </x:c>
      <x:c r="F1602" s="13" t="str">
        <x:v>Extension V5</x:v>
      </x:c>
      <x:c r="G1602" s="15" t="n">
        <x:v>14</x:v>
      </x:c>
      <x:c r="H1602" s="15" t="n">
        <x:v>24</x:v>
      </x:c>
    </x:row>
    <x:row r="1603" ht="52" customHeight="1">
      <x:c r="A1603" s="13" t="str">
        <x:v>AI5-20</x:v>
      </x:c>
      <x:c r="B1603" s="13" t="str">
        <x:v>Porte-corne du Homeworld</x:v>
      </x:c>
      <x:c r="C1603" s="13" t="str">
        <x:v>Mondes</x:v>
      </x:c>
      <x:c r="D1603" s="13" t="str">
        <x:v>V5 Comportements de faune</x:v>
      </x:c>
      <x:c r="E1603" s="13" t="str">
        <x:v>Lire Mondes</x:v>
      </x:c>
      <x:c r="F1603" s="13" t="str">
        <x:v>Extension V5</x:v>
      </x:c>
      <x:c r="G1603" s="15" t="n">
        <x:v>14</x:v>
      </x:c>
      <x:c r="H1603" s="15" t="n">
        <x:v>25</x:v>
      </x:c>
    </x:row>
    <x:row r="1604" ht="52" customHeight="1">
      <x:c r="A1604" s="13" t="str">
        <x:v>AI5-21</x:v>
      </x:c>
      <x:c r="B1604" s="13" t="str">
        <x:v>Faucheur de Vara-Kesh</x:v>
      </x:c>
      <x:c r="C1604" s="13" t="str">
        <x:v>Mondes</x:v>
      </x:c>
      <x:c r="D1604" s="13" t="str">
        <x:v>V5 Comportements de faune</x:v>
      </x:c>
      <x:c r="E1604" s="13" t="str">
        <x:v>Lire Mondes</x:v>
      </x:c>
      <x:c r="F1604" s="13" t="str">
        <x:v>Extension V5</x:v>
      </x:c>
      <x:c r="G1604" s="15" t="n">
        <x:v>14</x:v>
      </x:c>
      <x:c r="H1604" s="15" t="n">
        <x:v>26</x:v>
      </x:c>
    </x:row>
    <x:row r="1605" ht="52" customHeight="1">
      <x:c r="A1605" s="13" t="str">
        <x:v>AI5-22</x:v>
      </x:c>
      <x:c r="B1605" s="13" t="str">
        <x:v>Mâchoire de Nereth</x:v>
      </x:c>
      <x:c r="C1605" s="13" t="str">
        <x:v>Mondes</x:v>
      </x:c>
      <x:c r="D1605" s="13" t="str">
        <x:v>V5 Comportements de faune</x:v>
      </x:c>
      <x:c r="E1605" s="13" t="str">
        <x:v>Lire Mondes</x:v>
      </x:c>
      <x:c r="F1605" s="13" t="str">
        <x:v>Extension V5</x:v>
      </x:c>
      <x:c r="G1605" s="15" t="n">
        <x:v>14</x:v>
      </x:c>
      <x:c r="H1605" s="15" t="n">
        <x:v>27</x:v>
      </x:c>
    </x:row>
    <x:row r="1606" ht="52" customHeight="1">
      <x:c r="A1606" s="13" t="str">
        <x:v>AI5-23</x:v>
      </x:c>
      <x:c r="B1606" s="13" t="str">
        <x:v>Nageur d’Oshara</x:v>
      </x:c>
      <x:c r="C1606" s="13" t="str">
        <x:v>Mondes</x:v>
      </x:c>
      <x:c r="D1606" s="13" t="str">
        <x:v>V5 Comportements de faune</x:v>
      </x:c>
      <x:c r="E1606" s="13" t="str">
        <x:v>Lire Mondes</x:v>
      </x:c>
      <x:c r="F1606" s="13" t="str">
        <x:v>Extension V5</x:v>
      </x:c>
      <x:c r="G1606" s="15" t="n">
        <x:v>14</x:v>
      </x:c>
      <x:c r="H1606" s="15" t="n">
        <x:v>28</x:v>
      </x:c>
    </x:row>
    <x:row r="1607" ht="52" customHeight="1">
      <x:c r="A1607" s="13" t="str">
        <x:v>AI5-24</x:v>
      </x:c>
      <x:c r="B1607" s="13" t="str">
        <x:v>Éperon de Rukh Tal</x:v>
      </x:c>
      <x:c r="C1607" s="13" t="str">
        <x:v>Mondes</x:v>
      </x:c>
      <x:c r="D1607" s="13" t="str">
        <x:v>V5 Comportements de faune</x:v>
      </x:c>
      <x:c r="E1607" s="13" t="str">
        <x:v>Lire Mondes</x:v>
      </x:c>
      <x:c r="F1607" s="13" t="str">
        <x:v>Extension V5</x:v>
      </x:c>
      <x:c r="G1607" s="15" t="n">
        <x:v>14</x:v>
      </x:c>
      <x:c r="H1607" s="15" t="n">
        <x:v>29</x:v>
      </x:c>
    </x:row>
    <x:row r="1608" ht="52" customHeight="1">
      <x:c r="A1608" s="13" t="str">
        <x:v>AI5-25</x:v>
      </x:c>
      <x:c r="B1608" s="13" t="str">
        <x:v>Chasseur de Sileth</x:v>
      </x:c>
      <x:c r="C1608" s="13" t="str">
        <x:v>Mondes</x:v>
      </x:c>
      <x:c r="D1608" s="13" t="str">
        <x:v>V5 Comportements de faune</x:v>
      </x:c>
      <x:c r="E1608" s="13" t="str">
        <x:v>Lire Mondes</x:v>
      </x:c>
      <x:c r="F1608" s="13" t="str">
        <x:v>Extension V5</x:v>
      </x:c>
      <x:c r="G1608" s="15" t="n">
        <x:v>14</x:v>
      </x:c>
      <x:c r="H1608" s="15" t="n">
        <x:v>30</x:v>
      </x:c>
    </x:row>
    <x:row r="1609" ht="52" customHeight="1">
      <x:c r="A1609" s="13" t="str">
        <x:v>AI5-26</x:v>
      </x:c>
      <x:c r="B1609" s="13" t="str">
        <x:v>Guetteur de Dharos</x:v>
      </x:c>
      <x:c r="C1609" s="13" t="str">
        <x:v>Mondes</x:v>
      </x:c>
      <x:c r="D1609" s="13" t="str">
        <x:v>V5 Comportements de faune</x:v>
      </x:c>
      <x:c r="E1609" s="13" t="str">
        <x:v>Lire Mondes</x:v>
      </x:c>
      <x:c r="F1609" s="13" t="str">
        <x:v>Extension V5</x:v>
      </x:c>
      <x:c r="G1609" s="15" t="n">
        <x:v>14</x:v>
      </x:c>
      <x:c r="H1609" s="15" t="n">
        <x:v>31</x:v>
      </x:c>
    </x:row>
    <x:row r="1610" ht="52" customHeight="1">
      <x:c r="A1610" s="13" t="str">
        <x:v>AI5-27</x:v>
      </x:c>
      <x:c r="B1610" s="13" t="str">
        <x:v>Pisteur de chenil</x:v>
      </x:c>
      <x:c r="C1610" s="13" t="str">
        <x:v>Mondes</x:v>
      </x:c>
      <x:c r="D1610" s="13" t="str">
        <x:v>V5 Comportements de faune</x:v>
      </x:c>
      <x:c r="E1610" s="13" t="str">
        <x:v>Lire Mondes</x:v>
      </x:c>
      <x:c r="F1610" s="13" t="str">
        <x:v>Extension V5</x:v>
      </x:c>
      <x:c r="G1610" s="15" t="n">
        <x:v>14</x:v>
      </x:c>
      <x:c r="H1610" s="15" t="n">
        <x:v>32</x:v>
      </x:c>
    </x:row>
    <x:row r="1611" ht="52" customHeight="1">
      <x:c r="A1611" s="13" t="str">
        <x:v>AI5-28</x:v>
      </x:c>
      <x:c r="B1611" s="13" t="str">
        <x:v>Monture des grandes pistes</x:v>
      </x:c>
      <x:c r="C1611" s="13" t="str">
        <x:v>Mondes</x:v>
      </x:c>
      <x:c r="D1611" s="13" t="str">
        <x:v>V5 Comportements de faune</x:v>
      </x:c>
      <x:c r="E1611" s="13" t="str">
        <x:v>Lire Mondes</x:v>
      </x:c>
      <x:c r="F1611" s="13" t="str">
        <x:v>Extension V5</x:v>
      </x:c>
      <x:c r="G1611" s="15" t="n">
        <x:v>14</x:v>
      </x:c>
      <x:c r="H1611" s="15" t="n">
        <x:v>33</x:v>
      </x:c>
    </x:row>
    <x:row r="1612" ht="52" customHeight="1">
      <x:c r="A1612" s="13" t="str">
        <x:v>AI5-29</x:v>
      </x:c>
      <x:c r="B1612" s="13" t="str">
        <x:v>Facehugger</x:v>
      </x:c>
      <x:c r="C1612" s="13" t="str">
        <x:v>Mondes</x:v>
      </x:c>
      <x:c r="D1612" s="13" t="str">
        <x:v>V5 Comportements de faune</x:v>
      </x:c>
      <x:c r="E1612" s="13" t="str">
        <x:v>Lire Mondes</x:v>
      </x:c>
      <x:c r="F1612" s="13" t="str">
        <x:v>Extension V5</x:v>
      </x:c>
      <x:c r="G1612" s="15" t="n">
        <x:v>14</x:v>
      </x:c>
      <x:c r="H1612" s="15" t="n">
        <x:v>34</x:v>
      </x:c>
    </x:row>
    <x:row r="1613" ht="52" customHeight="1">
      <x:c r="A1613" s="13" t="str">
        <x:v>AI5-30</x:v>
      </x:c>
      <x:c r="B1613" s="13" t="str">
        <x:v>Drone xénomorphe</x:v>
      </x:c>
      <x:c r="C1613" s="13" t="str">
        <x:v>Mondes</x:v>
      </x:c>
      <x:c r="D1613" s="13" t="str">
        <x:v>V5 Comportements de faune</x:v>
      </x:c>
      <x:c r="E1613" s="13" t="str">
        <x:v>Lire Mondes</x:v>
      </x:c>
      <x:c r="F1613" s="13" t="str">
        <x:v>Extension V5</x:v>
      </x:c>
      <x:c r="G1613" s="15" t="n">
        <x:v>14</x:v>
      </x:c>
      <x:c r="H1613" s="15" t="n">
        <x:v>35</x:v>
      </x:c>
    </x:row>
    <x:row r="1614" ht="52" customHeight="1">
      <x:c r="A1614" s="13" t="str">
        <x:v>AI5-31</x:v>
      </x:c>
      <x:c r="B1614" s="13" t="str">
        <x:v>Guerrier xénomorphe</x:v>
      </x:c>
      <x:c r="C1614" s="13" t="str">
        <x:v>Mondes</x:v>
      </x:c>
      <x:c r="D1614" s="13" t="str">
        <x:v>V5 Comportements de faune</x:v>
      </x:c>
      <x:c r="E1614" s="13" t="str">
        <x:v>Lire Mondes</x:v>
      </x:c>
      <x:c r="F1614" s="13" t="str">
        <x:v>Extension V5</x:v>
      </x:c>
      <x:c r="G1614" s="15" t="n">
        <x:v>14</x:v>
      </x:c>
      <x:c r="H1614" s="15" t="n">
        <x:v>36</x:v>
      </x:c>
    </x:row>
    <x:row r="1615" ht="52" customHeight="1">
      <x:c r="A1615" s="13" t="str">
        <x:v>AI5-32</x:v>
      </x:c>
      <x:c r="B1615" s="13" t="str">
        <x:v>Reine active</x:v>
      </x:c>
      <x:c r="C1615" s="13" t="str">
        <x:v>Mondes</x:v>
      </x:c>
      <x:c r="D1615" s="13" t="str">
        <x:v>V5 Comportements de faune</x:v>
      </x:c>
      <x:c r="E1615" s="13" t="str">
        <x:v>Lire Mondes</x:v>
      </x:c>
      <x:c r="F1615" s="13" t="str">
        <x:v>Extension V5</x:v>
      </x:c>
      <x:c r="G1615" s="15" t="n">
        <x:v>14</x:v>
      </x:c>
      <x:c r="H1615" s="15" t="n">
        <x:v>37</x:v>
      </x:c>
    </x:row>
    <x:row r="1616" ht="52" customHeight="1">
      <x:c r="A1616" s="13" t="str">
        <x:v>AI5-33</x:v>
      </x:c>
      <x:c r="B1616" s="13" t="str">
        <x:v>Chasseur rival</x:v>
      </x:c>
      <x:c r="C1616" s="13" t="str">
        <x:v>Mondes</x:v>
      </x:c>
      <x:c r="D1616" s="13" t="str">
        <x:v>V5 Comportements de faune</x:v>
      </x:c>
      <x:c r="E1616" s="13" t="str">
        <x:v>Lire Mondes</x:v>
      </x:c>
      <x:c r="F1616" s="13" t="str">
        <x:v>Extension V5</x:v>
      </x:c>
      <x:c r="G1616" s="15" t="n">
        <x:v>14</x:v>
      </x:c>
      <x:c r="H1616" s="15" t="n">
        <x:v>38</x:v>
      </x:c>
    </x:row>
    <x:row r="1617" ht="52" customHeight="1">
      <x:c r="A1617" s="13" t="str">
        <x:v>AI5-34</x:v>
      </x:c>
      <x:c r="B1617" s="13" t="str">
        <x:v>Bad Blood recherché</x:v>
      </x:c>
      <x:c r="C1617" s="13" t="str">
        <x:v>Mondes</x:v>
      </x:c>
      <x:c r="D1617" s="13" t="str">
        <x:v>V5 Comportements de faune</x:v>
      </x:c>
      <x:c r="E1617" s="13" t="str">
        <x:v>Lire Mondes</x:v>
      </x:c>
      <x:c r="F1617" s="13" t="str">
        <x:v>Extension V5</x:v>
      </x:c>
      <x:c r="G1617" s="15" t="n">
        <x:v>14</x:v>
      </x:c>
      <x:c r="H1617" s="15" t="n">
        <x:v>39</x:v>
      </x:c>
    </x:row>
    <x:row r="1618" ht="52" customHeight="1">
      <x:c r="A1618" s="13" t="str">
        <x:v>AI5-35</x:v>
      </x:c>
      <x:c r="B1618" s="13" t="str">
        <x:v>Synthétique de terrain</x:v>
      </x:c>
      <x:c r="C1618" s="13" t="str">
        <x:v>Mondes</x:v>
      </x:c>
      <x:c r="D1618" s="13" t="str">
        <x:v>V5 Comportements de faune</x:v>
      </x:c>
      <x:c r="E1618" s="13" t="str">
        <x:v>Lire Mondes</x:v>
      </x:c>
      <x:c r="F1618" s="13" t="str">
        <x:v>Extension V5</x:v>
      </x:c>
      <x:c r="G1618" s="15" t="n">
        <x:v>14</x:v>
      </x:c>
      <x:c r="H1618" s="15" t="n">
        <x:v>40</x:v>
      </x:c>
    </x:row>
    <x:row r="1619" ht="52" customHeight="1">
      <x:c r="A1619" s="13" t="str">
        <x:v>AI5-36</x:v>
      </x:c>
      <x:c r="B1619" s="13" t="str">
        <x:v>Chef d’équipe humaine</x:v>
      </x:c>
      <x:c r="C1619" s="13" t="str">
        <x:v>Mondes</x:v>
      </x:c>
      <x:c r="D1619" s="13" t="str">
        <x:v>V5 Comportements de faune</x:v>
      </x:c>
      <x:c r="E1619" s="13" t="str">
        <x:v>Lire Mondes</x:v>
      </x:c>
      <x:c r="F1619" s="13" t="str">
        <x:v>Extension V5</x:v>
      </x:c>
      <x:c r="G1619" s="15" t="n">
        <x:v>14</x:v>
      </x:c>
      <x:c r="H1619" s="15" t="n">
        <x:v>41</x:v>
      </x:c>
    </x:row>
    <x:row r="1620" ht="52" customHeight="1">
      <x:c r="A1620" s="13" t="str">
        <x:v>MOUNT5-01</x:v>
      </x:c>
      <x:c r="B1620" s="13" t="str">
        <x:v>Le passage de Porte-corne des cendres</x:v>
      </x:c>
      <x:c r="C1620" s="13" t="str">
        <x:v>Mondes</x:v>
      </x:c>
      <x:c r="D1620" s="13" t="str">
        <x:v>V5 Missions des montures</x:v>
      </x:c>
      <x:c r="E1620" s="13" t="str">
        <x:v>Lire Mondes</x:v>
      </x:c>
      <x:c r="F1620" s="13" t="str">
        <x:v>Extension V5</x:v>
      </x:c>
      <x:c r="G1620" s="15" t="n">
        <x:v>10</x:v>
      </x:c>
      <x:c r="H1620" s="15" t="n">
        <x:v>6</x:v>
      </x:c>
    </x:row>
    <x:row r="1621" ht="52" customHeight="1">
      <x:c r="A1621" s="13" t="str">
        <x:v>MOUNT5-02</x:v>
      </x:c>
      <x:c r="B1621" s="13" t="str">
        <x:v>Le passage de Marcheur de basalte</x:v>
      </x:c>
      <x:c r="C1621" s="13" t="str">
        <x:v>Mondes</x:v>
      </x:c>
      <x:c r="D1621" s="13" t="str">
        <x:v>V5 Missions des montures</x:v>
      </x:c>
      <x:c r="E1621" s="13" t="str">
        <x:v>Lire Mondes</x:v>
      </x:c>
      <x:c r="F1621" s="13" t="str">
        <x:v>Extension V5</x:v>
      </x:c>
      <x:c r="G1621" s="15" t="n">
        <x:v>10</x:v>
      </x:c>
      <x:c r="H1621" s="15" t="n">
        <x:v>7</x:v>
      </x:c>
    </x:row>
    <x:row r="1622" ht="52" customHeight="1">
      <x:c r="A1622" s="13" t="str">
        <x:v>MOUNT5-03</x:v>
      </x:c>
      <x:c r="B1622" s="13" t="str">
        <x:v>Le passage de Coureur sableux</x:v>
      </x:c>
      <x:c r="C1622" s="13" t="str">
        <x:v>Mondes</x:v>
      </x:c>
      <x:c r="D1622" s="13" t="str">
        <x:v>V5 Missions des montures</x:v>
      </x:c>
      <x:c r="E1622" s="13" t="str">
        <x:v>Lire Mondes</x:v>
      </x:c>
      <x:c r="F1622" s="13" t="str">
        <x:v>Extension V5</x:v>
      </x:c>
      <x:c r="G1622" s="15" t="n">
        <x:v>10</x:v>
      </x:c>
      <x:c r="H1622" s="15" t="n">
        <x:v>8</x:v>
      </x:c>
    </x:row>
    <x:row r="1623" ht="52" customHeight="1">
      <x:c r="A1623" s="13" t="str">
        <x:v>MOUNT5-04</x:v>
      </x:c>
      <x:c r="B1623" s="13" t="str">
        <x:v>Le passage de Porteur des dunes</x:v>
      </x:c>
      <x:c r="C1623" s="13" t="str">
        <x:v>Mondes</x:v>
      </x:c>
      <x:c r="D1623" s="13" t="str">
        <x:v>V5 Missions des montures</x:v>
      </x:c>
      <x:c r="E1623" s="13" t="str">
        <x:v>Lire Mondes</x:v>
      </x:c>
      <x:c r="F1623" s="13" t="str">
        <x:v>Extension V5</x:v>
      </x:c>
      <x:c r="G1623" s="15" t="n">
        <x:v>10</x:v>
      </x:c>
      <x:c r="H1623" s="15" t="n">
        <x:v>9</x:v>
      </x:c>
    </x:row>
    <x:row r="1624" ht="52" customHeight="1">
      <x:c r="A1624" s="13" t="str">
        <x:v>MOUNT5-05</x:v>
      </x:c>
      <x:c r="B1624" s="13" t="str">
        <x:v>Le passage de Grimpeur de pilier</x:v>
      </x:c>
      <x:c r="C1624" s="13" t="str">
        <x:v>Mondes</x:v>
      </x:c>
      <x:c r="D1624" s="13" t="str">
        <x:v>V5 Missions des montures</x:v>
      </x:c>
      <x:c r="E1624" s="13" t="str">
        <x:v>Lire Mondes</x:v>
      </x:c>
      <x:c r="F1624" s="13" t="str">
        <x:v>Extension V5</x:v>
      </x:c>
      <x:c r="G1624" s="15" t="n">
        <x:v>10</x:v>
      </x:c>
      <x:c r="H1624" s="15" t="n">
        <x:v>10</x:v>
      </x:c>
    </x:row>
    <x:row r="1625" ht="52" customHeight="1">
      <x:c r="A1625" s="13" t="str">
        <x:v>MOUNT5-06</x:v>
      </x:c>
      <x:c r="B1625" s="13" t="str">
        <x:v>Le passage de Sauteur de couronne</x:v>
      </x:c>
      <x:c r="C1625" s="13" t="str">
        <x:v>Mondes</x:v>
      </x:c>
      <x:c r="D1625" s="13" t="str">
        <x:v>V5 Missions des montures</x:v>
      </x:c>
      <x:c r="E1625" s="13" t="str">
        <x:v>Lire Mondes</x:v>
      </x:c>
      <x:c r="F1625" s="13" t="str">
        <x:v>Extension V5</x:v>
      </x:c>
      <x:c r="G1625" s="15" t="n">
        <x:v>10</x:v>
      </x:c>
      <x:c r="H1625" s="15" t="n">
        <x:v>11</x:v>
      </x:c>
    </x:row>
    <x:row r="1626" ht="52" customHeight="1">
      <x:c r="A1626" s="13" t="str">
        <x:v>MOUNT5-07</x:v>
      </x:c>
      <x:c r="B1626" s="13" t="str">
        <x:v>Le passage de Long-pied du marais</x:v>
      </x:c>
      <x:c r="C1626" s="13" t="str">
        <x:v>Mondes</x:v>
      </x:c>
      <x:c r="D1626" s="13" t="str">
        <x:v>V5 Missions des montures</x:v>
      </x:c>
      <x:c r="E1626" s="13" t="str">
        <x:v>Lire Mondes</x:v>
      </x:c>
      <x:c r="F1626" s="13" t="str">
        <x:v>Extension V5</x:v>
      </x:c>
      <x:c r="G1626" s="15" t="n">
        <x:v>10</x:v>
      </x:c>
      <x:c r="H1626" s="15" t="n">
        <x:v>12</x:v>
      </x:c>
    </x:row>
    <x:row r="1627" ht="52" customHeight="1">
      <x:c r="A1627" s="13" t="str">
        <x:v>MOUNT5-08</x:v>
      </x:c>
      <x:c r="B1627" s="13" t="str">
        <x:v>Le passage de Nageur des chenaux</x:v>
      </x:c>
      <x:c r="C1627" s="13" t="str">
        <x:v>Mondes</x:v>
      </x:c>
      <x:c r="D1627" s="13" t="str">
        <x:v>V5 Missions des montures</x:v>
      </x:c>
      <x:c r="E1627" s="13" t="str">
        <x:v>Lire Mondes</x:v>
      </x:c>
      <x:c r="F1627" s="13" t="str">
        <x:v>Extension V5</x:v>
      </x:c>
      <x:c r="G1627" s="15" t="n">
        <x:v>10</x:v>
      </x:c>
      <x:c r="H1627" s="15" t="n">
        <x:v>13</x:v>
      </x:c>
    </x:row>
    <x:row r="1628" ht="52" customHeight="1">
      <x:c r="A1628" s="13" t="str">
        <x:v>MOUNT5-09</x:v>
      </x:c>
      <x:c r="B1628" s="13" t="str">
        <x:v>Le passage de Marcheur du vent</x:v>
      </x:c>
      <x:c r="C1628" s="13" t="str">
        <x:v>Mondes</x:v>
      </x:c>
      <x:c r="D1628" s="13" t="str">
        <x:v>V5 Missions des montures</x:v>
      </x:c>
      <x:c r="E1628" s="13" t="str">
        <x:v>Lire Mondes</x:v>
      </x:c>
      <x:c r="F1628" s="13" t="str">
        <x:v>Extension V5</x:v>
      </x:c>
      <x:c r="G1628" s="15" t="n">
        <x:v>10</x:v>
      </x:c>
      <x:c r="H1628" s="15" t="n">
        <x:v>14</x:v>
      </x:c>
    </x:row>
    <x:row r="1629" ht="52" customHeight="1">
      <x:c r="A1629" s="13" t="str">
        <x:v>MOUNT5-10</x:v>
      </x:c>
      <x:c r="B1629" s="13" t="str">
        <x:v>Le passage de Porteur des cols</x:v>
      </x:c>
      <x:c r="C1629" s="13" t="str">
        <x:v>Mondes</x:v>
      </x:c>
      <x:c r="D1629" s="13" t="str">
        <x:v>V5 Missions des montures</x:v>
      </x:c>
      <x:c r="E1629" s="13" t="str">
        <x:v>Lire Mondes</x:v>
      </x:c>
      <x:c r="F1629" s="13" t="str">
        <x:v>Extension V5</x:v>
      </x:c>
      <x:c r="G1629" s="15" t="n">
        <x:v>10</x:v>
      </x:c>
      <x:c r="H1629" s="15" t="n">
        <x:v>15</x:v>
      </x:c>
    </x:row>
    <x:row r="1630" ht="52" customHeight="1">
      <x:c r="A1630" s="13" t="str">
        <x:v>MOUNT5-11</x:v>
      </x:c>
      <x:c r="B1630" s="13" t="str">
        <x:v>Le passage de Coureur côtier</x:v>
      </x:c>
      <x:c r="C1630" s="13" t="str">
        <x:v>Mondes</x:v>
      </x:c>
      <x:c r="D1630" s="13" t="str">
        <x:v>V5 Missions des montures</x:v>
      </x:c>
      <x:c r="E1630" s="13" t="str">
        <x:v>Lire Mondes</x:v>
      </x:c>
      <x:c r="F1630" s="13" t="str">
        <x:v>Extension V5</x:v>
      </x:c>
      <x:c r="G1630" s="15" t="n">
        <x:v>10</x:v>
      </x:c>
      <x:c r="H1630" s="15" t="n">
        <x:v>16</x:v>
      </x:c>
    </x:row>
    <x:row r="1631" ht="52" customHeight="1">
      <x:c r="A1631" s="13" t="str">
        <x:v>MOUNT5-12</x:v>
      </x:c>
      <x:c r="B1631" s="13" t="str">
        <x:v>Le passage de Dos-plat des criques</x:v>
      </x:c>
      <x:c r="C1631" s="13" t="str">
        <x:v>Mondes</x:v>
      </x:c>
      <x:c r="D1631" s="13" t="str">
        <x:v>V5 Missions des montures</x:v>
      </x:c>
      <x:c r="E1631" s="13" t="str">
        <x:v>Lire Mondes</x:v>
      </x:c>
      <x:c r="F1631" s="13" t="str">
        <x:v>Extension V5</x:v>
      </x:c>
      <x:c r="G1631" s="15" t="n">
        <x:v>10</x:v>
      </x:c>
      <x:c r="H1631" s="15" t="n">
        <x:v>17</x:v>
      </x:c>
    </x:row>
    <x:row r="1632" ht="52" customHeight="1">
      <x:c r="A1632" s="13" t="str">
        <x:v>MOUNT5-13</x:v>
      </x:c>
      <x:c r="B1632" s="13" t="str">
        <x:v>Le passage de Pas-lent des sources</x:v>
      </x:c>
      <x:c r="C1632" s="13" t="str">
        <x:v>Mondes</x:v>
      </x:c>
      <x:c r="D1632" s="13" t="str">
        <x:v>V5 Missions des montures</x:v>
      </x:c>
      <x:c r="E1632" s="13" t="str">
        <x:v>Lire Mondes</x:v>
      </x:c>
      <x:c r="F1632" s="13" t="str">
        <x:v>Extension V5</x:v>
      </x:c>
      <x:c r="G1632" s="15" t="n">
        <x:v>10</x:v>
      </x:c>
      <x:c r="H1632" s="15" t="n">
        <x:v>18</x:v>
      </x:c>
    </x:row>
    <x:row r="1633" ht="52" customHeight="1">
      <x:c r="A1633" s="13" t="str">
        <x:v>MOUNT5-14</x:v>
      </x:c>
      <x:c r="B1633" s="13" t="str">
        <x:v>Le passage de Marcheur du givre</x:v>
      </x:c>
      <x:c r="C1633" s="13" t="str">
        <x:v>Mondes</x:v>
      </x:c>
      <x:c r="D1633" s="13" t="str">
        <x:v>V5 Missions des montures</x:v>
      </x:c>
      <x:c r="E1633" s="13" t="str">
        <x:v>Lire Mondes</x:v>
      </x:c>
      <x:c r="F1633" s="13" t="str">
        <x:v>Extension V5</x:v>
      </x:c>
      <x:c r="G1633" s="15" t="n">
        <x:v>10</x:v>
      </x:c>
      <x:c r="H1633" s="15" t="n">
        <x:v>19</x:v>
      </x:c>
    </x:row>
    <x:row r="1634" ht="52" customHeight="1">
      <x:c r="A1634" s="13" t="str">
        <x:v>MOUNT5-15</x:v>
      </x:c>
      <x:c r="B1634" s="13" t="str">
        <x:v>Le passage de Porteur de pierre</x:v>
      </x:c>
      <x:c r="C1634" s="13" t="str">
        <x:v>Mondes</x:v>
      </x:c>
      <x:c r="D1634" s="13" t="str">
        <x:v>V5 Missions des montures</x:v>
      </x:c>
      <x:c r="E1634" s="13" t="str">
        <x:v>Lire Mondes</x:v>
      </x:c>
      <x:c r="F1634" s="13" t="str">
        <x:v>Extension V5</x:v>
      </x:c>
      <x:c r="G1634" s="15" t="n">
        <x:v>10</x:v>
      </x:c>
      <x:c r="H1634" s="15" t="n">
        <x:v>20</x:v>
      </x:c>
    </x:row>
    <x:row r="1635" ht="52" customHeight="1">
      <x:c r="A1635" s="13" t="str">
        <x:v>MOUNT5-16</x:v>
      </x:c>
      <x:c r="B1635" s="13" t="str">
        <x:v>Le passage de Pisteur des lisières</x:v>
      </x:c>
      <x:c r="C1635" s="13" t="str">
        <x:v>Mondes</x:v>
      </x:c>
      <x:c r="D1635" s="13" t="str">
        <x:v>V5 Missions des montures</x:v>
      </x:c>
      <x:c r="E1635" s="13" t="str">
        <x:v>Lire Mondes</x:v>
      </x:c>
      <x:c r="F1635" s="13" t="str">
        <x:v>Extension V5</x:v>
      </x:c>
      <x:c r="G1635" s="15" t="n">
        <x:v>10</x:v>
      </x:c>
      <x:c r="H1635" s="15" t="n">
        <x:v>21</x:v>
      </x:c>
    </x:row>
    <x:row r="1636" ht="52" customHeight="1">
      <x:c r="A1636" s="13" t="str">
        <x:v>BIOME5-01-1</x:v>
      </x:c>
      <x:c r="B1636" s="13" t="str">
        <x:v>La piste sous les braises — reconnaissance</x:v>
      </x:c>
      <x:c r="C1636" s="13" t="str">
        <x:v>Mondes</x:v>
      </x:c>
      <x:c r="D1636" s="13" t="str">
        <x:v>V5 Arcs des biomes</x:v>
      </x:c>
      <x:c r="E1636" s="13" t="str">
        <x:v>Lire Mondes</x:v>
      </x:c>
      <x:c r="F1636" s="13" t="str">
        <x:v>Extension V5</x:v>
      </x:c>
      <x:c r="G1636" s="15" t="n">
        <x:v>11</x:v>
      </x:c>
      <x:c r="H1636" s="15" t="n">
        <x:v>6</x:v>
      </x:c>
    </x:row>
    <x:row r="1637" ht="52" customHeight="1">
      <x:c r="A1637" s="13" t="str">
        <x:v>BIOME5-01-2</x:v>
      </x:c>
      <x:c r="B1637" s="13" t="str">
        <x:v>La piste sous les braises — engagement</x:v>
      </x:c>
      <x:c r="C1637" s="13" t="str">
        <x:v>Mondes</x:v>
      </x:c>
      <x:c r="D1637" s="13" t="str">
        <x:v>V5 Arcs des biomes</x:v>
      </x:c>
      <x:c r="E1637" s="13" t="str">
        <x:v>Lire Mondes</x:v>
      </x:c>
      <x:c r="F1637" s="13" t="str">
        <x:v>Extension V5</x:v>
      </x:c>
      <x:c r="G1637" s="15" t="n">
        <x:v>11</x:v>
      </x:c>
      <x:c r="H1637" s="15" t="n">
        <x:v>7</x:v>
      </x:c>
    </x:row>
    <x:row r="1638" ht="52" customHeight="1">
      <x:c r="A1638" s="13" t="str">
        <x:v>BIOME5-01-3</x:v>
      </x:c>
      <x:c r="B1638" s="13" t="str">
        <x:v>La piste sous les braises — retour</x:v>
      </x:c>
      <x:c r="C1638" s="13" t="str">
        <x:v>Mondes</x:v>
      </x:c>
      <x:c r="D1638" s="13" t="str">
        <x:v>V5 Arcs des biomes</x:v>
      </x:c>
      <x:c r="E1638" s="13" t="str">
        <x:v>Lire Mondes</x:v>
      </x:c>
      <x:c r="F1638" s="13" t="str">
        <x:v>Extension V5</x:v>
      </x:c>
      <x:c r="G1638" s="15" t="n">
        <x:v>11</x:v>
      </x:c>
      <x:c r="H1638" s="15" t="n">
        <x:v>8</x:v>
      </x:c>
    </x:row>
    <x:row r="1639" ht="52" customHeight="1">
      <x:c r="A1639" s="13" t="str">
        <x:v>BIOME5-02-1</x:v>
      </x:c>
      <x:c r="B1639" s="13" t="str">
        <x:v>L’ombre qui se déplace — reconnaissance</x:v>
      </x:c>
      <x:c r="C1639" s="13" t="str">
        <x:v>Mondes</x:v>
      </x:c>
      <x:c r="D1639" s="13" t="str">
        <x:v>V5 Arcs des biomes</x:v>
      </x:c>
      <x:c r="E1639" s="13" t="str">
        <x:v>Lire Mondes</x:v>
      </x:c>
      <x:c r="F1639" s="13" t="str">
        <x:v>Extension V5</x:v>
      </x:c>
      <x:c r="G1639" s="15" t="n">
        <x:v>11</x:v>
      </x:c>
      <x:c r="H1639" s="15" t="n">
        <x:v>9</x:v>
      </x:c>
    </x:row>
    <x:row r="1640" ht="52" customHeight="1">
      <x:c r="A1640" s="13" t="str">
        <x:v>BIOME5-02-2</x:v>
      </x:c>
      <x:c r="B1640" s="13" t="str">
        <x:v>L’ombre qui se déplace — engagement</x:v>
      </x:c>
      <x:c r="C1640" s="13" t="str">
        <x:v>Mondes</x:v>
      </x:c>
      <x:c r="D1640" s="13" t="str">
        <x:v>V5 Arcs des biomes</x:v>
      </x:c>
      <x:c r="E1640" s="13" t="str">
        <x:v>Lire Mondes</x:v>
      </x:c>
      <x:c r="F1640" s="13" t="str">
        <x:v>Extension V5</x:v>
      </x:c>
      <x:c r="G1640" s="15" t="n">
        <x:v>11</x:v>
      </x:c>
      <x:c r="H1640" s="15" t="n">
        <x:v>10</x:v>
      </x:c>
    </x:row>
    <x:row r="1641" ht="52" customHeight="1">
      <x:c r="A1641" s="13" t="str">
        <x:v>BIOME5-02-3</x:v>
      </x:c>
      <x:c r="B1641" s="13" t="str">
        <x:v>L’ombre qui se déplace — retour</x:v>
      </x:c>
      <x:c r="C1641" s="13" t="str">
        <x:v>Mondes</x:v>
      </x:c>
      <x:c r="D1641" s="13" t="str">
        <x:v>V5 Arcs des biomes</x:v>
      </x:c>
      <x:c r="E1641" s="13" t="str">
        <x:v>Lire Mondes</x:v>
      </x:c>
      <x:c r="F1641" s="13" t="str">
        <x:v>Extension V5</x:v>
      </x:c>
      <x:c r="G1641" s="15" t="n">
        <x:v>11</x:v>
      </x:c>
      <x:c r="H1641" s="15" t="n">
        <x:v>11</x:v>
      </x:c>
    </x:row>
    <x:row r="1642" ht="52" customHeight="1">
      <x:c r="A1642" s="13" t="str">
        <x:v>BIOME5-03-1</x:v>
      </x:c>
      <x:c r="B1642" s="13" t="str">
        <x:v>Au-dessus des racines — reconnaissance</x:v>
      </x:c>
      <x:c r="C1642" s="13" t="str">
        <x:v>Mondes</x:v>
      </x:c>
      <x:c r="D1642" s="13" t="str">
        <x:v>V5 Arcs des biomes</x:v>
      </x:c>
      <x:c r="E1642" s="13" t="str">
        <x:v>Lire Mondes</x:v>
      </x:c>
      <x:c r="F1642" s="13" t="str">
        <x:v>Extension V5</x:v>
      </x:c>
      <x:c r="G1642" s="15" t="n">
        <x:v>11</x:v>
      </x:c>
      <x:c r="H1642" s="15" t="n">
        <x:v>12</x:v>
      </x:c>
    </x:row>
    <x:row r="1643" ht="52" customHeight="1">
      <x:c r="A1643" s="13" t="str">
        <x:v>BIOME5-03-2</x:v>
      </x:c>
      <x:c r="B1643" s="13" t="str">
        <x:v>Au-dessus des racines — engagement</x:v>
      </x:c>
      <x:c r="C1643" s="13" t="str">
        <x:v>Mondes</x:v>
      </x:c>
      <x:c r="D1643" s="13" t="str">
        <x:v>V5 Arcs des biomes</x:v>
      </x:c>
      <x:c r="E1643" s="13" t="str">
        <x:v>Lire Mondes</x:v>
      </x:c>
      <x:c r="F1643" s="13" t="str">
        <x:v>Extension V5</x:v>
      </x:c>
      <x:c r="G1643" s="15" t="n">
        <x:v>11</x:v>
      </x:c>
      <x:c r="H1643" s="15" t="n">
        <x:v>13</x:v>
      </x:c>
    </x:row>
    <x:row r="1644" ht="52" customHeight="1">
      <x:c r="A1644" s="13" t="str">
        <x:v>BIOME5-03-3</x:v>
      </x:c>
      <x:c r="B1644" s="13" t="str">
        <x:v>Au-dessus des racines — retour</x:v>
      </x:c>
      <x:c r="C1644" s="13" t="str">
        <x:v>Mondes</x:v>
      </x:c>
      <x:c r="D1644" s="13" t="str">
        <x:v>V5 Arcs des biomes</x:v>
      </x:c>
      <x:c r="E1644" s="13" t="str">
        <x:v>Lire Mondes</x:v>
      </x:c>
      <x:c r="F1644" s="13" t="str">
        <x:v>Extension V5</x:v>
      </x:c>
      <x:c r="G1644" s="15" t="n">
        <x:v>11</x:v>
      </x:c>
      <x:c r="H1644" s="15" t="n">
        <x:v>14</x:v>
      </x:c>
    </x:row>
    <x:row r="1645" ht="52" customHeight="1">
      <x:c r="A1645" s="13" t="str">
        <x:v>BIOME5-04-1</x:v>
      </x:c>
      <x:c r="B1645" s="13" t="str">
        <x:v>Le chenal sans lumière — reconnaissance</x:v>
      </x:c>
      <x:c r="C1645" s="13" t="str">
        <x:v>Mondes</x:v>
      </x:c>
      <x:c r="D1645" s="13" t="str">
        <x:v>V5 Arcs des biomes</x:v>
      </x:c>
      <x:c r="E1645" s="13" t="str">
        <x:v>Lire Mondes</x:v>
      </x:c>
      <x:c r="F1645" s="13" t="str">
        <x:v>Extension V5</x:v>
      </x:c>
      <x:c r="G1645" s="15" t="n">
        <x:v>11</x:v>
      </x:c>
      <x:c r="H1645" s="15" t="n">
        <x:v>15</x:v>
      </x:c>
    </x:row>
    <x:row r="1646" ht="52" customHeight="1">
      <x:c r="A1646" s="13" t="str">
        <x:v>BIOME5-04-2</x:v>
      </x:c>
      <x:c r="B1646" s="13" t="str">
        <x:v>Le chenal sans lumière — engagement</x:v>
      </x:c>
      <x:c r="C1646" s="13" t="str">
        <x:v>Mondes</x:v>
      </x:c>
      <x:c r="D1646" s="13" t="str">
        <x:v>V5 Arcs des biomes</x:v>
      </x:c>
      <x:c r="E1646" s="13" t="str">
        <x:v>Lire Mondes</x:v>
      </x:c>
      <x:c r="F1646" s="13" t="str">
        <x:v>Extension V5</x:v>
      </x:c>
      <x:c r="G1646" s="15" t="n">
        <x:v>11</x:v>
      </x:c>
      <x:c r="H1646" s="15" t="n">
        <x:v>16</x:v>
      </x:c>
    </x:row>
    <x:row r="1647" ht="52" customHeight="1">
      <x:c r="A1647" s="13" t="str">
        <x:v>BIOME5-04-3</x:v>
      </x:c>
      <x:c r="B1647" s="13" t="str">
        <x:v>Le chenal sans lumière — retour</x:v>
      </x:c>
      <x:c r="C1647" s="13" t="str">
        <x:v>Mondes</x:v>
      </x:c>
      <x:c r="D1647" s="13" t="str">
        <x:v>V5 Arcs des biomes</x:v>
      </x:c>
      <x:c r="E1647" s="13" t="str">
        <x:v>Lire Mondes</x:v>
      </x:c>
      <x:c r="F1647" s="13" t="str">
        <x:v>Extension V5</x:v>
      </x:c>
      <x:c r="G1647" s="15" t="n">
        <x:v>11</x:v>
      </x:c>
      <x:c r="H1647" s="15" t="n">
        <x:v>17</x:v>
      </x:c>
    </x:row>
    <x:row r="1648" ht="52" customHeight="1">
      <x:c r="A1648" s="13" t="str">
        <x:v>BIOME5-05-1</x:v>
      </x:c>
      <x:c r="B1648" s="13" t="str">
        <x:v>Les cris dans la rafale — reconnaissance</x:v>
      </x:c>
      <x:c r="C1648" s="13" t="str">
        <x:v>Mondes</x:v>
      </x:c>
      <x:c r="D1648" s="13" t="str">
        <x:v>V5 Arcs des biomes</x:v>
      </x:c>
      <x:c r="E1648" s="13" t="str">
        <x:v>Lire Mondes</x:v>
      </x:c>
      <x:c r="F1648" s="13" t="str">
        <x:v>Extension V5</x:v>
      </x:c>
      <x:c r="G1648" s="15" t="n">
        <x:v>11</x:v>
      </x:c>
      <x:c r="H1648" s="15" t="n">
        <x:v>18</x:v>
      </x:c>
    </x:row>
    <x:row r="1649" ht="52" customHeight="1">
      <x:c r="A1649" s="13" t="str">
        <x:v>BIOME5-05-2</x:v>
      </x:c>
      <x:c r="B1649" s="13" t="str">
        <x:v>Les cris dans la rafale — engagement</x:v>
      </x:c>
      <x:c r="C1649" s="13" t="str">
        <x:v>Mondes</x:v>
      </x:c>
      <x:c r="D1649" s="13" t="str">
        <x:v>V5 Arcs des biomes</x:v>
      </x:c>
      <x:c r="E1649" s="13" t="str">
        <x:v>Lire Mondes</x:v>
      </x:c>
      <x:c r="F1649" s="13" t="str">
        <x:v>Extension V5</x:v>
      </x:c>
      <x:c r="G1649" s="15" t="n">
        <x:v>11</x:v>
      </x:c>
      <x:c r="H1649" s="15" t="n">
        <x:v>19</x:v>
      </x:c>
    </x:row>
    <x:row r="1650" ht="52" customHeight="1">
      <x:c r="A1650" s="13" t="str">
        <x:v>BIOME5-05-3</x:v>
      </x:c>
      <x:c r="B1650" s="13" t="str">
        <x:v>Les cris dans la rafale — retour</x:v>
      </x:c>
      <x:c r="C1650" s="13" t="str">
        <x:v>Mondes</x:v>
      </x:c>
      <x:c r="D1650" s="13" t="str">
        <x:v>V5 Arcs des biomes</x:v>
      </x:c>
      <x:c r="E1650" s="13" t="str">
        <x:v>Lire Mondes</x:v>
      </x:c>
      <x:c r="F1650" s="13" t="str">
        <x:v>Extension V5</x:v>
      </x:c>
      <x:c r="G1650" s="15" t="n">
        <x:v>11</x:v>
      </x:c>
      <x:c r="H1650" s="15" t="n">
        <x:v>20</x:v>
      </x:c>
    </x:row>
    <x:row r="1651" ht="52" customHeight="1">
      <x:c r="A1651" s="13" t="str">
        <x:v>BIOME5-06-1</x:v>
      </x:c>
      <x:c r="B1651" s="13" t="str">
        <x:v>Les os sous l’écume — reconnaissance</x:v>
      </x:c>
      <x:c r="C1651" s="13" t="str">
        <x:v>Mondes</x:v>
      </x:c>
      <x:c r="D1651" s="13" t="str">
        <x:v>V5 Arcs des biomes</x:v>
      </x:c>
      <x:c r="E1651" s="13" t="str">
        <x:v>Lire Mondes</x:v>
      </x:c>
      <x:c r="F1651" s="13" t="str">
        <x:v>Extension V5</x:v>
      </x:c>
      <x:c r="G1651" s="15" t="n">
        <x:v>11</x:v>
      </x:c>
      <x:c r="H1651" s="15" t="n">
        <x:v>21</x:v>
      </x:c>
    </x:row>
    <x:row r="1652" ht="52" customHeight="1">
      <x:c r="A1652" s="13" t="str">
        <x:v>BIOME5-06-2</x:v>
      </x:c>
      <x:c r="B1652" s="13" t="str">
        <x:v>Les os sous l’écume — engagement</x:v>
      </x:c>
      <x:c r="C1652" s="13" t="str">
        <x:v>Mondes</x:v>
      </x:c>
      <x:c r="D1652" s="13" t="str">
        <x:v>V5 Arcs des biomes</x:v>
      </x:c>
      <x:c r="E1652" s="13" t="str">
        <x:v>Lire Mondes</x:v>
      </x:c>
      <x:c r="F1652" s="13" t="str">
        <x:v>Extension V5</x:v>
      </x:c>
      <x:c r="G1652" s="15" t="n">
        <x:v>11</x:v>
      </x:c>
      <x:c r="H1652" s="15" t="n">
        <x:v>22</x:v>
      </x:c>
    </x:row>
    <x:row r="1653" ht="52" customHeight="1">
      <x:c r="A1653" s="13" t="str">
        <x:v>BIOME5-06-3</x:v>
      </x:c>
      <x:c r="B1653" s="13" t="str">
        <x:v>Les os sous l’écume — retour</x:v>
      </x:c>
      <x:c r="C1653" s="13" t="str">
        <x:v>Mondes</x:v>
      </x:c>
      <x:c r="D1653" s="13" t="str">
        <x:v>V5 Arcs des biomes</x:v>
      </x:c>
      <x:c r="E1653" s="13" t="str">
        <x:v>Lire Mondes</x:v>
      </x:c>
      <x:c r="F1653" s="13" t="str">
        <x:v>Extension V5</x:v>
      </x:c>
      <x:c r="G1653" s="15" t="n">
        <x:v>11</x:v>
      </x:c>
      <x:c r="H1653" s="15" t="n">
        <x:v>23</x:v>
      </x:c>
    </x:row>
    <x:row r="1654" ht="52" customHeight="1">
      <x:c r="A1654" s="13" t="str">
        <x:v>BIOME5-07-1</x:v>
      </x:c>
      <x:c r="B1654" s="13" t="str">
        <x:v>La respiration des sources — reconnaissance</x:v>
      </x:c>
      <x:c r="C1654" s="13" t="str">
        <x:v>Mondes</x:v>
      </x:c>
      <x:c r="D1654" s="13" t="str">
        <x:v>V5 Arcs des biomes</x:v>
      </x:c>
      <x:c r="E1654" s="13" t="str">
        <x:v>Lire Mondes</x:v>
      </x:c>
      <x:c r="F1654" s="13" t="str">
        <x:v>Extension V5</x:v>
      </x:c>
      <x:c r="G1654" s="15" t="n">
        <x:v>11</x:v>
      </x:c>
      <x:c r="H1654" s="15" t="n">
        <x:v>24</x:v>
      </x:c>
    </x:row>
    <x:row r="1655" ht="52" customHeight="1">
      <x:c r="A1655" s="13" t="str">
        <x:v>BIOME5-07-2</x:v>
      </x:c>
      <x:c r="B1655" s="13" t="str">
        <x:v>La respiration des sources — engagement</x:v>
      </x:c>
      <x:c r="C1655" s="13" t="str">
        <x:v>Mondes</x:v>
      </x:c>
      <x:c r="D1655" s="13" t="str">
        <x:v>V5 Arcs des biomes</x:v>
      </x:c>
      <x:c r="E1655" s="13" t="str">
        <x:v>Lire Mondes</x:v>
      </x:c>
      <x:c r="F1655" s="13" t="str">
        <x:v>Extension V5</x:v>
      </x:c>
      <x:c r="G1655" s="15" t="n">
        <x:v>11</x:v>
      </x:c>
      <x:c r="H1655" s="15" t="n">
        <x:v>25</x:v>
      </x:c>
    </x:row>
    <x:row r="1656" ht="52" customHeight="1">
      <x:c r="A1656" s="13" t="str">
        <x:v>BIOME5-07-3</x:v>
      </x:c>
      <x:c r="B1656" s="13" t="str">
        <x:v>La respiration des sources — retour</x:v>
      </x:c>
      <x:c r="C1656" s="13" t="str">
        <x:v>Mondes</x:v>
      </x:c>
      <x:c r="D1656" s="13" t="str">
        <x:v>V5 Arcs des biomes</x:v>
      </x:c>
      <x:c r="E1656" s="13" t="str">
        <x:v>Lire Mondes</x:v>
      </x:c>
      <x:c r="F1656" s="13" t="str">
        <x:v>Extension V5</x:v>
      </x:c>
      <x:c r="G1656" s="15" t="n">
        <x:v>11</x:v>
      </x:c>
      <x:c r="H1656" s="15" t="n">
        <x:v>26</x:v>
      </x:c>
    </x:row>
    <x:row r="1657" ht="52" customHeight="1">
      <x:c r="A1657" s="13" t="str">
        <x:v>BIOME5-08-1</x:v>
      </x:c>
      <x:c r="B1657" s="13" t="str">
        <x:v>L’empreinte sous la neige — reconnaissance</x:v>
      </x:c>
      <x:c r="C1657" s="13" t="str">
        <x:v>Mondes</x:v>
      </x:c>
      <x:c r="D1657" s="13" t="str">
        <x:v>V5 Arcs des biomes</x:v>
      </x:c>
      <x:c r="E1657" s="13" t="str">
        <x:v>Lire Mondes</x:v>
      </x:c>
      <x:c r="F1657" s="13" t="str">
        <x:v>Extension V5</x:v>
      </x:c>
      <x:c r="G1657" s="15" t="n">
        <x:v>11</x:v>
      </x:c>
      <x:c r="H1657" s="15" t="n">
        <x:v>27</x:v>
      </x:c>
    </x:row>
    <x:row r="1658" ht="52" customHeight="1">
      <x:c r="A1658" s="13" t="str">
        <x:v>BIOME5-08-2</x:v>
      </x:c>
      <x:c r="B1658" s="13" t="str">
        <x:v>L’empreinte sous la neige — engagement</x:v>
      </x:c>
      <x:c r="C1658" s="13" t="str">
        <x:v>Mondes</x:v>
      </x:c>
      <x:c r="D1658" s="13" t="str">
        <x:v>V5 Arcs des biomes</x:v>
      </x:c>
      <x:c r="E1658" s="13" t="str">
        <x:v>Lire Mondes</x:v>
      </x:c>
      <x:c r="F1658" s="13" t="str">
        <x:v>Extension V5</x:v>
      </x:c>
      <x:c r="G1658" s="15" t="n">
        <x:v>11</x:v>
      </x:c>
      <x:c r="H1658" s="15" t="n">
        <x:v>28</x:v>
      </x:c>
    </x:row>
    <x:row r="1659" ht="52" customHeight="1">
      <x:c r="A1659" s="13" t="str">
        <x:v>BIOME5-08-3</x:v>
      </x:c>
      <x:c r="B1659" s="13" t="str">
        <x:v>L’empreinte sous la neige — retour</x:v>
      </x:c>
      <x:c r="C1659" s="13" t="str">
        <x:v>Mondes</x:v>
      </x:c>
      <x:c r="D1659" s="13" t="str">
        <x:v>V5 Arcs des biomes</x:v>
      </x:c>
      <x:c r="E1659" s="13" t="str">
        <x:v>Lire Mondes</x:v>
      </x:c>
      <x:c r="F1659" s="13" t="str">
        <x:v>Extension V5</x:v>
      </x:c>
      <x:c r="G1659" s="15" t="n">
        <x:v>11</x:v>
      </x:c>
      <x:c r="H1659" s="15" t="n">
        <x:v>29</x:v>
      </x:c>
    </x:row>
    <x:row r="1660" ht="52" customHeight="1">
      <x:c r="A1660" s="13" t="str">
        <x:v>BIOME5-09-1</x:v>
      </x:c>
      <x:c r="B1660" s="13" t="str">
        <x:v>La griffe et l’inscription — reconnaissance</x:v>
      </x:c>
      <x:c r="C1660" s="13" t="str">
        <x:v>Mondes</x:v>
      </x:c>
      <x:c r="D1660" s="13" t="str">
        <x:v>V5 Arcs des biomes</x:v>
      </x:c>
      <x:c r="E1660" s="13" t="str">
        <x:v>Lire Mondes</x:v>
      </x:c>
      <x:c r="F1660" s="13" t="str">
        <x:v>Extension V5</x:v>
      </x:c>
      <x:c r="G1660" s="15" t="n">
        <x:v>11</x:v>
      </x:c>
      <x:c r="H1660" s="15" t="n">
        <x:v>30</x:v>
      </x:c>
    </x:row>
    <x:row r="1661" ht="52" customHeight="1">
      <x:c r="A1661" s="13" t="str">
        <x:v>BIOME5-09-2</x:v>
      </x:c>
      <x:c r="B1661" s="13" t="str">
        <x:v>La griffe et l’inscription — engagement</x:v>
      </x:c>
      <x:c r="C1661" s="13" t="str">
        <x:v>Mondes</x:v>
      </x:c>
      <x:c r="D1661" s="13" t="str">
        <x:v>V5 Arcs des biomes</x:v>
      </x:c>
      <x:c r="E1661" s="13" t="str">
        <x:v>Lire Mondes</x:v>
      </x:c>
      <x:c r="F1661" s="13" t="str">
        <x:v>Extension V5</x:v>
      </x:c>
      <x:c r="G1661" s="15" t="n">
        <x:v>11</x:v>
      </x:c>
      <x:c r="H1661" s="15" t="n">
        <x:v>31</x:v>
      </x:c>
    </x:row>
    <x:row r="1662" ht="52" customHeight="1">
      <x:c r="A1662" s="13" t="str">
        <x:v>BIOME5-09-3</x:v>
      </x:c>
      <x:c r="B1662" s="13" t="str">
        <x:v>La griffe et l’inscription — retour</x:v>
      </x:c>
      <x:c r="C1662" s="13" t="str">
        <x:v>Mondes</x:v>
      </x:c>
      <x:c r="D1662" s="13" t="str">
        <x:v>V5 Arcs des biomes</x:v>
      </x:c>
      <x:c r="E1662" s="13" t="str">
        <x:v>Lire Mondes</x:v>
      </x:c>
      <x:c r="F1662" s="13" t="str">
        <x:v>Extension V5</x:v>
      </x:c>
      <x:c r="G1662" s="15" t="n">
        <x:v>11</x:v>
      </x:c>
      <x:c r="H1662" s="15" t="n">
        <x:v>32</x:v>
      </x:c>
    </x:row>
    <x:row r="1663" ht="52" customHeight="1">
      <x:c r="A1663" s="13" t="str">
        <x:v>BIOME5-10-1</x:v>
      </x:c>
      <x:c r="B1663" s="13" t="str">
        <x:v>La porte derrière la proie — reconnaissance</x:v>
      </x:c>
      <x:c r="C1663" s="13" t="str">
        <x:v>Mondes</x:v>
      </x:c>
      <x:c r="D1663" s="13" t="str">
        <x:v>V5 Arcs des biomes</x:v>
      </x:c>
      <x:c r="E1663" s="13" t="str">
        <x:v>Lire Mondes</x:v>
      </x:c>
      <x:c r="F1663" s="13" t="str">
        <x:v>Extension V5</x:v>
      </x:c>
      <x:c r="G1663" s="15" t="n">
        <x:v>11</x:v>
      </x:c>
      <x:c r="H1663" s="15" t="n">
        <x:v>33</x:v>
      </x:c>
    </x:row>
    <x:row r="1664" ht="52" customHeight="1">
      <x:c r="A1664" s="13" t="str">
        <x:v>BIOME5-10-2</x:v>
      </x:c>
      <x:c r="B1664" s="13" t="str">
        <x:v>La porte derrière la proie — engagement</x:v>
      </x:c>
      <x:c r="C1664" s="13" t="str">
        <x:v>Mondes</x:v>
      </x:c>
      <x:c r="D1664" s="13" t="str">
        <x:v>V5 Arcs des biomes</x:v>
      </x:c>
      <x:c r="E1664" s="13" t="str">
        <x:v>Lire Mondes</x:v>
      </x:c>
      <x:c r="F1664" s="13" t="str">
        <x:v>Extension V5</x:v>
      </x:c>
      <x:c r="G1664" s="15" t="n">
        <x:v>11</x:v>
      </x:c>
      <x:c r="H1664" s="15" t="n">
        <x:v>34</x:v>
      </x:c>
    </x:row>
    <x:row r="1665" ht="52" customHeight="1">
      <x:c r="A1665" s="13" t="str">
        <x:v>BIOME5-10-3</x:v>
      </x:c>
      <x:c r="B1665" s="13" t="str">
        <x:v>La porte derrière la proie — retour</x:v>
      </x:c>
      <x:c r="C1665" s="13" t="str">
        <x:v>Mondes</x:v>
      </x:c>
      <x:c r="D1665" s="13" t="str">
        <x:v>V5 Arcs des biomes</x:v>
      </x:c>
      <x:c r="E1665" s="13" t="str">
        <x:v>Lire Mondes</x:v>
      </x:c>
      <x:c r="F1665" s="13" t="str">
        <x:v>Extension V5</x:v>
      </x:c>
      <x:c r="G1665" s="15" t="n">
        <x:v>11</x:v>
      </x:c>
      <x:c r="H1665" s="15" t="n">
        <x:v>35</x:v>
      </x:c>
    </x:row>
    <x:row r="1666" ht="52" customHeight="1">
      <x:c r="A1666" s="13" t="str">
        <x:v>RES5-01</x:v>
      </x:c>
      <x:c r="B1666" s="13" t="str">
        <x:v>Plaque d’alliage</x:v>
      </x:c>
      <x:c r="C1666" s="13" t="str">
        <x:v>Mondes</x:v>
      </x:c>
      <x:c r="D1666" s="13" t="str">
        <x:v>V5 Ressources et économie</x:v>
      </x:c>
      <x:c r="E1666" s="13" t="str">
        <x:v>Lire Mondes</x:v>
      </x:c>
      <x:c r="F1666" s="13" t="str">
        <x:v>Extension V5</x:v>
      </x:c>
      <x:c r="G1666" s="15" t="n">
        <x:v>13</x:v>
      </x:c>
      <x:c r="H1666" s="15" t="n">
        <x:v>6</x:v>
      </x:c>
    </x:row>
    <x:row r="1667" ht="52" customHeight="1">
      <x:c r="A1667" s="13" t="str">
        <x:v>RES5-02</x:v>
      </x:c>
      <x:c r="B1667" s="13" t="str">
        <x:v>Fibre de harnais</x:v>
      </x:c>
      <x:c r="C1667" s="13" t="str">
        <x:v>Mondes</x:v>
      </x:c>
      <x:c r="D1667" s="13" t="str">
        <x:v>V5 Ressources et économie</x:v>
      </x:c>
      <x:c r="E1667" s="13" t="str">
        <x:v>Lire Mondes</x:v>
      </x:c>
      <x:c r="F1667" s="13" t="str">
        <x:v>Extension V5</x:v>
      </x:c>
      <x:c r="G1667" s="15" t="n">
        <x:v>13</x:v>
      </x:c>
      <x:c r="H1667" s="15" t="n">
        <x:v>7</x:v>
      </x:c>
    </x:row>
    <x:row r="1668" ht="52" customHeight="1">
      <x:c r="A1668" s="13" t="str">
        <x:v>RES5-03</x:v>
      </x:c>
      <x:c r="B1668" s="13" t="str">
        <x:v>Bloc de basalte</x:v>
      </x:c>
      <x:c r="C1668" s="13" t="str">
        <x:v>Mondes</x:v>
      </x:c>
      <x:c r="D1668" s="13" t="str">
        <x:v>V5 Ressources et économie</x:v>
      </x:c>
      <x:c r="E1668" s="13" t="str">
        <x:v>Lire Mondes</x:v>
      </x:c>
      <x:c r="F1668" s="13" t="str">
        <x:v>Extension V5</x:v>
      </x:c>
      <x:c r="G1668" s="15" t="n">
        <x:v>13</x:v>
      </x:c>
      <x:c r="H1668" s="15" t="n">
        <x:v>8</x:v>
      </x:c>
    </x:row>
    <x:row r="1669" ht="52" customHeight="1">
      <x:c r="A1669" s="13" t="str">
        <x:v>RES5-04</x:v>
      </x:c>
      <x:c r="B1669" s="13" t="str">
        <x:v>Lentille de lecture</x:v>
      </x:c>
      <x:c r="C1669" s="13" t="str">
        <x:v>Mondes</x:v>
      </x:c>
      <x:c r="D1669" s="13" t="str">
        <x:v>V5 Ressources et économie</x:v>
      </x:c>
      <x:c r="E1669" s="13" t="str">
        <x:v>Lire Mondes</x:v>
      </x:c>
      <x:c r="F1669" s="13" t="str">
        <x:v>Extension V5</x:v>
      </x:c>
      <x:c r="G1669" s="15" t="n">
        <x:v>13</x:v>
      </x:c>
      <x:c r="H1669" s="15" t="n">
        <x:v>9</x:v>
      </x:c>
    </x:row>
    <x:row r="1670" ht="52" customHeight="1">
      <x:c r="A1670" s="13" t="str">
        <x:v>RES5-05</x:v>
      </x:c>
      <x:c r="B1670" s="13" t="str">
        <x:v>Bague de support</x:v>
      </x:c>
      <x:c r="C1670" s="13" t="str">
        <x:v>Mondes</x:v>
      </x:c>
      <x:c r="D1670" s="13" t="str">
        <x:v>V5 Ressources et économie</x:v>
      </x:c>
      <x:c r="E1670" s="13" t="str">
        <x:v>Lire Mondes</x:v>
      </x:c>
      <x:c r="F1670" s="13" t="str">
        <x:v>Extension V5</x:v>
      </x:c>
      <x:c r="G1670" s="15" t="n">
        <x:v>13</x:v>
      </x:c>
      <x:c r="H1670" s="15" t="n">
        <x:v>10</x:v>
      </x:c>
    </x:row>
    <x:row r="1671" ht="52" customHeight="1">
      <x:c r="A1671" s="13" t="str">
        <x:v>RES5-06</x:v>
      </x:c>
      <x:c r="B1671" s="13" t="str">
        <x:v>Rail de meuble</x:v>
      </x:c>
      <x:c r="C1671" s="13" t="str">
        <x:v>Mondes</x:v>
      </x:c>
      <x:c r="D1671" s="13" t="str">
        <x:v>V5 Ressources et économie</x:v>
      </x:c>
      <x:c r="E1671" s="13" t="str">
        <x:v>Lire Mondes</x:v>
      </x:c>
      <x:c r="F1671" s="13" t="str">
        <x:v>Extension V5</x:v>
      </x:c>
      <x:c r="G1671" s="15" t="n">
        <x:v>13</x:v>
      </x:c>
      <x:c r="H1671" s="15" t="n">
        <x:v>11</x:v>
      </x:c>
    </x:row>
    <x:row r="1672" ht="52" customHeight="1">
      <x:c r="A1672" s="13" t="str">
        <x:v>RES5-07</x:v>
      </x:c>
      <x:c r="B1672" s="13" t="str">
        <x:v>Module de signal</x:v>
      </x:c>
      <x:c r="C1672" s="13" t="str">
        <x:v>Mondes</x:v>
      </x:c>
      <x:c r="D1672" s="13" t="str">
        <x:v>V5 Ressources et économie</x:v>
      </x:c>
      <x:c r="E1672" s="13" t="str">
        <x:v>Lire Mondes</x:v>
      </x:c>
      <x:c r="F1672" s="13" t="str">
        <x:v>Extension V5</x:v>
      </x:c>
      <x:c r="G1672" s="15" t="n">
        <x:v>13</x:v>
      </x:c>
      <x:c r="H1672" s="15" t="n">
        <x:v>12</x:v>
      </x:c>
    </x:row>
    <x:row r="1673" ht="52" customHeight="1">
      <x:c r="A1673" s="13" t="str">
        <x:v>RES5-08</x:v>
      </x:c>
      <x:c r="B1673" s="13" t="str">
        <x:v>Berceau standard</x:v>
      </x:c>
      <x:c r="C1673" s="13" t="str">
        <x:v>Mondes</x:v>
      </x:c>
      <x:c r="D1673" s="13" t="str">
        <x:v>V5 Ressources et économie</x:v>
      </x:c>
      <x:c r="E1673" s="13" t="str">
        <x:v>Lire Mondes</x:v>
      </x:c>
      <x:c r="F1673" s="13" t="str">
        <x:v>Extension V5</x:v>
      </x:c>
      <x:c r="G1673" s="15" t="n">
        <x:v>13</x:v>
      </x:c>
      <x:c r="H1673" s="15" t="n">
        <x:v>13</x:v>
      </x:c>
    </x:row>
    <x:row r="1674" ht="52" customHeight="1">
      <x:c r="A1674" s="13" t="str">
        <x:v>RES5-09</x:v>
      </x:c>
      <x:c r="B1674" s="13" t="str">
        <x:v>Berceau de grande prise</x:v>
      </x:c>
      <x:c r="C1674" s="13" t="str">
        <x:v>Mondes</x:v>
      </x:c>
      <x:c r="D1674" s="13" t="str">
        <x:v>V5 Ressources et économie</x:v>
      </x:c>
      <x:c r="E1674" s="13" t="str">
        <x:v>Lire Mondes</x:v>
      </x:c>
      <x:c r="F1674" s="13" t="str">
        <x:v>Extension V5</x:v>
      </x:c>
      <x:c r="G1674" s="15" t="n">
        <x:v>13</x:v>
      </x:c>
      <x:c r="H1674" s="15" t="n">
        <x:v>14</x:v>
      </x:c>
    </x:row>
    <x:row r="1675" ht="52" customHeight="1">
      <x:c r="A1675" s="13" t="str">
        <x:v>RES5-10</x:v>
      </x:c>
      <x:c r="B1675" s="13" t="str">
        <x:v>Couverture de halte</x:v>
      </x:c>
      <x:c r="C1675" s="13" t="str">
        <x:v>Mondes</x:v>
      </x:c>
      <x:c r="D1675" s="13" t="str">
        <x:v>V5 Ressources et économie</x:v>
      </x:c>
      <x:c r="E1675" s="13" t="str">
        <x:v>Lire Mondes</x:v>
      </x:c>
      <x:c r="F1675" s="13" t="str">
        <x:v>Extension V5</x:v>
      </x:c>
      <x:c r="G1675" s="15" t="n">
        <x:v>13</x:v>
      </x:c>
      <x:c r="H1675" s="15" t="n">
        <x:v>15</x:v>
      </x:c>
    </x:row>
    <x:row r="1676" ht="52" customHeight="1">
      <x:c r="A1676" s="13" t="str">
        <x:v>RES5-11</x:v>
      </x:c>
      <x:c r="B1676" s="13" t="str">
        <x:v>Plaque vierge</x:v>
      </x:c>
      <x:c r="C1676" s="13" t="str">
        <x:v>Mondes</x:v>
      </x:c>
      <x:c r="D1676" s="13" t="str">
        <x:v>V5 Ressources et économie</x:v>
      </x:c>
      <x:c r="E1676" s="13" t="str">
        <x:v>Lire Mondes</x:v>
      </x:c>
      <x:c r="F1676" s="13" t="str">
        <x:v>Extension V5</x:v>
      </x:c>
      <x:c r="G1676" s="15" t="n">
        <x:v>13</x:v>
      </x:c>
      <x:c r="H1676" s="15" t="n">
        <x:v>16</x:v>
      </x:c>
    </x:row>
    <x:row r="1677" ht="52" customHeight="1">
      <x:c r="A1677" s="13" t="str">
        <x:v>RES5-12</x:v>
      </x:c>
      <x:c r="B1677" s="13" t="str">
        <x:v>Renfort de pilotis</x:v>
      </x:c>
      <x:c r="C1677" s="13" t="str">
        <x:v>Mondes</x:v>
      </x:c>
      <x:c r="D1677" s="13" t="str">
        <x:v>V5 Ressources et économie</x:v>
      </x:c>
      <x:c r="E1677" s="13" t="str">
        <x:v>Lire Mondes</x:v>
      </x:c>
      <x:c r="F1677" s="13" t="str">
        <x:v>Extension V5</x:v>
      </x:c>
      <x:c r="G1677" s="15" t="n">
        <x:v>13</x:v>
      </x:c>
      <x:c r="H1677" s="15" t="n">
        <x:v>17</x:v>
      </x:c>
    </x:row>
    <x:row r="1678" ht="52" customHeight="1">
      <x:c r="A1678" s="13" t="str">
        <x:v>RES5-13</x:v>
      </x:c>
      <x:c r="B1678" s="13" t="str">
        <x:v>Balise de crête</x:v>
      </x:c>
      <x:c r="C1678" s="13" t="str">
        <x:v>Mondes</x:v>
      </x:c>
      <x:c r="D1678" s="13" t="str">
        <x:v>V5 Ressources et économie</x:v>
      </x:c>
      <x:c r="E1678" s="13" t="str">
        <x:v>Lire Mondes</x:v>
      </x:c>
      <x:c r="F1678" s="13" t="str">
        <x:v>Extension V5</x:v>
      </x:c>
      <x:c r="G1678" s="15" t="n">
        <x:v>13</x:v>
      </x:c>
      <x:c r="H1678" s="15" t="n">
        <x:v>18</x:v>
      </x:c>
    </x:row>
    <x:row r="1679" ht="52" customHeight="1">
      <x:c r="A1679" s="13" t="str">
        <x:v>RES5-14</x:v>
      </x:c>
      <x:c r="B1679" s="13" t="str">
        <x:v>Capsule de soin fictive</x:v>
      </x:c>
      <x:c r="C1679" s="13" t="str">
        <x:v>Mondes</x:v>
      </x:c>
      <x:c r="D1679" s="13" t="str">
        <x:v>V5 Ressources et économie</x:v>
      </x:c>
      <x:c r="E1679" s="13" t="str">
        <x:v>Lire Mondes</x:v>
      </x:c>
      <x:c r="F1679" s="13" t="str">
        <x:v>Extension V5</x:v>
      </x:c>
      <x:c r="G1679" s="15" t="n">
        <x:v>13</x:v>
      </x:c>
      <x:c r="H1679" s="15" t="n">
        <x:v>19</x:v>
      </x:c>
    </x:row>
    <x:row r="1680" ht="52" customHeight="1">
      <x:c r="A1680" s="13" t="str">
        <x:v>RES5-15</x:v>
      </x:c>
      <x:c r="B1680" s="13" t="str">
        <x:v>Appui de propulsion</x:v>
      </x:c>
      <x:c r="C1680" s="13" t="str">
        <x:v>Mondes</x:v>
      </x:c>
      <x:c r="D1680" s="13" t="str">
        <x:v>V5 Ressources et économie</x:v>
      </x:c>
      <x:c r="E1680" s="13" t="str">
        <x:v>Lire Mondes</x:v>
      </x:c>
      <x:c r="F1680" s="13" t="str">
        <x:v>Extension V5</x:v>
      </x:c>
      <x:c r="G1680" s="15" t="n">
        <x:v>13</x:v>
      </x:c>
      <x:c r="H1680" s="15" t="n">
        <x:v>20</x:v>
      </x:c>
    </x:row>
    <x:row r="1681" ht="52" customHeight="1">
      <x:c r="A1681" s="13" t="str">
        <x:v>RES5-16</x:v>
      </x:c>
      <x:c r="B1681" s="13" t="str">
        <x:v>Cartouche de leurre</x:v>
      </x:c>
      <x:c r="C1681" s="13" t="str">
        <x:v>Mondes</x:v>
      </x:c>
      <x:c r="D1681" s="13" t="str">
        <x:v>V5 Ressources et économie</x:v>
      </x:c>
      <x:c r="E1681" s="13" t="str">
        <x:v>Lire Mondes</x:v>
      </x:c>
      <x:c r="F1681" s="13" t="str">
        <x:v>Extension V5</x:v>
      </x:c>
      <x:c r="G1681" s="15" t="n">
        <x:v>13</x:v>
      </x:c>
      <x:c r="H1681" s="15" t="n">
        <x:v>21</x:v>
      </x:c>
    </x:row>
    <x:row r="1682" ht="52" customHeight="1">
      <x:c r="A1682" s="13" t="str">
        <x:v>RES5-17</x:v>
      </x:c>
      <x:c r="B1682" s="13" t="str">
        <x:v>Pièce de treuil</x:v>
      </x:c>
      <x:c r="C1682" s="13" t="str">
        <x:v>Mondes</x:v>
      </x:c>
      <x:c r="D1682" s="13" t="str">
        <x:v>V5 Ressources et économie</x:v>
      </x:c>
      <x:c r="E1682" s="13" t="str">
        <x:v>Lire Mondes</x:v>
      </x:c>
      <x:c r="F1682" s="13" t="str">
        <x:v>Extension V5</x:v>
      </x:c>
      <x:c r="G1682" s="15" t="n">
        <x:v>13</x:v>
      </x:c>
      <x:c r="H1682" s="15" t="n">
        <x:v>22</x:v>
      </x:c>
    </x:row>
    <x:row r="1683" ht="52" customHeight="1">
      <x:c r="A1683" s="13" t="str">
        <x:v>RES5-18</x:v>
      </x:c>
      <x:c r="B1683" s="13" t="str">
        <x:v>Sonde d’exercice</x:v>
      </x:c>
      <x:c r="C1683" s="13" t="str">
        <x:v>Mondes</x:v>
      </x:c>
      <x:c r="D1683" s="13" t="str">
        <x:v>V5 Ressources et économie</x:v>
      </x:c>
      <x:c r="E1683" s="13" t="str">
        <x:v>Lire Mondes</x:v>
      </x:c>
      <x:c r="F1683" s="13" t="str">
        <x:v>Extension V5</x:v>
      </x:c>
      <x:c r="G1683" s="15" t="n">
        <x:v>13</x:v>
      </x:c>
      <x:c r="H1683" s="15" t="n">
        <x:v>23</x:v>
      </x:c>
    </x:row>
    <x:row r="1684" ht="52" customHeight="1">
      <x:c r="A1684" s="13" t="str">
        <x:v>RES5-19</x:v>
      </x:c>
      <x:c r="B1684" s="13" t="str">
        <x:v>Plaque d’archive</x:v>
      </x:c>
      <x:c r="C1684" s="13" t="str">
        <x:v>Mondes</x:v>
      </x:c>
      <x:c r="D1684" s="13" t="str">
        <x:v>V5 Ressources et économie</x:v>
      </x:c>
      <x:c r="E1684" s="13" t="str">
        <x:v>Lire Mondes</x:v>
      </x:c>
      <x:c r="F1684" s="13" t="str">
        <x:v>Extension V5</x:v>
      </x:c>
      <x:c r="G1684" s="15" t="n">
        <x:v>13</x:v>
      </x:c>
      <x:c r="H1684" s="15" t="n">
        <x:v>24</x:v>
      </x:c>
    </x:row>
    <x:row r="1685" ht="52" customHeight="1">
      <x:c r="A1685" s="13" t="str">
        <x:v>RES5-20</x:v>
      </x:c>
      <x:c r="B1685" s="13" t="str">
        <x:v>Ration d’expédition</x:v>
      </x:c>
      <x:c r="C1685" s="13" t="str">
        <x:v>Mondes</x:v>
      </x:c>
      <x:c r="D1685" s="13" t="str">
        <x:v>V5 Ressources et économie</x:v>
      </x:c>
      <x:c r="E1685" s="13" t="str">
        <x:v>Lire Mondes</x:v>
      </x:c>
      <x:c r="F1685" s="13" t="str">
        <x:v>Extension V5</x:v>
      </x:c>
      <x:c r="G1685" s="15" t="n">
        <x:v>13</x:v>
      </x:c>
      <x:c r="H1685" s="15" t="n">
        <x:v>25</x:v>
      </x:c>
    </x:row>
    <x:row r="1686" ht="52" customHeight="1">
      <x:c r="A1686" s="13" t="str">
        <x:v>RES5-21</x:v>
      </x:c>
      <x:c r="B1686" s="13" t="str">
        <x:v>Unité de ravitaillement militaire</x:v>
      </x:c>
      <x:c r="C1686" s="13" t="str">
        <x:v>Mondes</x:v>
      </x:c>
      <x:c r="D1686" s="13" t="str">
        <x:v>V5 Ressources et économie</x:v>
      </x:c>
      <x:c r="E1686" s="13" t="str">
        <x:v>Lire Mondes</x:v>
      </x:c>
      <x:c r="F1686" s="13" t="str">
        <x:v>Extension V5</x:v>
      </x:c>
      <x:c r="G1686" s="15" t="n">
        <x:v>13</x:v>
      </x:c>
      <x:c r="H1686" s="15" t="n">
        <x:v>26</x:v>
      </x:c>
    </x:row>
    <x:row r="1687" ht="52" customHeight="1">
      <x:c r="A1687" s="13" t="str">
        <x:v>RES5-22</x:v>
      </x:c>
      <x:c r="B1687" s="13" t="str">
        <x:v>Pièce de confinement</x:v>
      </x:c>
      <x:c r="C1687" s="13" t="str">
        <x:v>Mondes</x:v>
      </x:c>
      <x:c r="D1687" s="13" t="str">
        <x:v>V5 Ressources et économie</x:v>
      </x:c>
      <x:c r="E1687" s="13" t="str">
        <x:v>Lire Mondes</x:v>
      </x:c>
      <x:c r="F1687" s="13" t="str">
        <x:v>Extension V5</x:v>
      </x:c>
      <x:c r="G1687" s="15" t="n">
        <x:v>13</x:v>
      </x:c>
      <x:c r="H1687" s="15" t="n">
        <x:v>27</x:v>
      </x:c>
    </x:row>
    <x:row r="1688" ht="52" customHeight="1">
      <x:c r="A1688" s="13" t="str">
        <x:v>RES5-23</x:v>
      </x:c>
      <x:c r="B1688" s="13" t="str">
        <x:v>Module de rappel</x:v>
      </x:c>
      <x:c r="C1688" s="13" t="str">
        <x:v>Mondes</x:v>
      </x:c>
      <x:c r="D1688" s="13" t="str">
        <x:v>V5 Ressources et économie</x:v>
      </x:c>
      <x:c r="E1688" s="13" t="str">
        <x:v>Lire Mondes</x:v>
      </x:c>
      <x:c r="F1688" s="13" t="str">
        <x:v>Extension V5</x:v>
      </x:c>
      <x:c r="G1688" s="15" t="n">
        <x:v>13</x:v>
      </x:c>
      <x:c r="H1688" s="15" t="n">
        <x:v>28</x:v>
      </x:c>
    </x:row>
    <x:row r="1689" ht="52" customHeight="1">
      <x:c r="A1689" s="13" t="str">
        <x:v>RES5-24</x:v>
      </x:c>
      <x:c r="B1689" s="13" t="str">
        <x:v>Objet confié</x:v>
      </x:c>
      <x:c r="C1689" s="13" t="str">
        <x:v>Mondes</x:v>
      </x:c>
      <x:c r="D1689" s="13" t="str">
        <x:v>V5 Ressources et économie</x:v>
      </x:c>
      <x:c r="E1689" s="13" t="str">
        <x:v>Lire Mondes</x:v>
      </x:c>
      <x:c r="F1689" s="13" t="str">
        <x:v>Extension V5</x:v>
      </x:c>
      <x:c r="G1689" s="15" t="n">
        <x:v>13</x:v>
      </x:c>
      <x:c r="H1689" s="15" t="n">
        <x:v>29</x:v>
      </x:c>
    </x:row>
    <x:row r="1690" ht="52" customHeight="1">
      <x:c r="A1690" s="13" t="str">
        <x:v>HOME-R01</x:v>
      </x:c>
      <x:c r="B1690" s="13" t="str">
        <x:v>Une résidence active</x:v>
      </x:c>
      <x:c r="C1690" s="13" t="str">
        <x:v>Maison et clan</x:v>
      </x:c>
      <x:c r="D1690" s="13" t="str">
        <x:v>Règles de résidence</x:v>
      </x:c>
      <x:c r="E1690" s="13" t="str">
        <x:v>Lire Maison et clan</x:v>
      </x:c>
      <x:c r="F1690" s="13" t="str">
        <x:v>Reconstitution documentée V4 — nouvelle rédaction V5</x:v>
      </x:c>
      <x:c r="G1690" s="15" t="n">
        <x:v>7</x:v>
      </x:c>
      <x:c r="H1690" s="15" t="n">
        <x:v>6</x:v>
      </x:c>
    </x:row>
    <x:row r="1691" ht="52" customHeight="1">
      <x:c r="A1691" s="13" t="str">
        <x:v>HOME-R02</x:v>
      </x:c>
      <x:c r="B1691" s="13" t="str">
        <x:v>Respect local</x:v>
      </x:c>
      <x:c r="C1691" s="13" t="str">
        <x:v>Maison et clan</x:v>
      </x:c>
      <x:c r="D1691" s="13" t="str">
        <x:v>Règles de résidence</x:v>
      </x:c>
      <x:c r="E1691" s="13" t="str">
        <x:v>Lire Maison et clan</x:v>
      </x:c>
      <x:c r="F1691" s="13" t="str">
        <x:v>Reconstitution documentée V4 — nouvelle rédaction V5</x:v>
      </x:c>
      <x:c r="G1691" s="15" t="n">
        <x:v>7</x:v>
      </x:c>
      <x:c r="H1691" s="15" t="n">
        <x:v>7</x:v>
      </x:c>
    </x:row>
    <x:row r="1692" ht="52" customHeight="1">
      <x:c r="A1692" s="13" t="str">
        <x:v>HOME-R03</x:v>
      </x:c>
      <x:c r="B1692" s="13" t="str">
        <x:v>Mission de seuil</x:v>
      </x:c>
      <x:c r="C1692" s="13" t="str">
        <x:v>Maison et clan</x:v>
      </x:c>
      <x:c r="D1692" s="13" t="str">
        <x:v>Règles de résidence</x:v>
      </x:c>
      <x:c r="E1692" s="13" t="str">
        <x:v>Lire Maison et clan</x:v>
      </x:c>
      <x:c r="F1692" s="13" t="str">
        <x:v>Reconstitution documentée V4 — nouvelle rédaction V5</x:v>
      </x:c>
      <x:c r="G1692" s="15" t="n">
        <x:v>7</x:v>
      </x:c>
      <x:c r="H1692" s="15" t="n">
        <x:v>8</x:v>
      </x:c>
    </x:row>
    <x:row r="1693" ht="52" customHeight="1">
      <x:c r="A1693" s="13" t="str">
        <x:v>HOME-R04</x:v>
      </x:c>
      <x:c r="B1693" s="13" t="str">
        <x:v>Rang et géographie</x:v>
      </x:c>
      <x:c r="C1693" s="13" t="str">
        <x:v>Maison et clan</x:v>
      </x:c>
      <x:c r="D1693" s="13" t="str">
        <x:v>Règles de résidence</x:v>
      </x:c>
      <x:c r="E1693" s="13" t="str">
        <x:v>Lire Maison et clan</x:v>
      </x:c>
      <x:c r="F1693" s="13" t="str">
        <x:v>Reconstitution documentée V4 — nouvelle rédaction V5</x:v>
      </x:c>
      <x:c r="G1693" s="15" t="n">
        <x:v>7</x:v>
      </x:c>
      <x:c r="H1693" s="15" t="n">
        <x:v>9</x:v>
      </x:c>
    </x:row>
    <x:row r="1694" ht="52" customHeight="1">
      <x:c r="A1694" s="13" t="str">
        <x:v>HOME-R05</x:v>
      </x:c>
      <x:c r="B1694" s="13" t="str">
        <x:v>Déménagement</x:v>
      </x:c>
      <x:c r="C1694" s="13" t="str">
        <x:v>Maison et clan</x:v>
      </x:c>
      <x:c r="D1694" s="13" t="str">
        <x:v>Règles de résidence</x:v>
      </x:c>
      <x:c r="E1694" s="13" t="str">
        <x:v>Lire Maison et clan</x:v>
      </x:c>
      <x:c r="F1694" s="13" t="str">
        <x:v>Reconstitution documentée V4 — nouvelle rédaction V5</x:v>
      </x:c>
      <x:c r="G1694" s="15" t="n">
        <x:v>7</x:v>
      </x:c>
      <x:c r="H1694" s="15" t="n">
        <x:v>10</x:v>
      </x:c>
    </x:row>
    <x:row r="1695" ht="52" customHeight="1">
      <x:c r="A1695" s="13" t="str">
        <x:v>HOME-R06</x:v>
      </x:c>
      <x:c r="B1695" s="13" t="str">
        <x:v>Maison inactive</x:v>
      </x:c>
      <x:c r="C1695" s="13" t="str">
        <x:v>Maison et clan</x:v>
      </x:c>
      <x:c r="D1695" s="13" t="str">
        <x:v>Règles de résidence</x:v>
      </x:c>
      <x:c r="E1695" s="13" t="str">
        <x:v>Lire Maison et clan</x:v>
      </x:c>
      <x:c r="F1695" s="13" t="str">
        <x:v>Reconstitution documentée V4 — nouvelle rédaction V5</x:v>
      </x:c>
      <x:c r="G1695" s="15" t="n">
        <x:v>7</x:v>
      </x:c>
      <x:c r="H1695" s="15" t="n">
        <x:v>11</x:v>
      </x:c>
    </x:row>
    <x:row r="1696" ht="52" customHeight="1">
      <x:c r="A1696" s="13" t="str">
        <x:v>HOME-R07</x:v>
      </x:c>
      <x:c r="B1696" s="13" t="str">
        <x:v>Cabine de transit</x:v>
      </x:c>
      <x:c r="C1696" s="13" t="str">
        <x:v>Maison et clan</x:v>
      </x:c>
      <x:c r="D1696" s="13" t="str">
        <x:v>Règles de résidence</x:v>
      </x:c>
      <x:c r="E1696" s="13" t="str">
        <x:v>Lire Maison et clan</x:v>
      </x:c>
      <x:c r="F1696" s="13" t="str">
        <x:v>Reconstitution documentée V4 — nouvelle rédaction V5</x:v>
      </x:c>
      <x:c r="G1696" s="15" t="n">
        <x:v>7</x:v>
      </x:c>
      <x:c r="H1696" s="15" t="n">
        <x:v>12</x:v>
      </x:c>
    </x:row>
    <x:row r="1697" ht="52" customHeight="1">
      <x:c r="A1697" s="13" t="str">
        <x:v>HOME-R08</x:v>
      </x:c>
      <x:c r="B1697" s="13" t="str">
        <x:v>Circulation 2D</x:v>
      </x:c>
      <x:c r="C1697" s="13" t="str">
        <x:v>Maison et clan</x:v>
      </x:c>
      <x:c r="D1697" s="13" t="str">
        <x:v>Règles de résidence</x:v>
      </x:c>
      <x:c r="E1697" s="13" t="str">
        <x:v>Lire Maison et clan</x:v>
      </x:c>
      <x:c r="F1697" s="13" t="str">
        <x:v>Reconstitution documentée V4 — nouvelle rédaction V5</x:v>
      </x:c>
      <x:c r="G1697" s="15" t="n">
        <x:v>7</x:v>
      </x:c>
      <x:c r="H1697" s="15" t="n">
        <x:v>13</x:v>
      </x:c>
    </x:row>
    <x:row r="1698" ht="52" customHeight="1">
      <x:c r="A1698" s="13" t="str">
        <x:v>HOME-R09</x:v>
      </x:c>
      <x:c r="B1698" s="13" t="str">
        <x:v>Objets singuliers</x:v>
      </x:c>
      <x:c r="C1698" s="13" t="str">
        <x:v>Maison et clan</x:v>
      </x:c>
      <x:c r="D1698" s="13" t="str">
        <x:v>Règles de résidence</x:v>
      </x:c>
      <x:c r="E1698" s="13" t="str">
        <x:v>Lire Maison et clan</x:v>
      </x:c>
      <x:c r="F1698" s="13" t="str">
        <x:v>Reconstitution documentée V4 — nouvelle rédaction V5</x:v>
      </x:c>
      <x:c r="G1698" s="15" t="n">
        <x:v>7</x:v>
      </x:c>
      <x:c r="H1698" s="15" t="n">
        <x:v>14</x:v>
      </x:c>
    </x:row>
    <x:row r="1699" ht="52" customHeight="1">
      <x:c r="A1699" s="13" t="str">
        <x:v>HOME-R10</x:v>
      </x:c>
      <x:c r="B1699" s="13" t="str">
        <x:v>Droit d’aménager</x:v>
      </x:c>
      <x:c r="C1699" s="13" t="str">
        <x:v>Maison et clan</x:v>
      </x:c>
      <x:c r="D1699" s="13" t="str">
        <x:v>Règles de résidence</x:v>
      </x:c>
      <x:c r="E1699" s="13" t="str">
        <x:v>Lire Maison et clan</x:v>
      </x:c>
      <x:c r="F1699" s="13" t="str">
        <x:v>Reconstitution documentée V4 — nouvelle rédaction V5</x:v>
      </x:c>
      <x:c r="G1699" s="15" t="n">
        <x:v>7</x:v>
      </x:c>
      <x:c r="H1699" s="15" t="n">
        <x:v>15</x:v>
      </x:c>
    </x:row>
    <x:row r="1700" ht="52" customHeight="1">
      <x:c r="A1700" s="13" t="str">
        <x:v>HOME-R11</x:v>
      </x:c>
      <x:c r="B1700" s="13" t="str">
        <x:v>Droit de recevoir</x:v>
      </x:c>
      <x:c r="C1700" s="13" t="str">
        <x:v>Maison et clan</x:v>
      </x:c>
      <x:c r="D1700" s="13" t="str">
        <x:v>Règles de résidence</x:v>
      </x:c>
      <x:c r="E1700" s="13" t="str">
        <x:v>Lire Maison et clan</x:v>
      </x:c>
      <x:c r="F1700" s="13" t="str">
        <x:v>Reconstitution documentée V4 — nouvelle rédaction V5</x:v>
      </x:c>
      <x:c r="G1700" s="15" t="n">
        <x:v>7</x:v>
      </x:c>
      <x:c r="H1700" s="15" t="n">
        <x:v>16</x:v>
      </x:c>
    </x:row>
    <x:row r="1701" ht="52" customHeight="1">
      <x:c r="A1701" s="13" t="str">
        <x:v>HOME-R12</x:v>
      </x:c>
      <x:c r="B1701" s="13" t="str">
        <x:v>Réputation qui baisse</x:v>
      </x:c>
      <x:c r="C1701" s="13" t="str">
        <x:v>Maison et clan</x:v>
      </x:c>
      <x:c r="D1701" s="13" t="str">
        <x:v>Règles de résidence</x:v>
      </x:c>
      <x:c r="E1701" s="13" t="str">
        <x:v>Lire Maison et clan</x:v>
      </x:c>
      <x:c r="F1701" s="13" t="str">
        <x:v>Reconstitution documentée V4 — nouvelle rédaction V5</x:v>
      </x:c>
      <x:c r="G1701" s="15" t="n">
        <x:v>7</x:v>
      </x:c>
      <x:c r="H1701" s="15" t="n">
        <x:v>17</x:v>
      </x:c>
    </x:row>
    <x:row r="1702" ht="52" customHeight="1">
      <x:c r="A1702" s="13" t="str">
        <x:v>HOME-R13</x:v>
      </x:c>
      <x:c r="B1702" s="13" t="str">
        <x:v>Aménagement sans combat chiffré</x:v>
      </x:c>
      <x:c r="C1702" s="13" t="str">
        <x:v>Maison et clan</x:v>
      </x:c>
      <x:c r="D1702" s="13" t="str">
        <x:v>Règles de résidence</x:v>
      </x:c>
      <x:c r="E1702" s="13" t="str">
        <x:v>Lire Maison et clan</x:v>
      </x:c>
      <x:c r="F1702" s="13" t="str">
        <x:v>Reconstitution documentée V4 — nouvelle rédaction V5</x:v>
      </x:c>
      <x:c r="G1702" s="15" t="n">
        <x:v>7</x:v>
      </x:c>
      <x:c r="H1702" s="15" t="n">
        <x:v>18</x:v>
      </x:c>
    </x:row>
    <x:row r="1703" ht="52" customHeight="1">
      <x:c r="A1703" s="13" t="str">
        <x:v>HOME-R14</x:v>
      </x:c>
      <x:c r="B1703" s="13" t="str">
        <x:v>Atelier personnel</x:v>
      </x:c>
      <x:c r="C1703" s="13" t="str">
        <x:v>Maison et clan</x:v>
      </x:c>
      <x:c r="D1703" s="13" t="str">
        <x:v>Règles de résidence</x:v>
      </x:c>
      <x:c r="E1703" s="13" t="str">
        <x:v>Lire Maison et clan</x:v>
      </x:c>
      <x:c r="F1703" s="13" t="str">
        <x:v>Reconstitution documentée V4 — nouvelle rédaction V5</x:v>
      </x:c>
      <x:c r="G1703" s="15" t="n">
        <x:v>7</x:v>
      </x:c>
      <x:c r="H1703" s="15" t="n">
        <x:v>19</x:v>
      </x:c>
    </x:row>
    <x:row r="1704" ht="52" customHeight="1">
      <x:c r="A1704" s="13" t="str">
        <x:v>HOME-R15</x:v>
      </x:c>
      <x:c r="B1704" s="13" t="str">
        <x:v>Faune et montures</x:v>
      </x:c>
      <x:c r="C1704" s="13" t="str">
        <x:v>Maison et clan</x:v>
      </x:c>
      <x:c r="D1704" s="13" t="str">
        <x:v>Règles de résidence</x:v>
      </x:c>
      <x:c r="E1704" s="13" t="str">
        <x:v>Lire Maison et clan</x:v>
      </x:c>
      <x:c r="F1704" s="13" t="str">
        <x:v>Reconstitution documentée V4 — nouvelle rédaction V5</x:v>
      </x:c>
      <x:c r="G1704" s="15" t="n">
        <x:v>7</x:v>
      </x:c>
      <x:c r="H1704" s="15" t="n">
        <x:v>20</x:v>
      </x:c>
    </x:row>
    <x:row r="1705" ht="52" customHeight="1">
      <x:c r="A1705" s="13" t="str">
        <x:v>HOME-R16</x:v>
      </x:c>
      <x:c r="B1705" s="13" t="str">
        <x:v>Visiteurs persistants</x:v>
      </x:c>
      <x:c r="C1705" s="13" t="str">
        <x:v>Maison et clan</x:v>
      </x:c>
      <x:c r="D1705" s="13" t="str">
        <x:v>Règles de résidence</x:v>
      </x:c>
      <x:c r="E1705" s="13" t="str">
        <x:v>Lire Maison et clan</x:v>
      </x:c>
      <x:c r="F1705" s="13" t="str">
        <x:v>Reconstitution documentée V4 — nouvelle rédaction V5</x:v>
      </x:c>
      <x:c r="G1705" s="15" t="n">
        <x:v>7</x:v>
      </x:c>
      <x:c r="H1705" s="15" t="n">
        <x:v>21</x:v>
      </x:c>
    </x:row>
    <x:row r="1706" ht="52" customHeight="1">
      <x:c r="A1706" s="13" t="str">
        <x:v>HOME-R17</x:v>
      </x:c>
      <x:c r="B1706" s="13" t="str">
        <x:v>Absence longue</x:v>
      </x:c>
      <x:c r="C1706" s="13" t="str">
        <x:v>Maison et clan</x:v>
      </x:c>
      <x:c r="D1706" s="13" t="str">
        <x:v>Règles de résidence</x:v>
      </x:c>
      <x:c r="E1706" s="13" t="str">
        <x:v>Lire Maison et clan</x:v>
      </x:c>
      <x:c r="F1706" s="13" t="str">
        <x:v>Reconstitution documentée V4 — nouvelle rédaction V5</x:v>
      </x:c>
      <x:c r="G1706" s="15" t="n">
        <x:v>7</x:v>
      </x:c>
      <x:c r="H1706" s="15" t="n">
        <x:v>22</x:v>
      </x:c>
    </x:row>
    <x:row r="1707" ht="52" customHeight="1">
      <x:c r="A1707" s="13" t="str">
        <x:v>HOME-R18</x:v>
      </x:c>
      <x:c r="B1707" s="13" t="str">
        <x:v>Souvenirs des voies</x:v>
      </x:c>
      <x:c r="C1707" s="13" t="str">
        <x:v>Maison et clan</x:v>
      </x:c>
      <x:c r="D1707" s="13" t="str">
        <x:v>Règles de résidence</x:v>
      </x:c>
      <x:c r="E1707" s="13" t="str">
        <x:v>Lire Maison et clan</x:v>
      </x:c>
      <x:c r="F1707" s="13" t="str">
        <x:v>Reconstitution documentée V4 — nouvelle rédaction V5</x:v>
      </x:c>
      <x:c r="G1707" s="15" t="n">
        <x:v>7</x:v>
      </x:c>
      <x:c r="H1707" s="15" t="n">
        <x:v>23</x:v>
      </x:c>
    </x:row>
    <x:row r="1708" ht="52" customHeight="1">
      <x:c r="A1708" s="13" t="str">
        <x:v>HOME-R19</x:v>
      </x:c>
      <x:c r="B1708" s="13" t="str">
        <x:v>Habitants autonomes</x:v>
      </x:c>
      <x:c r="C1708" s="13" t="str">
        <x:v>Maison et clan</x:v>
      </x:c>
      <x:c r="D1708" s="13" t="str">
        <x:v>Règles de résidence</x:v>
      </x:c>
      <x:c r="E1708" s="13" t="str">
        <x:v>Lire Maison et clan</x:v>
      </x:c>
      <x:c r="F1708" s="13" t="str">
        <x:v>Reconstitution documentée V4 — nouvelle rédaction V5</x:v>
      </x:c>
      <x:c r="G1708" s="15" t="n">
        <x:v>7</x:v>
      </x:c>
      <x:c r="H1708" s="15" t="n">
        <x:v>24</x:v>
      </x:c>
    </x:row>
    <x:row r="1709" ht="52" customHeight="1">
      <x:c r="A1709" s="13" t="str">
        <x:v>HOME-R20</x:v>
      </x:c>
      <x:c r="B1709" s="13" t="str">
        <x:v>Stocks séparés</x:v>
      </x:c>
      <x:c r="C1709" s="13" t="str">
        <x:v>Maison et clan</x:v>
      </x:c>
      <x:c r="D1709" s="13" t="str">
        <x:v>Règles de résidence</x:v>
      </x:c>
      <x:c r="E1709" s="13" t="str">
        <x:v>Lire Maison et clan</x:v>
      </x:c>
      <x:c r="F1709" s="13" t="str">
        <x:v>Reconstitution documentée V4 — nouvelle rédaction V5</x:v>
      </x:c>
      <x:c r="G1709" s="15" t="n">
        <x:v>7</x:v>
      </x:c>
      <x:c r="H1709" s="15" t="n">
        <x:v>25</x:v>
      </x:c>
    </x:row>
    <x:row r="1710" ht="52" customHeight="1">
      <x:c r="A1710" s="13" t="str">
        <x:v>HOME-R21</x:v>
      </x:c>
      <x:c r="B1710" s="13" t="str">
        <x:v>Réparations du bâti</x:v>
      </x:c>
      <x:c r="C1710" s="13" t="str">
        <x:v>Maison et clan</x:v>
      </x:c>
      <x:c r="D1710" s="13" t="str">
        <x:v>Règles de résidence</x:v>
      </x:c>
      <x:c r="E1710" s="13" t="str">
        <x:v>Lire Maison et clan</x:v>
      </x:c>
      <x:c r="F1710" s="13" t="str">
        <x:v>Reconstitution documentée V4 — nouvelle rédaction V5</x:v>
      </x:c>
      <x:c r="G1710" s="15" t="n">
        <x:v>7</x:v>
      </x:c>
      <x:c r="H1710" s="15" t="n">
        <x:v>26</x:v>
      </x:c>
    </x:row>
    <x:row r="1711" ht="52" customHeight="1">
      <x:c r="A1711" s="13" t="str">
        <x:v>HOME-R22</x:v>
      </x:c>
      <x:c r="B1711" s="13" t="str">
        <x:v>Échelle et mobilier</x:v>
      </x:c>
      <x:c r="C1711" s="13" t="str">
        <x:v>Maison et clan</x:v>
      </x:c>
      <x:c r="D1711" s="13" t="str">
        <x:v>Règles de résidence</x:v>
      </x:c>
      <x:c r="E1711" s="13" t="str">
        <x:v>Lire Maison et clan</x:v>
      </x:c>
      <x:c r="F1711" s="13" t="str">
        <x:v>Reconstitution documentée V4 — nouvelle rédaction V5</x:v>
      </x:c>
      <x:c r="G1711" s="15" t="n">
        <x:v>7</x:v>
      </x:c>
      <x:c r="H1711" s="15" t="n">
        <x:v>27</x:v>
      </x:c>
    </x:row>
    <x:row r="1712" ht="52" customHeight="1">
      <x:c r="A1712" s="13" t="str">
        <x:v>HOME-R23</x:v>
      </x:c>
      <x:c r="B1712" s="13" t="str">
        <x:v>Visite multijoueur future</x:v>
      </x:c>
      <x:c r="C1712" s="13" t="str">
        <x:v>Maison et clan</x:v>
      </x:c>
      <x:c r="D1712" s="13" t="str">
        <x:v>Règles de résidence</x:v>
      </x:c>
      <x:c r="E1712" s="13" t="str">
        <x:v>Lire Maison et clan</x:v>
      </x:c>
      <x:c r="F1712" s="13" t="str">
        <x:v>Reconstitution documentée V4 — nouvelle rédaction V5</x:v>
      </x:c>
      <x:c r="G1712" s="15" t="n">
        <x:v>7</x:v>
      </x:c>
      <x:c r="H1712" s="15" t="n">
        <x:v>28</x:v>
      </x:c>
    </x:row>
    <x:row r="1713" ht="52" customHeight="1">
      <x:c r="A1713" s="13" t="str">
        <x:v>HOME-R24</x:v>
      </x:c>
      <x:c r="B1713" s="13" t="str">
        <x:v>Sauvegarde du foyer</x:v>
      </x:c>
      <x:c r="C1713" s="13" t="str">
        <x:v>Maison et clan</x:v>
      </x:c>
      <x:c r="D1713" s="13" t="str">
        <x:v>Règles de résidence</x:v>
      </x:c>
      <x:c r="E1713" s="13" t="str">
        <x:v>Lire Maison et clan</x:v>
      </x:c>
      <x:c r="F1713" s="13" t="str">
        <x:v>Reconstitution documentée V4 — nouvelle rédaction V5</x:v>
      </x:c>
      <x:c r="G1713" s="15" t="n">
        <x:v>7</x:v>
      </x:c>
      <x:c r="H1713" s="15" t="n">
        <x:v>29</x:v>
      </x:c>
    </x:row>
    <x:row r="1714" ht="52" customHeight="1">
      <x:c r="A1714" s="13" t="str">
        <x:v>HOME-CM01</x:v>
      </x:c>
      <x:c r="B1714" s="13" t="str">
        <x:v>Maison du Vent de Cendre</x:v>
      </x:c>
      <x:c r="C1714" s="13" t="str">
        <x:v>Maison et clan</x:v>
      </x:c>
      <x:c r="D1714" s="13" t="str">
        <x:v>Résidences des tribus</x:v>
      </x:c>
      <x:c r="E1714" s="13" t="str">
        <x:v>Lire Maison et clan</x:v>
      </x:c>
      <x:c r="F1714" s="13" t="str">
        <x:v>Reconstitution documentée V4 — nouvelle rédaction V5</x:v>
      </x:c>
      <x:c r="G1714" s="15" t="n">
        <x:v>15</x:v>
      </x:c>
      <x:c r="H1714" s="15" t="n">
        <x:v>6</x:v>
      </x:c>
    </x:row>
    <x:row r="1715" ht="52" customHeight="1">
      <x:c r="A1715" s="13" t="str">
        <x:v>HOME-CM02</x:v>
      </x:c>
      <x:c r="B1715" s="13" t="str">
        <x:v>Logis des Deux Brasiers</x:v>
      </x:c>
      <x:c r="C1715" s="13" t="str">
        <x:v>Maison et clan</x:v>
      </x:c>
      <x:c r="D1715" s="13" t="str">
        <x:v>Résidences des tribus</x:v>
      </x:c>
      <x:c r="E1715" s="13" t="str">
        <x:v>Lire Maison et clan</x:v>
      </x:c>
      <x:c r="F1715" s="13" t="str">
        <x:v>Reconstitution documentée V4 — nouvelle rédaction V5</x:v>
      </x:c>
      <x:c r="G1715" s="15" t="n">
        <x:v>15</x:v>
      </x:c>
      <x:c r="H1715" s="15" t="n">
        <x:v>7</x:v>
      </x:c>
    </x:row>
    <x:row r="1716" ht="52" customHeight="1">
      <x:c r="A1716" s="13" t="str">
        <x:v>HOME-CM03</x:v>
      </x:c>
      <x:c r="B1716" s="13" t="str">
        <x:v>Refuge des Ombres de Verre</x:v>
      </x:c>
      <x:c r="C1716" s="13" t="str">
        <x:v>Maison et clan</x:v>
      </x:c>
      <x:c r="D1716" s="13" t="str">
        <x:v>Résidences des tribus</x:v>
      </x:c>
      <x:c r="E1716" s="13" t="str">
        <x:v>Lire Maison et clan</x:v>
      </x:c>
      <x:c r="F1716" s="13" t="str">
        <x:v>Reconstitution documentée V4 — nouvelle rédaction V5</x:v>
      </x:c>
      <x:c r="G1716" s="15" t="n">
        <x:v>15</x:v>
      </x:c>
      <x:c r="H1716" s="15" t="n">
        <x:v>8</x:v>
      </x:c>
    </x:row>
    <x:row r="1717" ht="52" customHeight="1">
      <x:c r="A1717" s="13" t="str">
        <x:v>HOME-CM04</x:v>
      </x:c>
      <x:c r="B1717" s="13" t="str">
        <x:v>Chambre de la Citerne Haute</x:v>
      </x:c>
      <x:c r="C1717" s="13" t="str">
        <x:v>Maison et clan</x:v>
      </x:c>
      <x:c r="D1717" s="13" t="str">
        <x:v>Résidences des tribus</x:v>
      </x:c>
      <x:c r="E1717" s="13" t="str">
        <x:v>Lire Maison et clan</x:v>
      </x:c>
      <x:c r="F1717" s="13" t="str">
        <x:v>Reconstitution documentée V4 — nouvelle rédaction V5</x:v>
      </x:c>
      <x:c r="G1717" s="15" t="n">
        <x:v>15</x:v>
      </x:c>
      <x:c r="H1717" s="15" t="n">
        <x:v>9</x:v>
      </x:c>
    </x:row>
    <x:row r="1718" ht="52" customHeight="1">
      <x:c r="A1718" s="13" t="str">
        <x:v>HOME-CM05</x:v>
      </x:c>
      <x:c r="B1718" s="13" t="str">
        <x:v>Maison des Passerelles Tressées</x:v>
      </x:c>
      <x:c r="C1718" s="13" t="str">
        <x:v>Maison et clan</x:v>
      </x:c>
      <x:c r="D1718" s="13" t="str">
        <x:v>Résidences des tribus</x:v>
      </x:c>
      <x:c r="E1718" s="13" t="str">
        <x:v>Lire Maison et clan</x:v>
      </x:c>
      <x:c r="F1718" s="13" t="str">
        <x:v>Reconstitution documentée V4 — nouvelle rédaction V5</x:v>
      </x:c>
      <x:c r="G1718" s="15" t="n">
        <x:v>15</x:v>
      </x:c>
      <x:c r="H1718" s="15" t="n">
        <x:v>10</x:v>
      </x:c>
    </x:row>
    <x:row r="1719" ht="52" customHeight="1">
      <x:c r="A1719" s="13" t="str">
        <x:v>HOME-CM06</x:v>
      </x:c>
      <x:c r="B1719" s="13" t="str">
        <x:v>Nid du Pilier Creux</x:v>
      </x:c>
      <x:c r="C1719" s="13" t="str">
        <x:v>Maison et clan</x:v>
      </x:c>
      <x:c r="D1719" s="13" t="str">
        <x:v>Résidences des tribus</x:v>
      </x:c>
      <x:c r="E1719" s="13" t="str">
        <x:v>Lire Maison et clan</x:v>
      </x:c>
      <x:c r="F1719" s="13" t="str">
        <x:v>Reconstitution documentée V4 — nouvelle rédaction V5</x:v>
      </x:c>
      <x:c r="G1719" s="15" t="n">
        <x:v>15</x:v>
      </x:c>
      <x:c r="H1719" s="15" t="n">
        <x:v>11</x:v>
      </x:c>
    </x:row>
    <x:row r="1720" ht="52" customHeight="1">
      <x:c r="A1720" s="13" t="str">
        <x:v>HOME-CM07</x:v>
      </x:c>
      <x:c r="B1720" s="13" t="str">
        <x:v>Maison des Pilotis Calmes</x:v>
      </x:c>
      <x:c r="C1720" s="13" t="str">
        <x:v>Maison et clan</x:v>
      </x:c>
      <x:c r="D1720" s="13" t="str">
        <x:v>Résidences des tribus</x:v>
      </x:c>
      <x:c r="E1720" s="13" t="str">
        <x:v>Lire Maison et clan</x:v>
      </x:c>
      <x:c r="F1720" s="13" t="str">
        <x:v>Reconstitution documentée V4 — nouvelle rédaction V5</x:v>
      </x:c>
      <x:c r="G1720" s="15" t="n">
        <x:v>15</x:v>
      </x:c>
      <x:c r="H1720" s="15" t="n">
        <x:v>12</x:v>
      </x:c>
    </x:row>
    <x:row r="1721" ht="52" customHeight="1">
      <x:c r="A1721" s="13" t="str">
        <x:v>HOME-CM08</x:v>
      </x:c>
      <x:c r="B1721" s="13" t="str">
        <x:v>Logis des Lanternes Basses</x:v>
      </x:c>
      <x:c r="C1721" s="13" t="str">
        <x:v>Maison et clan</x:v>
      </x:c>
      <x:c r="D1721" s="13" t="str">
        <x:v>Résidences des tribus</x:v>
      </x:c>
      <x:c r="E1721" s="13" t="str">
        <x:v>Lire Maison et clan</x:v>
      </x:c>
      <x:c r="F1721" s="13" t="str">
        <x:v>Reconstitution documentée V4 — nouvelle rédaction V5</x:v>
      </x:c>
      <x:c r="G1721" s="15" t="n">
        <x:v>15</x:v>
      </x:c>
      <x:c r="H1721" s="15" t="n">
        <x:v>13</x:v>
      </x:c>
    </x:row>
    <x:row r="1722" ht="52" customHeight="1">
      <x:c r="A1722" s="13" t="str">
        <x:v>HOME-CM09</x:v>
      </x:c>
      <x:c r="B1722" s="13" t="str">
        <x:v>Abri du Col des Trois Vents</x:v>
      </x:c>
      <x:c r="C1722" s="13" t="str">
        <x:v>Maison et clan</x:v>
      </x:c>
      <x:c r="D1722" s="13" t="str">
        <x:v>Résidences des tribus</x:v>
      </x:c>
      <x:c r="E1722" s="13" t="str">
        <x:v>Lire Maison et clan</x:v>
      </x:c>
      <x:c r="F1722" s="13" t="str">
        <x:v>Reconstitution documentée V4 — nouvelle rédaction V5</x:v>
      </x:c>
      <x:c r="G1722" s="15" t="n">
        <x:v>15</x:v>
      </x:c>
      <x:c r="H1722" s="15" t="n">
        <x:v>14</x:v>
      </x:c>
    </x:row>
    <x:row r="1723" ht="52" customHeight="1">
      <x:c r="A1723" s="13" t="str">
        <x:v>HOME-CM10</x:v>
      </x:c>
      <x:c r="B1723" s="13" t="str">
        <x:v>Maison du Guet Fendu</x:v>
      </x:c>
      <x:c r="C1723" s="13" t="str">
        <x:v>Maison et clan</x:v>
      </x:c>
      <x:c r="D1723" s="13" t="str">
        <x:v>Résidences des tribus</x:v>
      </x:c>
      <x:c r="E1723" s="13" t="str">
        <x:v>Lire Maison et clan</x:v>
      </x:c>
      <x:c r="F1723" s="13" t="str">
        <x:v>Reconstitution documentée V4 — nouvelle rédaction V5</x:v>
      </x:c>
      <x:c r="G1723" s="15" t="n">
        <x:v>15</x:v>
      </x:c>
      <x:c r="H1723" s="15" t="n">
        <x:v>15</x:v>
      </x:c>
    </x:row>
    <x:row r="1724" ht="52" customHeight="1">
      <x:c r="A1724" s="13" t="str">
        <x:v>HOME-CM11</x:v>
      </x:c>
      <x:c r="B1724" s="13" t="str">
        <x:v>Maison des Anneaux de Marée</x:v>
      </x:c>
      <x:c r="C1724" s="13" t="str">
        <x:v>Maison et clan</x:v>
      </x:c>
      <x:c r="D1724" s="13" t="str">
        <x:v>Résidences des tribus</x:v>
      </x:c>
      <x:c r="E1724" s="13" t="str">
        <x:v>Lire Maison et clan</x:v>
      </x:c>
      <x:c r="F1724" s="13" t="str">
        <x:v>Reconstitution documentée V4 — nouvelle rédaction V5</x:v>
      </x:c>
      <x:c r="G1724" s="15" t="n">
        <x:v>15</x:v>
      </x:c>
      <x:c r="H1724" s="15" t="n">
        <x:v>16</x:v>
      </x:c>
    </x:row>
    <x:row r="1725" ht="52" customHeight="1">
      <x:c r="A1725" s="13" t="str">
        <x:v>HOME-CM12</x:v>
      </x:c>
      <x:c r="B1725" s="13" t="str">
        <x:v>Refuge du Dos de Roche</x:v>
      </x:c>
      <x:c r="C1725" s="13" t="str">
        <x:v>Maison et clan</x:v>
      </x:c>
      <x:c r="D1725" s="13" t="str">
        <x:v>Résidences des tribus</x:v>
      </x:c>
      <x:c r="E1725" s="13" t="str">
        <x:v>Lire Maison et clan</x:v>
      </x:c>
      <x:c r="F1725" s="13" t="str">
        <x:v>Reconstitution documentée V4 — nouvelle rédaction V5</x:v>
      </x:c>
      <x:c r="G1725" s="15" t="n">
        <x:v>15</x:v>
      </x:c>
      <x:c r="H1725" s="15" t="n">
        <x:v>17</x:v>
      </x:c>
    </x:row>
    <x:row r="1726" ht="52" customHeight="1">
      <x:c r="A1726" s="13" t="str">
        <x:v>HOME-CM13</x:v>
      </x:c>
      <x:c r="B1726" s="13" t="str">
        <x:v>Logis des Veines Chaudes</x:v>
      </x:c>
      <x:c r="C1726" s="13" t="str">
        <x:v>Maison et clan</x:v>
      </x:c>
      <x:c r="D1726" s="13" t="str">
        <x:v>Résidences des tribus</x:v>
      </x:c>
      <x:c r="E1726" s="13" t="str">
        <x:v>Lire Maison et clan</x:v>
      </x:c>
      <x:c r="F1726" s="13" t="str">
        <x:v>Reconstitution documentée V4 — nouvelle rédaction V5</x:v>
      </x:c>
      <x:c r="G1726" s="15" t="n">
        <x:v>15</x:v>
      </x:c>
      <x:c r="H1726" s="15" t="n">
        <x:v>18</x:v>
      </x:c>
    </x:row>
    <x:row r="1727" ht="52" customHeight="1">
      <x:c r="A1727" s="13" t="str">
        <x:v>HOME-CM14</x:v>
      </x:c>
      <x:c r="B1727" s="13" t="str">
        <x:v>Chambre de l’Enclume Lointaine</x:v>
      </x:c>
      <x:c r="C1727" s="13" t="str">
        <x:v>Maison et clan</x:v>
      </x:c>
      <x:c r="D1727" s="13" t="str">
        <x:v>Résidences des tribus</x:v>
      </x:c>
      <x:c r="E1727" s="13" t="str">
        <x:v>Lire Maison et clan</x:v>
      </x:c>
      <x:c r="F1727" s="13" t="str">
        <x:v>Reconstitution documentée V4 — nouvelle rédaction V5</x:v>
      </x:c>
      <x:c r="G1727" s="15" t="n">
        <x:v>15</x:v>
      </x:c>
      <x:c r="H1727" s="15" t="n">
        <x:v>19</x:v>
      </x:c>
    </x:row>
    <x:row r="1728" ht="52" customHeight="1">
      <x:c r="A1728" s="13" t="str">
        <x:v>HOME-CM15</x:v>
      </x:c>
      <x:c r="B1728" s="13" t="str">
        <x:v>Maison du Givre Bleu</x:v>
      </x:c>
      <x:c r="C1728" s="13" t="str">
        <x:v>Maison et clan</x:v>
      </x:c>
      <x:c r="D1728" s="13" t="str">
        <x:v>Résidences des tribus</x:v>
      </x:c>
      <x:c r="E1728" s="13" t="str">
        <x:v>Lire Maison et clan</x:v>
      </x:c>
      <x:c r="F1728" s="13" t="str">
        <x:v>Reconstitution documentée V4 — nouvelle rédaction V5</x:v>
      </x:c>
      <x:c r="G1728" s="15" t="n">
        <x:v>15</x:v>
      </x:c>
      <x:c r="H1728" s="15" t="n">
        <x:v>20</x:v>
      </x:c>
    </x:row>
    <x:row r="1729" ht="52" customHeight="1">
      <x:c r="A1729" s="13" t="str">
        <x:v>HOME-CM16</x:v>
      </x:c>
      <x:c r="B1729" s="13" t="str">
        <x:v>Refuge des Longues Veilles</x:v>
      </x:c>
      <x:c r="C1729" s="13" t="str">
        <x:v>Maison et clan</x:v>
      </x:c>
      <x:c r="D1729" s="13" t="str">
        <x:v>Résidences des tribus</x:v>
      </x:c>
      <x:c r="E1729" s="13" t="str">
        <x:v>Lire Maison et clan</x:v>
      </x:c>
      <x:c r="F1729" s="13" t="str">
        <x:v>Reconstitution documentée V4 — nouvelle rédaction V5</x:v>
      </x:c>
      <x:c r="G1729" s="15" t="n">
        <x:v>15</x:v>
      </x:c>
      <x:c r="H1729" s="15" t="n">
        <x:v>21</x:v>
      </x:c>
    </x:row>
    <x:row r="1730" ht="52" customHeight="1">
      <x:c r="A1730" s="13" t="str">
        <x:v>HOME-CM17</x:v>
      </x:c>
      <x:c r="B1730" s="13" t="str">
        <x:v>Maison des Marches Anciennes</x:v>
      </x:c>
      <x:c r="C1730" s="13" t="str">
        <x:v>Maison et clan</x:v>
      </x:c>
      <x:c r="D1730" s="13" t="str">
        <x:v>Résidences des tribus</x:v>
      </x:c>
      <x:c r="E1730" s="13" t="str">
        <x:v>Lire Maison et clan</x:v>
      </x:c>
      <x:c r="F1730" s="13" t="str">
        <x:v>Reconstitution documentée V4 — nouvelle rédaction V5</x:v>
      </x:c>
      <x:c r="G1730" s="15" t="n">
        <x:v>15</x:v>
      </x:c>
      <x:c r="H1730" s="15" t="n">
        <x:v>22</x:v>
      </x:c>
    </x:row>
    <x:row r="1731" ht="52" customHeight="1">
      <x:c r="A1731" s="13" t="str">
        <x:v>HOME-CM18</x:v>
      </x:c>
      <x:c r="B1731" s="13" t="str">
        <x:v>Logis de la Cour des Échos</x:v>
      </x:c>
      <x:c r="C1731" s="13" t="str">
        <x:v>Maison et clan</x:v>
      </x:c>
      <x:c r="D1731" s="13" t="str">
        <x:v>Résidences des tribus</x:v>
      </x:c>
      <x:c r="E1731" s="13" t="str">
        <x:v>Lire Maison et clan</x:v>
      </x:c>
      <x:c r="F1731" s="13" t="str">
        <x:v>Reconstitution documentée V4 — nouvelle rédaction V5</x:v>
      </x:c>
      <x:c r="G1731" s="15" t="n">
        <x:v>15</x:v>
      </x:c>
      <x:c r="H1731" s="15" t="n">
        <x:v>23</x:v>
      </x:c>
    </x:row>
    <x:row r="1732" ht="52" customHeight="1">
      <x:c r="A1732" s="13" t="str">
        <x:v>HOME-CM19</x:v>
      </x:c>
      <x:c r="B1732" s="13" t="str">
        <x:v>Maison du Seuil Surveillé</x:v>
      </x:c>
      <x:c r="C1732" s="13" t="str">
        <x:v>Maison et clan</x:v>
      </x:c>
      <x:c r="D1732" s="13" t="str">
        <x:v>Résidences des tribus</x:v>
      </x:c>
      <x:c r="E1732" s="13" t="str">
        <x:v>Lire Maison et clan</x:v>
      </x:c>
      <x:c r="F1732" s="13" t="str">
        <x:v>Reconstitution documentée V4 — nouvelle rédaction V5</x:v>
      </x:c>
      <x:c r="G1732" s="15" t="n">
        <x:v>15</x:v>
      </x:c>
      <x:c r="H1732" s="15" t="n">
        <x:v>24</x:v>
      </x:c>
    </x:row>
    <x:row r="1733" ht="52" customHeight="1">
      <x:c r="A1733" s="13" t="str">
        <x:v>HOME-CM20</x:v>
      </x:c>
      <x:c r="B1733" s="13" t="str">
        <x:v>Refuge des Traces Retenues</x:v>
      </x:c>
      <x:c r="C1733" s="13" t="str">
        <x:v>Maison et clan</x:v>
      </x:c>
      <x:c r="D1733" s="13" t="str">
        <x:v>Résidences des tribus</x:v>
      </x:c>
      <x:c r="E1733" s="13" t="str">
        <x:v>Lire Maison et clan</x:v>
      </x:c>
      <x:c r="F1733" s="13" t="str">
        <x:v>Reconstitution documentée V4 — nouvelle rédaction V5</x:v>
      </x:c>
      <x:c r="G1733" s="15" t="n">
        <x:v>15</x:v>
      </x:c>
      <x:c r="H1733" s="15" t="n">
        <x:v>25</x:v>
      </x:c>
    </x:row>
    <x:row r="1734" ht="52" customHeight="1">
      <x:c r="A1734" s="13" t="str">
        <x:v>HOME-CM01-P1</x:v>
      </x:c>
      <x:c r="B1734" s="13" t="str">
        <x:v>Seuil et accueil</x:v>
      </x:c>
      <x:c r="C1734" s="13" t="str">
        <x:v>Maison et clan</x:v>
      </x:c>
      <x:c r="D1734" s="13" t="str">
        <x:v>Pièces des maisons</x:v>
      </x:c>
      <x:c r="E1734" s="13" t="str">
        <x:v>Lire Maison et clan</x:v>
      </x:c>
      <x:c r="F1734" s="13" t="str">
        <x:v>Reconstitution documentée V4 — nouvelle rédaction V5</x:v>
      </x:c>
      <x:c r="G1734" s="15" t="n">
        <x:v>10</x:v>
      </x:c>
      <x:c r="H1734" s="15" t="n">
        <x:v>6</x:v>
      </x:c>
    </x:row>
    <x:row r="1735" ht="52" customHeight="1">
      <x:c r="A1735" s="13" t="str">
        <x:v>HOME-CM01-P2</x:v>
      </x:c>
      <x:c r="B1735" s="13" t="str">
        <x:v>Pièce de repos et mémoire</x:v>
      </x:c>
      <x:c r="C1735" s="13" t="str">
        <x:v>Maison et clan</x:v>
      </x:c>
      <x:c r="D1735" s="13" t="str">
        <x:v>Pièces des maisons</x:v>
      </x:c>
      <x:c r="E1735" s="13" t="str">
        <x:v>Lire Maison et clan</x:v>
      </x:c>
      <x:c r="F1735" s="13" t="str">
        <x:v>Reconstitution documentée V4 — nouvelle rédaction V5</x:v>
      </x:c>
      <x:c r="G1735" s="15" t="n">
        <x:v>10</x:v>
      </x:c>
      <x:c r="H1735" s="15" t="n">
        <x:v>7</x:v>
      </x:c>
    </x:row>
    <x:row r="1736" ht="52" customHeight="1">
      <x:c r="A1736" s="13" t="str">
        <x:v>HOME-CM01-P3</x:v>
      </x:c>
      <x:c r="B1736" s="13" t="str">
        <x:v>Atelier et présentation</x:v>
      </x:c>
      <x:c r="C1736" s="13" t="str">
        <x:v>Maison et clan</x:v>
      </x:c>
      <x:c r="D1736" s="13" t="str">
        <x:v>Pièces des maisons</x:v>
      </x:c>
      <x:c r="E1736" s="13" t="str">
        <x:v>Lire Maison et clan</x:v>
      </x:c>
      <x:c r="F1736" s="13" t="str">
        <x:v>Reconstitution documentée V4 — nouvelle rédaction V5</x:v>
      </x:c>
      <x:c r="G1736" s="15" t="n">
        <x:v>10</x:v>
      </x:c>
      <x:c r="H1736" s="15" t="n">
        <x:v>8</x:v>
      </x:c>
    </x:row>
    <x:row r="1737" ht="52" customHeight="1">
      <x:c r="A1737" s="13" t="str">
        <x:v>HOME-CM02-P1</x:v>
      </x:c>
      <x:c r="B1737" s="13" t="str">
        <x:v>Seuil et accueil</x:v>
      </x:c>
      <x:c r="C1737" s="13" t="str">
        <x:v>Maison et clan</x:v>
      </x:c>
      <x:c r="D1737" s="13" t="str">
        <x:v>Pièces des maisons</x:v>
      </x:c>
      <x:c r="E1737" s="13" t="str">
        <x:v>Lire Maison et clan</x:v>
      </x:c>
      <x:c r="F1737" s="13" t="str">
        <x:v>Reconstitution documentée V4 — nouvelle rédaction V5</x:v>
      </x:c>
      <x:c r="G1737" s="15" t="n">
        <x:v>10</x:v>
      </x:c>
      <x:c r="H1737" s="15" t="n">
        <x:v>9</x:v>
      </x:c>
    </x:row>
    <x:row r="1738" ht="52" customHeight="1">
      <x:c r="A1738" s="13" t="str">
        <x:v>HOME-CM02-P2</x:v>
      </x:c>
      <x:c r="B1738" s="13" t="str">
        <x:v>Pièce de repos et mémoire</x:v>
      </x:c>
      <x:c r="C1738" s="13" t="str">
        <x:v>Maison et clan</x:v>
      </x:c>
      <x:c r="D1738" s="13" t="str">
        <x:v>Pièces des maisons</x:v>
      </x:c>
      <x:c r="E1738" s="13" t="str">
        <x:v>Lire Maison et clan</x:v>
      </x:c>
      <x:c r="F1738" s="13" t="str">
        <x:v>Reconstitution documentée V4 — nouvelle rédaction V5</x:v>
      </x:c>
      <x:c r="G1738" s="15" t="n">
        <x:v>10</x:v>
      </x:c>
      <x:c r="H1738" s="15" t="n">
        <x:v>10</x:v>
      </x:c>
    </x:row>
    <x:row r="1739" ht="52" customHeight="1">
      <x:c r="A1739" s="13" t="str">
        <x:v>HOME-CM02-P3</x:v>
      </x:c>
      <x:c r="B1739" s="13" t="str">
        <x:v>Atelier et présentation</x:v>
      </x:c>
      <x:c r="C1739" s="13" t="str">
        <x:v>Maison et clan</x:v>
      </x:c>
      <x:c r="D1739" s="13" t="str">
        <x:v>Pièces des maisons</x:v>
      </x:c>
      <x:c r="E1739" s="13" t="str">
        <x:v>Lire Maison et clan</x:v>
      </x:c>
      <x:c r="F1739" s="13" t="str">
        <x:v>Reconstitution documentée V4 — nouvelle rédaction V5</x:v>
      </x:c>
      <x:c r="G1739" s="15" t="n">
        <x:v>10</x:v>
      </x:c>
      <x:c r="H1739" s="15" t="n">
        <x:v>11</x:v>
      </x:c>
    </x:row>
    <x:row r="1740" ht="52" customHeight="1">
      <x:c r="A1740" s="13" t="str">
        <x:v>HOME-CM03-P1</x:v>
      </x:c>
      <x:c r="B1740" s="13" t="str">
        <x:v>Seuil et accueil</x:v>
      </x:c>
      <x:c r="C1740" s="13" t="str">
        <x:v>Maison et clan</x:v>
      </x:c>
      <x:c r="D1740" s="13" t="str">
        <x:v>Pièces des maisons</x:v>
      </x:c>
      <x:c r="E1740" s="13" t="str">
        <x:v>Lire Maison et clan</x:v>
      </x:c>
      <x:c r="F1740" s="13" t="str">
        <x:v>Reconstitution documentée V4 — nouvelle rédaction V5</x:v>
      </x:c>
      <x:c r="G1740" s="15" t="n">
        <x:v>10</x:v>
      </x:c>
      <x:c r="H1740" s="15" t="n">
        <x:v>12</x:v>
      </x:c>
    </x:row>
    <x:row r="1741" ht="52" customHeight="1">
      <x:c r="A1741" s="13" t="str">
        <x:v>HOME-CM03-P2</x:v>
      </x:c>
      <x:c r="B1741" s="13" t="str">
        <x:v>Pièce de repos et mémoire</x:v>
      </x:c>
      <x:c r="C1741" s="13" t="str">
        <x:v>Maison et clan</x:v>
      </x:c>
      <x:c r="D1741" s="13" t="str">
        <x:v>Pièces des maisons</x:v>
      </x:c>
      <x:c r="E1741" s="13" t="str">
        <x:v>Lire Maison et clan</x:v>
      </x:c>
      <x:c r="F1741" s="13" t="str">
        <x:v>Reconstitution documentée V4 — nouvelle rédaction V5</x:v>
      </x:c>
      <x:c r="G1741" s="15" t="n">
        <x:v>10</x:v>
      </x:c>
      <x:c r="H1741" s="15" t="n">
        <x:v>13</x:v>
      </x:c>
    </x:row>
    <x:row r="1742" ht="52" customHeight="1">
      <x:c r="A1742" s="13" t="str">
        <x:v>HOME-CM03-P3</x:v>
      </x:c>
      <x:c r="B1742" s="13" t="str">
        <x:v>Atelier et présentation</x:v>
      </x:c>
      <x:c r="C1742" s="13" t="str">
        <x:v>Maison et clan</x:v>
      </x:c>
      <x:c r="D1742" s="13" t="str">
        <x:v>Pièces des maisons</x:v>
      </x:c>
      <x:c r="E1742" s="13" t="str">
        <x:v>Lire Maison et clan</x:v>
      </x:c>
      <x:c r="F1742" s="13" t="str">
        <x:v>Reconstitution documentée V4 — nouvelle rédaction V5</x:v>
      </x:c>
      <x:c r="G1742" s="15" t="n">
        <x:v>10</x:v>
      </x:c>
      <x:c r="H1742" s="15" t="n">
        <x:v>14</x:v>
      </x:c>
    </x:row>
    <x:row r="1743" ht="52" customHeight="1">
      <x:c r="A1743" s="13" t="str">
        <x:v>HOME-CM04-P1</x:v>
      </x:c>
      <x:c r="B1743" s="13" t="str">
        <x:v>Seuil et accueil</x:v>
      </x:c>
      <x:c r="C1743" s="13" t="str">
        <x:v>Maison et clan</x:v>
      </x:c>
      <x:c r="D1743" s="13" t="str">
        <x:v>Pièces des maisons</x:v>
      </x:c>
      <x:c r="E1743" s="13" t="str">
        <x:v>Lire Maison et clan</x:v>
      </x:c>
      <x:c r="F1743" s="13" t="str">
        <x:v>Reconstitution documentée V4 — nouvelle rédaction V5</x:v>
      </x:c>
      <x:c r="G1743" s="15" t="n">
        <x:v>10</x:v>
      </x:c>
      <x:c r="H1743" s="15" t="n">
        <x:v>15</x:v>
      </x:c>
    </x:row>
    <x:row r="1744" ht="52" customHeight="1">
      <x:c r="A1744" s="13" t="str">
        <x:v>HOME-CM04-P2</x:v>
      </x:c>
      <x:c r="B1744" s="13" t="str">
        <x:v>Pièce de repos et mémoire</x:v>
      </x:c>
      <x:c r="C1744" s="13" t="str">
        <x:v>Maison et clan</x:v>
      </x:c>
      <x:c r="D1744" s="13" t="str">
        <x:v>Pièces des maisons</x:v>
      </x:c>
      <x:c r="E1744" s="13" t="str">
        <x:v>Lire Maison et clan</x:v>
      </x:c>
      <x:c r="F1744" s="13" t="str">
        <x:v>Reconstitution documentée V4 — nouvelle rédaction V5</x:v>
      </x:c>
      <x:c r="G1744" s="15" t="n">
        <x:v>10</x:v>
      </x:c>
      <x:c r="H1744" s="15" t="n">
        <x:v>16</x:v>
      </x:c>
    </x:row>
    <x:row r="1745" ht="52" customHeight="1">
      <x:c r="A1745" s="13" t="str">
        <x:v>HOME-CM04-P3</x:v>
      </x:c>
      <x:c r="B1745" s="13" t="str">
        <x:v>Atelier et présentation</x:v>
      </x:c>
      <x:c r="C1745" s="13" t="str">
        <x:v>Maison et clan</x:v>
      </x:c>
      <x:c r="D1745" s="13" t="str">
        <x:v>Pièces des maisons</x:v>
      </x:c>
      <x:c r="E1745" s="13" t="str">
        <x:v>Lire Maison et clan</x:v>
      </x:c>
      <x:c r="F1745" s="13" t="str">
        <x:v>Reconstitution documentée V4 — nouvelle rédaction V5</x:v>
      </x:c>
      <x:c r="G1745" s="15" t="n">
        <x:v>10</x:v>
      </x:c>
      <x:c r="H1745" s="15" t="n">
        <x:v>17</x:v>
      </x:c>
    </x:row>
    <x:row r="1746" ht="52" customHeight="1">
      <x:c r="A1746" s="13" t="str">
        <x:v>HOME-CM05-P1</x:v>
      </x:c>
      <x:c r="B1746" s="13" t="str">
        <x:v>Seuil et accueil</x:v>
      </x:c>
      <x:c r="C1746" s="13" t="str">
        <x:v>Maison et clan</x:v>
      </x:c>
      <x:c r="D1746" s="13" t="str">
        <x:v>Pièces des maisons</x:v>
      </x:c>
      <x:c r="E1746" s="13" t="str">
        <x:v>Lire Maison et clan</x:v>
      </x:c>
      <x:c r="F1746" s="13" t="str">
        <x:v>Reconstitution documentée V4 — nouvelle rédaction V5</x:v>
      </x:c>
      <x:c r="G1746" s="15" t="n">
        <x:v>10</x:v>
      </x:c>
      <x:c r="H1746" s="15" t="n">
        <x:v>18</x:v>
      </x:c>
    </x:row>
    <x:row r="1747" ht="52" customHeight="1">
      <x:c r="A1747" s="13" t="str">
        <x:v>HOME-CM05-P2</x:v>
      </x:c>
      <x:c r="B1747" s="13" t="str">
        <x:v>Pièce de repos et mémoire</x:v>
      </x:c>
      <x:c r="C1747" s="13" t="str">
        <x:v>Maison et clan</x:v>
      </x:c>
      <x:c r="D1747" s="13" t="str">
        <x:v>Pièces des maisons</x:v>
      </x:c>
      <x:c r="E1747" s="13" t="str">
        <x:v>Lire Maison et clan</x:v>
      </x:c>
      <x:c r="F1747" s="13" t="str">
        <x:v>Reconstitution documentée V4 — nouvelle rédaction V5</x:v>
      </x:c>
      <x:c r="G1747" s="15" t="n">
        <x:v>10</x:v>
      </x:c>
      <x:c r="H1747" s="15" t="n">
        <x:v>19</x:v>
      </x:c>
    </x:row>
    <x:row r="1748" ht="52" customHeight="1">
      <x:c r="A1748" s="13" t="str">
        <x:v>HOME-CM05-P3</x:v>
      </x:c>
      <x:c r="B1748" s="13" t="str">
        <x:v>Atelier et présentation</x:v>
      </x:c>
      <x:c r="C1748" s="13" t="str">
        <x:v>Maison et clan</x:v>
      </x:c>
      <x:c r="D1748" s="13" t="str">
        <x:v>Pièces des maisons</x:v>
      </x:c>
      <x:c r="E1748" s="13" t="str">
        <x:v>Lire Maison et clan</x:v>
      </x:c>
      <x:c r="F1748" s="13" t="str">
        <x:v>Reconstitution documentée V4 — nouvelle rédaction V5</x:v>
      </x:c>
      <x:c r="G1748" s="15" t="n">
        <x:v>10</x:v>
      </x:c>
      <x:c r="H1748" s="15" t="n">
        <x:v>20</x:v>
      </x:c>
    </x:row>
    <x:row r="1749" ht="52" customHeight="1">
      <x:c r="A1749" s="13" t="str">
        <x:v>HOME-CM06-P1</x:v>
      </x:c>
      <x:c r="B1749" s="13" t="str">
        <x:v>Seuil et accueil</x:v>
      </x:c>
      <x:c r="C1749" s="13" t="str">
        <x:v>Maison et clan</x:v>
      </x:c>
      <x:c r="D1749" s="13" t="str">
        <x:v>Pièces des maisons</x:v>
      </x:c>
      <x:c r="E1749" s="13" t="str">
        <x:v>Lire Maison et clan</x:v>
      </x:c>
      <x:c r="F1749" s="13" t="str">
        <x:v>Reconstitution documentée V4 — nouvelle rédaction V5</x:v>
      </x:c>
      <x:c r="G1749" s="15" t="n">
        <x:v>10</x:v>
      </x:c>
      <x:c r="H1749" s="15" t="n">
        <x:v>21</x:v>
      </x:c>
    </x:row>
    <x:row r="1750" ht="52" customHeight="1">
      <x:c r="A1750" s="13" t="str">
        <x:v>HOME-CM06-P2</x:v>
      </x:c>
      <x:c r="B1750" s="13" t="str">
        <x:v>Pièce de repos et mémoire</x:v>
      </x:c>
      <x:c r="C1750" s="13" t="str">
        <x:v>Maison et clan</x:v>
      </x:c>
      <x:c r="D1750" s="13" t="str">
        <x:v>Pièces des maisons</x:v>
      </x:c>
      <x:c r="E1750" s="13" t="str">
        <x:v>Lire Maison et clan</x:v>
      </x:c>
      <x:c r="F1750" s="13" t="str">
        <x:v>Reconstitution documentée V4 — nouvelle rédaction V5</x:v>
      </x:c>
      <x:c r="G1750" s="15" t="n">
        <x:v>10</x:v>
      </x:c>
      <x:c r="H1750" s="15" t="n">
        <x:v>22</x:v>
      </x:c>
    </x:row>
    <x:row r="1751" ht="52" customHeight="1">
      <x:c r="A1751" s="13" t="str">
        <x:v>HOME-CM06-P3</x:v>
      </x:c>
      <x:c r="B1751" s="13" t="str">
        <x:v>Atelier et présentation</x:v>
      </x:c>
      <x:c r="C1751" s="13" t="str">
        <x:v>Maison et clan</x:v>
      </x:c>
      <x:c r="D1751" s="13" t="str">
        <x:v>Pièces des maisons</x:v>
      </x:c>
      <x:c r="E1751" s="13" t="str">
        <x:v>Lire Maison et clan</x:v>
      </x:c>
      <x:c r="F1751" s="13" t="str">
        <x:v>Reconstitution documentée V4 — nouvelle rédaction V5</x:v>
      </x:c>
      <x:c r="G1751" s="15" t="n">
        <x:v>10</x:v>
      </x:c>
      <x:c r="H1751" s="15" t="n">
        <x:v>23</x:v>
      </x:c>
    </x:row>
    <x:row r="1752" ht="52" customHeight="1">
      <x:c r="A1752" s="13" t="str">
        <x:v>HOME-CM07-P1</x:v>
      </x:c>
      <x:c r="B1752" s="13" t="str">
        <x:v>Seuil et accueil</x:v>
      </x:c>
      <x:c r="C1752" s="13" t="str">
        <x:v>Maison et clan</x:v>
      </x:c>
      <x:c r="D1752" s="13" t="str">
        <x:v>Pièces des maisons</x:v>
      </x:c>
      <x:c r="E1752" s="13" t="str">
        <x:v>Lire Maison et clan</x:v>
      </x:c>
      <x:c r="F1752" s="13" t="str">
        <x:v>Reconstitution documentée V4 — nouvelle rédaction V5</x:v>
      </x:c>
      <x:c r="G1752" s="15" t="n">
        <x:v>10</x:v>
      </x:c>
      <x:c r="H1752" s="15" t="n">
        <x:v>24</x:v>
      </x:c>
    </x:row>
    <x:row r="1753" ht="52" customHeight="1">
      <x:c r="A1753" s="13" t="str">
        <x:v>HOME-CM07-P2</x:v>
      </x:c>
      <x:c r="B1753" s="13" t="str">
        <x:v>Pièce de repos et mémoire</x:v>
      </x:c>
      <x:c r="C1753" s="13" t="str">
        <x:v>Maison et clan</x:v>
      </x:c>
      <x:c r="D1753" s="13" t="str">
        <x:v>Pièces des maisons</x:v>
      </x:c>
      <x:c r="E1753" s="13" t="str">
        <x:v>Lire Maison et clan</x:v>
      </x:c>
      <x:c r="F1753" s="13" t="str">
        <x:v>Reconstitution documentée V4 — nouvelle rédaction V5</x:v>
      </x:c>
      <x:c r="G1753" s="15" t="n">
        <x:v>10</x:v>
      </x:c>
      <x:c r="H1753" s="15" t="n">
        <x:v>25</x:v>
      </x:c>
    </x:row>
    <x:row r="1754" ht="52" customHeight="1">
      <x:c r="A1754" s="13" t="str">
        <x:v>HOME-CM07-P3</x:v>
      </x:c>
      <x:c r="B1754" s="13" t="str">
        <x:v>Atelier et présentation</x:v>
      </x:c>
      <x:c r="C1754" s="13" t="str">
        <x:v>Maison et clan</x:v>
      </x:c>
      <x:c r="D1754" s="13" t="str">
        <x:v>Pièces des maisons</x:v>
      </x:c>
      <x:c r="E1754" s="13" t="str">
        <x:v>Lire Maison et clan</x:v>
      </x:c>
      <x:c r="F1754" s="13" t="str">
        <x:v>Reconstitution documentée V4 — nouvelle rédaction V5</x:v>
      </x:c>
      <x:c r="G1754" s="15" t="n">
        <x:v>10</x:v>
      </x:c>
      <x:c r="H1754" s="15" t="n">
        <x:v>26</x:v>
      </x:c>
    </x:row>
    <x:row r="1755" ht="52" customHeight="1">
      <x:c r="A1755" s="13" t="str">
        <x:v>HOME-CM08-P1</x:v>
      </x:c>
      <x:c r="B1755" s="13" t="str">
        <x:v>Seuil et accueil</x:v>
      </x:c>
      <x:c r="C1755" s="13" t="str">
        <x:v>Maison et clan</x:v>
      </x:c>
      <x:c r="D1755" s="13" t="str">
        <x:v>Pièces des maisons</x:v>
      </x:c>
      <x:c r="E1755" s="13" t="str">
        <x:v>Lire Maison et clan</x:v>
      </x:c>
      <x:c r="F1755" s="13" t="str">
        <x:v>Reconstitution documentée V4 — nouvelle rédaction V5</x:v>
      </x:c>
      <x:c r="G1755" s="15" t="n">
        <x:v>10</x:v>
      </x:c>
      <x:c r="H1755" s="15" t="n">
        <x:v>27</x:v>
      </x:c>
    </x:row>
    <x:row r="1756" ht="52" customHeight="1">
      <x:c r="A1756" s="13" t="str">
        <x:v>HOME-CM08-P2</x:v>
      </x:c>
      <x:c r="B1756" s="13" t="str">
        <x:v>Pièce de repos et mémoire</x:v>
      </x:c>
      <x:c r="C1756" s="13" t="str">
        <x:v>Maison et clan</x:v>
      </x:c>
      <x:c r="D1756" s="13" t="str">
        <x:v>Pièces des maisons</x:v>
      </x:c>
      <x:c r="E1756" s="13" t="str">
        <x:v>Lire Maison et clan</x:v>
      </x:c>
      <x:c r="F1756" s="13" t="str">
        <x:v>Reconstitution documentée V4 — nouvelle rédaction V5</x:v>
      </x:c>
      <x:c r="G1756" s="15" t="n">
        <x:v>10</x:v>
      </x:c>
      <x:c r="H1756" s="15" t="n">
        <x:v>28</x:v>
      </x:c>
    </x:row>
    <x:row r="1757" ht="52" customHeight="1">
      <x:c r="A1757" s="13" t="str">
        <x:v>HOME-CM08-P3</x:v>
      </x:c>
      <x:c r="B1757" s="13" t="str">
        <x:v>Atelier et présentation</x:v>
      </x:c>
      <x:c r="C1757" s="13" t="str">
        <x:v>Maison et clan</x:v>
      </x:c>
      <x:c r="D1757" s="13" t="str">
        <x:v>Pièces des maisons</x:v>
      </x:c>
      <x:c r="E1757" s="13" t="str">
        <x:v>Lire Maison et clan</x:v>
      </x:c>
      <x:c r="F1757" s="13" t="str">
        <x:v>Reconstitution documentée V4 — nouvelle rédaction V5</x:v>
      </x:c>
      <x:c r="G1757" s="15" t="n">
        <x:v>10</x:v>
      </x:c>
      <x:c r="H1757" s="15" t="n">
        <x:v>29</x:v>
      </x:c>
    </x:row>
    <x:row r="1758" ht="52" customHeight="1">
      <x:c r="A1758" s="13" t="str">
        <x:v>HOME-CM09-P1</x:v>
      </x:c>
      <x:c r="B1758" s="13" t="str">
        <x:v>Seuil et accueil</x:v>
      </x:c>
      <x:c r="C1758" s="13" t="str">
        <x:v>Maison et clan</x:v>
      </x:c>
      <x:c r="D1758" s="13" t="str">
        <x:v>Pièces des maisons</x:v>
      </x:c>
      <x:c r="E1758" s="13" t="str">
        <x:v>Lire Maison et clan</x:v>
      </x:c>
      <x:c r="F1758" s="13" t="str">
        <x:v>Reconstitution documentée V4 — nouvelle rédaction V5</x:v>
      </x:c>
      <x:c r="G1758" s="15" t="n">
        <x:v>10</x:v>
      </x:c>
      <x:c r="H1758" s="15" t="n">
        <x:v>30</x:v>
      </x:c>
    </x:row>
    <x:row r="1759" ht="52" customHeight="1">
      <x:c r="A1759" s="13" t="str">
        <x:v>HOME-CM09-P2</x:v>
      </x:c>
      <x:c r="B1759" s="13" t="str">
        <x:v>Pièce de repos et mémoire</x:v>
      </x:c>
      <x:c r="C1759" s="13" t="str">
        <x:v>Maison et clan</x:v>
      </x:c>
      <x:c r="D1759" s="13" t="str">
        <x:v>Pièces des maisons</x:v>
      </x:c>
      <x:c r="E1759" s="13" t="str">
        <x:v>Lire Maison et clan</x:v>
      </x:c>
      <x:c r="F1759" s="13" t="str">
        <x:v>Reconstitution documentée V4 — nouvelle rédaction V5</x:v>
      </x:c>
      <x:c r="G1759" s="15" t="n">
        <x:v>10</x:v>
      </x:c>
      <x:c r="H1759" s="15" t="n">
        <x:v>31</x:v>
      </x:c>
    </x:row>
    <x:row r="1760" ht="52" customHeight="1">
      <x:c r="A1760" s="13" t="str">
        <x:v>HOME-CM09-P3</x:v>
      </x:c>
      <x:c r="B1760" s="13" t="str">
        <x:v>Atelier et présentation</x:v>
      </x:c>
      <x:c r="C1760" s="13" t="str">
        <x:v>Maison et clan</x:v>
      </x:c>
      <x:c r="D1760" s="13" t="str">
        <x:v>Pièces des maisons</x:v>
      </x:c>
      <x:c r="E1760" s="13" t="str">
        <x:v>Lire Maison et clan</x:v>
      </x:c>
      <x:c r="F1760" s="13" t="str">
        <x:v>Reconstitution documentée V4 — nouvelle rédaction V5</x:v>
      </x:c>
      <x:c r="G1760" s="15" t="n">
        <x:v>10</x:v>
      </x:c>
      <x:c r="H1760" s="15" t="n">
        <x:v>32</x:v>
      </x:c>
    </x:row>
    <x:row r="1761" ht="52" customHeight="1">
      <x:c r="A1761" s="13" t="str">
        <x:v>HOME-CM10-P1</x:v>
      </x:c>
      <x:c r="B1761" s="13" t="str">
        <x:v>Seuil et accueil</x:v>
      </x:c>
      <x:c r="C1761" s="13" t="str">
        <x:v>Maison et clan</x:v>
      </x:c>
      <x:c r="D1761" s="13" t="str">
        <x:v>Pièces des maisons</x:v>
      </x:c>
      <x:c r="E1761" s="13" t="str">
        <x:v>Lire Maison et clan</x:v>
      </x:c>
      <x:c r="F1761" s="13" t="str">
        <x:v>Reconstitution documentée V4 — nouvelle rédaction V5</x:v>
      </x:c>
      <x:c r="G1761" s="15" t="n">
        <x:v>10</x:v>
      </x:c>
      <x:c r="H1761" s="15" t="n">
        <x:v>33</x:v>
      </x:c>
    </x:row>
    <x:row r="1762" ht="52" customHeight="1">
      <x:c r="A1762" s="13" t="str">
        <x:v>HOME-CM10-P2</x:v>
      </x:c>
      <x:c r="B1762" s="13" t="str">
        <x:v>Pièce de repos et mémoire</x:v>
      </x:c>
      <x:c r="C1762" s="13" t="str">
        <x:v>Maison et clan</x:v>
      </x:c>
      <x:c r="D1762" s="13" t="str">
        <x:v>Pièces des maisons</x:v>
      </x:c>
      <x:c r="E1762" s="13" t="str">
        <x:v>Lire Maison et clan</x:v>
      </x:c>
      <x:c r="F1762" s="13" t="str">
        <x:v>Reconstitution documentée V4 — nouvelle rédaction V5</x:v>
      </x:c>
      <x:c r="G1762" s="15" t="n">
        <x:v>10</x:v>
      </x:c>
      <x:c r="H1762" s="15" t="n">
        <x:v>34</x:v>
      </x:c>
    </x:row>
    <x:row r="1763" ht="52" customHeight="1">
      <x:c r="A1763" s="13" t="str">
        <x:v>HOME-CM10-P3</x:v>
      </x:c>
      <x:c r="B1763" s="13" t="str">
        <x:v>Atelier et présentation</x:v>
      </x:c>
      <x:c r="C1763" s="13" t="str">
        <x:v>Maison et clan</x:v>
      </x:c>
      <x:c r="D1763" s="13" t="str">
        <x:v>Pièces des maisons</x:v>
      </x:c>
      <x:c r="E1763" s="13" t="str">
        <x:v>Lire Maison et clan</x:v>
      </x:c>
      <x:c r="F1763" s="13" t="str">
        <x:v>Reconstitution documentée V4 — nouvelle rédaction V5</x:v>
      </x:c>
      <x:c r="G1763" s="15" t="n">
        <x:v>10</x:v>
      </x:c>
      <x:c r="H1763" s="15" t="n">
        <x:v>35</x:v>
      </x:c>
    </x:row>
    <x:row r="1764" ht="52" customHeight="1">
      <x:c r="A1764" s="13" t="str">
        <x:v>HOME-CM11-P1</x:v>
      </x:c>
      <x:c r="B1764" s="13" t="str">
        <x:v>Seuil et accueil</x:v>
      </x:c>
      <x:c r="C1764" s="13" t="str">
        <x:v>Maison et clan</x:v>
      </x:c>
      <x:c r="D1764" s="13" t="str">
        <x:v>Pièces des maisons</x:v>
      </x:c>
      <x:c r="E1764" s="13" t="str">
        <x:v>Lire Maison et clan</x:v>
      </x:c>
      <x:c r="F1764" s="13" t="str">
        <x:v>Reconstitution documentée V4 — nouvelle rédaction V5</x:v>
      </x:c>
      <x:c r="G1764" s="15" t="n">
        <x:v>10</x:v>
      </x:c>
      <x:c r="H1764" s="15" t="n">
        <x:v>36</x:v>
      </x:c>
    </x:row>
    <x:row r="1765" ht="52" customHeight="1">
      <x:c r="A1765" s="13" t="str">
        <x:v>HOME-CM11-P2</x:v>
      </x:c>
      <x:c r="B1765" s="13" t="str">
        <x:v>Pièce de repos et mémoire</x:v>
      </x:c>
      <x:c r="C1765" s="13" t="str">
        <x:v>Maison et clan</x:v>
      </x:c>
      <x:c r="D1765" s="13" t="str">
        <x:v>Pièces des maisons</x:v>
      </x:c>
      <x:c r="E1765" s="13" t="str">
        <x:v>Lire Maison et clan</x:v>
      </x:c>
      <x:c r="F1765" s="13" t="str">
        <x:v>Reconstitution documentée V4 — nouvelle rédaction V5</x:v>
      </x:c>
      <x:c r="G1765" s="15" t="n">
        <x:v>10</x:v>
      </x:c>
      <x:c r="H1765" s="15" t="n">
        <x:v>37</x:v>
      </x:c>
    </x:row>
    <x:row r="1766" ht="52" customHeight="1">
      <x:c r="A1766" s="13" t="str">
        <x:v>HOME-CM11-P3</x:v>
      </x:c>
      <x:c r="B1766" s="13" t="str">
        <x:v>Atelier et présentation</x:v>
      </x:c>
      <x:c r="C1766" s="13" t="str">
        <x:v>Maison et clan</x:v>
      </x:c>
      <x:c r="D1766" s="13" t="str">
        <x:v>Pièces des maisons</x:v>
      </x:c>
      <x:c r="E1766" s="13" t="str">
        <x:v>Lire Maison et clan</x:v>
      </x:c>
      <x:c r="F1766" s="13" t="str">
        <x:v>Reconstitution documentée V4 — nouvelle rédaction V5</x:v>
      </x:c>
      <x:c r="G1766" s="15" t="n">
        <x:v>10</x:v>
      </x:c>
      <x:c r="H1766" s="15" t="n">
        <x:v>38</x:v>
      </x:c>
    </x:row>
    <x:row r="1767" ht="52" customHeight="1">
      <x:c r="A1767" s="13" t="str">
        <x:v>HOME-CM12-P1</x:v>
      </x:c>
      <x:c r="B1767" s="13" t="str">
        <x:v>Seuil et accueil</x:v>
      </x:c>
      <x:c r="C1767" s="13" t="str">
        <x:v>Maison et clan</x:v>
      </x:c>
      <x:c r="D1767" s="13" t="str">
        <x:v>Pièces des maisons</x:v>
      </x:c>
      <x:c r="E1767" s="13" t="str">
        <x:v>Lire Maison et clan</x:v>
      </x:c>
      <x:c r="F1767" s="13" t="str">
        <x:v>Reconstitution documentée V4 — nouvelle rédaction V5</x:v>
      </x:c>
      <x:c r="G1767" s="15" t="n">
        <x:v>10</x:v>
      </x:c>
      <x:c r="H1767" s="15" t="n">
        <x:v>39</x:v>
      </x:c>
    </x:row>
    <x:row r="1768" ht="52" customHeight="1">
      <x:c r="A1768" s="13" t="str">
        <x:v>HOME-CM12-P2</x:v>
      </x:c>
      <x:c r="B1768" s="13" t="str">
        <x:v>Pièce de repos et mémoire</x:v>
      </x:c>
      <x:c r="C1768" s="13" t="str">
        <x:v>Maison et clan</x:v>
      </x:c>
      <x:c r="D1768" s="13" t="str">
        <x:v>Pièces des maisons</x:v>
      </x:c>
      <x:c r="E1768" s="13" t="str">
        <x:v>Lire Maison et clan</x:v>
      </x:c>
      <x:c r="F1768" s="13" t="str">
        <x:v>Reconstitution documentée V4 — nouvelle rédaction V5</x:v>
      </x:c>
      <x:c r="G1768" s="15" t="n">
        <x:v>10</x:v>
      </x:c>
      <x:c r="H1768" s="15" t="n">
        <x:v>40</x:v>
      </x:c>
    </x:row>
    <x:row r="1769" ht="52" customHeight="1">
      <x:c r="A1769" s="13" t="str">
        <x:v>HOME-CM12-P3</x:v>
      </x:c>
      <x:c r="B1769" s="13" t="str">
        <x:v>Atelier et présentation</x:v>
      </x:c>
      <x:c r="C1769" s="13" t="str">
        <x:v>Maison et clan</x:v>
      </x:c>
      <x:c r="D1769" s="13" t="str">
        <x:v>Pièces des maisons</x:v>
      </x:c>
      <x:c r="E1769" s="13" t="str">
        <x:v>Lire Maison et clan</x:v>
      </x:c>
      <x:c r="F1769" s="13" t="str">
        <x:v>Reconstitution documentée V4 — nouvelle rédaction V5</x:v>
      </x:c>
      <x:c r="G1769" s="15" t="n">
        <x:v>10</x:v>
      </x:c>
      <x:c r="H1769" s="15" t="n">
        <x:v>41</x:v>
      </x:c>
    </x:row>
    <x:row r="1770" ht="52" customHeight="1">
      <x:c r="A1770" s="13" t="str">
        <x:v>HOME-CM13-P1</x:v>
      </x:c>
      <x:c r="B1770" s="13" t="str">
        <x:v>Seuil et accueil</x:v>
      </x:c>
      <x:c r="C1770" s="13" t="str">
        <x:v>Maison et clan</x:v>
      </x:c>
      <x:c r="D1770" s="13" t="str">
        <x:v>Pièces des maisons</x:v>
      </x:c>
      <x:c r="E1770" s="13" t="str">
        <x:v>Lire Maison et clan</x:v>
      </x:c>
      <x:c r="F1770" s="13" t="str">
        <x:v>Reconstitution documentée V4 — nouvelle rédaction V5</x:v>
      </x:c>
      <x:c r="G1770" s="15" t="n">
        <x:v>10</x:v>
      </x:c>
      <x:c r="H1770" s="15" t="n">
        <x:v>42</x:v>
      </x:c>
    </x:row>
    <x:row r="1771" ht="52" customHeight="1">
      <x:c r="A1771" s="13" t="str">
        <x:v>HOME-CM13-P2</x:v>
      </x:c>
      <x:c r="B1771" s="13" t="str">
        <x:v>Pièce de repos et mémoire</x:v>
      </x:c>
      <x:c r="C1771" s="13" t="str">
        <x:v>Maison et clan</x:v>
      </x:c>
      <x:c r="D1771" s="13" t="str">
        <x:v>Pièces des maisons</x:v>
      </x:c>
      <x:c r="E1771" s="13" t="str">
        <x:v>Lire Maison et clan</x:v>
      </x:c>
      <x:c r="F1771" s="13" t="str">
        <x:v>Reconstitution documentée V4 — nouvelle rédaction V5</x:v>
      </x:c>
      <x:c r="G1771" s="15" t="n">
        <x:v>10</x:v>
      </x:c>
      <x:c r="H1771" s="15" t="n">
        <x:v>43</x:v>
      </x:c>
    </x:row>
    <x:row r="1772" ht="52" customHeight="1">
      <x:c r="A1772" s="13" t="str">
        <x:v>HOME-CM13-P3</x:v>
      </x:c>
      <x:c r="B1772" s="13" t="str">
        <x:v>Atelier et présentation</x:v>
      </x:c>
      <x:c r="C1772" s="13" t="str">
        <x:v>Maison et clan</x:v>
      </x:c>
      <x:c r="D1772" s="13" t="str">
        <x:v>Pièces des maisons</x:v>
      </x:c>
      <x:c r="E1772" s="13" t="str">
        <x:v>Lire Maison et clan</x:v>
      </x:c>
      <x:c r="F1772" s="13" t="str">
        <x:v>Reconstitution documentée V4 — nouvelle rédaction V5</x:v>
      </x:c>
      <x:c r="G1772" s="15" t="n">
        <x:v>10</x:v>
      </x:c>
      <x:c r="H1772" s="15" t="n">
        <x:v>44</x:v>
      </x:c>
    </x:row>
    <x:row r="1773" ht="52" customHeight="1">
      <x:c r="A1773" s="13" t="str">
        <x:v>HOME-CM14-P1</x:v>
      </x:c>
      <x:c r="B1773" s="13" t="str">
        <x:v>Seuil et accueil</x:v>
      </x:c>
      <x:c r="C1773" s="13" t="str">
        <x:v>Maison et clan</x:v>
      </x:c>
      <x:c r="D1773" s="13" t="str">
        <x:v>Pièces des maisons</x:v>
      </x:c>
      <x:c r="E1773" s="13" t="str">
        <x:v>Lire Maison et clan</x:v>
      </x:c>
      <x:c r="F1773" s="13" t="str">
        <x:v>Reconstitution documentée V4 — nouvelle rédaction V5</x:v>
      </x:c>
      <x:c r="G1773" s="15" t="n">
        <x:v>10</x:v>
      </x:c>
      <x:c r="H1773" s="15" t="n">
        <x:v>45</x:v>
      </x:c>
    </x:row>
    <x:row r="1774" ht="52" customHeight="1">
      <x:c r="A1774" s="13" t="str">
        <x:v>HOME-CM14-P2</x:v>
      </x:c>
      <x:c r="B1774" s="13" t="str">
        <x:v>Pièce de repos et mémoire</x:v>
      </x:c>
      <x:c r="C1774" s="13" t="str">
        <x:v>Maison et clan</x:v>
      </x:c>
      <x:c r="D1774" s="13" t="str">
        <x:v>Pièces des maisons</x:v>
      </x:c>
      <x:c r="E1774" s="13" t="str">
        <x:v>Lire Maison et clan</x:v>
      </x:c>
      <x:c r="F1774" s="13" t="str">
        <x:v>Reconstitution documentée V4 — nouvelle rédaction V5</x:v>
      </x:c>
      <x:c r="G1774" s="15" t="n">
        <x:v>10</x:v>
      </x:c>
      <x:c r="H1774" s="15" t="n">
        <x:v>46</x:v>
      </x:c>
    </x:row>
    <x:row r="1775" ht="52" customHeight="1">
      <x:c r="A1775" s="13" t="str">
        <x:v>HOME-CM14-P3</x:v>
      </x:c>
      <x:c r="B1775" s="13" t="str">
        <x:v>Atelier et présentation</x:v>
      </x:c>
      <x:c r="C1775" s="13" t="str">
        <x:v>Maison et clan</x:v>
      </x:c>
      <x:c r="D1775" s="13" t="str">
        <x:v>Pièces des maisons</x:v>
      </x:c>
      <x:c r="E1775" s="13" t="str">
        <x:v>Lire Maison et clan</x:v>
      </x:c>
      <x:c r="F1775" s="13" t="str">
        <x:v>Reconstitution documentée V4 — nouvelle rédaction V5</x:v>
      </x:c>
      <x:c r="G1775" s="15" t="n">
        <x:v>10</x:v>
      </x:c>
      <x:c r="H1775" s="15" t="n">
        <x:v>47</x:v>
      </x:c>
    </x:row>
    <x:row r="1776" ht="52" customHeight="1">
      <x:c r="A1776" s="13" t="str">
        <x:v>HOME-CM15-P1</x:v>
      </x:c>
      <x:c r="B1776" s="13" t="str">
        <x:v>Seuil et accueil</x:v>
      </x:c>
      <x:c r="C1776" s="13" t="str">
        <x:v>Maison et clan</x:v>
      </x:c>
      <x:c r="D1776" s="13" t="str">
        <x:v>Pièces des maisons</x:v>
      </x:c>
      <x:c r="E1776" s="13" t="str">
        <x:v>Lire Maison et clan</x:v>
      </x:c>
      <x:c r="F1776" s="13" t="str">
        <x:v>Reconstitution documentée V4 — nouvelle rédaction V5</x:v>
      </x:c>
      <x:c r="G1776" s="15" t="n">
        <x:v>10</x:v>
      </x:c>
      <x:c r="H1776" s="15" t="n">
        <x:v>48</x:v>
      </x:c>
    </x:row>
    <x:row r="1777" ht="52" customHeight="1">
      <x:c r="A1777" s="13" t="str">
        <x:v>HOME-CM15-P2</x:v>
      </x:c>
      <x:c r="B1777" s="13" t="str">
        <x:v>Pièce de repos et mémoire</x:v>
      </x:c>
      <x:c r="C1777" s="13" t="str">
        <x:v>Maison et clan</x:v>
      </x:c>
      <x:c r="D1777" s="13" t="str">
        <x:v>Pièces des maisons</x:v>
      </x:c>
      <x:c r="E1777" s="13" t="str">
        <x:v>Lire Maison et clan</x:v>
      </x:c>
      <x:c r="F1777" s="13" t="str">
        <x:v>Reconstitution documentée V4 — nouvelle rédaction V5</x:v>
      </x:c>
      <x:c r="G1777" s="15" t="n">
        <x:v>10</x:v>
      </x:c>
      <x:c r="H1777" s="15" t="n">
        <x:v>49</x:v>
      </x:c>
    </x:row>
    <x:row r="1778" ht="52" customHeight="1">
      <x:c r="A1778" s="13" t="str">
        <x:v>HOME-CM15-P3</x:v>
      </x:c>
      <x:c r="B1778" s="13" t="str">
        <x:v>Atelier et présentation</x:v>
      </x:c>
      <x:c r="C1778" s="13" t="str">
        <x:v>Maison et clan</x:v>
      </x:c>
      <x:c r="D1778" s="13" t="str">
        <x:v>Pièces des maisons</x:v>
      </x:c>
      <x:c r="E1778" s="13" t="str">
        <x:v>Lire Maison et clan</x:v>
      </x:c>
      <x:c r="F1778" s="13" t="str">
        <x:v>Reconstitution documentée V4 — nouvelle rédaction V5</x:v>
      </x:c>
      <x:c r="G1778" s="15" t="n">
        <x:v>10</x:v>
      </x:c>
      <x:c r="H1778" s="15" t="n">
        <x:v>50</x:v>
      </x:c>
    </x:row>
    <x:row r="1779" ht="52" customHeight="1">
      <x:c r="A1779" s="13" t="str">
        <x:v>HOME-CM16-P1</x:v>
      </x:c>
      <x:c r="B1779" s="13" t="str">
        <x:v>Seuil et accueil</x:v>
      </x:c>
      <x:c r="C1779" s="13" t="str">
        <x:v>Maison et clan</x:v>
      </x:c>
      <x:c r="D1779" s="13" t="str">
        <x:v>Pièces des maisons</x:v>
      </x:c>
      <x:c r="E1779" s="13" t="str">
        <x:v>Lire Maison et clan</x:v>
      </x:c>
      <x:c r="F1779" s="13" t="str">
        <x:v>Reconstitution documentée V4 — nouvelle rédaction V5</x:v>
      </x:c>
      <x:c r="G1779" s="15" t="n">
        <x:v>10</x:v>
      </x:c>
      <x:c r="H1779" s="15" t="n">
        <x:v>51</x:v>
      </x:c>
    </x:row>
    <x:row r="1780" ht="52" customHeight="1">
      <x:c r="A1780" s="13" t="str">
        <x:v>HOME-CM16-P2</x:v>
      </x:c>
      <x:c r="B1780" s="13" t="str">
        <x:v>Pièce de repos et mémoire</x:v>
      </x:c>
      <x:c r="C1780" s="13" t="str">
        <x:v>Maison et clan</x:v>
      </x:c>
      <x:c r="D1780" s="13" t="str">
        <x:v>Pièces des maisons</x:v>
      </x:c>
      <x:c r="E1780" s="13" t="str">
        <x:v>Lire Maison et clan</x:v>
      </x:c>
      <x:c r="F1780" s="13" t="str">
        <x:v>Reconstitution documentée V4 — nouvelle rédaction V5</x:v>
      </x:c>
      <x:c r="G1780" s="15" t="n">
        <x:v>10</x:v>
      </x:c>
      <x:c r="H1780" s="15" t="n">
        <x:v>52</x:v>
      </x:c>
    </x:row>
    <x:row r="1781" ht="52" customHeight="1">
      <x:c r="A1781" s="13" t="str">
        <x:v>HOME-CM16-P3</x:v>
      </x:c>
      <x:c r="B1781" s="13" t="str">
        <x:v>Atelier et présentation</x:v>
      </x:c>
      <x:c r="C1781" s="13" t="str">
        <x:v>Maison et clan</x:v>
      </x:c>
      <x:c r="D1781" s="13" t="str">
        <x:v>Pièces des maisons</x:v>
      </x:c>
      <x:c r="E1781" s="13" t="str">
        <x:v>Lire Maison et clan</x:v>
      </x:c>
      <x:c r="F1781" s="13" t="str">
        <x:v>Reconstitution documentée V4 — nouvelle rédaction V5</x:v>
      </x:c>
      <x:c r="G1781" s="15" t="n">
        <x:v>10</x:v>
      </x:c>
      <x:c r="H1781" s="15" t="n">
        <x:v>53</x:v>
      </x:c>
    </x:row>
    <x:row r="1782" ht="52" customHeight="1">
      <x:c r="A1782" s="13" t="str">
        <x:v>HOME-CM17-P1</x:v>
      </x:c>
      <x:c r="B1782" s="13" t="str">
        <x:v>Seuil et accueil</x:v>
      </x:c>
      <x:c r="C1782" s="13" t="str">
        <x:v>Maison et clan</x:v>
      </x:c>
      <x:c r="D1782" s="13" t="str">
        <x:v>Pièces des maisons</x:v>
      </x:c>
      <x:c r="E1782" s="13" t="str">
        <x:v>Lire Maison et clan</x:v>
      </x:c>
      <x:c r="F1782" s="13" t="str">
        <x:v>Reconstitution documentée V4 — nouvelle rédaction V5</x:v>
      </x:c>
      <x:c r="G1782" s="15" t="n">
        <x:v>10</x:v>
      </x:c>
      <x:c r="H1782" s="15" t="n">
        <x:v>54</x:v>
      </x:c>
    </x:row>
    <x:row r="1783" ht="52" customHeight="1">
      <x:c r="A1783" s="13" t="str">
        <x:v>HOME-CM17-P2</x:v>
      </x:c>
      <x:c r="B1783" s="13" t="str">
        <x:v>Pièce de repos et mémoire</x:v>
      </x:c>
      <x:c r="C1783" s="13" t="str">
        <x:v>Maison et clan</x:v>
      </x:c>
      <x:c r="D1783" s="13" t="str">
        <x:v>Pièces des maisons</x:v>
      </x:c>
      <x:c r="E1783" s="13" t="str">
        <x:v>Lire Maison et clan</x:v>
      </x:c>
      <x:c r="F1783" s="13" t="str">
        <x:v>Reconstitution documentée V4 — nouvelle rédaction V5</x:v>
      </x:c>
      <x:c r="G1783" s="15" t="n">
        <x:v>10</x:v>
      </x:c>
      <x:c r="H1783" s="15" t="n">
        <x:v>55</x:v>
      </x:c>
    </x:row>
    <x:row r="1784" ht="52" customHeight="1">
      <x:c r="A1784" s="13" t="str">
        <x:v>HOME-CM17-P3</x:v>
      </x:c>
      <x:c r="B1784" s="13" t="str">
        <x:v>Atelier et présentation</x:v>
      </x:c>
      <x:c r="C1784" s="13" t="str">
        <x:v>Maison et clan</x:v>
      </x:c>
      <x:c r="D1784" s="13" t="str">
        <x:v>Pièces des maisons</x:v>
      </x:c>
      <x:c r="E1784" s="13" t="str">
        <x:v>Lire Maison et clan</x:v>
      </x:c>
      <x:c r="F1784" s="13" t="str">
        <x:v>Reconstitution documentée V4 — nouvelle rédaction V5</x:v>
      </x:c>
      <x:c r="G1784" s="15" t="n">
        <x:v>10</x:v>
      </x:c>
      <x:c r="H1784" s="15" t="n">
        <x:v>56</x:v>
      </x:c>
    </x:row>
    <x:row r="1785" ht="52" customHeight="1">
      <x:c r="A1785" s="13" t="str">
        <x:v>HOME-CM18-P1</x:v>
      </x:c>
      <x:c r="B1785" s="13" t="str">
        <x:v>Seuil et accueil</x:v>
      </x:c>
      <x:c r="C1785" s="13" t="str">
        <x:v>Maison et clan</x:v>
      </x:c>
      <x:c r="D1785" s="13" t="str">
        <x:v>Pièces des maisons</x:v>
      </x:c>
      <x:c r="E1785" s="13" t="str">
        <x:v>Lire Maison et clan</x:v>
      </x:c>
      <x:c r="F1785" s="13" t="str">
        <x:v>Reconstitution documentée V4 — nouvelle rédaction V5</x:v>
      </x:c>
      <x:c r="G1785" s="15" t="n">
        <x:v>10</x:v>
      </x:c>
      <x:c r="H1785" s="15" t="n">
        <x:v>57</x:v>
      </x:c>
    </x:row>
    <x:row r="1786" ht="52" customHeight="1">
      <x:c r="A1786" s="13" t="str">
        <x:v>HOME-CM18-P2</x:v>
      </x:c>
      <x:c r="B1786" s="13" t="str">
        <x:v>Pièce de repos et mémoire</x:v>
      </x:c>
      <x:c r="C1786" s="13" t="str">
        <x:v>Maison et clan</x:v>
      </x:c>
      <x:c r="D1786" s="13" t="str">
        <x:v>Pièces des maisons</x:v>
      </x:c>
      <x:c r="E1786" s="13" t="str">
        <x:v>Lire Maison et clan</x:v>
      </x:c>
      <x:c r="F1786" s="13" t="str">
        <x:v>Reconstitution documentée V4 — nouvelle rédaction V5</x:v>
      </x:c>
      <x:c r="G1786" s="15" t="n">
        <x:v>10</x:v>
      </x:c>
      <x:c r="H1786" s="15" t="n">
        <x:v>58</x:v>
      </x:c>
    </x:row>
    <x:row r="1787" ht="52" customHeight="1">
      <x:c r="A1787" s="13" t="str">
        <x:v>HOME-CM18-P3</x:v>
      </x:c>
      <x:c r="B1787" s="13" t="str">
        <x:v>Atelier et présentation</x:v>
      </x:c>
      <x:c r="C1787" s="13" t="str">
        <x:v>Maison et clan</x:v>
      </x:c>
      <x:c r="D1787" s="13" t="str">
        <x:v>Pièces des maisons</x:v>
      </x:c>
      <x:c r="E1787" s="13" t="str">
        <x:v>Lire Maison et clan</x:v>
      </x:c>
      <x:c r="F1787" s="13" t="str">
        <x:v>Reconstitution documentée V4 — nouvelle rédaction V5</x:v>
      </x:c>
      <x:c r="G1787" s="15" t="n">
        <x:v>10</x:v>
      </x:c>
      <x:c r="H1787" s="15" t="n">
        <x:v>59</x:v>
      </x:c>
    </x:row>
    <x:row r="1788" ht="52" customHeight="1">
      <x:c r="A1788" s="13" t="str">
        <x:v>HOME-CM19-P1</x:v>
      </x:c>
      <x:c r="B1788" s="13" t="str">
        <x:v>Seuil et accueil</x:v>
      </x:c>
      <x:c r="C1788" s="13" t="str">
        <x:v>Maison et clan</x:v>
      </x:c>
      <x:c r="D1788" s="13" t="str">
        <x:v>Pièces des maisons</x:v>
      </x:c>
      <x:c r="E1788" s="13" t="str">
        <x:v>Lire Maison et clan</x:v>
      </x:c>
      <x:c r="F1788" s="13" t="str">
        <x:v>Reconstitution documentée V4 — nouvelle rédaction V5</x:v>
      </x:c>
      <x:c r="G1788" s="15" t="n">
        <x:v>10</x:v>
      </x:c>
      <x:c r="H1788" s="15" t="n">
        <x:v>60</x:v>
      </x:c>
    </x:row>
    <x:row r="1789" ht="52" customHeight="1">
      <x:c r="A1789" s="13" t="str">
        <x:v>HOME-CM19-P2</x:v>
      </x:c>
      <x:c r="B1789" s="13" t="str">
        <x:v>Pièce de repos et mémoire</x:v>
      </x:c>
      <x:c r="C1789" s="13" t="str">
        <x:v>Maison et clan</x:v>
      </x:c>
      <x:c r="D1789" s="13" t="str">
        <x:v>Pièces des maisons</x:v>
      </x:c>
      <x:c r="E1789" s="13" t="str">
        <x:v>Lire Maison et clan</x:v>
      </x:c>
      <x:c r="F1789" s="13" t="str">
        <x:v>Reconstitution documentée V4 — nouvelle rédaction V5</x:v>
      </x:c>
      <x:c r="G1789" s="15" t="n">
        <x:v>10</x:v>
      </x:c>
      <x:c r="H1789" s="15" t="n">
        <x:v>61</x:v>
      </x:c>
    </x:row>
    <x:row r="1790" ht="52" customHeight="1">
      <x:c r="A1790" s="13" t="str">
        <x:v>HOME-CM19-P3</x:v>
      </x:c>
      <x:c r="B1790" s="13" t="str">
        <x:v>Atelier et présentation</x:v>
      </x:c>
      <x:c r="C1790" s="13" t="str">
        <x:v>Maison et clan</x:v>
      </x:c>
      <x:c r="D1790" s="13" t="str">
        <x:v>Pièces des maisons</x:v>
      </x:c>
      <x:c r="E1790" s="13" t="str">
        <x:v>Lire Maison et clan</x:v>
      </x:c>
      <x:c r="F1790" s="13" t="str">
        <x:v>Reconstitution documentée V4 — nouvelle rédaction V5</x:v>
      </x:c>
      <x:c r="G1790" s="15" t="n">
        <x:v>10</x:v>
      </x:c>
      <x:c r="H1790" s="15" t="n">
        <x:v>62</x:v>
      </x:c>
    </x:row>
    <x:row r="1791" ht="52" customHeight="1">
      <x:c r="A1791" s="13" t="str">
        <x:v>HOME-CM20-P1</x:v>
      </x:c>
      <x:c r="B1791" s="13" t="str">
        <x:v>Seuil et accueil</x:v>
      </x:c>
      <x:c r="C1791" s="13" t="str">
        <x:v>Maison et clan</x:v>
      </x:c>
      <x:c r="D1791" s="13" t="str">
        <x:v>Pièces des maisons</x:v>
      </x:c>
      <x:c r="E1791" s="13" t="str">
        <x:v>Lire Maison et clan</x:v>
      </x:c>
      <x:c r="F1791" s="13" t="str">
        <x:v>Reconstitution documentée V4 — nouvelle rédaction V5</x:v>
      </x:c>
      <x:c r="G1791" s="15" t="n">
        <x:v>10</x:v>
      </x:c>
      <x:c r="H1791" s="15" t="n">
        <x:v>63</x:v>
      </x:c>
    </x:row>
    <x:row r="1792" ht="52" customHeight="1">
      <x:c r="A1792" s="13" t="str">
        <x:v>HOME-CM20-P2</x:v>
      </x:c>
      <x:c r="B1792" s="13" t="str">
        <x:v>Pièce de repos et mémoire</x:v>
      </x:c>
      <x:c r="C1792" s="13" t="str">
        <x:v>Maison et clan</x:v>
      </x:c>
      <x:c r="D1792" s="13" t="str">
        <x:v>Pièces des maisons</x:v>
      </x:c>
      <x:c r="E1792" s="13" t="str">
        <x:v>Lire Maison et clan</x:v>
      </x:c>
      <x:c r="F1792" s="13" t="str">
        <x:v>Reconstitution documentée V4 — nouvelle rédaction V5</x:v>
      </x:c>
      <x:c r="G1792" s="15" t="n">
        <x:v>10</x:v>
      </x:c>
      <x:c r="H1792" s="15" t="n">
        <x:v>64</x:v>
      </x:c>
    </x:row>
    <x:row r="1793" ht="52" customHeight="1">
      <x:c r="A1793" s="13" t="str">
        <x:v>HOME-CM20-P3</x:v>
      </x:c>
      <x:c r="B1793" s="13" t="str">
        <x:v>Atelier et présentation</x:v>
      </x:c>
      <x:c r="C1793" s="13" t="str">
        <x:v>Maison et clan</x:v>
      </x:c>
      <x:c r="D1793" s="13" t="str">
        <x:v>Pièces des maisons</x:v>
      </x:c>
      <x:c r="E1793" s="13" t="str">
        <x:v>Lire Maison et clan</x:v>
      </x:c>
      <x:c r="F1793" s="13" t="str">
        <x:v>Reconstitution documentée V4 — nouvelle rédaction V5</x:v>
      </x:c>
      <x:c r="G1793" s="15" t="n">
        <x:v>10</x:v>
      </x:c>
      <x:c r="H1793" s="15" t="n">
        <x:v>65</x:v>
      </x:c>
    </x:row>
    <x:row r="1794" ht="52" customHeight="1">
      <x:c r="A1794" s="13" t="str">
        <x:v>HOME-E01</x:v>
      </x:c>
      <x:c r="B1794" s="13" t="str">
        <x:v>Premier soir au seuil</x:v>
      </x:c>
      <x:c r="C1794" s="13" t="str">
        <x:v>Maison et clan</x:v>
      </x:c>
      <x:c r="D1794" s="13" t="str">
        <x:v>Vie dans la maison</x:v>
      </x:c>
      <x:c r="E1794" s="13" t="str">
        <x:v>Lire Maison et clan</x:v>
      </x:c>
      <x:c r="F1794" s="13" t="str">
        <x:v>Reconstitution documentée V4 — nouvelle rédaction V5</x:v>
      </x:c>
      <x:c r="G1794" s="15" t="n">
        <x:v>7</x:v>
      </x:c>
      <x:c r="H1794" s="15" t="n">
        <x:v>6</x:v>
      </x:c>
    </x:row>
    <x:row r="1795" ht="52" customHeight="1">
      <x:c r="A1795" s="13" t="str">
        <x:v>HOME-E02</x:v>
      </x:c>
      <x:c r="B1795" s="13" t="str">
        <x:v>Le paquet qui attend</x:v>
      </x:c>
      <x:c r="C1795" s="13" t="str">
        <x:v>Maison et clan</x:v>
      </x:c>
      <x:c r="D1795" s="13" t="str">
        <x:v>Vie dans la maison</x:v>
      </x:c>
      <x:c r="E1795" s="13" t="str">
        <x:v>Lire Maison et clan</x:v>
      </x:c>
      <x:c r="F1795" s="13" t="str">
        <x:v>Reconstitution documentée V4 — nouvelle rédaction V5</x:v>
      </x:c>
      <x:c r="G1795" s="15" t="n">
        <x:v>7</x:v>
      </x:c>
      <x:c r="H1795" s="15" t="n">
        <x:v>7</x:v>
      </x:c>
    </x:row>
    <x:row r="1796" ht="52" customHeight="1">
      <x:c r="A1796" s="13" t="str">
        <x:v>HOME-E03</x:v>
      </x:c>
      <x:c r="B1796" s="13" t="str">
        <x:v>Le mentor reconnaît une trace</x:v>
      </x:c>
      <x:c r="C1796" s="13" t="str">
        <x:v>Maison et clan</x:v>
      </x:c>
      <x:c r="D1796" s="13" t="str">
        <x:v>Vie dans la maison</x:v>
      </x:c>
      <x:c r="E1796" s="13" t="str">
        <x:v>Lire Maison et clan</x:v>
      </x:c>
      <x:c r="F1796" s="13" t="str">
        <x:v>Reconstitution documentée V4 — nouvelle rédaction V5</x:v>
      </x:c>
      <x:c r="G1796" s="15" t="n">
        <x:v>7</x:v>
      </x:c>
      <x:c r="H1796" s="15" t="n">
        <x:v>8</x:v>
      </x:c>
    </x:row>
    <x:row r="1797" ht="52" customHeight="1">
      <x:c r="A1797" s="13" t="str">
        <x:v>HOME-E04</x:v>
      </x:c>
      <x:c r="B1797" s="13" t="str">
        <x:v>Un rival au passage</x:v>
      </x:c>
      <x:c r="C1797" s="13" t="str">
        <x:v>Maison et clan</x:v>
      </x:c>
      <x:c r="D1797" s="13" t="str">
        <x:v>Vie dans la maison</x:v>
      </x:c>
      <x:c r="E1797" s="13" t="str">
        <x:v>Lire Maison et clan</x:v>
      </x:c>
      <x:c r="F1797" s="13" t="str">
        <x:v>Reconstitution documentée V4 — nouvelle rédaction V5</x:v>
      </x:c>
      <x:c r="G1797" s="15" t="n">
        <x:v>7</x:v>
      </x:c>
      <x:c r="H1797" s="15" t="n">
        <x:v>9</x:v>
      </x:c>
    </x:row>
    <x:row r="1798" ht="52" customHeight="1">
      <x:c r="A1798" s="13" t="str">
        <x:v>HOME-E05</x:v>
      </x:c>
      <x:c r="B1798" s="13" t="str">
        <x:v>Une sangle usée</x:v>
      </x:c>
      <x:c r="C1798" s="13" t="str">
        <x:v>Maison et clan</x:v>
      </x:c>
      <x:c r="D1798" s="13" t="str">
        <x:v>Vie dans la maison</x:v>
      </x:c>
      <x:c r="E1798" s="13" t="str">
        <x:v>Lire Maison et clan</x:v>
      </x:c>
      <x:c r="F1798" s="13" t="str">
        <x:v>Reconstitution documentée V4 — nouvelle rédaction V5</x:v>
      </x:c>
      <x:c r="G1798" s="15" t="n">
        <x:v>7</x:v>
      </x:c>
      <x:c r="H1798" s="15" t="n">
        <x:v>10</x:v>
      </x:c>
    </x:row>
    <x:row r="1799" ht="52" customHeight="1">
      <x:c r="A1799" s="13" t="str">
        <x:v>HOME-E06</x:v>
      </x:c>
      <x:c r="B1799" s="13" t="str">
        <x:v>La lumière tombe autrement</x:v>
      </x:c>
      <x:c r="C1799" s="13" t="str">
        <x:v>Maison et clan</x:v>
      </x:c>
      <x:c r="D1799" s="13" t="str">
        <x:v>Vie dans la maison</x:v>
      </x:c>
      <x:c r="E1799" s="13" t="str">
        <x:v>Lire Maison et clan</x:v>
      </x:c>
      <x:c r="F1799" s="13" t="str">
        <x:v>Reconstitution documentée V4 — nouvelle rédaction V5</x:v>
      </x:c>
      <x:c r="G1799" s="15" t="n">
        <x:v>7</x:v>
      </x:c>
      <x:c r="H1799" s="15" t="n">
        <x:v>11</x:v>
      </x:c>
    </x:row>
    <x:row r="1800" ht="52" customHeight="1">
      <x:c r="A1800" s="13" t="str">
        <x:v>HOME-E07</x:v>
      </x:c>
      <x:c r="B1800" s="13" t="str">
        <x:v>L’apprenti trop pressé</x:v>
      </x:c>
      <x:c r="C1800" s="13" t="str">
        <x:v>Maison et clan</x:v>
      </x:c>
      <x:c r="D1800" s="13" t="str">
        <x:v>Vie dans la maison</x:v>
      </x:c>
      <x:c r="E1800" s="13" t="str">
        <x:v>Lire Maison et clan</x:v>
      </x:c>
      <x:c r="F1800" s="13" t="str">
        <x:v>Reconstitution documentée V4 — nouvelle rédaction V5</x:v>
      </x:c>
      <x:c r="G1800" s="15" t="n">
        <x:v>7</x:v>
      </x:c>
      <x:c r="H1800" s="15" t="n">
        <x:v>12</x:v>
      </x:c>
    </x:row>
    <x:row r="1801" ht="52" customHeight="1">
      <x:c r="A1801" s="13" t="str">
        <x:v>HOME-E08</x:v>
      </x:c>
      <x:c r="B1801" s="13" t="str">
        <x:v>Bruit derrière la cloison</x:v>
      </x:c>
      <x:c r="C1801" s="13" t="str">
        <x:v>Maison et clan</x:v>
      </x:c>
      <x:c r="D1801" s="13" t="str">
        <x:v>Vie dans la maison</x:v>
      </x:c>
      <x:c r="E1801" s="13" t="str">
        <x:v>Lire Maison et clan</x:v>
      </x:c>
      <x:c r="F1801" s="13" t="str">
        <x:v>Reconstitution documentée V4 — nouvelle rédaction V5</x:v>
      </x:c>
      <x:c r="G1801" s="15" t="n">
        <x:v>7</x:v>
      </x:c>
      <x:c r="H1801" s="15" t="n">
        <x:v>13</x:v>
      </x:c>
    </x:row>
    <x:row r="1802" ht="52" customHeight="1">
      <x:c r="A1802" s="13" t="str">
        <x:v>HOME-E09</x:v>
      </x:c>
      <x:c r="B1802" s="13" t="str">
        <x:v>Le souvenir d’une chasse ratée</x:v>
      </x:c>
      <x:c r="C1802" s="13" t="str">
        <x:v>Maison et clan</x:v>
      </x:c>
      <x:c r="D1802" s="13" t="str">
        <x:v>Vie dans la maison</x:v>
      </x:c>
      <x:c r="E1802" s="13" t="str">
        <x:v>Lire Maison et clan</x:v>
      </x:c>
      <x:c r="F1802" s="13" t="str">
        <x:v>Reconstitution documentée V4 — nouvelle rédaction V5</x:v>
      </x:c>
      <x:c r="G1802" s="15" t="n">
        <x:v>7</x:v>
      </x:c>
      <x:c r="H1802" s="15" t="n">
        <x:v>14</x:v>
      </x:c>
    </x:row>
    <x:row r="1803" ht="52" customHeight="1">
      <x:c r="A1803" s="13" t="str">
        <x:v>HOME-E10</x:v>
      </x:c>
      <x:c r="B1803" s="13" t="str">
        <x:v>Une invitation à plusieurs</x:v>
      </x:c>
      <x:c r="C1803" s="13" t="str">
        <x:v>Maison et clan</x:v>
      </x:c>
      <x:c r="D1803" s="13" t="str">
        <x:v>Vie dans la maison</x:v>
      </x:c>
      <x:c r="E1803" s="13" t="str">
        <x:v>Lire Maison et clan</x:v>
      </x:c>
      <x:c r="F1803" s="13" t="str">
        <x:v>Reconstitution documentée V4 — nouvelle rédaction V5</x:v>
      </x:c>
      <x:c r="G1803" s="15" t="n">
        <x:v>7</x:v>
      </x:c>
      <x:c r="H1803" s="15" t="n">
        <x:v>15</x:v>
      </x:c>
    </x:row>
    <x:row r="1804" ht="52" customHeight="1">
      <x:c r="A1804" s="13" t="str">
        <x:v>HOME-E11</x:v>
      </x:c>
      <x:c r="B1804" s="13" t="str">
        <x:v>Le meuble ne passe pas</x:v>
      </x:c>
      <x:c r="C1804" s="13" t="str">
        <x:v>Maison et clan</x:v>
      </x:c>
      <x:c r="D1804" s="13" t="str">
        <x:v>Vie dans la maison</x:v>
      </x:c>
      <x:c r="E1804" s="13" t="str">
        <x:v>Lire Maison et clan</x:v>
      </x:c>
      <x:c r="F1804" s="13" t="str">
        <x:v>Reconstitution documentée V4 — nouvelle rédaction V5</x:v>
      </x:c>
      <x:c r="G1804" s="15" t="n">
        <x:v>7</x:v>
      </x:c>
      <x:c r="H1804" s="15" t="n">
        <x:v>16</x:v>
      </x:c>
    </x:row>
    <x:row r="1805" ht="52" customHeight="1">
      <x:c r="A1805" s="13" t="str">
        <x:v>HOME-E12</x:v>
      </x:c>
      <x:c r="B1805" s="13" t="str">
        <x:v>Une visite après la tempête</x:v>
      </x:c>
      <x:c r="C1805" s="13" t="str">
        <x:v>Maison et clan</x:v>
      </x:c>
      <x:c r="D1805" s="13" t="str">
        <x:v>Vie dans la maison</x:v>
      </x:c>
      <x:c r="E1805" s="13" t="str">
        <x:v>Lire Maison et clan</x:v>
      </x:c>
      <x:c r="F1805" s="13" t="str">
        <x:v>Reconstitution documentée V4 — nouvelle rédaction V5</x:v>
      </x:c>
      <x:c r="G1805" s="15" t="n">
        <x:v>7</x:v>
      </x:c>
      <x:c r="H1805" s="15" t="n">
        <x:v>17</x:v>
      </x:c>
    </x:row>
    <x:row r="1806" ht="52" customHeight="1">
      <x:c r="A1806" s="13" t="str">
        <x:v>HOME-E13</x:v>
      </x:c>
      <x:c r="B1806" s="13" t="str">
        <x:v>Un nom manque à la plaque</x:v>
      </x:c>
      <x:c r="C1806" s="13" t="str">
        <x:v>Maison et clan</x:v>
      </x:c>
      <x:c r="D1806" s="13" t="str">
        <x:v>Vie dans la maison</x:v>
      </x:c>
      <x:c r="E1806" s="13" t="str">
        <x:v>Lire Maison et clan</x:v>
      </x:c>
      <x:c r="F1806" s="13" t="str">
        <x:v>Reconstitution documentée V4 — nouvelle rédaction V5</x:v>
      </x:c>
      <x:c r="G1806" s="15" t="n">
        <x:v>7</x:v>
      </x:c>
      <x:c r="H1806" s="15" t="n">
        <x:v>18</x:v>
      </x:c>
    </x:row>
    <x:row r="1807" ht="52" customHeight="1">
      <x:c r="A1807" s="13" t="str">
        <x:v>HOME-E14</x:v>
      </x:c>
      <x:c r="B1807" s="13" t="str">
        <x:v>Un survivant choisit ailleurs</x:v>
      </x:c>
      <x:c r="C1807" s="13" t="str">
        <x:v>Maison et clan</x:v>
      </x:c>
      <x:c r="D1807" s="13" t="str">
        <x:v>Vie dans la maison</x:v>
      </x:c>
      <x:c r="E1807" s="13" t="str">
        <x:v>Lire Maison et clan</x:v>
      </x:c>
      <x:c r="F1807" s="13" t="str">
        <x:v>Reconstitution documentée V4 — nouvelle rédaction V5</x:v>
      </x:c>
      <x:c r="G1807" s="15" t="n">
        <x:v>7</x:v>
      </x:c>
      <x:c r="H1807" s="15" t="n">
        <x:v>19</x:v>
      </x:c>
    </x:row>
    <x:row r="1808" ht="52" customHeight="1">
      <x:c r="A1808" s="13" t="str">
        <x:v>HOME-E15</x:v>
      </x:c>
      <x:c r="B1808" s="13" t="str">
        <x:v>Le poids d’un ancien nom</x:v>
      </x:c>
      <x:c r="C1808" s="13" t="str">
        <x:v>Maison et clan</x:v>
      </x:c>
      <x:c r="D1808" s="13" t="str">
        <x:v>Vie dans la maison</x:v>
      </x:c>
      <x:c r="E1808" s="13" t="str">
        <x:v>Lire Maison et clan</x:v>
      </x:c>
      <x:c r="F1808" s="13" t="str">
        <x:v>Reconstitution documentée V4 — nouvelle rédaction V5</x:v>
      </x:c>
      <x:c r="G1808" s="15" t="n">
        <x:v>7</x:v>
      </x:c>
      <x:c r="H1808" s="15" t="n">
        <x:v>20</x:v>
      </x:c>
    </x:row>
    <x:row r="1809" ht="52" customHeight="1">
      <x:c r="A1809" s="13" t="str">
        <x:v>HOME-E16</x:v>
      </x:c>
      <x:c r="B1809" s="13" t="str">
        <x:v>Une nouvelle du dehors</x:v>
      </x:c>
      <x:c r="C1809" s="13" t="str">
        <x:v>Maison et clan</x:v>
      </x:c>
      <x:c r="D1809" s="13" t="str">
        <x:v>Vie dans la maison</x:v>
      </x:c>
      <x:c r="E1809" s="13" t="str">
        <x:v>Lire Maison et clan</x:v>
      </x:c>
      <x:c r="F1809" s="13" t="str">
        <x:v>Reconstitution documentée V4 — nouvelle rédaction V5</x:v>
      </x:c>
      <x:c r="G1809" s="15" t="n">
        <x:v>7</x:v>
      </x:c>
      <x:c r="H1809" s="15" t="n">
        <x:v>21</x:v>
      </x:c>
    </x:row>
    <x:row r="1810" ht="52" customHeight="1">
      <x:c r="A1810" s="13" t="str">
        <x:v>HOME-E17</x:v>
      </x:c>
      <x:c r="B1810" s="13" t="str">
        <x:v>Le jeune du quartier observe</x:v>
      </x:c>
      <x:c r="C1810" s="13" t="str">
        <x:v>Maison et clan</x:v>
      </x:c>
      <x:c r="D1810" s="13" t="str">
        <x:v>Vie dans la maison</x:v>
      </x:c>
      <x:c r="E1810" s="13" t="str">
        <x:v>Lire Maison et clan</x:v>
      </x:c>
      <x:c r="F1810" s="13" t="str">
        <x:v>Reconstitution documentée V4 — nouvelle rédaction V5</x:v>
      </x:c>
      <x:c r="G1810" s="15" t="n">
        <x:v>7</x:v>
      </x:c>
      <x:c r="H1810" s="15" t="n">
        <x:v>22</x:v>
      </x:c>
    </x:row>
    <x:row r="1811" ht="52" customHeight="1">
      <x:c r="A1811" s="13" t="str">
        <x:v>HOME-E18</x:v>
      </x:c>
      <x:c r="B1811" s="13" t="str">
        <x:v>Une monture s’impatiente</x:v>
      </x:c>
      <x:c r="C1811" s="13" t="str">
        <x:v>Maison et clan</x:v>
      </x:c>
      <x:c r="D1811" s="13" t="str">
        <x:v>Vie dans la maison</x:v>
      </x:c>
      <x:c r="E1811" s="13" t="str">
        <x:v>Lire Maison et clan</x:v>
      </x:c>
      <x:c r="F1811" s="13" t="str">
        <x:v>Reconstitution documentée V4 — nouvelle rédaction V5</x:v>
      </x:c>
      <x:c r="G1811" s="15" t="n">
        <x:v>7</x:v>
      </x:c>
      <x:c r="H1811" s="15" t="n">
        <x:v>23</x:v>
      </x:c>
    </x:row>
    <x:row r="1812" ht="52" customHeight="1">
      <x:c r="A1812" s="13" t="str">
        <x:v>HOME-E19</x:v>
      </x:c>
      <x:c r="B1812" s="13" t="str">
        <x:v>Le retour sans tout l’équipage</x:v>
      </x:c>
      <x:c r="C1812" s="13" t="str">
        <x:v>Maison et clan</x:v>
      </x:c>
      <x:c r="D1812" s="13" t="str">
        <x:v>Vie dans la maison</x:v>
      </x:c>
      <x:c r="E1812" s="13" t="str">
        <x:v>Lire Maison et clan</x:v>
      </x:c>
      <x:c r="F1812" s="13" t="str">
        <x:v>Reconstitution documentée V4 — nouvelle rédaction V5</x:v>
      </x:c>
      <x:c r="G1812" s="15" t="n">
        <x:v>7</x:v>
      </x:c>
      <x:c r="H1812" s="15" t="n">
        <x:v>24</x:v>
      </x:c>
    </x:row>
    <x:row r="1813" ht="52" customHeight="1">
      <x:c r="A1813" s="13" t="str">
        <x:v>HOME-E20</x:v>
      </x:c>
      <x:c r="B1813" s="13" t="str">
        <x:v>Changer de communauté</x:v>
      </x:c>
      <x:c r="C1813" s="13" t="str">
        <x:v>Maison et clan</x:v>
      </x:c>
      <x:c r="D1813" s="13" t="str">
        <x:v>Vie dans la maison</x:v>
      </x:c>
      <x:c r="E1813" s="13" t="str">
        <x:v>Lire Maison et clan</x:v>
      </x:c>
      <x:c r="F1813" s="13" t="str">
        <x:v>Reconstitution documentée V4 — nouvelle rédaction V5</x:v>
      </x:c>
      <x:c r="G1813" s="15" t="n">
        <x:v>7</x:v>
      </x:c>
      <x:c r="H1813" s="15" t="n">
        <x:v>25</x:v>
      </x:c>
    </x:row>
    <x:row r="1814" ht="52" customHeight="1">
      <x:c r="A1814" s="13" t="str">
        <x:v>HOME-E21</x:v>
      </x:c>
      <x:c r="B1814" s="13" t="str">
        <x:v>Le passage du visiteur</x:v>
      </x:c>
      <x:c r="C1814" s="13" t="str">
        <x:v>Maison et clan</x:v>
      </x:c>
      <x:c r="D1814" s="13" t="str">
        <x:v>Vie dans la maison</x:v>
      </x:c>
      <x:c r="E1814" s="13" t="str">
        <x:v>Lire Maison et clan</x:v>
      </x:c>
      <x:c r="F1814" s="13" t="str">
        <x:v>Reconstitution documentée V4 — nouvelle rédaction V5</x:v>
      </x:c>
      <x:c r="G1814" s="15" t="n">
        <x:v>7</x:v>
      </x:c>
      <x:c r="H1814" s="15" t="n">
        <x:v>26</x:v>
      </x:c>
    </x:row>
    <x:row r="1815" ht="52" customHeight="1">
      <x:c r="A1815" s="13" t="str">
        <x:v>HOME-E22</x:v>
      </x:c>
      <x:c r="B1815" s="13" t="str">
        <x:v>Un objet revient au propriétaire</x:v>
      </x:c>
      <x:c r="C1815" s="13" t="str">
        <x:v>Maison et clan</x:v>
      </x:c>
      <x:c r="D1815" s="13" t="str">
        <x:v>Vie dans la maison</x:v>
      </x:c>
      <x:c r="E1815" s="13" t="str">
        <x:v>Lire Maison et clan</x:v>
      </x:c>
      <x:c r="F1815" s="13" t="str">
        <x:v>Reconstitution documentée V4 — nouvelle rédaction V5</x:v>
      </x:c>
      <x:c r="G1815" s="15" t="n">
        <x:v>7</x:v>
      </x:c>
      <x:c r="H1815" s="15" t="n">
        <x:v>27</x:v>
      </x:c>
    </x:row>
    <x:row r="1816" ht="52" customHeight="1">
      <x:c r="A1816" s="13" t="str">
        <x:v>HOME-E23</x:v>
      </x:c>
      <x:c r="B1816" s="13" t="str">
        <x:v>La place vide a une histoire</x:v>
      </x:c>
      <x:c r="C1816" s="13" t="str">
        <x:v>Maison et clan</x:v>
      </x:c>
      <x:c r="D1816" s="13" t="str">
        <x:v>Vie dans la maison</x:v>
      </x:c>
      <x:c r="E1816" s="13" t="str">
        <x:v>Lire Maison et clan</x:v>
      </x:c>
      <x:c r="F1816" s="13" t="str">
        <x:v>Reconstitution documentée V4 — nouvelle rédaction V5</x:v>
      </x:c>
      <x:c r="G1816" s="15" t="n">
        <x:v>7</x:v>
      </x:c>
      <x:c r="H1816" s="15" t="n">
        <x:v>28</x:v>
      </x:c>
    </x:row>
    <x:row r="1817" ht="52" customHeight="1">
      <x:c r="A1817" s="13" t="str">
        <x:v>HOME-E24</x:v>
      </x:c>
      <x:c r="B1817" s="13" t="str">
        <x:v>Un foyer transmis</x:v>
      </x:c>
      <x:c r="C1817" s="13" t="str">
        <x:v>Maison et clan</x:v>
      </x:c>
      <x:c r="D1817" s="13" t="str">
        <x:v>Vie dans la maison</x:v>
      </x:c>
      <x:c r="E1817" s="13" t="str">
        <x:v>Lire Maison et clan</x:v>
      </x:c>
      <x:c r="F1817" s="13" t="str">
        <x:v>Reconstitution documentée V4 — nouvelle rédaction V5</x:v>
      </x:c>
      <x:c r="G1817" s="15" t="n">
        <x:v>7</x:v>
      </x:c>
      <x:c r="H1817" s="15" t="n">
        <x:v>29</x:v>
      </x:c>
    </x:row>
    <x:row r="1818" ht="52" customHeight="1">
      <x:c r="A1818" s="13" t="str">
        <x:v>CNS-R01</x:v>
      </x:c>
      <x:c r="B1818" s="13" t="str">
        <x:v>Acquisition tardive</x:v>
      </x:c>
      <x:c r="C1818" s="13" t="str">
        <x:v>Maison et clan</x:v>
      </x:c>
      <x:c r="D1818" s="13" t="str">
        <x:v>Règles du navire de clan</x:v>
      </x:c>
      <x:c r="E1818" s="13" t="str">
        <x:v>Lire Maison et clan</x:v>
      </x:c>
      <x:c r="F1818" s="13" t="str">
        <x:v>Reconstitution documentée V4 — nouvelle rédaction V5</x:v>
      </x:c>
      <x:c r="G1818" s="15" t="n">
        <x:v>6</x:v>
      </x:c>
      <x:c r="H1818" s="15" t="n">
        <x:v>6</x:v>
      </x:c>
    </x:row>
    <x:row r="1819" ht="52" customHeight="1">
      <x:c r="A1819" s="13" t="str">
        <x:v>CNS-R02</x:v>
      </x:c>
      <x:c r="B1819" s="13" t="str">
        <x:v>Quatre ponts</x:v>
      </x:c>
      <x:c r="C1819" s="13" t="str">
        <x:v>Maison et clan</x:v>
      </x:c>
      <x:c r="D1819" s="13" t="str">
        <x:v>Règles du navire de clan</x:v>
      </x:c>
      <x:c r="E1819" s="13" t="str">
        <x:v>Lire Maison et clan</x:v>
      </x:c>
      <x:c r="F1819" s="13" t="str">
        <x:v>Reconstitution documentée V4 — nouvelle rédaction V5</x:v>
      </x:c>
      <x:c r="G1819" s="15" t="n">
        <x:v>6</x:v>
      </x:c>
      <x:c r="H1819" s="15" t="n">
        <x:v>7</x:v>
      </x:c>
    </x:row>
    <x:row r="1820" ht="52" customHeight="1">
      <x:c r="A1820" s="13" t="str">
        <x:v>CNS-R03</x:v>
      </x:c>
      <x:c r="B1820" s="13" t="str">
        <x:v>Première capacité</x:v>
      </x:c>
      <x:c r="C1820" s="13" t="str">
        <x:v>Maison et clan</x:v>
      </x:c>
      <x:c r="D1820" s="13" t="str">
        <x:v>Règles du navire de clan</x:v>
      </x:c>
      <x:c r="E1820" s="13" t="str">
        <x:v>Lire Maison et clan</x:v>
      </x:c>
      <x:c r="F1820" s="13" t="str">
        <x:v>Reconstitution documentée V4 — nouvelle rédaction V5</x:v>
      </x:c>
      <x:c r="G1820" s="15" t="n">
        <x:v>6</x:v>
      </x:c>
      <x:c r="H1820" s="15" t="n">
        <x:v>8</x:v>
      </x:c>
    </x:row>
    <x:row r="1821" ht="52" customHeight="1">
      <x:c r="A1821" s="13" t="str">
        <x:v>CNS-R04</x:v>
      </x:c>
      <x:c r="B1821" s="13" t="str">
        <x:v>Deuxième capacité</x:v>
      </x:c>
      <x:c r="C1821" s="13" t="str">
        <x:v>Maison et clan</x:v>
      </x:c>
      <x:c r="D1821" s="13" t="str">
        <x:v>Règles du navire de clan</x:v>
      </x:c>
      <x:c r="E1821" s="13" t="str">
        <x:v>Lire Maison et clan</x:v>
      </x:c>
      <x:c r="F1821" s="13" t="str">
        <x:v>Reconstitution documentée V4 — nouvelle rédaction V5</x:v>
      </x:c>
      <x:c r="G1821" s="15" t="n">
        <x:v>6</x:v>
      </x:c>
      <x:c r="H1821" s="15" t="n">
        <x:v>9</x:v>
      </x:c>
    </x:row>
    <x:row r="1822" ht="52" customHeight="1">
      <x:c r="A1822" s="13" t="str">
        <x:v>CNS-R05</x:v>
      </x:c>
      <x:c r="B1822" s="13" t="str">
        <x:v>Troisième capacité</x:v>
      </x:c>
      <x:c r="C1822" s="13" t="str">
        <x:v>Maison et clan</x:v>
      </x:c>
      <x:c r="D1822" s="13" t="str">
        <x:v>Règles du navire de clan</x:v>
      </x:c>
      <x:c r="E1822" s="13" t="str">
        <x:v>Lire Maison et clan</x:v>
      </x:c>
      <x:c r="F1822" s="13" t="str">
        <x:v>Reconstitution documentée V4 — nouvelle rédaction V5</x:v>
      </x:c>
      <x:c r="G1822" s="15" t="n">
        <x:v>6</x:v>
      </x:c>
      <x:c r="H1822" s="15" t="n">
        <x:v>10</x:v>
      </x:c>
    </x:row>
    <x:row r="1823" ht="52" customHeight="1">
      <x:c r="A1823" s="13" t="str">
        <x:v>CNS-R06</x:v>
      </x:c>
      <x:c r="B1823" s="13" t="str">
        <x:v>Navire personnel distinct</x:v>
      </x:c>
      <x:c r="C1823" s="13" t="str">
        <x:v>Maison et clan</x:v>
      </x:c>
      <x:c r="D1823" s="13" t="str">
        <x:v>Règles du navire de clan</x:v>
      </x:c>
      <x:c r="E1823" s="13" t="str">
        <x:v>Lire Maison et clan</x:v>
      </x:c>
      <x:c r="F1823" s="13" t="str">
        <x:v>Reconstitution documentée V4 — nouvelle rédaction V5</x:v>
      </x:c>
      <x:c r="G1823" s="15" t="n">
        <x:v>6</x:v>
      </x:c>
      <x:c r="H1823" s="15" t="n">
        <x:v>11</x:v>
      </x:c>
    </x:row>
    <x:row r="1824" ht="52" customHeight="1">
      <x:c r="A1824" s="13" t="str">
        <x:v>CNS-R07</x:v>
      </x:c>
      <x:c r="B1824" s="13" t="str">
        <x:v>Départ matérialisé</x:v>
      </x:c>
      <x:c r="C1824" s="13" t="str">
        <x:v>Maison et clan</x:v>
      </x:c>
      <x:c r="D1824" s="13" t="str">
        <x:v>Règles du navire de clan</x:v>
      </x:c>
      <x:c r="E1824" s="13" t="str">
        <x:v>Lire Maison et clan</x:v>
      </x:c>
      <x:c r="F1824" s="13" t="str">
        <x:v>Reconstitution documentée V4 — nouvelle rédaction V5</x:v>
      </x:c>
      <x:c r="G1824" s="15" t="n">
        <x:v>6</x:v>
      </x:c>
      <x:c r="H1824" s="15" t="n">
        <x:v>12</x:v>
      </x:c>
    </x:row>
    <x:row r="1825" ht="52" customHeight="1">
      <x:c r="A1825" s="13" t="str">
        <x:v>CNS-R08</x:v>
      </x:c>
      <x:c r="B1825" s="13" t="str">
        <x:v>Équipage nommé</x:v>
      </x:c>
      <x:c r="C1825" s="13" t="str">
        <x:v>Maison et clan</x:v>
      </x:c>
      <x:c r="D1825" s="13" t="str">
        <x:v>Règles du navire de clan</x:v>
      </x:c>
      <x:c r="E1825" s="13" t="str">
        <x:v>Lire Maison et clan</x:v>
      </x:c>
      <x:c r="F1825" s="13" t="str">
        <x:v>Reconstitution documentée V4 — nouvelle rédaction V5</x:v>
      </x:c>
      <x:c r="G1825" s="15" t="n">
        <x:v>6</x:v>
      </x:c>
      <x:c r="H1825" s="15" t="n">
        <x:v>13</x:v>
      </x:c>
    </x:row>
    <x:row r="1826" ht="52" customHeight="1">
      <x:c r="A1826" s="13" t="str">
        <x:v>CNS-R09</x:v>
      </x:c>
      <x:c r="B1826" s="13" t="str">
        <x:v>Solo viable</x:v>
      </x:c>
      <x:c r="C1826" s="13" t="str">
        <x:v>Maison et clan</x:v>
      </x:c>
      <x:c r="D1826" s="13" t="str">
        <x:v>Règles du navire de clan</x:v>
      </x:c>
      <x:c r="E1826" s="13" t="str">
        <x:v>Lire Maison et clan</x:v>
      </x:c>
      <x:c r="F1826" s="13" t="str">
        <x:v>Reconstitution documentée V4 — nouvelle rédaction V5</x:v>
      </x:c>
      <x:c r="G1826" s="15" t="n">
        <x:v>6</x:v>
      </x:c>
      <x:c r="H1826" s="15" t="n">
        <x:v>14</x:v>
      </x:c>
    </x:row>
    <x:row r="1827" ht="52" customHeight="1">
      <x:c r="A1827" s="13" t="str">
        <x:v>CNS-R10</x:v>
      </x:c>
      <x:c r="B1827" s="13" t="str">
        <x:v>Commandement et confiance</x:v>
      </x:c>
      <x:c r="C1827" s="13" t="str">
        <x:v>Maison et clan</x:v>
      </x:c>
      <x:c r="D1827" s="13" t="str">
        <x:v>Règles du navire de clan</x:v>
      </x:c>
      <x:c r="E1827" s="13" t="str">
        <x:v>Lire Maison et clan</x:v>
      </x:c>
      <x:c r="F1827" s="13" t="str">
        <x:v>Reconstitution documentée V4 — nouvelle rédaction V5</x:v>
      </x:c>
      <x:c r="G1827" s="15" t="n">
        <x:v>6</x:v>
      </x:c>
      <x:c r="H1827" s="15" t="n">
        <x:v>15</x:v>
      </x:c>
    </x:row>
    <x:row r="1828" ht="52" customHeight="1">
      <x:c r="A1828" s="13" t="str">
        <x:v>CNS-R11</x:v>
      </x:c>
      <x:c r="B1828" s="13" t="str">
        <x:v>Propriété des biens</x:v>
      </x:c>
      <x:c r="C1828" s="13" t="str">
        <x:v>Maison et clan</x:v>
      </x:c>
      <x:c r="D1828" s="13" t="str">
        <x:v>Règles du navire de clan</x:v>
      </x:c>
      <x:c r="E1828" s="13" t="str">
        <x:v>Lire Maison et clan</x:v>
      </x:c>
      <x:c r="F1828" s="13" t="str">
        <x:v>Reconstitution documentée V4 — nouvelle rédaction V5</x:v>
      </x:c>
      <x:c r="G1828" s="15" t="n">
        <x:v>6</x:v>
      </x:c>
      <x:c r="H1828" s="15" t="n">
        <x:v>16</x:v>
      </x:c>
    </x:row>
    <x:row r="1829" ht="52" customHeight="1">
      <x:c r="A1829" s="13" t="str">
        <x:v>CNS-R12</x:v>
      </x:c>
      <x:c r="B1829" s="13" t="str">
        <x:v>Charte incarnée</x:v>
      </x:c>
      <x:c r="C1829" s="13" t="str">
        <x:v>Maison et clan</x:v>
      </x:c>
      <x:c r="D1829" s="13" t="str">
        <x:v>Règles du navire de clan</x:v>
      </x:c>
      <x:c r="E1829" s="13" t="str">
        <x:v>Lire Maison et clan</x:v>
      </x:c>
      <x:c r="F1829" s="13" t="str">
        <x:v>Reconstitution documentée V4 — nouvelle rédaction V5</x:v>
      </x:c>
      <x:c r="G1829" s="15" t="n">
        <x:v>6</x:v>
      </x:c>
      <x:c r="H1829" s="15" t="n">
        <x:v>17</x:v>
      </x:c>
    </x:row>
    <x:row r="1830" ht="52" customHeight="1">
      <x:c r="A1830" s="13" t="str">
        <x:v>CNS-R13</x:v>
      </x:c>
      <x:c r="B1830" s="13" t="str">
        <x:v>Ravitaillement</x:v>
      </x:c>
      <x:c r="C1830" s="13" t="str">
        <x:v>Maison et clan</x:v>
      </x:c>
      <x:c r="D1830" s="13" t="str">
        <x:v>Règles du navire de clan</x:v>
      </x:c>
      <x:c r="E1830" s="13" t="str">
        <x:v>Lire Maison et clan</x:v>
      </x:c>
      <x:c r="F1830" s="13" t="str">
        <x:v>Reconstitution documentée V4 — nouvelle rédaction V5</x:v>
      </x:c>
      <x:c r="G1830" s="15" t="n">
        <x:v>6</x:v>
      </x:c>
      <x:c r="H1830" s="15" t="n">
        <x:v>18</x:v>
      </x:c>
    </x:row>
    <x:row r="1831" ht="52" customHeight="1">
      <x:c r="A1831" s="13" t="str">
        <x:v>CNS-R14</x:v>
      </x:c>
      <x:c r="B1831" s="13" t="str">
        <x:v>Dégâts de coque</x:v>
      </x:c>
      <x:c r="C1831" s="13" t="str">
        <x:v>Maison et clan</x:v>
      </x:c>
      <x:c r="D1831" s="13" t="str">
        <x:v>Règles du navire de clan</x:v>
      </x:c>
      <x:c r="E1831" s="13" t="str">
        <x:v>Lire Maison et clan</x:v>
      </x:c>
      <x:c r="F1831" s="13" t="str">
        <x:v>Reconstitution documentée V4 — nouvelle rédaction V5</x:v>
      </x:c>
      <x:c r="G1831" s="15" t="n">
        <x:v>6</x:v>
      </x:c>
      <x:c r="H1831" s="15" t="n">
        <x:v>19</x:v>
      </x:c>
    </x:row>
    <x:row r="1832" ht="52" customHeight="1">
      <x:c r="A1832" s="13" t="str">
        <x:v>CNS-R15</x:v>
      </x:c>
      <x:c r="B1832" s="13" t="str">
        <x:v>Navigation collective</x:v>
      </x:c>
      <x:c r="C1832" s="13" t="str">
        <x:v>Maison et clan</x:v>
      </x:c>
      <x:c r="D1832" s="13" t="str">
        <x:v>Règles du navire de clan</x:v>
      </x:c>
      <x:c r="E1832" s="13" t="str">
        <x:v>Lire Maison et clan</x:v>
      </x:c>
      <x:c r="F1832" s="13" t="str">
        <x:v>Reconstitution documentée V4 — nouvelle rédaction V5</x:v>
      </x:c>
      <x:c r="G1832" s="15" t="n">
        <x:v>6</x:v>
      </x:c>
      <x:c r="H1832" s="15" t="n">
        <x:v>20</x:v>
      </x:c>
    </x:row>
    <x:row r="1833" ht="52" customHeight="1">
      <x:c r="A1833" s="13" t="str">
        <x:v>CNS-R16</x:v>
      </x:c>
      <x:c r="B1833" s="13" t="str">
        <x:v>Retour prioritaire</x:v>
      </x:c>
      <x:c r="C1833" s="13" t="str">
        <x:v>Maison et clan</x:v>
      </x:c>
      <x:c r="D1833" s="13" t="str">
        <x:v>Règles du navire de clan</x:v>
      </x:c>
      <x:c r="E1833" s="13" t="str">
        <x:v>Lire Maison et clan</x:v>
      </x:c>
      <x:c r="F1833" s="13" t="str">
        <x:v>Reconstitution documentée V4 — nouvelle rédaction V5</x:v>
      </x:c>
      <x:c r="G1833" s="15" t="n">
        <x:v>6</x:v>
      </x:c>
      <x:c r="H1833" s="15" t="n">
        <x:v>21</x:v>
      </x:c>
    </x:row>
    <x:row r="1834" ht="52" customHeight="1">
      <x:c r="A1834" s="13" t="str">
        <x:v>CNS-R17</x:v>
      </x:c>
      <x:c r="B1834" s="13" t="str">
        <x:v>Soins et repos</x:v>
      </x:c>
      <x:c r="C1834" s="13" t="str">
        <x:v>Maison et clan</x:v>
      </x:c>
      <x:c r="D1834" s="13" t="str">
        <x:v>Règles du navire de clan</x:v>
      </x:c>
      <x:c r="E1834" s="13" t="str">
        <x:v>Lire Maison et clan</x:v>
      </x:c>
      <x:c r="F1834" s="13" t="str">
        <x:v>Reconstitution documentée V4 — nouvelle rédaction V5</x:v>
      </x:c>
      <x:c r="G1834" s="15" t="n">
        <x:v>6</x:v>
      </x:c>
      <x:c r="H1834" s="15" t="n">
        <x:v>22</x:v>
      </x:c>
    </x:row>
    <x:row r="1835" ht="52" customHeight="1">
      <x:c r="A1835" s="13" t="str">
        <x:v>CNS-R18</x:v>
      </x:c>
      <x:c r="B1835" s="13" t="str">
        <x:v>Entraînement</x:v>
      </x:c>
      <x:c r="C1835" s="13" t="str">
        <x:v>Maison et clan</x:v>
      </x:c>
      <x:c r="D1835" s="13" t="str">
        <x:v>Règles du navire de clan</x:v>
      </x:c>
      <x:c r="E1835" s="13" t="str">
        <x:v>Lire Maison et clan</x:v>
      </x:c>
      <x:c r="F1835" s="13" t="str">
        <x:v>Reconstitution documentée V4 — nouvelle rédaction V5</x:v>
      </x:c>
      <x:c r="G1835" s="15" t="n">
        <x:v>6</x:v>
      </x:c>
      <x:c r="H1835" s="15" t="n">
        <x:v>23</x:v>
      </x:c>
    </x:row>
    <x:row r="1836" ht="52" customHeight="1">
      <x:c r="A1836" s="13" t="str">
        <x:v>CNS-R19</x:v>
      </x:c>
      <x:c r="B1836" s="13" t="str">
        <x:v>Duels à bord</x:v>
      </x:c>
      <x:c r="C1836" s="13" t="str">
        <x:v>Maison et clan</x:v>
      </x:c>
      <x:c r="D1836" s="13" t="str">
        <x:v>Règles du navire de clan</x:v>
      </x:c>
      <x:c r="E1836" s="13" t="str">
        <x:v>Lire Maison et clan</x:v>
      </x:c>
      <x:c r="F1836" s="13" t="str">
        <x:v>Reconstitution documentée V4 — nouvelle rédaction V5</x:v>
      </x:c>
      <x:c r="G1836" s="15" t="n">
        <x:v>6</x:v>
      </x:c>
      <x:c r="H1836" s="15" t="n">
        <x:v>24</x:v>
      </x:c>
    </x:row>
    <x:row r="1837" ht="52" customHeight="1">
      <x:c r="A1837" s="13" t="str">
        <x:v>CNS-R20</x:v>
      </x:c>
      <x:c r="B1837" s="13" t="str">
        <x:v>Trophées collectifs</x:v>
      </x:c>
      <x:c r="C1837" s="13" t="str">
        <x:v>Maison et clan</x:v>
      </x:c>
      <x:c r="D1837" s="13" t="str">
        <x:v>Règles du navire de clan</x:v>
      </x:c>
      <x:c r="E1837" s="13" t="str">
        <x:v>Lire Maison et clan</x:v>
      </x:c>
      <x:c r="F1837" s="13" t="str">
        <x:v>Reconstitution documentée V4 — nouvelle rédaction V5</x:v>
      </x:c>
      <x:c r="G1837" s="15" t="n">
        <x:v>6</x:v>
      </x:c>
      <x:c r="H1837" s="15" t="n">
        <x:v>25</x:v>
      </x:c>
    </x:row>
    <x:row r="1838" ht="52" customHeight="1">
      <x:c r="A1838" s="13" t="str">
        <x:v>CNS-R21</x:v>
      </x:c>
      <x:c r="B1838" s="13" t="str">
        <x:v>Rapports de guerre</x:v>
      </x:c>
      <x:c r="C1838" s="13" t="str">
        <x:v>Maison et clan</x:v>
      </x:c>
      <x:c r="D1838" s="13" t="str">
        <x:v>Règles du navire de clan</x:v>
      </x:c>
      <x:c r="E1838" s="13" t="str">
        <x:v>Lire Maison et clan</x:v>
      </x:c>
      <x:c r="F1838" s="13" t="str">
        <x:v>Reconstitution documentée V4 — nouvelle rédaction V5</x:v>
      </x:c>
      <x:c r="G1838" s="15" t="n">
        <x:v>6</x:v>
      </x:c>
      <x:c r="H1838" s="15" t="n">
        <x:v>26</x:v>
      </x:c>
    </x:row>
    <x:row r="1839" ht="52" customHeight="1">
      <x:c r="A1839" s="13" t="str">
        <x:v>CNS-R22</x:v>
      </x:c>
      <x:c r="B1839" s="13" t="str">
        <x:v>Warp facultatif</x:v>
      </x:c>
      <x:c r="C1839" s="13" t="str">
        <x:v>Maison et clan</x:v>
      </x:c>
      <x:c r="D1839" s="13" t="str">
        <x:v>Règles du navire de clan</x:v>
      </x:c>
      <x:c r="E1839" s="13" t="str">
        <x:v>Lire Maison et clan</x:v>
      </x:c>
      <x:c r="F1839" s="13" t="str">
        <x:v>Reconstitution documentée V4 — nouvelle rédaction V5</x:v>
      </x:c>
      <x:c r="G1839" s="15" t="n">
        <x:v>6</x:v>
      </x:c>
      <x:c r="H1839" s="15" t="n">
        <x:v>27</x:v>
      </x:c>
    </x:row>
    <x:row r="1840" ht="52" customHeight="1">
      <x:c r="A1840" s="13" t="str">
        <x:v>CNS-R23</x:v>
      </x:c>
      <x:c r="B1840" s="13" t="str">
        <x:v>Pas de duplication temporelle</x:v>
      </x:c>
      <x:c r="C1840" s="13" t="str">
        <x:v>Maison et clan</x:v>
      </x:c>
      <x:c r="D1840" s="13" t="str">
        <x:v>Règles du navire de clan</x:v>
      </x:c>
      <x:c r="E1840" s="13" t="str">
        <x:v>Lire Maison et clan</x:v>
      </x:c>
      <x:c r="F1840" s="13" t="str">
        <x:v>Reconstitution documentée V4 — nouvelle rédaction V5</x:v>
      </x:c>
      <x:c r="G1840" s="15" t="n">
        <x:v>6</x:v>
      </x:c>
      <x:c r="H1840" s="15" t="n">
        <x:v>28</x:v>
      </x:c>
    </x:row>
    <x:row r="1841" ht="52" customHeight="1">
      <x:c r="A1841" s="13" t="str">
        <x:v>CNS-R24</x:v>
      </x:c>
      <x:c r="B1841" s="13" t="str">
        <x:v>Relations entre clans</x:v>
      </x:c>
      <x:c r="C1841" s="13" t="str">
        <x:v>Maison et clan</x:v>
      </x:c>
      <x:c r="D1841" s="13" t="str">
        <x:v>Règles du navire de clan</x:v>
      </x:c>
      <x:c r="E1841" s="13" t="str">
        <x:v>Lire Maison et clan</x:v>
      </x:c>
      <x:c r="F1841" s="13" t="str">
        <x:v>Reconstitution documentée V4 — nouvelle rédaction V5</x:v>
      </x:c>
      <x:c r="G1841" s="15" t="n">
        <x:v>6</x:v>
      </x:c>
      <x:c r="H1841" s="15" t="n">
        <x:v>29</x:v>
      </x:c>
    </x:row>
    <x:row r="1842" ht="52" customHeight="1">
      <x:c r="A1842" s="13" t="str">
        <x:v>CNS-R25</x:v>
      </x:c>
      <x:c r="B1842" s="13" t="str">
        <x:v>Départ d’un membre</x:v>
      </x:c>
      <x:c r="C1842" s="13" t="str">
        <x:v>Maison et clan</x:v>
      </x:c>
      <x:c r="D1842" s="13" t="str">
        <x:v>Règles du navire de clan</x:v>
      </x:c>
      <x:c r="E1842" s="13" t="str">
        <x:v>Lire Maison et clan</x:v>
      </x:c>
      <x:c r="F1842" s="13" t="str">
        <x:v>Reconstitution documentée V4 — nouvelle rédaction V5</x:v>
      </x:c>
      <x:c r="G1842" s="15" t="n">
        <x:v>6</x:v>
      </x:c>
      <x:c r="H1842" s="15" t="n">
        <x:v>30</x:v>
      </x:c>
    </x:row>
    <x:row r="1843" ht="52" customHeight="1">
      <x:c r="A1843" s="13" t="str">
        <x:v>CNS-R26</x:v>
      </x:c>
      <x:c r="B1843" s="13" t="str">
        <x:v>Succession</x:v>
      </x:c>
      <x:c r="C1843" s="13" t="str">
        <x:v>Maison et clan</x:v>
      </x:c>
      <x:c r="D1843" s="13" t="str">
        <x:v>Règles du navire de clan</x:v>
      </x:c>
      <x:c r="E1843" s="13" t="str">
        <x:v>Lire Maison et clan</x:v>
      </x:c>
      <x:c r="F1843" s="13" t="str">
        <x:v>Reconstitution documentée V4 — nouvelle rédaction V5</x:v>
      </x:c>
      <x:c r="G1843" s="15" t="n">
        <x:v>6</x:v>
      </x:c>
      <x:c r="H1843" s="15" t="n">
        <x:v>31</x:v>
      </x:c>
    </x:row>
    <x:row r="1844" ht="52" customHeight="1">
      <x:c r="A1844" s="13" t="str">
        <x:v>CNS-R27</x:v>
      </x:c>
      <x:c r="B1844" s="13" t="str">
        <x:v>Coopération future</x:v>
      </x:c>
      <x:c r="C1844" s="13" t="str">
        <x:v>Maison et clan</x:v>
      </x:c>
      <x:c r="D1844" s="13" t="str">
        <x:v>Règles du navire de clan</x:v>
      </x:c>
      <x:c r="E1844" s="13" t="str">
        <x:v>Lire Maison et clan</x:v>
      </x:c>
      <x:c r="F1844" s="13" t="str">
        <x:v>Reconstitution documentée V4 — nouvelle rédaction V5</x:v>
      </x:c>
      <x:c r="G1844" s="15" t="n">
        <x:v>6</x:v>
      </x:c>
      <x:c r="H1844" s="15" t="n">
        <x:v>32</x:v>
      </x:c>
    </x:row>
    <x:row r="1845" ht="52" customHeight="1">
      <x:c r="A1845" s="13" t="str">
        <x:v>CNS-R28</x:v>
      </x:c>
      <x:c r="B1845" s="13" t="str">
        <x:v>Déconnexion</x:v>
      </x:c>
      <x:c r="C1845" s="13" t="str">
        <x:v>Maison et clan</x:v>
      </x:c>
      <x:c r="D1845" s="13" t="str">
        <x:v>Règles du navire de clan</x:v>
      </x:c>
      <x:c r="E1845" s="13" t="str">
        <x:v>Lire Maison et clan</x:v>
      </x:c>
      <x:c r="F1845" s="13" t="str">
        <x:v>Reconstitution documentée V4 — nouvelle rédaction V5</x:v>
      </x:c>
      <x:c r="G1845" s="15" t="n">
        <x:v>6</x:v>
      </x:c>
      <x:c r="H1845" s="15" t="n">
        <x:v>33</x:v>
      </x:c>
    </x:row>
    <x:row r="1846" ht="52" customHeight="1">
      <x:c r="A1846" s="13" t="str">
        <x:v>CNS-R29</x:v>
      </x:c>
      <x:c r="B1846" s="13" t="str">
        <x:v>Sauvegarde collective</x:v>
      </x:c>
      <x:c r="C1846" s="13" t="str">
        <x:v>Maison et clan</x:v>
      </x:c>
      <x:c r="D1846" s="13" t="str">
        <x:v>Règles du navire de clan</x:v>
      </x:c>
      <x:c r="E1846" s="13" t="str">
        <x:v>Lire Maison et clan</x:v>
      </x:c>
      <x:c r="F1846" s="13" t="str">
        <x:v>Reconstitution documentée V4 — nouvelle rédaction V5</x:v>
      </x:c>
      <x:c r="G1846" s="15" t="n">
        <x:v>6</x:v>
      </x:c>
      <x:c r="H1846" s="15" t="n">
        <x:v>34</x:v>
      </x:c>
    </x:row>
    <x:row r="1847" ht="52" customHeight="1">
      <x:c r="A1847" s="13" t="str">
        <x:v>CNS-R30</x:v>
      </x:c>
      <x:c r="B1847" s="13" t="str">
        <x:v>Fin de vie du navire</x:v>
      </x:c>
      <x:c r="C1847" s="13" t="str">
        <x:v>Maison et clan</x:v>
      </x:c>
      <x:c r="D1847" s="13" t="str">
        <x:v>Règles du navire de clan</x:v>
      </x:c>
      <x:c r="E1847" s="13" t="str">
        <x:v>Lire Maison et clan</x:v>
      </x:c>
      <x:c r="F1847" s="13" t="str">
        <x:v>Reconstitution documentée V4 — nouvelle rédaction V5</x:v>
      </x:c>
      <x:c r="G1847" s="15" t="n">
        <x:v>6</x:v>
      </x:c>
      <x:c r="H1847" s="15" t="n">
        <x:v>35</x:v>
      </x:c>
    </x:row>
    <x:row r="1848" ht="52" customHeight="1">
      <x:c r="A1848" s="13" t="str">
        <x:v>CNS-P01</x:v>
      </x:c>
      <x:c r="B1848" s="13" t="str">
        <x:v>Passerelle de veille</x:v>
      </x:c>
      <x:c r="C1848" s="13" t="str">
        <x:v>Maison et clan</x:v>
      </x:c>
      <x:c r="D1848" s="13" t="str">
        <x:v>Ponts du navire de clan</x:v>
      </x:c>
      <x:c r="E1848" s="13" t="str">
        <x:v>Lire Maison et clan</x:v>
      </x:c>
      <x:c r="F1848" s="13" t="str">
        <x:v>Reconstitution documentée V4 — nouvelle rédaction V5</x:v>
      </x:c>
      <x:c r="G1848" s="15" t="n">
        <x:v>10</x:v>
      </x:c>
      <x:c r="H1848" s="15" t="n">
        <x:v>6</x:v>
      </x:c>
    </x:row>
    <x:row r="1849" ht="52" customHeight="1">
      <x:c r="A1849" s="13" t="str">
        <x:v>CNS-P02</x:v>
      </x:c>
      <x:c r="B1849" s="13" t="str">
        <x:v>Salon des routes</x:v>
      </x:c>
      <x:c r="C1849" s="13" t="str">
        <x:v>Maison et clan</x:v>
      </x:c>
      <x:c r="D1849" s="13" t="str">
        <x:v>Ponts du navire de clan</x:v>
      </x:c>
      <x:c r="E1849" s="13" t="str">
        <x:v>Lire Maison et clan</x:v>
      </x:c>
      <x:c r="F1849" s="13" t="str">
        <x:v>Reconstitution documentée V4 — nouvelle rédaction V5</x:v>
      </x:c>
      <x:c r="G1849" s="15" t="n">
        <x:v>10</x:v>
      </x:c>
      <x:c r="H1849" s="15" t="n">
        <x:v>7</x:v>
      </x:c>
    </x:row>
    <x:row r="1850" ht="52" customHeight="1">
      <x:c r="A1850" s="13" t="str">
        <x:v>CNS-P03</x:v>
      </x:c>
      <x:c r="B1850" s="13" t="str">
        <x:v>Chambre des signaux</x:v>
      </x:c>
      <x:c r="C1850" s="13" t="str">
        <x:v>Maison et clan</x:v>
      </x:c>
      <x:c r="D1850" s="13" t="str">
        <x:v>Ponts du navire de clan</x:v>
      </x:c>
      <x:c r="E1850" s="13" t="str">
        <x:v>Lire Maison et clan</x:v>
      </x:c>
      <x:c r="F1850" s="13" t="str">
        <x:v>Reconstitution documentée V4 — nouvelle rédaction V5</x:v>
      </x:c>
      <x:c r="G1850" s="15" t="n">
        <x:v>10</x:v>
      </x:c>
      <x:c r="H1850" s="15" t="n">
        <x:v>8</x:v>
      </x:c>
    </x:row>
    <x:row r="1851" ht="52" customHeight="1">
      <x:c r="A1851" s="13" t="str">
        <x:v>CNS-P04</x:v>
      </x:c>
      <x:c r="B1851" s="13" t="str">
        <x:v>Salon de charte</x:v>
      </x:c>
      <x:c r="C1851" s="13" t="str">
        <x:v>Maison et clan</x:v>
      </x:c>
      <x:c r="D1851" s="13" t="str">
        <x:v>Ponts du navire de clan</x:v>
      </x:c>
      <x:c r="E1851" s="13" t="str">
        <x:v>Lire Maison et clan</x:v>
      </x:c>
      <x:c r="F1851" s="13" t="str">
        <x:v>Reconstitution documentée V4 — nouvelle rédaction V5</x:v>
      </x:c>
      <x:c r="G1851" s="15" t="n">
        <x:v>10</x:v>
      </x:c>
      <x:c r="H1851" s="15" t="n">
        <x:v>9</x:v>
      </x:c>
    </x:row>
    <x:row r="1852" ht="52" customHeight="1">
      <x:c r="A1852" s="13" t="str">
        <x:v>CNS-P05</x:v>
      </x:c>
      <x:c r="B1852" s="13" t="str">
        <x:v>Mémoire des traversées</x:v>
      </x:c>
      <x:c r="C1852" s="13" t="str">
        <x:v>Maison et clan</x:v>
      </x:c>
      <x:c r="D1852" s="13" t="str">
        <x:v>Ponts du navire de clan</x:v>
      </x:c>
      <x:c r="E1852" s="13" t="str">
        <x:v>Lire Maison et clan</x:v>
      </x:c>
      <x:c r="F1852" s="13" t="str">
        <x:v>Reconstitution documentée V4 — nouvelle rédaction V5</x:v>
      </x:c>
      <x:c r="G1852" s="15" t="n">
        <x:v>10</x:v>
      </x:c>
      <x:c r="H1852" s="15" t="n">
        <x:v>10</x:v>
      </x:c>
    </x:row>
    <x:row r="1853" ht="52" customHeight="1">
      <x:c r="A1853" s="13" t="str">
        <x:v>CNS-P06</x:v>
      </x:c>
      <x:c r="B1853" s="13" t="str">
        <x:v>Belvédère des retours</x:v>
      </x:c>
      <x:c r="C1853" s="13" t="str">
        <x:v>Maison et clan</x:v>
      </x:c>
      <x:c r="D1853" s="13" t="str">
        <x:v>Ponts du navire de clan</x:v>
      </x:c>
      <x:c r="E1853" s="13" t="str">
        <x:v>Lire Maison et clan</x:v>
      </x:c>
      <x:c r="F1853" s="13" t="str">
        <x:v>Reconstitution documentée V4 — nouvelle rédaction V5</x:v>
      </x:c>
      <x:c r="G1853" s="15" t="n">
        <x:v>10</x:v>
      </x:c>
      <x:c r="H1853" s="15" t="n">
        <x:v>11</x:v>
      </x:c>
    </x:row>
    <x:row r="1854" ht="52" customHeight="1">
      <x:c r="A1854" s="13" t="str">
        <x:v>CNS-P07</x:v>
      </x:c>
      <x:c r="B1854" s="13" t="str">
        <x:v>Foyer commun</x:v>
      </x:c>
      <x:c r="C1854" s="13" t="str">
        <x:v>Maison et clan</x:v>
      </x:c>
      <x:c r="D1854" s="13" t="str">
        <x:v>Ponts du navire de clan</x:v>
      </x:c>
      <x:c r="E1854" s="13" t="str">
        <x:v>Lire Maison et clan</x:v>
      </x:c>
      <x:c r="F1854" s="13" t="str">
        <x:v>Reconstitution documentée V4 — nouvelle rédaction V5</x:v>
      </x:c>
      <x:c r="G1854" s="15" t="n">
        <x:v>10</x:v>
      </x:c>
      <x:c r="H1854" s="15" t="n">
        <x:v>12</x:v>
      </x:c>
    </x:row>
    <x:row r="1855" ht="52" customHeight="1">
      <x:c r="A1855" s="13" t="str">
        <x:v>CNS-P08</x:v>
      </x:c>
      <x:c r="B1855" s="13" t="str">
        <x:v>Palier des haltes</x:v>
      </x:c>
      <x:c r="C1855" s="13" t="str">
        <x:v>Maison et clan</x:v>
      </x:c>
      <x:c r="D1855" s="13" t="str">
        <x:v>Ponts du navire de clan</x:v>
      </x:c>
      <x:c r="E1855" s="13" t="str">
        <x:v>Lire Maison et clan</x:v>
      </x:c>
      <x:c r="F1855" s="13" t="str">
        <x:v>Reconstitution documentée V4 — nouvelle rédaction V5</x:v>
      </x:c>
      <x:c r="G1855" s="15" t="n">
        <x:v>10</x:v>
      </x:c>
      <x:c r="H1855" s="15" t="n">
        <x:v>13</x:v>
      </x:c>
    </x:row>
    <x:row r="1856" ht="52" customHeight="1">
      <x:c r="A1856" s="13" t="str">
        <x:v>CNS-P09</x:v>
      </x:c>
      <x:c r="B1856" s="13" t="str">
        <x:v>Chambres du premier cercle</x:v>
      </x:c>
      <x:c r="C1856" s="13" t="str">
        <x:v>Maison et clan</x:v>
      </x:c>
      <x:c r="D1856" s="13" t="str">
        <x:v>Ponts du navire de clan</x:v>
      </x:c>
      <x:c r="E1856" s="13" t="str">
        <x:v>Lire Maison et clan</x:v>
      </x:c>
      <x:c r="F1856" s="13" t="str">
        <x:v>Reconstitution documentée V4 — nouvelle rédaction V5</x:v>
      </x:c>
      <x:c r="G1856" s="15" t="n">
        <x:v>10</x:v>
      </x:c>
      <x:c r="H1856" s="15" t="n">
        <x:v>14</x:v>
      </x:c>
    </x:row>
    <x:row r="1857" ht="52" customHeight="1">
      <x:c r="A1857" s="13" t="str">
        <x:v>CNS-P10</x:v>
      </x:c>
      <x:c r="B1857" s="13" t="str">
        <x:v>Chambres des équipes élargies</x:v>
      </x:c>
      <x:c r="C1857" s="13" t="str">
        <x:v>Maison et clan</x:v>
      </x:c>
      <x:c r="D1857" s="13" t="str">
        <x:v>Ponts du navire de clan</x:v>
      </x:c>
      <x:c r="E1857" s="13" t="str">
        <x:v>Lire Maison et clan</x:v>
      </x:c>
      <x:c r="F1857" s="13" t="str">
        <x:v>Reconstitution documentée V4 — nouvelle rédaction V5</x:v>
      </x:c>
      <x:c r="G1857" s="15" t="n">
        <x:v>10</x:v>
      </x:c>
      <x:c r="H1857" s="15" t="n">
        <x:v>15</x:v>
      </x:c>
    </x:row>
    <x:row r="1858" ht="52" customHeight="1">
      <x:c r="A1858" s="13" t="str">
        <x:v>CNS-P11</x:v>
      </x:c>
      <x:c r="B1858" s="13" t="str">
        <x:v>Salle de soin</x:v>
      </x:c>
      <x:c r="C1858" s="13" t="str">
        <x:v>Maison et clan</x:v>
      </x:c>
      <x:c r="D1858" s="13" t="str">
        <x:v>Ponts du navire de clan</x:v>
      </x:c>
      <x:c r="E1858" s="13" t="str">
        <x:v>Lire Maison et clan</x:v>
      </x:c>
      <x:c r="F1858" s="13" t="str">
        <x:v>Reconstitution documentée V4 — nouvelle rédaction V5</x:v>
      </x:c>
      <x:c r="G1858" s="15" t="n">
        <x:v>10</x:v>
      </x:c>
      <x:c r="H1858" s="15" t="n">
        <x:v>16</x:v>
      </x:c>
    </x:row>
    <x:row r="1859" ht="52" customHeight="1">
      <x:c r="A1859" s="13" t="str">
        <x:v>CNS-P12</x:v>
      </x:c>
      <x:c r="B1859" s="13" t="str">
        <x:v>Coursive d’entraînement</x:v>
      </x:c>
      <x:c r="C1859" s="13" t="str">
        <x:v>Maison et clan</x:v>
      </x:c>
      <x:c r="D1859" s="13" t="str">
        <x:v>Ponts du navire de clan</x:v>
      </x:c>
      <x:c r="E1859" s="13" t="str">
        <x:v>Lire Maison et clan</x:v>
      </x:c>
      <x:c r="F1859" s="13" t="str">
        <x:v>Reconstitution documentée V4 — nouvelle rédaction V5</x:v>
      </x:c>
      <x:c r="G1859" s="15" t="n">
        <x:v>10</x:v>
      </x:c>
      <x:c r="H1859" s="15" t="n">
        <x:v>17</x:v>
      </x:c>
    </x:row>
    <x:row r="1860" ht="52" customHeight="1">
      <x:c r="A1860" s="13" t="str">
        <x:v>CNS-P13</x:v>
      </x:c>
      <x:c r="B1860" s="13" t="str">
        <x:v>Sas des arrivées</x:v>
      </x:c>
      <x:c r="C1860" s="13" t="str">
        <x:v>Maison et clan</x:v>
      </x:c>
      <x:c r="D1860" s="13" t="str">
        <x:v>Ponts du navire de clan</x:v>
      </x:c>
      <x:c r="E1860" s="13" t="str">
        <x:v>Lire Maison et clan</x:v>
      </x:c>
      <x:c r="F1860" s="13" t="str">
        <x:v>Reconstitution documentée V4 — nouvelle rédaction V5</x:v>
      </x:c>
      <x:c r="G1860" s="15" t="n">
        <x:v>10</x:v>
      </x:c>
      <x:c r="H1860" s="15" t="n">
        <x:v>18</x:v>
      </x:c>
    </x:row>
    <x:row r="1861" ht="52" customHeight="1">
      <x:c r="A1861" s="13" t="str">
        <x:v>CNS-P14</x:v>
      </x:c>
      <x:c r="B1861" s="13" t="str">
        <x:v>Carrefour des charges</x:v>
      </x:c>
      <x:c r="C1861" s="13" t="str">
        <x:v>Maison et clan</x:v>
      </x:c>
      <x:c r="D1861" s="13" t="str">
        <x:v>Ponts du navire de clan</x:v>
      </x:c>
      <x:c r="E1861" s="13" t="str">
        <x:v>Lire Maison et clan</x:v>
      </x:c>
      <x:c r="F1861" s="13" t="str">
        <x:v>Reconstitution documentée V4 — nouvelle rédaction V5</x:v>
      </x:c>
      <x:c r="G1861" s="15" t="n">
        <x:v>10</x:v>
      </x:c>
      <x:c r="H1861" s="15" t="n">
        <x:v>19</x:v>
      </x:c>
    </x:row>
    <x:row r="1862" ht="52" customHeight="1">
      <x:c r="A1862" s="13" t="str">
        <x:v>CNS-P15</x:v>
      </x:c>
      <x:c r="B1862" s="13" t="str">
        <x:v>Atelier de coque</x:v>
      </x:c>
      <x:c r="C1862" s="13" t="str">
        <x:v>Maison et clan</x:v>
      </x:c>
      <x:c r="D1862" s="13" t="str">
        <x:v>Ponts du navire de clan</x:v>
      </x:c>
      <x:c r="E1862" s="13" t="str">
        <x:v>Lire Maison et clan</x:v>
      </x:c>
      <x:c r="F1862" s="13" t="str">
        <x:v>Reconstitution documentée V4 — nouvelle rédaction V5</x:v>
      </x:c>
      <x:c r="G1862" s="15" t="n">
        <x:v>10</x:v>
      </x:c>
      <x:c r="H1862" s="15" t="n">
        <x:v>20</x:v>
      </x:c>
    </x:row>
    <x:row r="1863" ht="52" customHeight="1">
      <x:c r="A1863" s="13" t="str">
        <x:v>CNS-P16</x:v>
      </x:c>
      <x:c r="B1863" s="13" t="str">
        <x:v>Atelier des traces de chasse</x:v>
      </x:c>
      <x:c r="C1863" s="13" t="str">
        <x:v>Maison et clan</x:v>
      </x:c>
      <x:c r="D1863" s="13" t="str">
        <x:v>Ponts du navire de clan</x:v>
      </x:c>
      <x:c r="E1863" s="13" t="str">
        <x:v>Lire Maison et clan</x:v>
      </x:c>
      <x:c r="F1863" s="13" t="str">
        <x:v>Reconstitution documentée V4 — nouvelle rédaction V5</x:v>
      </x:c>
      <x:c r="G1863" s="15" t="n">
        <x:v>10</x:v>
      </x:c>
      <x:c r="H1863" s="15" t="n">
        <x:v>21</x:v>
      </x:c>
    </x:row>
    <x:row r="1864" ht="52" customHeight="1">
      <x:c r="A1864" s="13" t="str">
        <x:v>CNS-P17</x:v>
      </x:c>
      <x:c r="B1864" s="13" t="str">
        <x:v>Galerie des dépôts du clan</x:v>
      </x:c>
      <x:c r="C1864" s="13" t="str">
        <x:v>Maison et clan</x:v>
      </x:c>
      <x:c r="D1864" s="13" t="str">
        <x:v>Ponts du navire de clan</x:v>
      </x:c>
      <x:c r="E1864" s="13" t="str">
        <x:v>Lire Maison et clan</x:v>
      </x:c>
      <x:c r="F1864" s="13" t="str">
        <x:v>Reconstitution documentée V4 — nouvelle rédaction V5</x:v>
      </x:c>
      <x:c r="G1864" s="15" t="n">
        <x:v>10</x:v>
      </x:c>
      <x:c r="H1864" s="15" t="n">
        <x:v>22</x:v>
      </x:c>
    </x:row>
    <x:row r="1865" ht="52" customHeight="1">
      <x:c r="A1865" s="13" t="str">
        <x:v>CNS-P18</x:v>
      </x:c>
      <x:c r="B1865" s="13" t="str">
        <x:v>Hangar des navettes</x:v>
      </x:c>
      <x:c r="C1865" s="13" t="str">
        <x:v>Maison et clan</x:v>
      </x:c>
      <x:c r="D1865" s="13" t="str">
        <x:v>Ponts du navire de clan</x:v>
      </x:c>
      <x:c r="E1865" s="13" t="str">
        <x:v>Lire Maison et clan</x:v>
      </x:c>
      <x:c r="F1865" s="13" t="str">
        <x:v>Reconstitution documentée V4 — nouvelle rédaction V5</x:v>
      </x:c>
      <x:c r="G1865" s="15" t="n">
        <x:v>10</x:v>
      </x:c>
      <x:c r="H1865" s="15" t="n">
        <x:v>23</x:v>
      </x:c>
    </x:row>
    <x:row r="1866" ht="52" customHeight="1">
      <x:c r="A1866" s="13" t="str">
        <x:v>CNS-P19</x:v>
      </x:c>
      <x:c r="B1866" s="13" t="str">
        <x:v>Soute des expéditions</x:v>
      </x:c>
      <x:c r="C1866" s="13" t="str">
        <x:v>Maison et clan</x:v>
      </x:c>
      <x:c r="D1866" s="13" t="str">
        <x:v>Ponts du navire de clan</x:v>
      </x:c>
      <x:c r="E1866" s="13" t="str">
        <x:v>Lire Maison et clan</x:v>
      </x:c>
      <x:c r="F1866" s="13" t="str">
        <x:v>Reconstitution documentée V4 — nouvelle rédaction V5</x:v>
      </x:c>
      <x:c r="G1866" s="15" t="n">
        <x:v>10</x:v>
      </x:c>
      <x:c r="H1866" s="15" t="n">
        <x:v>24</x:v>
      </x:c>
    </x:row>
    <x:row r="1867" ht="52" customHeight="1">
      <x:c r="A1867" s="13" t="str">
        <x:v>CNS-P20</x:v>
      </x:c>
      <x:c r="B1867" s="13" t="str">
        <x:v>Galerie des conduites</x:v>
      </x:c>
      <x:c r="C1867" s="13" t="str">
        <x:v>Maison et clan</x:v>
      </x:c>
      <x:c r="D1867" s="13" t="str">
        <x:v>Ponts du navire de clan</x:v>
      </x:c>
      <x:c r="E1867" s="13" t="str">
        <x:v>Lire Maison et clan</x:v>
      </x:c>
      <x:c r="F1867" s="13" t="str">
        <x:v>Reconstitution documentée V4 — nouvelle rédaction V5</x:v>
      </x:c>
      <x:c r="G1867" s="15" t="n">
        <x:v>10</x:v>
      </x:c>
      <x:c r="H1867" s="15" t="n">
        <x:v>25</x:v>
      </x:c>
    </x:row>
    <x:row r="1868" ht="52" customHeight="1">
      <x:c r="A1868" s="13" t="str">
        <x:v>CNS-P21</x:v>
      </x:c>
      <x:c r="B1868" s="13" t="str">
        <x:v>Chambre d’énergie</x:v>
      </x:c>
      <x:c r="C1868" s="13" t="str">
        <x:v>Maison et clan</x:v>
      </x:c>
      <x:c r="D1868" s="13" t="str">
        <x:v>Ponts du navire de clan</x:v>
      </x:c>
      <x:c r="E1868" s="13" t="str">
        <x:v>Lire Maison et clan</x:v>
      </x:c>
      <x:c r="F1868" s="13" t="str">
        <x:v>Reconstitution documentée V4 — nouvelle rédaction V5</x:v>
      </x:c>
      <x:c r="G1868" s="15" t="n">
        <x:v>10</x:v>
      </x:c>
      <x:c r="H1868" s="15" t="n">
        <x:v>26</x:v>
      </x:c>
    </x:row>
    <x:row r="1869" ht="52" customHeight="1">
      <x:c r="A1869" s="13" t="str">
        <x:v>CNS-P22</x:v>
      </x:c>
      <x:c r="B1869" s="13" t="str">
        <x:v>Salle de propulsion</x:v>
      </x:c>
      <x:c r="C1869" s="13" t="str">
        <x:v>Maison et clan</x:v>
      </x:c>
      <x:c r="D1869" s="13" t="str">
        <x:v>Ponts du navire de clan</x:v>
      </x:c>
      <x:c r="E1869" s="13" t="str">
        <x:v>Lire Maison et clan</x:v>
      </x:c>
      <x:c r="F1869" s="13" t="str">
        <x:v>Reconstitution documentée V4 — nouvelle rédaction V5</x:v>
      </x:c>
      <x:c r="G1869" s="15" t="n">
        <x:v>10</x:v>
      </x:c>
      <x:c r="H1869" s="15" t="n">
        <x:v>27</x:v>
      </x:c>
    </x:row>
    <x:row r="1870" ht="52" customHeight="1">
      <x:c r="A1870" s="13" t="str">
        <x:v>CNS-P23</x:v>
      </x:c>
      <x:c r="B1870" s="13" t="str">
        <x:v>Compartiment de mise à l’écart</x:v>
      </x:c>
      <x:c r="C1870" s="13" t="str">
        <x:v>Maison et clan</x:v>
      </x:c>
      <x:c r="D1870" s="13" t="str">
        <x:v>Ponts du navire de clan</x:v>
      </x:c>
      <x:c r="E1870" s="13" t="str">
        <x:v>Lire Maison et clan</x:v>
      </x:c>
      <x:c r="F1870" s="13" t="str">
        <x:v>Reconstitution documentée V4 — nouvelle rédaction V5</x:v>
      </x:c>
      <x:c r="G1870" s="15" t="n">
        <x:v>10</x:v>
      </x:c>
      <x:c r="H1870" s="15" t="n">
        <x:v>28</x:v>
      </x:c>
    </x:row>
    <x:row r="1871" ht="52" customHeight="1">
      <x:c r="A1871" s="13" t="str">
        <x:v>CNS-P24</x:v>
      </x:c>
      <x:c r="B1871" s="13" t="str">
        <x:v>Baie de retour</x:v>
      </x:c>
      <x:c r="C1871" s="13" t="str">
        <x:v>Maison et clan</x:v>
      </x:c>
      <x:c r="D1871" s="13" t="str">
        <x:v>Ponts du navire de clan</x:v>
      </x:c>
      <x:c r="E1871" s="13" t="str">
        <x:v>Lire Maison et clan</x:v>
      </x:c>
      <x:c r="F1871" s="13" t="str">
        <x:v>Reconstitution documentée V4 — nouvelle rédaction V5</x:v>
      </x:c>
      <x:c r="G1871" s="15" t="n">
        <x:v>10</x:v>
      </x:c>
      <x:c r="H1871" s="15" t="n">
        <x:v>29</x:v>
      </x:c>
    </x:row>
    <x:row r="1872" ht="52" customHeight="1">
      <x:c r="A1872" s="13" t="str">
        <x:v>CNS-EQ01</x:v>
      </x:c>
      <x:c r="B1872" s="13" t="str">
        <x:v>Sera</x:v>
      </x:c>
      <x:c r="C1872" s="13" t="str">
        <x:v>Maison et clan</x:v>
      </x:c>
      <x:c r="D1872" s="13" t="str">
        <x:v>Équipage incarné</x:v>
      </x:c>
      <x:c r="E1872" s="13" t="str">
        <x:v>Lire Maison et clan</x:v>
      </x:c>
      <x:c r="F1872" s="13" t="str">
        <x:v>Reconstitution documentée V4 — nouvelle rédaction V5</x:v>
      </x:c>
      <x:c r="G1872" s="15" t="n">
        <x:v>9</x:v>
      </x:c>
      <x:c r="H1872" s="15" t="n">
        <x:v>6</x:v>
      </x:c>
    </x:row>
    <x:row r="1873" ht="52" customHeight="1">
      <x:c r="A1873" s="13" t="str">
        <x:v>CNS-EQ02</x:v>
      </x:c>
      <x:c r="B1873" s="13" t="str">
        <x:v>Tarek</x:v>
      </x:c>
      <x:c r="C1873" s="13" t="str">
        <x:v>Maison et clan</x:v>
      </x:c>
      <x:c r="D1873" s="13" t="str">
        <x:v>Équipage incarné</x:v>
      </x:c>
      <x:c r="E1873" s="13" t="str">
        <x:v>Lire Maison et clan</x:v>
      </x:c>
      <x:c r="F1873" s="13" t="str">
        <x:v>Reconstitution documentée V4 — nouvelle rédaction V5</x:v>
      </x:c>
      <x:c r="G1873" s="15" t="n">
        <x:v>9</x:v>
      </x:c>
      <x:c r="H1873" s="15" t="n">
        <x:v>7</x:v>
      </x:c>
    </x:row>
    <x:row r="1874" ht="52" customHeight="1">
      <x:c r="A1874" s="13" t="str">
        <x:v>CNS-EQ03</x:v>
      </x:c>
      <x:c r="B1874" s="13" t="str">
        <x:v>Nema</x:v>
      </x:c>
      <x:c r="C1874" s="13" t="str">
        <x:v>Maison et clan</x:v>
      </x:c>
      <x:c r="D1874" s="13" t="str">
        <x:v>Équipage incarné</x:v>
      </x:c>
      <x:c r="E1874" s="13" t="str">
        <x:v>Lire Maison et clan</x:v>
      </x:c>
      <x:c r="F1874" s="13" t="str">
        <x:v>Reconstitution documentée V4 — nouvelle rédaction V5</x:v>
      </x:c>
      <x:c r="G1874" s="15" t="n">
        <x:v>9</x:v>
      </x:c>
      <x:c r="H1874" s="15" t="n">
        <x:v>8</x:v>
      </x:c>
    </x:row>
    <x:row r="1875" ht="52" customHeight="1">
      <x:c r="A1875" s="13" t="str">
        <x:v>CNS-EQ04</x:v>
      </x:c>
      <x:c r="B1875" s="13" t="str">
        <x:v>Asha</x:v>
      </x:c>
      <x:c r="C1875" s="13" t="str">
        <x:v>Maison et clan</x:v>
      </x:c>
      <x:c r="D1875" s="13" t="str">
        <x:v>Équipage incarné</x:v>
      </x:c>
      <x:c r="E1875" s="13" t="str">
        <x:v>Lire Maison et clan</x:v>
      </x:c>
      <x:c r="F1875" s="13" t="str">
        <x:v>Reconstitution documentée V4 — nouvelle rédaction V5</x:v>
      </x:c>
      <x:c r="G1875" s="15" t="n">
        <x:v>9</x:v>
      </x:c>
      <x:c r="H1875" s="15" t="n">
        <x:v>9</x:v>
      </x:c>
    </x:row>
    <x:row r="1876" ht="52" customHeight="1">
      <x:c r="A1876" s="13" t="str">
        <x:v>CNS-EQ05</x:v>
      </x:c>
      <x:c r="B1876" s="13" t="str">
        <x:v>Doran</x:v>
      </x:c>
      <x:c r="C1876" s="13" t="str">
        <x:v>Maison et clan</x:v>
      </x:c>
      <x:c r="D1876" s="13" t="str">
        <x:v>Équipage incarné</x:v>
      </x:c>
      <x:c r="E1876" s="13" t="str">
        <x:v>Lire Maison et clan</x:v>
      </x:c>
      <x:c r="F1876" s="13" t="str">
        <x:v>Reconstitution documentée V4 — nouvelle rédaction V5</x:v>
      </x:c>
      <x:c r="G1876" s="15" t="n">
        <x:v>9</x:v>
      </x:c>
      <x:c r="H1876" s="15" t="n">
        <x:v>10</x:v>
      </x:c>
    </x:row>
    <x:row r="1877" ht="52" customHeight="1">
      <x:c r="A1877" s="13" t="str">
        <x:v>CNS-EQ06</x:v>
      </x:c>
      <x:c r="B1877" s="13" t="str">
        <x:v>Mera</x:v>
      </x:c>
      <x:c r="C1877" s="13" t="str">
        <x:v>Maison et clan</x:v>
      </x:c>
      <x:c r="D1877" s="13" t="str">
        <x:v>Équipage incarné</x:v>
      </x:c>
      <x:c r="E1877" s="13" t="str">
        <x:v>Lire Maison et clan</x:v>
      </x:c>
      <x:c r="F1877" s="13" t="str">
        <x:v>Reconstitution documentée V4 — nouvelle rédaction V5</x:v>
      </x:c>
      <x:c r="G1877" s="15" t="n">
        <x:v>9</x:v>
      </x:c>
      <x:c r="H1877" s="15" t="n">
        <x:v>11</x:v>
      </x:c>
    </x:row>
    <x:row r="1878" ht="52" customHeight="1">
      <x:c r="A1878" s="13" t="str">
        <x:v>CNS-EQ07</x:v>
      </x:c>
      <x:c r="B1878" s="13" t="str">
        <x:v>Vesh</x:v>
      </x:c>
      <x:c r="C1878" s="13" t="str">
        <x:v>Maison et clan</x:v>
      </x:c>
      <x:c r="D1878" s="13" t="str">
        <x:v>Équipage incarné</x:v>
      </x:c>
      <x:c r="E1878" s="13" t="str">
        <x:v>Lire Maison et clan</x:v>
      </x:c>
      <x:c r="F1878" s="13" t="str">
        <x:v>Reconstitution documentée V4 — nouvelle rédaction V5</x:v>
      </x:c>
      <x:c r="G1878" s="15" t="n">
        <x:v>9</x:v>
      </x:c>
      <x:c r="H1878" s="15" t="n">
        <x:v>12</x:v>
      </x:c>
    </x:row>
    <x:row r="1879" ht="52" customHeight="1">
      <x:c r="A1879" s="13" t="str">
        <x:v>CNS-EQ08</x:v>
      </x:c>
      <x:c r="B1879" s="13" t="str">
        <x:v>Ira</x:v>
      </x:c>
      <x:c r="C1879" s="13" t="str">
        <x:v>Maison et clan</x:v>
      </x:c>
      <x:c r="D1879" s="13" t="str">
        <x:v>Équipage incarné</x:v>
      </x:c>
      <x:c r="E1879" s="13" t="str">
        <x:v>Lire Maison et clan</x:v>
      </x:c>
      <x:c r="F1879" s="13" t="str">
        <x:v>Reconstitution documentée V4 — nouvelle rédaction V5</x:v>
      </x:c>
      <x:c r="G1879" s="15" t="n">
        <x:v>9</x:v>
      </x:c>
      <x:c r="H1879" s="15" t="n">
        <x:v>13</x:v>
      </x:c>
    </x:row>
    <x:row r="1880" ht="52" customHeight="1">
      <x:c r="A1880" s="13" t="str">
        <x:v>CNS-EQ09</x:v>
      </x:c>
      <x:c r="B1880" s="13" t="str">
        <x:v>Varo</x:v>
      </x:c>
      <x:c r="C1880" s="13" t="str">
        <x:v>Maison et clan</x:v>
      </x:c>
      <x:c r="D1880" s="13" t="str">
        <x:v>Équipage incarné</x:v>
      </x:c>
      <x:c r="E1880" s="13" t="str">
        <x:v>Lire Maison et clan</x:v>
      </x:c>
      <x:c r="F1880" s="13" t="str">
        <x:v>Reconstitution documentée V4 — nouvelle rédaction V5</x:v>
      </x:c>
      <x:c r="G1880" s="15" t="n">
        <x:v>9</x:v>
      </x:c>
      <x:c r="H1880" s="15" t="n">
        <x:v>14</x:v>
      </x:c>
    </x:row>
    <x:row r="1881" ht="52" customHeight="1">
      <x:c r="A1881" s="13" t="str">
        <x:v>CNS-EQ10</x:v>
      </x:c>
      <x:c r="B1881" s="13" t="str">
        <x:v>Erek</x:v>
      </x:c>
      <x:c r="C1881" s="13" t="str">
        <x:v>Maison et clan</x:v>
      </x:c>
      <x:c r="D1881" s="13" t="str">
        <x:v>Équipage incarné</x:v>
      </x:c>
      <x:c r="E1881" s="13" t="str">
        <x:v>Lire Maison et clan</x:v>
      </x:c>
      <x:c r="F1881" s="13" t="str">
        <x:v>Reconstitution documentée V4 — nouvelle rédaction V5</x:v>
      </x:c>
      <x:c r="G1881" s="15" t="n">
        <x:v>9</x:v>
      </x:c>
      <x:c r="H1881" s="15" t="n">
        <x:v>15</x:v>
      </x:c>
    </x:row>
    <x:row r="1882" ht="52" customHeight="1">
      <x:c r="A1882" s="13" t="str">
        <x:v>CNS-EQ11</x:v>
      </x:c>
      <x:c r="B1882" s="13" t="str">
        <x:v>Orek</x:v>
      </x:c>
      <x:c r="C1882" s="13" t="str">
        <x:v>Maison et clan</x:v>
      </x:c>
      <x:c r="D1882" s="13" t="str">
        <x:v>Équipage incarné</x:v>
      </x:c>
      <x:c r="E1882" s="13" t="str">
        <x:v>Lire Maison et clan</x:v>
      </x:c>
      <x:c r="F1882" s="13" t="str">
        <x:v>Reconstitution documentée V4 — nouvelle rédaction V5</x:v>
      </x:c>
      <x:c r="G1882" s="15" t="n">
        <x:v>9</x:v>
      </x:c>
      <x:c r="H1882" s="15" t="n">
        <x:v>16</x:v>
      </x:c>
    </x:row>
    <x:row r="1883" ht="52" customHeight="1">
      <x:c r="A1883" s="13" t="str">
        <x:v>CNS-EQ12</x:v>
      </x:c>
      <x:c r="B1883" s="13" t="str">
        <x:v>Rava</x:v>
      </x:c>
      <x:c r="C1883" s="13" t="str">
        <x:v>Maison et clan</x:v>
      </x:c>
      <x:c r="D1883" s="13" t="str">
        <x:v>Équipage incarné</x:v>
      </x:c>
      <x:c r="E1883" s="13" t="str">
        <x:v>Lire Maison et clan</x:v>
      </x:c>
      <x:c r="F1883" s="13" t="str">
        <x:v>Reconstitution documentée V4 — nouvelle rédaction V5</x:v>
      </x:c>
      <x:c r="G1883" s="15" t="n">
        <x:v>9</x:v>
      </x:c>
      <x:c r="H1883" s="15" t="n">
        <x:v>17</x:v>
      </x:c>
    </x:row>
    <x:row r="1884" ht="52" customHeight="1">
      <x:c r="A1884" s="13" t="str">
        <x:v>CNS-EQ13</x:v>
      </x:c>
      <x:c r="B1884" s="13" t="str">
        <x:v>Leka</x:v>
      </x:c>
      <x:c r="C1884" s="13" t="str">
        <x:v>Maison et clan</x:v>
      </x:c>
      <x:c r="D1884" s="13" t="str">
        <x:v>Équipage incarné</x:v>
      </x:c>
      <x:c r="E1884" s="13" t="str">
        <x:v>Lire Maison et clan</x:v>
      </x:c>
      <x:c r="F1884" s="13" t="str">
        <x:v>Reconstitution documentée V4 — nouvelle rédaction V5</x:v>
      </x:c>
      <x:c r="G1884" s="15" t="n">
        <x:v>9</x:v>
      </x:c>
      <x:c r="H1884" s="15" t="n">
        <x:v>18</x:v>
      </x:c>
    </x:row>
    <x:row r="1885" ht="52" customHeight="1">
      <x:c r="A1885" s="13" t="str">
        <x:v>CNS-EQ14</x:v>
      </x:c>
      <x:c r="B1885" s="13" t="str">
        <x:v>Keth</x:v>
      </x:c>
      <x:c r="C1885" s="13" t="str">
        <x:v>Maison et clan</x:v>
      </x:c>
      <x:c r="D1885" s="13" t="str">
        <x:v>Équipage incarné</x:v>
      </x:c>
      <x:c r="E1885" s="13" t="str">
        <x:v>Lire Maison et clan</x:v>
      </x:c>
      <x:c r="F1885" s="13" t="str">
        <x:v>Reconstitution documentée V4 — nouvelle rédaction V5</x:v>
      </x:c>
      <x:c r="G1885" s="15" t="n">
        <x:v>9</x:v>
      </x:c>
      <x:c r="H1885" s="15" t="n">
        <x:v>19</x:v>
      </x:c>
    </x:row>
    <x:row r="1886" ht="52" customHeight="1">
      <x:c r="A1886" s="13" t="str">
        <x:v>CNS-EQ15</x:v>
      </x:c>
      <x:c r="B1886" s="13" t="str">
        <x:v>Sol</x:v>
      </x:c>
      <x:c r="C1886" s="13" t="str">
        <x:v>Maison et clan</x:v>
      </x:c>
      <x:c r="D1886" s="13" t="str">
        <x:v>Équipage incarné</x:v>
      </x:c>
      <x:c r="E1886" s="13" t="str">
        <x:v>Lire Maison et clan</x:v>
      </x:c>
      <x:c r="F1886" s="13" t="str">
        <x:v>Reconstitution documentée V4 — nouvelle rédaction V5</x:v>
      </x:c>
      <x:c r="G1886" s="15" t="n">
        <x:v>9</x:v>
      </x:c>
      <x:c r="H1886" s="15" t="n">
        <x:v>20</x:v>
      </x:c>
    </x:row>
    <x:row r="1887" ht="52" customHeight="1">
      <x:c r="A1887" s="13" t="str">
        <x:v>CNS-EQ16</x:v>
      </x:c>
      <x:c r="B1887" s="13" t="str">
        <x:v>Harek</x:v>
      </x:c>
      <x:c r="C1887" s="13" t="str">
        <x:v>Maison et clan</x:v>
      </x:c>
      <x:c r="D1887" s="13" t="str">
        <x:v>Équipage incarné</x:v>
      </x:c>
      <x:c r="E1887" s="13" t="str">
        <x:v>Lire Maison et clan</x:v>
      </x:c>
      <x:c r="F1887" s="13" t="str">
        <x:v>Reconstitution documentée V4 — nouvelle rédaction V5</x:v>
      </x:c>
      <x:c r="G1887" s="15" t="n">
        <x:v>9</x:v>
      </x:c>
      <x:c r="H1887" s="15" t="n">
        <x:v>21</x:v>
      </x:c>
    </x:row>
    <x:row r="1888" ht="52" customHeight="1">
      <x:c r="A1888" s="13" t="str">
        <x:v>CNS-EQ17</x:v>
      </x:c>
      <x:c r="B1888" s="13" t="str">
        <x:v>Thena</x:v>
      </x:c>
      <x:c r="C1888" s="13" t="str">
        <x:v>Maison et clan</x:v>
      </x:c>
      <x:c r="D1888" s="13" t="str">
        <x:v>Équipage incarné</x:v>
      </x:c>
      <x:c r="E1888" s="13" t="str">
        <x:v>Lire Maison et clan</x:v>
      </x:c>
      <x:c r="F1888" s="13" t="str">
        <x:v>Reconstitution documentée V4 — nouvelle rédaction V5</x:v>
      </x:c>
      <x:c r="G1888" s="15" t="n">
        <x:v>9</x:v>
      </x:c>
      <x:c r="H1888" s="15" t="n">
        <x:v>22</x:v>
      </x:c>
    </x:row>
    <x:row r="1889" ht="52" customHeight="1">
      <x:c r="A1889" s="13" t="str">
        <x:v>CNS-EQ18</x:v>
      </x:c>
      <x:c r="B1889" s="13" t="str">
        <x:v>Kora</x:v>
      </x:c>
      <x:c r="C1889" s="13" t="str">
        <x:v>Maison et clan</x:v>
      </x:c>
      <x:c r="D1889" s="13" t="str">
        <x:v>Équipage incarné</x:v>
      </x:c>
      <x:c r="E1889" s="13" t="str">
        <x:v>Lire Maison et clan</x:v>
      </x:c>
      <x:c r="F1889" s="13" t="str">
        <x:v>Reconstitution documentée V4 — nouvelle rédaction V5</x:v>
      </x:c>
      <x:c r="G1889" s="15" t="n">
        <x:v>9</x:v>
      </x:c>
      <x:c r="H1889" s="15" t="n">
        <x:v>23</x:v>
      </x:c>
    </x:row>
    <x:row r="1890" ht="52" customHeight="1">
      <x:c r="A1890" s="13" t="str">
        <x:v>CNS-M01</x:v>
      </x:c>
      <x:c r="B1890" s="13" t="str">
        <x:v>La coque qui appartient encore à quelqu’un</x:v>
      </x:c>
      <x:c r="C1890" s="13" t="str">
        <x:v>Maison et clan</x:v>
      </x:c>
      <x:c r="D1890" s="13" t="str">
        <x:v>Missions du navire</x:v>
      </x:c>
      <x:c r="E1890" s="13" t="str">
        <x:v>Lire Maison et clan</x:v>
      </x:c>
      <x:c r="F1890" s="13" t="str">
        <x:v>Reconstitution documentée V4 — nouvelle rédaction V5</x:v>
      </x:c>
      <x:c r="G1890" s="15" t="n">
        <x:v>13</x:v>
      </x:c>
      <x:c r="H1890" s="15" t="n">
        <x:v>6</x:v>
      </x:c>
    </x:row>
    <x:row r="1891" ht="52" customHeight="1">
      <x:c r="A1891" s="13" t="str">
        <x:v>CNS-M02</x:v>
      </x:c>
      <x:c r="B1891" s="13" t="str">
        <x:v>La première lumière dans la coursive</x:v>
      </x:c>
      <x:c r="C1891" s="13" t="str">
        <x:v>Maison et clan</x:v>
      </x:c>
      <x:c r="D1891" s="13" t="str">
        <x:v>Missions du navire</x:v>
      </x:c>
      <x:c r="E1891" s="13" t="str">
        <x:v>Lire Maison et clan</x:v>
      </x:c>
      <x:c r="F1891" s="13" t="str">
        <x:v>Reconstitution documentée V4 — nouvelle rédaction V5</x:v>
      </x:c>
      <x:c r="G1891" s="15" t="n">
        <x:v>13</x:v>
      </x:c>
      <x:c r="H1891" s="15" t="n">
        <x:v>7</x:v>
      </x:c>
    </x:row>
    <x:row r="1892" ht="52" customHeight="1">
      <x:c r="A1892" s="13" t="str">
        <x:v>CNS-M03</x:v>
      </x:c>
      <x:c r="B1892" s="13" t="str">
        <x:v>Six ombres pour une coque</x:v>
      </x:c>
      <x:c r="C1892" s="13" t="str">
        <x:v>Maison et clan</x:v>
      </x:c>
      <x:c r="D1892" s="13" t="str">
        <x:v>Missions du navire</x:v>
      </x:c>
      <x:c r="E1892" s="13" t="str">
        <x:v>Lire Maison et clan</x:v>
      </x:c>
      <x:c r="F1892" s="13" t="str">
        <x:v>Reconstitution documentée V4 — nouvelle rédaction V5</x:v>
      </x:c>
      <x:c r="G1892" s="15" t="n">
        <x:v>13</x:v>
      </x:c>
      <x:c r="H1892" s="15" t="n">
        <x:v>8</x:v>
      </x:c>
    </x:row>
    <x:row r="1893" ht="52" customHeight="1">
      <x:c r="A1893" s="13" t="str">
        <x:v>CNS-M04</x:v>
      </x:c>
      <x:c r="B1893" s="13" t="str">
        <x:v>Le premier détour</x:v>
      </x:c>
      <x:c r="C1893" s="13" t="str">
        <x:v>Maison et clan</x:v>
      </x:c>
      <x:c r="D1893" s="13" t="str">
        <x:v>Missions du navire</x:v>
      </x:c>
      <x:c r="E1893" s="13" t="str">
        <x:v>Lire Maison et clan</x:v>
      </x:c>
      <x:c r="F1893" s="13" t="str">
        <x:v>Reconstitution documentée V4 — nouvelle rédaction V5</x:v>
      </x:c>
      <x:c r="G1893" s="15" t="n">
        <x:v>13</x:v>
      </x:c>
      <x:c r="H1893" s="15" t="n">
        <x:v>9</x:v>
      </x:c>
    </x:row>
    <x:row r="1894" ht="52" customHeight="1">
      <x:c r="A1894" s="13" t="str">
        <x:v>CNS-M05</x:v>
      </x:c>
      <x:c r="B1894" s="13" t="str">
        <x:v>Ce qui tient dans une baie</x:v>
      </x:c>
      <x:c r="C1894" s="13" t="str">
        <x:v>Maison et clan</x:v>
      </x:c>
      <x:c r="D1894" s="13" t="str">
        <x:v>Missions du navire</x:v>
      </x:c>
      <x:c r="E1894" s="13" t="str">
        <x:v>Lire Maison et clan</x:v>
      </x:c>
      <x:c r="F1894" s="13" t="str">
        <x:v>Reconstitution documentée V4 — nouvelle rédaction V5</x:v>
      </x:c>
      <x:c r="G1894" s="15" t="n">
        <x:v>13</x:v>
      </x:c>
      <x:c r="H1894" s="15" t="n">
        <x:v>10</x:v>
      </x:c>
    </x:row>
    <x:row r="1895" ht="52" customHeight="1">
      <x:c r="A1895" s="13" t="str">
        <x:v>CNS-M06</x:v>
      </x:c>
      <x:c r="B1895" s="13" t="str">
        <x:v>Une cible dans le silence</x:v>
      </x:c>
      <x:c r="C1895" s="13" t="str">
        <x:v>Maison et clan</x:v>
      </x:c>
      <x:c r="D1895" s="13" t="str">
        <x:v>Missions du navire</x:v>
      </x:c>
      <x:c r="E1895" s="13" t="str">
        <x:v>Lire Maison et clan</x:v>
      </x:c>
      <x:c r="F1895" s="13" t="str">
        <x:v>Reconstitution documentée V4 — nouvelle rédaction V5</x:v>
      </x:c>
      <x:c r="G1895" s="15" t="n">
        <x:v>13</x:v>
      </x:c>
      <x:c r="H1895" s="15" t="n">
        <x:v>11</x:v>
      </x:c>
    </x:row>
    <x:row r="1896" ht="52" customHeight="1">
      <x:c r="A1896" s="13" t="str">
        <x:v>CNS-M07</x:v>
      </x:c>
      <x:c r="B1896" s="13" t="str">
        <x:v>L’eau dans la caisse close</x:v>
      </x:c>
      <x:c r="C1896" s="13" t="str">
        <x:v>Maison et clan</x:v>
      </x:c>
      <x:c r="D1896" s="13" t="str">
        <x:v>Missions du navire</x:v>
      </x:c>
      <x:c r="E1896" s="13" t="str">
        <x:v>Lire Maison et clan</x:v>
      </x:c>
      <x:c r="F1896" s="13" t="str">
        <x:v>Reconstitution documentée V4 — nouvelle rédaction V5</x:v>
      </x:c>
      <x:c r="G1896" s="15" t="n">
        <x:v>13</x:v>
      </x:c>
      <x:c r="H1896" s="15" t="n">
        <x:v>12</x:v>
      </x:c>
    </x:row>
    <x:row r="1897" ht="52" customHeight="1">
      <x:c r="A1897" s="13" t="str">
        <x:v>CNS-M08</x:v>
      </x:c>
      <x:c r="B1897" s="13" t="str">
        <x:v>La chambre que personne n’attribue seul</x:v>
      </x:c>
      <x:c r="C1897" s="13" t="str">
        <x:v>Maison et clan</x:v>
      </x:c>
      <x:c r="D1897" s="13" t="str">
        <x:v>Missions du navire</x:v>
      </x:c>
      <x:c r="E1897" s="13" t="str">
        <x:v>Lire Maison et clan</x:v>
      </x:c>
      <x:c r="F1897" s="13" t="str">
        <x:v>Reconstitution documentée V4 — nouvelle rédaction V5</x:v>
      </x:c>
      <x:c r="G1897" s="15" t="n">
        <x:v>13</x:v>
      </x:c>
      <x:c r="H1897" s="15" t="n">
        <x:v>13</x:v>
      </x:c>
    </x:row>
    <x:row r="1898" ht="52" customHeight="1">
      <x:c r="A1898" s="13" t="str">
        <x:v>CNS-M09</x:v>
      </x:c>
      <x:c r="B1898" s="13" t="str">
        <x:v>Les trois propriétaires d’une caisse</x:v>
      </x:c>
      <x:c r="C1898" s="13" t="str">
        <x:v>Maison et clan</x:v>
      </x:c>
      <x:c r="D1898" s="13" t="str">
        <x:v>Missions du navire</x:v>
      </x:c>
      <x:c r="E1898" s="13" t="str">
        <x:v>Lire Maison et clan</x:v>
      </x:c>
      <x:c r="F1898" s="13" t="str">
        <x:v>Reconstitution documentée V4 — nouvelle rédaction V5</x:v>
      </x:c>
      <x:c r="G1898" s="15" t="n">
        <x:v>13</x:v>
      </x:c>
      <x:c r="H1898" s="15" t="n">
        <x:v>14</x:v>
      </x:c>
    </x:row>
    <x:row r="1899" ht="52" customHeight="1">
      <x:c r="A1899" s="13" t="str">
        <x:v>CNS-M10</x:v>
      </x:c>
      <x:c r="B1899" s="13" t="str">
        <x:v>Le signal derrière la poursuite</x:v>
      </x:c>
      <x:c r="C1899" s="13" t="str">
        <x:v>Maison et clan</x:v>
      </x:c>
      <x:c r="D1899" s="13" t="str">
        <x:v>Missions du navire</x:v>
      </x:c>
      <x:c r="E1899" s="13" t="str">
        <x:v>Lire Maison et clan</x:v>
      </x:c>
      <x:c r="F1899" s="13" t="str">
        <x:v>Reconstitution documentée V4 — nouvelle rédaction V5</x:v>
      </x:c>
      <x:c r="G1899" s="15" t="n">
        <x:v>13</x:v>
      </x:c>
      <x:c r="H1899" s="15" t="n">
        <x:v>15</x:v>
      </x:c>
    </x:row>
    <x:row r="1900" ht="52" customHeight="1">
      <x:c r="A1900" s="13" t="str">
        <x:v>CNS-M11</x:v>
      </x:c>
      <x:c r="B1900" s="13" t="str">
        <x:v>Le berceau et la coque</x:v>
      </x:c>
      <x:c r="C1900" s="13" t="str">
        <x:v>Maison et clan</x:v>
      </x:c>
      <x:c r="D1900" s="13" t="str">
        <x:v>Missions du navire</x:v>
      </x:c>
      <x:c r="E1900" s="13" t="str">
        <x:v>Lire Maison et clan</x:v>
      </x:c>
      <x:c r="F1900" s="13" t="str">
        <x:v>Reconstitution documentée V4 — nouvelle rédaction V5</x:v>
      </x:c>
      <x:c r="G1900" s="15" t="n">
        <x:v>13</x:v>
      </x:c>
      <x:c r="H1900" s="15" t="n">
        <x:v>16</x:v>
      </x:c>
    </x:row>
    <x:row r="1901" ht="52" customHeight="1">
      <x:c r="A1901" s="13" t="str">
        <x:v>CNS-M12</x:v>
      </x:c>
      <x:c r="B1901" s="13" t="str">
        <x:v>La chasse sous deux regards</x:v>
      </x:c>
      <x:c r="C1901" s="13" t="str">
        <x:v>Maison et clan</x:v>
      </x:c>
      <x:c r="D1901" s="13" t="str">
        <x:v>Missions du navire</x:v>
      </x:c>
      <x:c r="E1901" s="13" t="str">
        <x:v>Lire Maison et clan</x:v>
      </x:c>
      <x:c r="F1901" s="13" t="str">
        <x:v>Reconstitution documentée V4 — nouvelle rédaction V5</x:v>
      </x:c>
      <x:c r="G1901" s="15" t="n">
        <x:v>13</x:v>
      </x:c>
      <x:c r="H1901" s="15" t="n">
        <x:v>17</x:v>
      </x:c>
    </x:row>
    <x:row r="1902" ht="52" customHeight="1">
      <x:c r="A1902" s="13" t="str">
        <x:v>CNS-M13</x:v>
      </x:c>
      <x:c r="B1902" s="13" t="str">
        <x:v>Le dernier pont habité</x:v>
      </x:c>
      <x:c r="C1902" s="13" t="str">
        <x:v>Maison et clan</x:v>
      </x:c>
      <x:c r="D1902" s="13" t="str">
        <x:v>Missions du navire</x:v>
      </x:c>
      <x:c r="E1902" s="13" t="str">
        <x:v>Lire Maison et clan</x:v>
      </x:c>
      <x:c r="F1902" s="13" t="str">
        <x:v>Reconstitution documentée V4 — nouvelle rédaction V5</x:v>
      </x:c>
      <x:c r="G1902" s="15" t="n">
        <x:v>13</x:v>
      </x:c>
      <x:c r="H1902" s="15" t="n">
        <x:v>18</x:v>
      </x:c>
    </x:row>
    <x:row r="1903" ht="52" customHeight="1">
      <x:c r="A1903" s="13" t="str">
        <x:v>CNS-M14</x:v>
      </x:c>
      <x:c r="B1903" s="13" t="str">
        <x:v>Personne derrière le dernier sas</x:v>
      </x:c>
      <x:c r="C1903" s="13" t="str">
        <x:v>Maison et clan</x:v>
      </x:c>
      <x:c r="D1903" s="13" t="str">
        <x:v>Missions du navire</x:v>
      </x:c>
      <x:c r="E1903" s="13" t="str">
        <x:v>Lire Maison et clan</x:v>
      </x:c>
      <x:c r="F1903" s="13" t="str">
        <x:v>Reconstitution documentée V4 — nouvelle rédaction V5</x:v>
      </x:c>
      <x:c r="G1903" s="15" t="n">
        <x:v>13</x:v>
      </x:c>
      <x:c r="H1903" s="15" t="n">
        <x:v>19</x:v>
      </x:c>
    </x:row>
    <x:row r="1904" ht="52" customHeight="1">
      <x:c r="A1904" s="13" t="str">
        <x:v>CNS-M15</x:v>
      </x:c>
      <x:c r="B1904" s="13" t="str">
        <x:v>Un trophée dont le récit appartient à deux voix</x:v>
      </x:c>
      <x:c r="C1904" s="13" t="str">
        <x:v>Maison et clan</x:v>
      </x:c>
      <x:c r="D1904" s="13" t="str">
        <x:v>Missions du navire</x:v>
      </x:c>
      <x:c r="E1904" s="13" t="str">
        <x:v>Lire Maison et clan</x:v>
      </x:c>
      <x:c r="F1904" s="13" t="str">
        <x:v>Reconstitution documentée V4 — nouvelle rédaction V5</x:v>
      </x:c>
      <x:c r="G1904" s="15" t="n">
        <x:v>13</x:v>
      </x:c>
      <x:c r="H1904" s="15" t="n">
        <x:v>20</x:v>
      </x:c>
    </x:row>
    <x:row r="1905" ht="52" customHeight="1">
      <x:c r="A1905" s="13" t="str">
        <x:v>CNS-M16</x:v>
      </x:c>
      <x:c r="B1905" s="13" t="str">
        <x:v>La sortie avant la poursuite</x:v>
      </x:c>
      <x:c r="C1905" s="13" t="str">
        <x:v>Maison et clan</x:v>
      </x:c>
      <x:c r="D1905" s="13" t="str">
        <x:v>Missions du navire</x:v>
      </x:c>
      <x:c r="E1905" s="13" t="str">
        <x:v>Lire Maison et clan</x:v>
      </x:c>
      <x:c r="F1905" s="13" t="str">
        <x:v>Reconstitution documentée V4 — nouvelle rédaction V5</x:v>
      </x:c>
      <x:c r="G1905" s="15" t="n">
        <x:v>13</x:v>
      </x:c>
      <x:c r="H1905" s="15" t="n">
        <x:v>21</x:v>
      </x:c>
    </x:row>
    <x:row r="1906" ht="52" customHeight="1">
      <x:c r="A1906" s="13" t="str">
        <x:v>CNS-M17</x:v>
      </x:c>
      <x:c r="B1906" s="13" t="str">
        <x:v>Une route pour ceux qui attendent</x:v>
      </x:c>
      <x:c r="C1906" s="13" t="str">
        <x:v>Maison et clan</x:v>
      </x:c>
      <x:c r="D1906" s="13" t="str">
        <x:v>Missions du navire</x:v>
      </x:c>
      <x:c r="E1906" s="13" t="str">
        <x:v>Lire Maison et clan</x:v>
      </x:c>
      <x:c r="F1906" s="13" t="str">
        <x:v>Reconstitution documentée V4 — nouvelle rédaction V5</x:v>
      </x:c>
      <x:c r="G1906" s="15" t="n">
        <x:v>13</x:v>
      </x:c>
      <x:c r="H1906" s="15" t="n">
        <x:v>22</x:v>
      </x:c>
    </x:row>
    <x:row r="1907" ht="52" customHeight="1">
      <x:c r="A1907" s="13" t="str">
        <x:v>CNS-M18</x:v>
      </x:c>
      <x:c r="B1907" s="13" t="str">
        <x:v>Un mandat a des bords</x:v>
      </x:c>
      <x:c r="C1907" s="13" t="str">
        <x:v>Maison et clan</x:v>
      </x:c>
      <x:c r="D1907" s="13" t="str">
        <x:v>Missions du navire</x:v>
      </x:c>
      <x:c r="E1907" s="13" t="str">
        <x:v>Lire Maison et clan</x:v>
      </x:c>
      <x:c r="F1907" s="13" t="str">
        <x:v>Reconstitution documentée V4 — nouvelle rédaction V5</x:v>
      </x:c>
      <x:c r="G1907" s="15" t="n">
        <x:v>13</x:v>
      </x:c>
      <x:c r="H1907" s="15" t="n">
        <x:v>23</x:v>
      </x:c>
    </x:row>
    <x:row r="1908" ht="52" customHeight="1">
      <x:c r="A1908" s="13" t="str">
        <x:v>CNS-M19</x:v>
      </x:c>
      <x:c r="B1908" s="13" t="str">
        <x:v>Les traces derrière le seuil</x:v>
      </x:c>
      <x:c r="C1908" s="13" t="str">
        <x:v>Maison et clan</x:v>
      </x:c>
      <x:c r="D1908" s="13" t="str">
        <x:v>Missions du navire</x:v>
      </x:c>
      <x:c r="E1908" s="13" t="str">
        <x:v>Lire Maison et clan</x:v>
      </x:c>
      <x:c r="F1908" s="13" t="str">
        <x:v>Reconstitution documentée V4 — nouvelle rédaction V5</x:v>
      </x:c>
      <x:c r="G1908" s="15" t="n">
        <x:v>13</x:v>
      </x:c>
      <x:c r="H1908" s="15" t="n">
        <x:v>24</x:v>
      </x:c>
    </x:row>
    <x:row r="1909" ht="52" customHeight="1">
      <x:c r="A1909" s="13" t="str">
        <x:v>CNS-M20</x:v>
      </x:c>
      <x:c r="B1909" s="13" t="str">
        <x:v>Ce qu’on rend quand quelqu’un part</x:v>
      </x:c>
      <x:c r="C1909" s="13" t="str">
        <x:v>Maison et clan</x:v>
      </x:c>
      <x:c r="D1909" s="13" t="str">
        <x:v>Missions du navire</x:v>
      </x:c>
      <x:c r="E1909" s="13" t="str">
        <x:v>Lire Maison et clan</x:v>
      </x:c>
      <x:c r="F1909" s="13" t="str">
        <x:v>Reconstitution documentée V4 — nouvelle rédaction V5</x:v>
      </x:c>
      <x:c r="G1909" s="15" t="n">
        <x:v>13</x:v>
      </x:c>
      <x:c r="H1909" s="15" t="n">
        <x:v>25</x:v>
      </x:c>
    </x:row>
    <x:row r="1910" ht="52" customHeight="1">
      <x:c r="A1910" s="13" t="str">
        <x:v>CNS-M21</x:v>
      </x:c>
      <x:c r="B1910" s="13" t="str">
        <x:v>Un autre apprend la route</x:v>
      </x:c>
      <x:c r="C1910" s="13" t="str">
        <x:v>Maison et clan</x:v>
      </x:c>
      <x:c r="D1910" s="13" t="str">
        <x:v>Missions du navire</x:v>
      </x:c>
      <x:c r="E1910" s="13" t="str">
        <x:v>Lire Maison et clan</x:v>
      </x:c>
      <x:c r="F1910" s="13" t="str">
        <x:v>Reconstitution documentée V4 — nouvelle rédaction V5</x:v>
      </x:c>
      <x:c r="G1910" s="15" t="n">
        <x:v>13</x:v>
      </x:c>
      <x:c r="H1910" s="15" t="n">
        <x:v>26</x:v>
      </x:c>
    </x:row>
    <x:row r="1911" ht="52" customHeight="1">
      <x:c r="A1911" s="13" t="str">
        <x:v>CNS-M22</x:v>
      </x:c>
      <x:c r="B1911" s="13" t="str">
        <x:v>La galerie après la guerre</x:v>
      </x:c>
      <x:c r="C1911" s="13" t="str">
        <x:v>Maison et clan</x:v>
      </x:c>
      <x:c r="D1911" s="13" t="str">
        <x:v>Missions du navire</x:v>
      </x:c>
      <x:c r="E1911" s="13" t="str">
        <x:v>Lire Maison et clan</x:v>
      </x:c>
      <x:c r="F1911" s="13" t="str">
        <x:v>Reconstitution documentée V4 — nouvelle rédaction V5</x:v>
      </x:c>
      <x:c r="G1911" s="15" t="n">
        <x:v>13</x:v>
      </x:c>
      <x:c r="H1911" s="15" t="n">
        <x:v>27</x:v>
      </x:c>
    </x:row>
    <x:row r="1912" ht="52" customHeight="1">
      <x:c r="A1912" s="13" t="str">
        <x:v>CNS-M23</x:v>
      </x:c>
      <x:c r="B1912" s="13" t="str">
        <x:v>Partir ailleurs sans emporter tout le monde</x:v>
      </x:c>
      <x:c r="C1912" s="13" t="str">
        <x:v>Maison et clan</x:v>
      </x:c>
      <x:c r="D1912" s="13" t="str">
        <x:v>Missions du navire</x:v>
      </x:c>
      <x:c r="E1912" s="13" t="str">
        <x:v>Lire Maison et clan</x:v>
      </x:c>
      <x:c r="F1912" s="13" t="str">
        <x:v>Reconstitution documentée V4 — nouvelle rédaction V5</x:v>
      </x:c>
      <x:c r="G1912" s="15" t="n">
        <x:v>13</x:v>
      </x:c>
      <x:c r="H1912" s="15" t="n">
        <x:v>28</x:v>
      </x:c>
    </x:row>
    <x:row r="1913" ht="52" customHeight="1">
      <x:c r="A1913" s="13" t="str">
        <x:v>CNS-M24</x:v>
      </x:c>
      <x:c r="B1913" s="13" t="str">
        <x:v>La Veille demeure ouverte</x:v>
      </x:c>
      <x:c r="C1913" s="13" t="str">
        <x:v>Maison et clan</x:v>
      </x:c>
      <x:c r="D1913" s="13" t="str">
        <x:v>Missions du navire</x:v>
      </x:c>
      <x:c r="E1913" s="13" t="str">
        <x:v>Lire Maison et clan</x:v>
      </x:c>
      <x:c r="F1913" s="13" t="str">
        <x:v>Reconstitution documentée V4 — nouvelle rédaction V5</x:v>
      </x:c>
      <x:c r="G1913" s="15" t="n">
        <x:v>13</x:v>
      </x:c>
      <x:c r="H1913" s="15" t="n">
        <x:v>29</x:v>
      </x:c>
    </x:row>
    <x:row r="1914" ht="52" customHeight="1">
      <x:c r="A1914" s="13" t="str">
        <x:v>CNS-G01</x:v>
      </x:c>
      <x:c r="B1914" s="13" t="str">
        <x:v>Composer une équipe</x:v>
      </x:c>
      <x:c r="C1914" s="13" t="str">
        <x:v>Maison et clan</x:v>
      </x:c>
      <x:c r="D1914" s="13" t="str">
        <x:v>Gestion du clan</x:v>
      </x:c>
      <x:c r="E1914" s="13" t="str">
        <x:v>Lire Maison et clan</x:v>
      </x:c>
      <x:c r="F1914" s="13" t="str">
        <x:v>Reconstitution documentée V4 — nouvelle rédaction V5</x:v>
      </x:c>
      <x:c r="G1914" s="15" t="n">
        <x:v>7</x:v>
      </x:c>
      <x:c r="H1914" s="15" t="n">
        <x:v>6</x:v>
      </x:c>
    </x:row>
    <x:row r="1915" ht="52" customHeight="1">
      <x:c r="A1915" s="13" t="str">
        <x:v>CNS-G02</x:v>
      </x:c>
      <x:c r="B1915" s="13" t="str">
        <x:v>Préparer une expédition</x:v>
      </x:c>
      <x:c r="C1915" s="13" t="str">
        <x:v>Maison et clan</x:v>
      </x:c>
      <x:c r="D1915" s="13" t="str">
        <x:v>Gestion du clan</x:v>
      </x:c>
      <x:c r="E1915" s="13" t="str">
        <x:v>Lire Maison et clan</x:v>
      </x:c>
      <x:c r="F1915" s="13" t="str">
        <x:v>Reconstitution documentée V4 — nouvelle rédaction V5</x:v>
      </x:c>
      <x:c r="G1915" s="15" t="n">
        <x:v>7</x:v>
      </x:c>
      <x:c r="H1915" s="15" t="n">
        <x:v>7</x:v>
      </x:c>
    </x:row>
    <x:row r="1916" ht="52" customHeight="1">
      <x:c r="A1916" s="13" t="str">
        <x:v>CNS-G03</x:v>
      </x:c>
      <x:c r="B1916" s="13" t="str">
        <x:v>Entretenir la coque</x:v>
      </x:c>
      <x:c r="C1916" s="13" t="str">
        <x:v>Maison et clan</x:v>
      </x:c>
      <x:c r="D1916" s="13" t="str">
        <x:v>Gestion du clan</x:v>
      </x:c>
      <x:c r="E1916" s="13" t="str">
        <x:v>Lire Maison et clan</x:v>
      </x:c>
      <x:c r="F1916" s="13" t="str">
        <x:v>Reconstitution documentée V4 — nouvelle rédaction V5</x:v>
      </x:c>
      <x:c r="G1916" s="15" t="n">
        <x:v>7</x:v>
      </x:c>
      <x:c r="H1916" s="15" t="n">
        <x:v>8</x:v>
      </x:c>
    </x:row>
    <x:row r="1917" ht="52" customHeight="1">
      <x:c r="A1917" s="13" t="str">
        <x:v>CNS-G04</x:v>
      </x:c>
      <x:c r="B1917" s="13" t="str">
        <x:v>Accueillir un nouveau membre</x:v>
      </x:c>
      <x:c r="C1917" s="13" t="str">
        <x:v>Maison et clan</x:v>
      </x:c>
      <x:c r="D1917" s="13" t="str">
        <x:v>Gestion du clan</x:v>
      </x:c>
      <x:c r="E1917" s="13" t="str">
        <x:v>Lire Maison et clan</x:v>
      </x:c>
      <x:c r="F1917" s="13" t="str">
        <x:v>Reconstitution documentée V4 — nouvelle rédaction V5</x:v>
      </x:c>
      <x:c r="G1917" s="15" t="n">
        <x:v>7</x:v>
      </x:c>
      <x:c r="H1917" s="15" t="n">
        <x:v>9</x:v>
      </x:c>
    </x:row>
    <x:row r="1918" ht="52" customHeight="1">
      <x:c r="A1918" s="13" t="str">
        <x:v>CNS-G05</x:v>
      </x:c>
      <x:c r="B1918" s="13" t="str">
        <x:v>Définir une priorité</x:v>
      </x:c>
      <x:c r="C1918" s="13" t="str">
        <x:v>Maison et clan</x:v>
      </x:c>
      <x:c r="D1918" s="13" t="str">
        <x:v>Gestion du clan</x:v>
      </x:c>
      <x:c r="E1918" s="13" t="str">
        <x:v>Lire Maison et clan</x:v>
      </x:c>
      <x:c r="F1918" s="13" t="str">
        <x:v>Reconstitution documentée V4 — nouvelle rédaction V5</x:v>
      </x:c>
      <x:c r="G1918" s="15" t="n">
        <x:v>7</x:v>
      </x:c>
      <x:c r="H1918" s="15" t="n">
        <x:v>10</x:v>
      </x:c>
    </x:row>
    <x:row r="1919" ht="52" customHeight="1">
      <x:c r="A1919" s="13" t="str">
        <x:v>CNS-G06</x:v>
      </x:c>
      <x:c r="B1919" s="13" t="str">
        <x:v>Partager une prise</x:v>
      </x:c>
      <x:c r="C1919" s="13" t="str">
        <x:v>Maison et clan</x:v>
      </x:c>
      <x:c r="D1919" s="13" t="str">
        <x:v>Gestion du clan</x:v>
      </x:c>
      <x:c r="E1919" s="13" t="str">
        <x:v>Lire Maison et clan</x:v>
      </x:c>
      <x:c r="F1919" s="13" t="str">
        <x:v>Reconstitution documentée V4 — nouvelle rédaction V5</x:v>
      </x:c>
      <x:c r="G1919" s="15" t="n">
        <x:v>7</x:v>
      </x:c>
      <x:c r="H1919" s="15" t="n">
        <x:v>11</x:v>
      </x:c>
    </x:row>
    <x:row r="1920" ht="52" customHeight="1">
      <x:c r="A1920" s="13" t="str">
        <x:v>CNS-G07</x:v>
      </x:c>
      <x:c r="B1920" s="13" t="str">
        <x:v>Suivre les vétérans</x:v>
      </x:c>
      <x:c r="C1920" s="13" t="str">
        <x:v>Maison et clan</x:v>
      </x:c>
      <x:c r="D1920" s="13" t="str">
        <x:v>Gestion du clan</x:v>
      </x:c>
      <x:c r="E1920" s="13" t="str">
        <x:v>Lire Maison et clan</x:v>
      </x:c>
      <x:c r="F1920" s="13" t="str">
        <x:v>Reconstitution documentée V4 — nouvelle rédaction V5</x:v>
      </x:c>
      <x:c r="G1920" s="15" t="n">
        <x:v>7</x:v>
      </x:c>
      <x:c r="H1920" s="15" t="n">
        <x:v>12</x:v>
      </x:c>
    </x:row>
    <x:row r="1921" ht="52" customHeight="1">
      <x:c r="A1921" s="13" t="str">
        <x:v>CNS-G08</x:v>
      </x:c>
      <x:c r="B1921" s="13" t="str">
        <x:v>Tenir une halte</x:v>
      </x:c>
      <x:c r="C1921" s="13" t="str">
        <x:v>Maison et clan</x:v>
      </x:c>
      <x:c r="D1921" s="13" t="str">
        <x:v>Gestion du clan</x:v>
      </x:c>
      <x:c r="E1921" s="13" t="str">
        <x:v>Lire Maison et clan</x:v>
      </x:c>
      <x:c r="F1921" s="13" t="str">
        <x:v>Reconstitution documentée V4 — nouvelle rédaction V5</x:v>
      </x:c>
      <x:c r="G1921" s="15" t="n">
        <x:v>7</x:v>
      </x:c>
      <x:c r="H1921" s="15" t="n">
        <x:v>13</x:v>
      </x:c>
    </x:row>
    <x:row r="1922" ht="52" customHeight="1">
      <x:c r="A1922" s="13" t="str">
        <x:v>CNS-G09</x:v>
      </x:c>
      <x:c r="B1922" s="13" t="str">
        <x:v>Régler une rivalité</x:v>
      </x:c>
      <x:c r="C1922" s="13" t="str">
        <x:v>Maison et clan</x:v>
      </x:c>
      <x:c r="D1922" s="13" t="str">
        <x:v>Gestion du clan</x:v>
      </x:c>
      <x:c r="E1922" s="13" t="str">
        <x:v>Lire Maison et clan</x:v>
      </x:c>
      <x:c r="F1922" s="13" t="str">
        <x:v>Reconstitution documentée V4 — nouvelle rédaction V5</x:v>
      </x:c>
      <x:c r="G1922" s="15" t="n">
        <x:v>7</x:v>
      </x:c>
      <x:c r="H1922" s="15" t="n">
        <x:v>14</x:v>
      </x:c>
    </x:row>
    <x:row r="1923" ht="52" customHeight="1">
      <x:c r="A1923" s="13" t="str">
        <x:v>CNS-G10</x:v>
      </x:c>
      <x:c r="B1923" s="13" t="str">
        <x:v>Soutenir une guerre</x:v>
      </x:c>
      <x:c r="C1923" s="13" t="str">
        <x:v>Maison et clan</x:v>
      </x:c>
      <x:c r="D1923" s="13" t="str">
        <x:v>Gestion du clan</x:v>
      </x:c>
      <x:c r="E1923" s="13" t="str">
        <x:v>Lire Maison et clan</x:v>
      </x:c>
      <x:c r="F1923" s="13" t="str">
        <x:v>Reconstitution documentée V4 — nouvelle rédaction V5</x:v>
      </x:c>
      <x:c r="G1923" s="15" t="n">
        <x:v>7</x:v>
      </x:c>
      <x:c r="H1923" s="15" t="n">
        <x:v>15</x:v>
      </x:c>
    </x:row>
    <x:row r="1924" ht="52" customHeight="1">
      <x:c r="A1924" s="13" t="str">
        <x:v>CNS-G11</x:v>
      </x:c>
      <x:c r="B1924" s="13" t="str">
        <x:v>Organiser une relève</x:v>
      </x:c>
      <x:c r="C1924" s="13" t="str">
        <x:v>Maison et clan</x:v>
      </x:c>
      <x:c r="D1924" s="13" t="str">
        <x:v>Gestion du clan</x:v>
      </x:c>
      <x:c r="E1924" s="13" t="str">
        <x:v>Lire Maison et clan</x:v>
      </x:c>
      <x:c r="F1924" s="13" t="str">
        <x:v>Reconstitution documentée V4 — nouvelle rédaction V5</x:v>
      </x:c>
      <x:c r="G1924" s="15" t="n">
        <x:v>7</x:v>
      </x:c>
      <x:c r="H1924" s="15" t="n">
        <x:v>16</x:v>
      </x:c>
    </x:row>
    <x:row r="1925" ht="52" customHeight="1">
      <x:c r="A1925" s="13" t="str">
        <x:v>CNS-G12</x:v>
      </x:c>
      <x:c r="B1925" s="13" t="str">
        <x:v>Transmettre le navire</x:v>
      </x:c>
      <x:c r="C1925" s="13" t="str">
        <x:v>Maison et clan</x:v>
      </x:c>
      <x:c r="D1925" s="13" t="str">
        <x:v>Gestion du clan</x:v>
      </x:c>
      <x:c r="E1925" s="13" t="str">
        <x:v>Lire Maison et clan</x:v>
      </x:c>
      <x:c r="F1925" s="13" t="str">
        <x:v>Reconstitution documentée V4 — nouvelle rédaction V5</x:v>
      </x:c>
      <x:c r="G1925" s="15" t="n">
        <x:v>7</x:v>
      </x:c>
      <x:c r="H1925" s="15" t="n">
        <x:v>17</x:v>
      </x:c>
    </x:row>
    <x:row r="1926" ht="52" customHeight="1">
      <x:c r="A1926" s="13" t="str">
        <x:v>CNS-MP01</x:v>
      </x:c>
      <x:c r="B1926" s="13" t="str">
        <x:v>Périmètre futur</x:v>
      </x:c>
      <x:c r="C1926" s="13" t="str">
        <x:v>Maison et clan</x:v>
      </x:c>
      <x:c r="D1926" s="13" t="str">
        <x:v>Multijoueur futur</x:v>
      </x:c>
      <x:c r="E1926" s="13" t="str">
        <x:v>Lire Maison et clan</x:v>
      </x:c>
      <x:c r="F1926" s="13" t="str">
        <x:v>Reconstitution documentée V4 — nouvelle rédaction V5</x:v>
      </x:c>
      <x:c r="G1926" s="15" t="n">
        <x:v>6</x:v>
      </x:c>
      <x:c r="H1926" s="15" t="n">
        <x:v>6</x:v>
      </x:c>
    </x:row>
    <x:row r="1927" ht="52" customHeight="1">
      <x:c r="A1927" s="13" t="str">
        <x:v>CNS-MP02</x:v>
      </x:c>
      <x:c r="B1927" s="13" t="str">
        <x:v>Places réelles</x:v>
      </x:c>
      <x:c r="C1927" s="13" t="str">
        <x:v>Maison et clan</x:v>
      </x:c>
      <x:c r="D1927" s="13" t="str">
        <x:v>Multijoueur futur</x:v>
      </x:c>
      <x:c r="E1927" s="13" t="str">
        <x:v>Lire Maison et clan</x:v>
      </x:c>
      <x:c r="F1927" s="13" t="str">
        <x:v>Reconstitution documentée V4 — nouvelle rédaction V5</x:v>
      </x:c>
      <x:c r="G1927" s="15" t="n">
        <x:v>6</x:v>
      </x:c>
      <x:c r="H1927" s="15" t="n">
        <x:v>7</x:v>
      </x:c>
    </x:row>
    <x:row r="1928" ht="52" customHeight="1">
      <x:c r="A1928" s="13" t="str">
        <x:v>CNS-MP03</x:v>
      </x:c>
      <x:c r="B1928" s="13" t="str">
        <x:v>Rôle visiteur</x:v>
      </x:c>
      <x:c r="C1928" s="13" t="str">
        <x:v>Maison et clan</x:v>
      </x:c>
      <x:c r="D1928" s="13" t="str">
        <x:v>Multijoueur futur</x:v>
      </x:c>
      <x:c r="E1928" s="13" t="str">
        <x:v>Lire Maison et clan</x:v>
      </x:c>
      <x:c r="F1928" s="13" t="str">
        <x:v>Reconstitution documentée V4 — nouvelle rédaction V5</x:v>
      </x:c>
      <x:c r="G1928" s="15" t="n">
        <x:v>6</x:v>
      </x:c>
      <x:c r="H1928" s="15" t="n">
        <x:v>8</x:v>
      </x:c>
    </x:row>
    <x:row r="1929" ht="52" customHeight="1">
      <x:c r="A1929" s="13" t="str">
        <x:v>CNS-MP04</x:v>
      </x:c>
      <x:c r="B1929" s="13" t="str">
        <x:v>Rôle membre</x:v>
      </x:c>
      <x:c r="C1929" s="13" t="str">
        <x:v>Maison et clan</x:v>
      </x:c>
      <x:c r="D1929" s="13" t="str">
        <x:v>Multijoueur futur</x:v>
      </x:c>
      <x:c r="E1929" s="13" t="str">
        <x:v>Lire Maison et clan</x:v>
      </x:c>
      <x:c r="F1929" s="13" t="str">
        <x:v>Reconstitution documentée V4 — nouvelle rédaction V5</x:v>
      </x:c>
      <x:c r="G1929" s="15" t="n">
        <x:v>6</x:v>
      </x:c>
      <x:c r="H1929" s="15" t="n">
        <x:v>9</x:v>
      </x:c>
    </x:row>
    <x:row r="1930" ht="52" customHeight="1">
      <x:c r="A1930" s="13" t="str">
        <x:v>CNS-MP05</x:v>
      </x:c>
      <x:c r="B1930" s="13" t="str">
        <x:v>Rôle dépositaire</x:v>
      </x:c>
      <x:c r="C1930" s="13" t="str">
        <x:v>Maison et clan</x:v>
      </x:c>
      <x:c r="D1930" s="13" t="str">
        <x:v>Multijoueur futur</x:v>
      </x:c>
      <x:c r="E1930" s="13" t="str">
        <x:v>Lire Maison et clan</x:v>
      </x:c>
      <x:c r="F1930" s="13" t="str">
        <x:v>Reconstitution documentée V4 — nouvelle rédaction V5</x:v>
      </x:c>
      <x:c r="G1930" s="15" t="n">
        <x:v>6</x:v>
      </x:c>
      <x:c r="H1930" s="15" t="n">
        <x:v>10</x:v>
      </x:c>
    </x:row>
    <x:row r="1931" ht="52" customHeight="1">
      <x:c r="A1931" s="13" t="str">
        <x:v>CNS-MP06</x:v>
      </x:c>
      <x:c r="B1931" s="13" t="str">
        <x:v>Rôle responsable</x:v>
      </x:c>
      <x:c r="C1931" s="13" t="str">
        <x:v>Maison et clan</x:v>
      </x:c>
      <x:c r="D1931" s="13" t="str">
        <x:v>Multijoueur futur</x:v>
      </x:c>
      <x:c r="E1931" s="13" t="str">
        <x:v>Lire Maison et clan</x:v>
      </x:c>
      <x:c r="F1931" s="13" t="str">
        <x:v>Reconstitution documentée V4 — nouvelle rédaction V5</x:v>
      </x:c>
      <x:c r="G1931" s="15" t="n">
        <x:v>6</x:v>
      </x:c>
      <x:c r="H1931" s="15" t="n">
        <x:v>11</x:v>
      </x:c>
    </x:row>
    <x:row r="1932" ht="52" customHeight="1">
      <x:c r="A1932" s="13" t="str">
        <x:v>CNS-MP07</x:v>
      </x:c>
      <x:c r="B1932" s="13" t="str">
        <x:v>Mission collective</x:v>
      </x:c>
      <x:c r="C1932" s="13" t="str">
        <x:v>Maison et clan</x:v>
      </x:c>
      <x:c r="D1932" s="13" t="str">
        <x:v>Multijoueur futur</x:v>
      </x:c>
      <x:c r="E1932" s="13" t="str">
        <x:v>Lire Maison et clan</x:v>
      </x:c>
      <x:c r="F1932" s="13" t="str">
        <x:v>Reconstitution documentée V4 — nouvelle rédaction V5</x:v>
      </x:c>
      <x:c r="G1932" s="15" t="n">
        <x:v>6</x:v>
      </x:c>
      <x:c r="H1932" s="15" t="n">
        <x:v>12</x:v>
      </x:c>
    </x:row>
    <x:row r="1933" ht="52" customHeight="1">
      <x:c r="A1933" s="13" t="str">
        <x:v>CNS-MP08</x:v>
      </x:c>
      <x:c r="B1933" s="13" t="str">
        <x:v>Commandement RTS</x:v>
      </x:c>
      <x:c r="C1933" s="13" t="str">
        <x:v>Maison et clan</x:v>
      </x:c>
      <x:c r="D1933" s="13" t="str">
        <x:v>Multijoueur futur</x:v>
      </x:c>
      <x:c r="E1933" s="13" t="str">
        <x:v>Lire Maison et clan</x:v>
      </x:c>
      <x:c r="F1933" s="13" t="str">
        <x:v>Reconstitution documentée V4 — nouvelle rédaction V5</x:v>
      </x:c>
      <x:c r="G1933" s="15" t="n">
        <x:v>6</x:v>
      </x:c>
      <x:c r="H1933" s="15" t="n">
        <x:v>13</x:v>
      </x:c>
    </x:row>
    <x:row r="1934" ht="52" customHeight="1">
      <x:c r="A1934" s="13" t="str">
        <x:v>CNS-MP09</x:v>
      </x:c>
      <x:c r="B1934" s="13" t="str">
        <x:v>Résultat stratégique</x:v>
      </x:c>
      <x:c r="C1934" s="13" t="str">
        <x:v>Maison et clan</x:v>
      </x:c>
      <x:c r="D1934" s="13" t="str">
        <x:v>Multijoueur futur</x:v>
      </x:c>
      <x:c r="E1934" s="13" t="str">
        <x:v>Lire Maison et clan</x:v>
      </x:c>
      <x:c r="F1934" s="13" t="str">
        <x:v>Reconstitution documentée V4 — nouvelle rédaction V5</x:v>
      </x:c>
      <x:c r="G1934" s="15" t="n">
        <x:v>6</x:v>
      </x:c>
      <x:c r="H1934" s="15" t="n">
        <x:v>14</x:v>
      </x:c>
    </x:row>
    <x:row r="1935" ht="52" customHeight="1">
      <x:c r="A1935" s="13" t="str">
        <x:v>CNS-MP10</x:v>
      </x:c>
      <x:c r="B1935" s="13" t="str">
        <x:v>Contribution matérielle</x:v>
      </x:c>
      <x:c r="C1935" s="13" t="str">
        <x:v>Maison et clan</x:v>
      </x:c>
      <x:c r="D1935" s="13" t="str">
        <x:v>Multijoueur futur</x:v>
      </x:c>
      <x:c r="E1935" s="13" t="str">
        <x:v>Lire Maison et clan</x:v>
      </x:c>
      <x:c r="F1935" s="13" t="str">
        <x:v>Reconstitution documentée V4 — nouvelle rédaction V5</x:v>
      </x:c>
      <x:c r="G1935" s="15" t="n">
        <x:v>6</x:v>
      </x:c>
      <x:c r="H1935" s="15" t="n">
        <x:v>15</x:v>
      </x:c>
    </x:row>
    <x:row r="1936" ht="52" customHeight="1">
      <x:c r="A1936" s="13" t="str">
        <x:v>CNS-MP11</x:v>
      </x:c>
      <x:c r="B1936" s="13" t="str">
        <x:v>Prêt d’équipement</x:v>
      </x:c>
      <x:c r="C1936" s="13" t="str">
        <x:v>Maison et clan</x:v>
      </x:c>
      <x:c r="D1936" s="13" t="str">
        <x:v>Multijoueur futur</x:v>
      </x:c>
      <x:c r="E1936" s="13" t="str">
        <x:v>Lire Maison et clan</x:v>
      </x:c>
      <x:c r="F1936" s="13" t="str">
        <x:v>Reconstitution documentée V4 — nouvelle rédaction V5</x:v>
      </x:c>
      <x:c r="G1936" s="15" t="n">
        <x:v>6</x:v>
      </x:c>
      <x:c r="H1936" s="15" t="n">
        <x:v>16</x:v>
      </x:c>
    </x:row>
    <x:row r="1937" ht="52" customHeight="1">
      <x:c r="A1937" s="13" t="str">
        <x:v>CNS-MP12</x:v>
      </x:c>
      <x:c r="B1937" s="13" t="str">
        <x:v>Trophée personnel</x:v>
      </x:c>
      <x:c r="C1937" s="13" t="str">
        <x:v>Maison et clan</x:v>
      </x:c>
      <x:c r="D1937" s="13" t="str">
        <x:v>Multijoueur futur</x:v>
      </x:c>
      <x:c r="E1937" s="13" t="str">
        <x:v>Lire Maison et clan</x:v>
      </x:c>
      <x:c r="F1937" s="13" t="str">
        <x:v>Reconstitution documentée V4 — nouvelle rédaction V5</x:v>
      </x:c>
      <x:c r="G1937" s="15" t="n">
        <x:v>6</x:v>
      </x:c>
      <x:c r="H1937" s="15" t="n">
        <x:v>17</x:v>
      </x:c>
    </x:row>
    <x:row r="1938" ht="52" customHeight="1">
      <x:c r="A1938" s="13" t="str">
        <x:v>CNS-MP13</x:v>
      </x:c>
      <x:c r="B1938" s="13" t="str">
        <x:v>Trophée commun</x:v>
      </x:c>
      <x:c r="C1938" s="13" t="str">
        <x:v>Maison et clan</x:v>
      </x:c>
      <x:c r="D1938" s="13" t="str">
        <x:v>Multijoueur futur</x:v>
      </x:c>
      <x:c r="E1938" s="13" t="str">
        <x:v>Lire Maison et clan</x:v>
      </x:c>
      <x:c r="F1938" s="13" t="str">
        <x:v>Reconstitution documentée V4 — nouvelle rédaction V5</x:v>
      </x:c>
      <x:c r="G1938" s="15" t="n">
        <x:v>6</x:v>
      </x:c>
      <x:c r="H1938" s="15" t="n">
        <x:v>18</x:v>
      </x:c>
    </x:row>
    <x:row r="1939" ht="52" customHeight="1">
      <x:c r="A1939" s="13" t="str">
        <x:v>CNS-MP14</x:v>
      </x:c>
      <x:c r="B1939" s="13" t="str">
        <x:v>Atelier partagé</x:v>
      </x:c>
      <x:c r="C1939" s="13" t="str">
        <x:v>Maison et clan</x:v>
      </x:c>
      <x:c r="D1939" s="13" t="str">
        <x:v>Multijoueur futur</x:v>
      </x:c>
      <x:c r="E1939" s="13" t="str">
        <x:v>Lire Maison et clan</x:v>
      </x:c>
      <x:c r="F1939" s="13" t="str">
        <x:v>Reconstitution documentée V4 — nouvelle rédaction V5</x:v>
      </x:c>
      <x:c r="G1939" s="15" t="n">
        <x:v>6</x:v>
      </x:c>
      <x:c r="H1939" s="15" t="n">
        <x:v>19</x:v>
      </x:c>
    </x:row>
    <x:row r="1940" ht="52" customHeight="1">
      <x:c r="A1940" s="13" t="str">
        <x:v>CNS-MP15</x:v>
      </x:c>
      <x:c r="B1940" s="13" t="str">
        <x:v>Maison en visite</x:v>
      </x:c>
      <x:c r="C1940" s="13" t="str">
        <x:v>Maison et clan</x:v>
      </x:c>
      <x:c r="D1940" s="13" t="str">
        <x:v>Multijoueur futur</x:v>
      </x:c>
      <x:c r="E1940" s="13" t="str">
        <x:v>Lire Maison et clan</x:v>
      </x:c>
      <x:c r="F1940" s="13" t="str">
        <x:v>Reconstitution documentée V4 — nouvelle rédaction V5</x:v>
      </x:c>
      <x:c r="G1940" s="15" t="n">
        <x:v>6</x:v>
      </x:c>
      <x:c r="H1940" s="15" t="n">
        <x:v>20</x:v>
      </x:c>
    </x:row>
    <x:row r="1941" ht="52" customHeight="1">
      <x:c r="A1941" s="13" t="str">
        <x:v>CNS-MP16</x:v>
      </x:c>
      <x:c r="B1941" s="13" t="str">
        <x:v>Décoration autorisée</x:v>
      </x:c>
      <x:c r="C1941" s="13" t="str">
        <x:v>Maison et clan</x:v>
      </x:c>
      <x:c r="D1941" s="13" t="str">
        <x:v>Multijoueur futur</x:v>
      </x:c>
      <x:c r="E1941" s="13" t="str">
        <x:v>Lire Maison et clan</x:v>
      </x:c>
      <x:c r="F1941" s="13" t="str">
        <x:v>Reconstitution documentée V4 — nouvelle rédaction V5</x:v>
      </x:c>
      <x:c r="G1941" s="15" t="n">
        <x:v>6</x:v>
      </x:c>
      <x:c r="H1941" s="15" t="n">
        <x:v>21</x:v>
      </x:c>
    </x:row>
    <x:row r="1942" ht="52" customHeight="1">
      <x:c r="A1942" s="13" t="str">
        <x:v>CNS-MP17</x:v>
      </x:c>
      <x:c r="B1942" s="13" t="str">
        <x:v>Duel consenti</x:v>
      </x:c>
      <x:c r="C1942" s="13" t="str">
        <x:v>Maison et clan</x:v>
      </x:c>
      <x:c r="D1942" s="13" t="str">
        <x:v>Multijoueur futur</x:v>
      </x:c>
      <x:c r="E1942" s="13" t="str">
        <x:v>Lire Maison et clan</x:v>
      </x:c>
      <x:c r="F1942" s="13" t="str">
        <x:v>Reconstitution documentée V4 — nouvelle rédaction V5</x:v>
      </x:c>
      <x:c r="G1942" s="15" t="n">
        <x:v>6</x:v>
      </x:c>
      <x:c r="H1942" s="15" t="n">
        <x:v>22</x:v>
      </x:c>
    </x:row>
    <x:row r="1943" ht="52" customHeight="1">
      <x:c r="A1943" s="13" t="str">
        <x:v>CNS-MP18</x:v>
      </x:c>
      <x:c r="B1943" s="13" t="str">
        <x:v>Déconnexion pendant une action</x:v>
      </x:c>
      <x:c r="C1943" s="13" t="str">
        <x:v>Maison et clan</x:v>
      </x:c>
      <x:c r="D1943" s="13" t="str">
        <x:v>Multijoueur futur</x:v>
      </x:c>
      <x:c r="E1943" s="13" t="str">
        <x:v>Lire Maison et clan</x:v>
      </x:c>
      <x:c r="F1943" s="13" t="str">
        <x:v>Reconstitution documentée V4 — nouvelle rédaction V5</x:v>
      </x:c>
      <x:c r="G1943" s="15" t="n">
        <x:v>6</x:v>
      </x:c>
      <x:c r="H1943" s="15" t="n">
        <x:v>23</x:v>
      </x:c>
    </x:row>
    <x:row r="1944" ht="52" customHeight="1">
      <x:c r="A1944" s="13" t="str">
        <x:v>CNS-MP19</x:v>
      </x:c>
      <x:c r="B1944" s="13" t="str">
        <x:v>Déconnexion en expédition</x:v>
      </x:c>
      <x:c r="C1944" s="13" t="str">
        <x:v>Maison et clan</x:v>
      </x:c>
      <x:c r="D1944" s="13" t="str">
        <x:v>Multijoueur futur</x:v>
      </x:c>
      <x:c r="E1944" s="13" t="str">
        <x:v>Lire Maison et clan</x:v>
      </x:c>
      <x:c r="F1944" s="13" t="str">
        <x:v>Reconstitution documentée V4 — nouvelle rédaction V5</x:v>
      </x:c>
      <x:c r="G1944" s="15" t="n">
        <x:v>6</x:v>
      </x:c>
      <x:c r="H1944" s="15" t="n">
        <x:v>24</x:v>
      </x:c>
    </x:row>
    <x:row r="1945" ht="52" customHeight="1">
      <x:c r="A1945" s="13" t="str">
        <x:v>CNS-MP20</x:v>
      </x:c>
      <x:c r="B1945" s="13" t="str">
        <x:v>Rejoindre une mission</x:v>
      </x:c>
      <x:c r="C1945" s="13" t="str">
        <x:v>Maison et clan</x:v>
      </x:c>
      <x:c r="D1945" s="13" t="str">
        <x:v>Multijoueur futur</x:v>
      </x:c>
      <x:c r="E1945" s="13" t="str">
        <x:v>Lire Maison et clan</x:v>
      </x:c>
      <x:c r="F1945" s="13" t="str">
        <x:v>Reconstitution documentée V4 — nouvelle rédaction V5</x:v>
      </x:c>
      <x:c r="G1945" s="15" t="n">
        <x:v>6</x:v>
      </x:c>
      <x:c r="H1945" s="15" t="n">
        <x:v>25</x:v>
      </x:c>
    </x:row>
    <x:row r="1946" ht="52" customHeight="1">
      <x:c r="A1946" s="13" t="str">
        <x:v>CNS-MP21</x:v>
      </x:c>
      <x:c r="B1946" s="13" t="str">
        <x:v>Départ du groupe</x:v>
      </x:c>
      <x:c r="C1946" s="13" t="str">
        <x:v>Maison et clan</x:v>
      </x:c>
      <x:c r="D1946" s="13" t="str">
        <x:v>Multijoueur futur</x:v>
      </x:c>
      <x:c r="E1946" s="13" t="str">
        <x:v>Lire Maison et clan</x:v>
      </x:c>
      <x:c r="F1946" s="13" t="str">
        <x:v>Reconstitution documentée V4 — nouvelle rédaction V5</x:v>
      </x:c>
      <x:c r="G1946" s="15" t="n">
        <x:v>6</x:v>
      </x:c>
      <x:c r="H1946" s="15" t="n">
        <x:v>26</x:v>
      </x:c>
    </x:row>
    <x:row r="1947" ht="52" customHeight="1">
      <x:c r="A1947" s="13" t="str">
        <x:v>CNS-MP22</x:v>
      </x:c>
      <x:c r="B1947" s="13" t="str">
        <x:v>Conflit de sauvegarde</x:v>
      </x:c>
      <x:c r="C1947" s="13" t="str">
        <x:v>Maison et clan</x:v>
      </x:c>
      <x:c r="D1947" s="13" t="str">
        <x:v>Multijoueur futur</x:v>
      </x:c>
      <x:c r="E1947" s="13" t="str">
        <x:v>Lire Maison et clan</x:v>
      </x:c>
      <x:c r="F1947" s="13" t="str">
        <x:v>Reconstitution documentée V4 — nouvelle rédaction V5</x:v>
      </x:c>
      <x:c r="G1947" s="15" t="n">
        <x:v>6</x:v>
      </x:c>
      <x:c r="H1947" s="15" t="n">
        <x:v>27</x:v>
      </x:c>
    </x:row>
    <x:row r="1948" ht="52" customHeight="1">
      <x:c r="A1948" s="13" t="str">
        <x:v>CNS-MP23</x:v>
      </x:c>
      <x:c r="B1948" s="13" t="str">
        <x:v>Temps hors session</x:v>
      </x:c>
      <x:c r="C1948" s="13" t="str">
        <x:v>Maison et clan</x:v>
      </x:c>
      <x:c r="D1948" s="13" t="str">
        <x:v>Multijoueur futur</x:v>
      </x:c>
      <x:c r="E1948" s="13" t="str">
        <x:v>Lire Maison et clan</x:v>
      </x:c>
      <x:c r="F1948" s="13" t="str">
        <x:v>Reconstitution documentée V4 — nouvelle rédaction V5</x:v>
      </x:c>
      <x:c r="G1948" s="15" t="n">
        <x:v>6</x:v>
      </x:c>
      <x:c r="H1948" s="15" t="n">
        <x:v>28</x:v>
      </x:c>
    </x:row>
    <x:row r="1949" ht="52" customHeight="1">
      <x:c r="A1949" s="13" t="str">
        <x:v>CNS-MP24</x:v>
      </x:c>
      <x:c r="B1949" s="13" t="str">
        <x:v>Progression individuelle</x:v>
      </x:c>
      <x:c r="C1949" s="13" t="str">
        <x:v>Maison et clan</x:v>
      </x:c>
      <x:c r="D1949" s="13" t="str">
        <x:v>Multijoueur futur</x:v>
      </x:c>
      <x:c r="E1949" s="13" t="str">
        <x:v>Lire Maison et clan</x:v>
      </x:c>
      <x:c r="F1949" s="13" t="str">
        <x:v>Reconstitution documentée V4 — nouvelle rédaction V5</x:v>
      </x:c>
      <x:c r="G1949" s="15" t="n">
        <x:v>6</x:v>
      </x:c>
      <x:c r="H1949" s="15" t="n">
        <x:v>29</x:v>
      </x:c>
    </x:row>
    <x:row r="1950" ht="52" customHeight="1">
      <x:c r="A1950" s="13" t="str">
        <x:v>CNS-SYN01</x:v>
      </x:c>
      <x:c r="B1950" s="13" t="str">
        <x:v>O1 — Maison</x:v>
      </x:c>
      <x:c r="C1950" s="13" t="str">
        <x:v>Maison et clan</x:v>
      </x:c>
      <x:c r="D1950" s="13" t="str">
        <x:v>Voies maison et clan</x:v>
      </x:c>
      <x:c r="E1950" s="13" t="str">
        <x:v>Lire Maison et clan</x:v>
      </x:c>
      <x:c r="F1950" s="13" t="str">
        <x:v>Reconstitution documentée V4 — nouvelle rédaction V5</x:v>
      </x:c>
      <x:c r="G1950" s="15" t="n">
        <x:v>7</x:v>
      </x:c>
      <x:c r="H1950" s="15" t="n">
        <x:v>6</x:v>
      </x:c>
    </x:row>
    <x:row r="1951" ht="52" customHeight="1">
      <x:c r="A1951" s="13" t="str">
        <x:v>CNS-SYN02</x:v>
      </x:c>
      <x:c r="B1951" s="13" t="str">
        <x:v>O1 — Navire</x:v>
      </x:c>
      <x:c r="C1951" s="13" t="str">
        <x:v>Maison et clan</x:v>
      </x:c>
      <x:c r="D1951" s="13" t="str">
        <x:v>Voies maison et clan</x:v>
      </x:c>
      <x:c r="E1951" s="13" t="str">
        <x:v>Lire Maison et clan</x:v>
      </x:c>
      <x:c r="F1951" s="13" t="str">
        <x:v>Reconstitution documentée V4 — nouvelle rédaction V5</x:v>
      </x:c>
      <x:c r="G1951" s="15" t="n">
        <x:v>7</x:v>
      </x:c>
      <x:c r="H1951" s="15" t="n">
        <x:v>7</x:v>
      </x:c>
    </x:row>
    <x:row r="1952" ht="52" customHeight="1">
      <x:c r="A1952" s="13" t="str">
        <x:v>CNS-SYN03</x:v>
      </x:c>
      <x:c r="B1952" s="13" t="str">
        <x:v>O1 — Trophées</x:v>
      </x:c>
      <x:c r="C1952" s="13" t="str">
        <x:v>Maison et clan</x:v>
      </x:c>
      <x:c r="D1952" s="13" t="str">
        <x:v>Voies maison et clan</x:v>
      </x:c>
      <x:c r="E1952" s="13" t="str">
        <x:v>Lire Maison et clan</x:v>
      </x:c>
      <x:c r="F1952" s="13" t="str">
        <x:v>Reconstitution documentée V4 — nouvelle rédaction V5</x:v>
      </x:c>
      <x:c r="G1952" s="15" t="n">
        <x:v>7</x:v>
      </x:c>
      <x:c r="H1952" s="15" t="n">
        <x:v>8</x:v>
      </x:c>
    </x:row>
    <x:row r="1953" ht="52" customHeight="1">
      <x:c r="A1953" s="13" t="str">
        <x:v>CNS-SYN04</x:v>
      </x:c>
      <x:c r="B1953" s="13" t="str">
        <x:v>O2 — Maison</x:v>
      </x:c>
      <x:c r="C1953" s="13" t="str">
        <x:v>Maison et clan</x:v>
      </x:c>
      <x:c r="D1953" s="13" t="str">
        <x:v>Voies maison et clan</x:v>
      </x:c>
      <x:c r="E1953" s="13" t="str">
        <x:v>Lire Maison et clan</x:v>
      </x:c>
      <x:c r="F1953" s="13" t="str">
        <x:v>Reconstitution documentée V4 — nouvelle rédaction V5</x:v>
      </x:c>
      <x:c r="G1953" s="15" t="n">
        <x:v>7</x:v>
      </x:c>
      <x:c r="H1953" s="15" t="n">
        <x:v>9</x:v>
      </x:c>
    </x:row>
    <x:row r="1954" ht="52" customHeight="1">
      <x:c r="A1954" s="13" t="str">
        <x:v>CNS-SYN05</x:v>
      </x:c>
      <x:c r="B1954" s="13" t="str">
        <x:v>O2 — Navire</x:v>
      </x:c>
      <x:c r="C1954" s="13" t="str">
        <x:v>Maison et clan</x:v>
      </x:c>
      <x:c r="D1954" s="13" t="str">
        <x:v>Voies maison et clan</x:v>
      </x:c>
      <x:c r="E1954" s="13" t="str">
        <x:v>Lire Maison et clan</x:v>
      </x:c>
      <x:c r="F1954" s="13" t="str">
        <x:v>Reconstitution documentée V4 — nouvelle rédaction V5</x:v>
      </x:c>
      <x:c r="G1954" s="15" t="n">
        <x:v>7</x:v>
      </x:c>
      <x:c r="H1954" s="15" t="n">
        <x:v>10</x:v>
      </x:c>
    </x:row>
    <x:row r="1955" ht="52" customHeight="1">
      <x:c r="A1955" s="13" t="str">
        <x:v>CNS-SYN06</x:v>
      </x:c>
      <x:c r="B1955" s="13" t="str">
        <x:v>O2 — Trophées</x:v>
      </x:c>
      <x:c r="C1955" s="13" t="str">
        <x:v>Maison et clan</x:v>
      </x:c>
      <x:c r="D1955" s="13" t="str">
        <x:v>Voies maison et clan</x:v>
      </x:c>
      <x:c r="E1955" s="13" t="str">
        <x:v>Lire Maison et clan</x:v>
      </x:c>
      <x:c r="F1955" s="13" t="str">
        <x:v>Reconstitution documentée V4 — nouvelle rédaction V5</x:v>
      </x:c>
      <x:c r="G1955" s="15" t="n">
        <x:v>7</x:v>
      </x:c>
      <x:c r="H1955" s="15" t="n">
        <x:v>11</x:v>
      </x:c>
    </x:row>
    <x:row r="1956" ht="52" customHeight="1">
      <x:c r="A1956" s="13" t="str">
        <x:v>CNS-SYN07</x:v>
      </x:c>
      <x:c r="B1956" s="13" t="str">
        <x:v>O3 — Maison</x:v>
      </x:c>
      <x:c r="C1956" s="13" t="str">
        <x:v>Maison et clan</x:v>
      </x:c>
      <x:c r="D1956" s="13" t="str">
        <x:v>Voies maison et clan</x:v>
      </x:c>
      <x:c r="E1956" s="13" t="str">
        <x:v>Lire Maison et clan</x:v>
      </x:c>
      <x:c r="F1956" s="13" t="str">
        <x:v>Reconstitution documentée V4 — nouvelle rédaction V5</x:v>
      </x:c>
      <x:c r="G1956" s="15" t="n">
        <x:v>7</x:v>
      </x:c>
      <x:c r="H1956" s="15" t="n">
        <x:v>12</x:v>
      </x:c>
    </x:row>
    <x:row r="1957" ht="52" customHeight="1">
      <x:c r="A1957" s="13" t="str">
        <x:v>CNS-SYN08</x:v>
      </x:c>
      <x:c r="B1957" s="13" t="str">
        <x:v>O3 — Navire</x:v>
      </x:c>
      <x:c r="C1957" s="13" t="str">
        <x:v>Maison et clan</x:v>
      </x:c>
      <x:c r="D1957" s="13" t="str">
        <x:v>Voies maison et clan</x:v>
      </x:c>
      <x:c r="E1957" s="13" t="str">
        <x:v>Lire Maison et clan</x:v>
      </x:c>
      <x:c r="F1957" s="13" t="str">
        <x:v>Reconstitution documentée V4 — nouvelle rédaction V5</x:v>
      </x:c>
      <x:c r="G1957" s="15" t="n">
        <x:v>7</x:v>
      </x:c>
      <x:c r="H1957" s="15" t="n">
        <x:v>13</x:v>
      </x:c>
    </x:row>
    <x:row r="1958" ht="52" customHeight="1">
      <x:c r="A1958" s="13" t="str">
        <x:v>CNS-SYN09</x:v>
      </x:c>
      <x:c r="B1958" s="13" t="str">
        <x:v>O3 — Trophées</x:v>
      </x:c>
      <x:c r="C1958" s="13" t="str">
        <x:v>Maison et clan</x:v>
      </x:c>
      <x:c r="D1958" s="13" t="str">
        <x:v>Voies maison et clan</x:v>
      </x:c>
      <x:c r="E1958" s="13" t="str">
        <x:v>Lire Maison et clan</x:v>
      </x:c>
      <x:c r="F1958" s="13" t="str">
        <x:v>Reconstitution documentée V4 — nouvelle rédaction V5</x:v>
      </x:c>
      <x:c r="G1958" s="15" t="n">
        <x:v>7</x:v>
      </x:c>
      <x:c r="H1958" s="15" t="n">
        <x:v>14</x:v>
      </x:c>
    </x:row>
    <x:row r="1959" ht="52" customHeight="1">
      <x:c r="A1959" s="13" t="str">
        <x:v>CNS-SYN10</x:v>
      </x:c>
      <x:c r="B1959" s="13" t="str">
        <x:v>O4 — Maison</x:v>
      </x:c>
      <x:c r="C1959" s="13" t="str">
        <x:v>Maison et clan</x:v>
      </x:c>
      <x:c r="D1959" s="13" t="str">
        <x:v>Voies maison et clan</x:v>
      </x:c>
      <x:c r="E1959" s="13" t="str">
        <x:v>Lire Maison et clan</x:v>
      </x:c>
      <x:c r="F1959" s="13" t="str">
        <x:v>Reconstitution documentée V4 — nouvelle rédaction V5</x:v>
      </x:c>
      <x:c r="G1959" s="15" t="n">
        <x:v>7</x:v>
      </x:c>
      <x:c r="H1959" s="15" t="n">
        <x:v>15</x:v>
      </x:c>
    </x:row>
    <x:row r="1960" ht="52" customHeight="1">
      <x:c r="A1960" s="13" t="str">
        <x:v>CNS-SYN11</x:v>
      </x:c>
      <x:c r="B1960" s="13" t="str">
        <x:v>O4 — Navire</x:v>
      </x:c>
      <x:c r="C1960" s="13" t="str">
        <x:v>Maison et clan</x:v>
      </x:c>
      <x:c r="D1960" s="13" t="str">
        <x:v>Voies maison et clan</x:v>
      </x:c>
      <x:c r="E1960" s="13" t="str">
        <x:v>Lire Maison et clan</x:v>
      </x:c>
      <x:c r="F1960" s="13" t="str">
        <x:v>Reconstitution documentée V4 — nouvelle rédaction V5</x:v>
      </x:c>
      <x:c r="G1960" s="15" t="n">
        <x:v>7</x:v>
      </x:c>
      <x:c r="H1960" s="15" t="n">
        <x:v>16</x:v>
      </x:c>
    </x:row>
    <x:row r="1961" ht="52" customHeight="1">
      <x:c r="A1961" s="13" t="str">
        <x:v>CNS-SYN12</x:v>
      </x:c>
      <x:c r="B1961" s="13" t="str">
        <x:v>O4 — Trophées</x:v>
      </x:c>
      <x:c r="C1961" s="13" t="str">
        <x:v>Maison et clan</x:v>
      </x:c>
      <x:c r="D1961" s="13" t="str">
        <x:v>Voies maison et clan</x:v>
      </x:c>
      <x:c r="E1961" s="13" t="str">
        <x:v>Lire Maison et clan</x:v>
      </x:c>
      <x:c r="F1961" s="13" t="str">
        <x:v>Reconstitution documentée V4 — nouvelle rédaction V5</x:v>
      </x:c>
      <x:c r="G1961" s="15" t="n">
        <x:v>7</x:v>
      </x:c>
      <x:c r="H1961" s="15" t="n">
        <x:v>17</x:v>
      </x:c>
    </x:row>
    <x:row r="1962" ht="52" customHeight="1">
      <x:c r="A1962" s="13" t="str">
        <x:v>CNS-SYN13</x:v>
      </x:c>
      <x:c r="B1962" s="13" t="str">
        <x:v>O5 — Maison</x:v>
      </x:c>
      <x:c r="C1962" s="13" t="str">
        <x:v>Maison et clan</x:v>
      </x:c>
      <x:c r="D1962" s="13" t="str">
        <x:v>Voies maison et clan</x:v>
      </x:c>
      <x:c r="E1962" s="13" t="str">
        <x:v>Lire Maison et clan</x:v>
      </x:c>
      <x:c r="F1962" s="13" t="str">
        <x:v>Reconstitution documentée V4 — nouvelle rédaction V5</x:v>
      </x:c>
      <x:c r="G1962" s="15" t="n">
        <x:v>7</x:v>
      </x:c>
      <x:c r="H1962" s="15" t="n">
        <x:v>18</x:v>
      </x:c>
    </x:row>
    <x:row r="1963" ht="52" customHeight="1">
      <x:c r="A1963" s="13" t="str">
        <x:v>CNS-SYN14</x:v>
      </x:c>
      <x:c r="B1963" s="13" t="str">
        <x:v>O5 — Navire</x:v>
      </x:c>
      <x:c r="C1963" s="13" t="str">
        <x:v>Maison et clan</x:v>
      </x:c>
      <x:c r="D1963" s="13" t="str">
        <x:v>Voies maison et clan</x:v>
      </x:c>
      <x:c r="E1963" s="13" t="str">
        <x:v>Lire Maison et clan</x:v>
      </x:c>
      <x:c r="F1963" s="13" t="str">
        <x:v>Reconstitution documentée V4 — nouvelle rédaction V5</x:v>
      </x:c>
      <x:c r="G1963" s="15" t="n">
        <x:v>7</x:v>
      </x:c>
      <x:c r="H1963" s="15" t="n">
        <x:v>19</x:v>
      </x:c>
    </x:row>
    <x:row r="1964" ht="52" customHeight="1">
      <x:c r="A1964" s="13" t="str">
        <x:v>CNS-SYN15</x:v>
      </x:c>
      <x:c r="B1964" s="13" t="str">
        <x:v>O5 — Trophées</x:v>
      </x:c>
      <x:c r="C1964" s="13" t="str">
        <x:v>Maison et clan</x:v>
      </x:c>
      <x:c r="D1964" s="13" t="str">
        <x:v>Voies maison et clan</x:v>
      </x:c>
      <x:c r="E1964" s="13" t="str">
        <x:v>Lire Maison et clan</x:v>
      </x:c>
      <x:c r="F1964" s="13" t="str">
        <x:v>Reconstitution documentée V4 — nouvelle rédaction V5</x:v>
      </x:c>
      <x:c r="G1964" s="15" t="n">
        <x:v>7</x:v>
      </x:c>
      <x:c r="H1964" s="15" t="n">
        <x:v>20</x:v>
      </x:c>
    </x:row>
    <x:row r="1965" ht="52" customHeight="1">
      <x:c r="A1965" s="13" t="str">
        <x:v>CNS-SYN16</x:v>
      </x:c>
      <x:c r="B1965" s="13" t="str">
        <x:v>O6 — Maison</x:v>
      </x:c>
      <x:c r="C1965" s="13" t="str">
        <x:v>Maison et clan</x:v>
      </x:c>
      <x:c r="D1965" s="13" t="str">
        <x:v>Voies maison et clan</x:v>
      </x:c>
      <x:c r="E1965" s="13" t="str">
        <x:v>Lire Maison et clan</x:v>
      </x:c>
      <x:c r="F1965" s="13" t="str">
        <x:v>Reconstitution documentée V4 — nouvelle rédaction V5</x:v>
      </x:c>
      <x:c r="G1965" s="15" t="n">
        <x:v>7</x:v>
      </x:c>
      <x:c r="H1965" s="15" t="n">
        <x:v>21</x:v>
      </x:c>
    </x:row>
    <x:row r="1966" ht="52" customHeight="1">
      <x:c r="A1966" s="13" t="str">
        <x:v>CNS-SYN17</x:v>
      </x:c>
      <x:c r="B1966" s="13" t="str">
        <x:v>O6 — Navire</x:v>
      </x:c>
      <x:c r="C1966" s="13" t="str">
        <x:v>Maison et clan</x:v>
      </x:c>
      <x:c r="D1966" s="13" t="str">
        <x:v>Voies maison et clan</x:v>
      </x:c>
      <x:c r="E1966" s="13" t="str">
        <x:v>Lire Maison et clan</x:v>
      </x:c>
      <x:c r="F1966" s="13" t="str">
        <x:v>Reconstitution documentée V4 — nouvelle rédaction V5</x:v>
      </x:c>
      <x:c r="G1966" s="15" t="n">
        <x:v>7</x:v>
      </x:c>
      <x:c r="H1966" s="15" t="n">
        <x:v>22</x:v>
      </x:c>
    </x:row>
    <x:row r="1967" ht="52" customHeight="1">
      <x:c r="A1967" s="13" t="str">
        <x:v>CNS-SYN18</x:v>
      </x:c>
      <x:c r="B1967" s="13" t="str">
        <x:v>O6 — Trophées</x:v>
      </x:c>
      <x:c r="C1967" s="13" t="str">
        <x:v>Maison et clan</x:v>
      </x:c>
      <x:c r="D1967" s="13" t="str">
        <x:v>Voies maison et clan</x:v>
      </x:c>
      <x:c r="E1967" s="13" t="str">
        <x:v>Lire Maison et clan</x:v>
      </x:c>
      <x:c r="F1967" s="13" t="str">
        <x:v>Reconstitution documentée V4 — nouvelle rédaction V5</x:v>
      </x:c>
      <x:c r="G1967" s="15" t="n">
        <x:v>7</x:v>
      </x:c>
      <x:c r="H1967" s="15" t="n">
        <x:v>23</x:v>
      </x:c>
    </x:row>
    <x:row r="1968" ht="52" customHeight="1">
      <x:c r="A1968" s="13" t="str">
        <x:v>V5-HOME-CM01-S1</x:v>
      </x:c>
      <x:c r="B1968" s="13" t="str">
        <x:v>La piste dans la cendre</x:v>
      </x:c>
      <x:c r="C1968" s="13" t="str">
        <x:v>Maison et clan</x:v>
      </x:c>
      <x:c r="D1968" s="13" t="str">
        <x:v>V5 Scènes des résidences</x:v>
      </x:c>
      <x:c r="E1968" s="13" t="str">
        <x:v>Lire Maison et clan</x:v>
      </x:c>
      <x:c r="F1968" s="13" t="str">
        <x:v>Extension V5</x:v>
      </x:c>
      <x:c r="G1968" s="15" t="n">
        <x:v>11</x:v>
      </x:c>
      <x:c r="H1968" s="15" t="n">
        <x:v>6</x:v>
      </x:c>
    </x:row>
    <x:row r="1969" ht="52" customHeight="1">
      <x:c r="A1969" s="13" t="str">
        <x:v>V5-HOME-CM01-S2</x:v>
      </x:c>
      <x:c r="B1969" s="13" t="str">
        <x:v>Un récit derrière l’écran</x:v>
      </x:c>
      <x:c r="C1969" s="13" t="str">
        <x:v>Maison et clan</x:v>
      </x:c>
      <x:c r="D1969" s="13" t="str">
        <x:v>V5 Scènes des résidences</x:v>
      </x:c>
      <x:c r="E1969" s="13" t="str">
        <x:v>Lire Maison et clan</x:v>
      </x:c>
      <x:c r="F1969" s="13" t="str">
        <x:v>Extension V5</x:v>
      </x:c>
      <x:c r="G1969" s="15" t="n">
        <x:v>11</x:v>
      </x:c>
      <x:c r="H1969" s="15" t="n">
        <x:v>7</x:v>
      </x:c>
    </x:row>
    <x:row r="1970" ht="52" customHeight="1">
      <x:c r="A1970" s="13" t="str">
        <x:v>V5-HOME-CM01-S3</x:v>
      </x:c>
      <x:c r="B1970" s="13" t="str">
        <x:v>La claie du jeune chasseur</x:v>
      </x:c>
      <x:c r="C1970" s="13" t="str">
        <x:v>Maison et clan</x:v>
      </x:c>
      <x:c r="D1970" s="13" t="str">
        <x:v>V5 Scènes des résidences</x:v>
      </x:c>
      <x:c r="E1970" s="13" t="str">
        <x:v>Lire Maison et clan</x:v>
      </x:c>
      <x:c r="F1970" s="13" t="str">
        <x:v>Extension V5</x:v>
      </x:c>
      <x:c r="G1970" s="15" t="n">
        <x:v>11</x:v>
      </x:c>
      <x:c r="H1970" s="15" t="n">
        <x:v>8</x:v>
      </x:c>
    </x:row>
    <x:row r="1971" ht="52" customHeight="1">
      <x:c r="A1971" s="13" t="str">
        <x:v>V5-HOME-CM02-S1</x:v>
      </x:c>
      <x:c r="B1971" s="13" t="str">
        <x:v>Deux foyers, deux attentes</x:v>
      </x:c>
      <x:c r="C1971" s="13" t="str">
        <x:v>Maison et clan</x:v>
      </x:c>
      <x:c r="D1971" s="13" t="str">
        <x:v>V5 Scènes des résidences</x:v>
      </x:c>
      <x:c r="E1971" s="13" t="str">
        <x:v>Lire Maison et clan</x:v>
      </x:c>
      <x:c r="F1971" s="13" t="str">
        <x:v>Extension V5</x:v>
      </x:c>
      <x:c r="G1971" s="15" t="n">
        <x:v>11</x:v>
      </x:c>
      <x:c r="H1971" s="15" t="n">
        <x:v>9</x:v>
      </x:c>
    </x:row>
    <x:row r="1972" ht="52" customHeight="1">
      <x:c r="A1972" s="13" t="str">
        <x:v>V5-HOME-CM02-S2</x:v>
      </x:c>
      <x:c r="B1972" s="13" t="str">
        <x:v>Le bruit du métal posé</x:v>
      </x:c>
      <x:c r="C1972" s="13" t="str">
        <x:v>Maison et clan</x:v>
      </x:c>
      <x:c r="D1972" s="13" t="str">
        <x:v>V5 Scènes des résidences</x:v>
      </x:c>
      <x:c r="E1972" s="13" t="str">
        <x:v>Lire Maison et clan</x:v>
      </x:c>
      <x:c r="F1972" s="13" t="str">
        <x:v>Extension V5</x:v>
      </x:c>
      <x:c r="G1972" s="15" t="n">
        <x:v>11</x:v>
      </x:c>
      <x:c r="H1972" s="15" t="n">
        <x:v>10</x:v>
      </x:c>
    </x:row>
    <x:row r="1973" ht="52" customHeight="1">
      <x:c r="A1973" s="13" t="str">
        <x:v>V5-HOME-CM02-S3</x:v>
      </x:c>
      <x:c r="B1973" s="13" t="str">
        <x:v>La braise du défi</x:v>
      </x:c>
      <x:c r="C1973" s="13" t="str">
        <x:v>Maison et clan</x:v>
      </x:c>
      <x:c r="D1973" s="13" t="str">
        <x:v>V5 Scènes des résidences</x:v>
      </x:c>
      <x:c r="E1973" s="13" t="str">
        <x:v>Lire Maison et clan</x:v>
      </x:c>
      <x:c r="F1973" s="13" t="str">
        <x:v>Extension V5</x:v>
      </x:c>
      <x:c r="G1973" s="15" t="n">
        <x:v>11</x:v>
      </x:c>
      <x:c r="H1973" s="15" t="n">
        <x:v>11</x:v>
      </x:c>
    </x:row>
    <x:row r="1974" ht="52" customHeight="1">
      <x:c r="A1974" s="13" t="str">
        <x:v>V5-HOME-CM03-S1</x:v>
      </x:c>
      <x:c r="B1974" s="13" t="str">
        <x:v>L’ombre qui a bougé</x:v>
      </x:c>
      <x:c r="C1974" s="13" t="str">
        <x:v>Maison et clan</x:v>
      </x:c>
      <x:c r="D1974" s="13" t="str">
        <x:v>V5 Scènes des résidences</x:v>
      </x:c>
      <x:c r="E1974" s="13" t="str">
        <x:v>Lire Maison et clan</x:v>
      </x:c>
      <x:c r="F1974" s="13" t="str">
        <x:v>Extension V5</x:v>
      </x:c>
      <x:c r="G1974" s="15" t="n">
        <x:v>11</x:v>
      </x:c>
      <x:c r="H1974" s="15" t="n">
        <x:v>12</x:v>
      </x:c>
    </x:row>
    <x:row r="1975" ht="52" customHeight="1">
      <x:c r="A1975" s="13" t="str">
        <x:v>V5-HOME-CM03-S2</x:v>
      </x:c>
      <x:c r="B1975" s="13" t="str">
        <x:v>La trace du verre noir</x:v>
      </x:c>
      <x:c r="C1975" s="13" t="str">
        <x:v>Maison et clan</x:v>
      </x:c>
      <x:c r="D1975" s="13" t="str">
        <x:v>V5 Scènes des résidences</x:v>
      </x:c>
      <x:c r="E1975" s="13" t="str">
        <x:v>Lire Maison et clan</x:v>
      </x:c>
      <x:c r="F1975" s="13" t="str">
        <x:v>Extension V5</x:v>
      </x:c>
      <x:c r="G1975" s="15" t="n">
        <x:v>11</x:v>
      </x:c>
      <x:c r="H1975" s="15" t="n">
        <x:v>13</x:v>
      </x:c>
    </x:row>
    <x:row r="1976" ht="52" customHeight="1">
      <x:c r="A1976" s="13" t="str">
        <x:v>V5-HOME-CM03-S3</x:v>
      </x:c>
      <x:c r="B1976" s="13" t="str">
        <x:v>Le passage des charges longues</x:v>
      </x:c>
      <x:c r="C1976" s="13" t="str">
        <x:v>Maison et clan</x:v>
      </x:c>
      <x:c r="D1976" s="13" t="str">
        <x:v>V5 Scènes des résidences</x:v>
      </x:c>
      <x:c r="E1976" s="13" t="str">
        <x:v>Lire Maison et clan</x:v>
      </x:c>
      <x:c r="F1976" s="13" t="str">
        <x:v>Extension V5</x:v>
      </x:c>
      <x:c r="G1976" s="15" t="n">
        <x:v>11</x:v>
      </x:c>
      <x:c r="H1976" s="15" t="n">
        <x:v>14</x:v>
      </x:c>
    </x:row>
    <x:row r="1977" ht="52" customHeight="1">
      <x:c r="A1977" s="13" t="str">
        <x:v>V5-HOME-CM04-S1</x:v>
      </x:c>
      <x:c r="B1977" s="13" t="str">
        <x:v>Le flotteur sans sonnerie</x:v>
      </x:c>
      <x:c r="C1977" s="13" t="str">
        <x:v>Maison et clan</x:v>
      </x:c>
      <x:c r="D1977" s="13" t="str">
        <x:v>V5 Scènes des résidences</x:v>
      </x:c>
      <x:c r="E1977" s="13" t="str">
        <x:v>Lire Maison et clan</x:v>
      </x:c>
      <x:c r="F1977" s="13" t="str">
        <x:v>Extension V5</x:v>
      </x:c>
      <x:c r="G1977" s="15" t="n">
        <x:v>11</x:v>
      </x:c>
      <x:c r="H1977" s="15" t="n">
        <x:v>15</x:v>
      </x:c>
    </x:row>
    <x:row r="1978" ht="52" customHeight="1">
      <x:c r="A1978" s="13" t="str">
        <x:v>V5-HOME-CM04-S2</x:v>
      </x:c>
      <x:c r="B1978" s="13" t="str">
        <x:v>Une histoire résonne trop</x:v>
      </x:c>
      <x:c r="C1978" s="13" t="str">
        <x:v>Maison et clan</x:v>
      </x:c>
      <x:c r="D1978" s="13" t="str">
        <x:v>V5 Scènes des résidences</x:v>
      </x:c>
      <x:c r="E1978" s="13" t="str">
        <x:v>Lire Maison et clan</x:v>
      </x:c>
      <x:c r="F1978" s="13" t="str">
        <x:v>Extension V5</x:v>
      </x:c>
      <x:c r="G1978" s="15" t="n">
        <x:v>11</x:v>
      </x:c>
      <x:c r="H1978" s="15" t="n">
        <x:v>16</x:v>
      </x:c>
    </x:row>
    <x:row r="1979" ht="52" customHeight="1">
      <x:c r="A1979" s="13" t="str">
        <x:v>V5-HOME-CM04-S3</x:v>
      </x:c>
      <x:c r="B1979" s="13" t="str">
        <x:v>La charge du dernier palier</x:v>
      </x:c>
      <x:c r="C1979" s="13" t="str">
        <x:v>Maison et clan</x:v>
      </x:c>
      <x:c r="D1979" s="13" t="str">
        <x:v>V5 Scènes des résidences</x:v>
      </x:c>
      <x:c r="E1979" s="13" t="str">
        <x:v>Lire Maison et clan</x:v>
      </x:c>
      <x:c r="F1979" s="13" t="str">
        <x:v>Extension V5</x:v>
      </x:c>
      <x:c r="G1979" s="15" t="n">
        <x:v>11</x:v>
      </x:c>
      <x:c r="H1979" s="15" t="n">
        <x:v>17</x:v>
      </x:c>
    </x:row>
    <x:row r="1980" ht="52" customHeight="1">
      <x:c r="A1980" s="13" t="str">
        <x:v>V5-HOME-CM05-S1</x:v>
      </x:c>
      <x:c r="B1980" s="13" t="str">
        <x:v>Le nœud de la passerelle</x:v>
      </x:c>
      <x:c r="C1980" s="13" t="str">
        <x:v>Maison et clan</x:v>
      </x:c>
      <x:c r="D1980" s="13" t="str">
        <x:v>V5 Scènes des résidences</x:v>
      </x:c>
      <x:c r="E1980" s="13" t="str">
        <x:v>Lire Maison et clan</x:v>
      </x:c>
      <x:c r="F1980" s="13" t="str">
        <x:v>Extension V5</x:v>
      </x:c>
      <x:c r="G1980" s="15" t="n">
        <x:v>11</x:v>
      </x:c>
      <x:c r="H1980" s="15" t="n">
        <x:v>18</x:v>
      </x:c>
    </x:row>
    <x:row r="1981" ht="52" customHeight="1">
      <x:c r="A1981" s="13" t="str">
        <x:v>V5-HOME-CM05-S2</x:v>
      </x:c>
      <x:c r="B1981" s="13" t="str">
        <x:v>Les yeux au-dessus du seuil</x:v>
      </x:c>
      <x:c r="C1981" s="13" t="str">
        <x:v>Maison et clan</x:v>
      </x:c>
      <x:c r="D1981" s="13" t="str">
        <x:v>V5 Scènes des résidences</x:v>
      </x:c>
      <x:c r="E1981" s="13" t="str">
        <x:v>Lire Maison et clan</x:v>
      </x:c>
      <x:c r="F1981" s="13" t="str">
        <x:v>Extension V5</x:v>
      </x:c>
      <x:c r="G1981" s="15" t="n">
        <x:v>11</x:v>
      </x:c>
      <x:c r="H1981" s="15" t="n">
        <x:v>19</x:v>
      </x:c>
    </x:row>
    <x:row r="1982" ht="52" customHeight="1">
      <x:c r="A1982" s="13" t="str">
        <x:v>V5-HOME-CM05-S3</x:v>
      </x:c>
      <x:c r="B1982" s="13" t="str">
        <x:v>Un souvenir suspendu</x:v>
      </x:c>
      <x:c r="C1982" s="13" t="str">
        <x:v>Maison et clan</x:v>
      </x:c>
      <x:c r="D1982" s="13" t="str">
        <x:v>V5 Scènes des résidences</x:v>
      </x:c>
      <x:c r="E1982" s="13" t="str">
        <x:v>Lire Maison et clan</x:v>
      </x:c>
      <x:c r="F1982" s="13" t="str">
        <x:v>Extension V5</x:v>
      </x:c>
      <x:c r="G1982" s="15" t="n">
        <x:v>11</x:v>
      </x:c>
      <x:c r="H1982" s="15" t="n">
        <x:v>20</x:v>
      </x:c>
    </x:row>
    <x:row r="1983" ht="52" customHeight="1">
      <x:c r="A1983" s="13" t="str">
        <x:v>V5-HOME-CM06-S1</x:v>
      </x:c>
      <x:c r="B1983" s="13" t="str">
        <x:v>Le faux appel du pilier</x:v>
      </x:c>
      <x:c r="C1983" s="13" t="str">
        <x:v>Maison et clan</x:v>
      </x:c>
      <x:c r="D1983" s="13" t="str">
        <x:v>V5 Scènes des résidences</x:v>
      </x:c>
      <x:c r="E1983" s="13" t="str">
        <x:v>Lire Maison et clan</x:v>
      </x:c>
      <x:c r="F1983" s="13" t="str">
        <x:v>Extension V5</x:v>
      </x:c>
      <x:c r="G1983" s="15" t="n">
        <x:v>11</x:v>
      </x:c>
      <x:c r="H1983" s="15" t="n">
        <x:v>21</x:v>
      </x:c>
    </x:row>
    <x:row r="1984" ht="52" customHeight="1">
      <x:c r="A1984" s="13" t="str">
        <x:v>V5-HOME-CM06-S2</x:v>
      </x:c>
      <x:c r="B1984" s="13" t="str">
        <x:v>La visite à trois hauteurs</x:v>
      </x:c>
      <x:c r="C1984" s="13" t="str">
        <x:v>Maison et clan</x:v>
      </x:c>
      <x:c r="D1984" s="13" t="str">
        <x:v>V5 Scènes des résidences</x:v>
      </x:c>
      <x:c r="E1984" s="13" t="str">
        <x:v>Lire Maison et clan</x:v>
      </x:c>
      <x:c r="F1984" s="13" t="str">
        <x:v>Extension V5</x:v>
      </x:c>
      <x:c r="G1984" s="15" t="n">
        <x:v>11</x:v>
      </x:c>
      <x:c r="H1984" s="15" t="n">
        <x:v>22</x:v>
      </x:c>
    </x:row>
    <x:row r="1985" ht="52" customHeight="1">
      <x:c r="A1985" s="13" t="str">
        <x:v>V5-HOME-CM06-S3</x:v>
      </x:c>
      <x:c r="B1985" s="13" t="str">
        <x:v>La niche dans le creux</x:v>
      </x:c>
      <x:c r="C1985" s="13" t="str">
        <x:v>Maison et clan</x:v>
      </x:c>
      <x:c r="D1985" s="13" t="str">
        <x:v>V5 Scènes des résidences</x:v>
      </x:c>
      <x:c r="E1985" s="13" t="str">
        <x:v>Lire Maison et clan</x:v>
      </x:c>
      <x:c r="F1985" s="13" t="str">
        <x:v>Extension V5</x:v>
      </x:c>
      <x:c r="G1985" s="15" t="n">
        <x:v>11</x:v>
      </x:c>
      <x:c r="H1985" s="15" t="n">
        <x:v>23</x:v>
      </x:c>
    </x:row>
    <x:row r="1986" ht="52" customHeight="1">
      <x:c r="A1986" s="13" t="str">
        <x:v>V5-HOME-CM07-S1</x:v>
      </x:c>
      <x:c r="B1986" s="13" t="str">
        <x:v>La crue sous les pilotis</x:v>
      </x:c>
      <x:c r="C1986" s="13" t="str">
        <x:v>Maison et clan</x:v>
      </x:c>
      <x:c r="D1986" s="13" t="str">
        <x:v>V5 Scènes des résidences</x:v>
      </x:c>
      <x:c r="E1986" s="13" t="str">
        <x:v>Lire Maison et clan</x:v>
      </x:c>
      <x:c r="F1986" s="13" t="str">
        <x:v>Extension V5</x:v>
      </x:c>
      <x:c r="G1986" s="15" t="n">
        <x:v>11</x:v>
      </x:c>
      <x:c r="H1986" s="15" t="n">
        <x:v>24</x:v>
      </x:c>
    </x:row>
    <x:row r="1987" ht="52" customHeight="1">
      <x:c r="A1987" s="13" t="str">
        <x:v>V5-HOME-CM07-S2</x:v>
      </x:c>
      <x:c r="B1987" s="13" t="str">
        <x:v>La lampe du passeur</x:v>
      </x:c>
      <x:c r="C1987" s="13" t="str">
        <x:v>Maison et clan</x:v>
      </x:c>
      <x:c r="D1987" s="13" t="str">
        <x:v>V5 Scènes des résidences</x:v>
      </x:c>
      <x:c r="E1987" s="13" t="str">
        <x:v>Lire Maison et clan</x:v>
      </x:c>
      <x:c r="F1987" s="13" t="str">
        <x:v>Extension V5</x:v>
      </x:c>
      <x:c r="G1987" s="15" t="n">
        <x:v>11</x:v>
      </x:c>
      <x:c r="H1987" s="15" t="n">
        <x:v>25</x:v>
      </x:c>
    </x:row>
    <x:row r="1988" ht="52" customHeight="1">
      <x:c r="A1988" s="13" t="str">
        <x:v>V5-HOME-CM07-S3</x:v>
      </x:c>
      <x:c r="B1988" s="13" t="str">
        <x:v>Une place au-dessus de l’eau</x:v>
      </x:c>
      <x:c r="C1988" s="13" t="str">
        <x:v>Maison et clan</x:v>
      </x:c>
      <x:c r="D1988" s="13" t="str">
        <x:v>V5 Scènes des résidences</x:v>
      </x:c>
      <x:c r="E1988" s="13" t="str">
        <x:v>Lire Maison et clan</x:v>
      </x:c>
      <x:c r="F1988" s="13" t="str">
        <x:v>Extension V5</x:v>
      </x:c>
      <x:c r="G1988" s="15" t="n">
        <x:v>11</x:v>
      </x:c>
      <x:c r="H1988" s="15" t="n">
        <x:v>26</x:v>
      </x:c>
    </x:row>
    <x:row r="1989" ht="52" customHeight="1">
      <x:c r="A1989" s="13" t="str">
        <x:v>V5-HOME-CM08-S1</x:v>
      </x:c>
      <x:c r="B1989" s="13" t="str">
        <x:v>Les reflets qui se répondent</x:v>
      </x:c>
      <x:c r="C1989" s="13" t="str">
        <x:v>Maison et clan</x:v>
      </x:c>
      <x:c r="D1989" s="13" t="str">
        <x:v>V5 Scènes des résidences</x:v>
      </x:c>
      <x:c r="E1989" s="13" t="str">
        <x:v>Lire Maison et clan</x:v>
      </x:c>
      <x:c r="F1989" s="13" t="str">
        <x:v>Extension V5</x:v>
      </x:c>
      <x:c r="G1989" s="15" t="n">
        <x:v>11</x:v>
      </x:c>
      <x:c r="H1989" s="15" t="n">
        <x:v>27</x:v>
      </x:c>
    </x:row>
    <x:row r="1990" ht="52" customHeight="1">
      <x:c r="A1990" s="13" t="str">
        <x:v>V5-HOME-CM08-S2</x:v>
      </x:c>
      <x:c r="B1990" s="13" t="str">
        <x:v>Le visiteur au mauvais quai</x:v>
      </x:c>
      <x:c r="C1990" s="13" t="str">
        <x:v>Maison et clan</x:v>
      </x:c>
      <x:c r="D1990" s="13" t="str">
        <x:v>V5 Scènes des résidences</x:v>
      </x:c>
      <x:c r="E1990" s="13" t="str">
        <x:v>Lire Maison et clan</x:v>
      </x:c>
      <x:c r="F1990" s="13" t="str">
        <x:v>Extension V5</x:v>
      </x:c>
      <x:c r="G1990" s="15" t="n">
        <x:v>11</x:v>
      </x:c>
      <x:c r="H1990" s="15" t="n">
        <x:v>28</x:v>
      </x:c>
    </x:row>
    <x:row r="1991" ht="52" customHeight="1">
      <x:c r="A1991" s="13" t="str">
        <x:v>V5-HOME-CM08-S3</x:v>
      </x:c>
      <x:c r="B1991" s="13" t="str">
        <x:v>Une plaque dans la buée</x:v>
      </x:c>
      <x:c r="C1991" s="13" t="str">
        <x:v>Maison et clan</x:v>
      </x:c>
      <x:c r="D1991" s="13" t="str">
        <x:v>V5 Scènes des résidences</x:v>
      </x:c>
      <x:c r="E1991" s="13" t="str">
        <x:v>Lire Maison et clan</x:v>
      </x:c>
      <x:c r="F1991" s="13" t="str">
        <x:v>Extension V5</x:v>
      </x:c>
      <x:c r="G1991" s="15" t="n">
        <x:v>11</x:v>
      </x:c>
      <x:c r="H1991" s="15" t="n">
        <x:v>29</x:v>
      </x:c>
    </x:row>
    <x:row r="1992" ht="52" customHeight="1">
      <x:c r="A1992" s="13" t="str">
        <x:v>V5-HOME-CM09-S1</x:v>
      </x:c>
      <x:c r="B1992" s="13" t="str">
        <x:v>Entre deux rafales</x:v>
      </x:c>
      <x:c r="C1992" s="13" t="str">
        <x:v>Maison et clan</x:v>
      </x:c>
      <x:c r="D1992" s="13" t="str">
        <x:v>V5 Scènes des résidences</x:v>
      </x:c>
      <x:c r="E1992" s="13" t="str">
        <x:v>Lire Maison et clan</x:v>
      </x:c>
      <x:c r="F1992" s="13" t="str">
        <x:v>Extension V5</x:v>
      </x:c>
      <x:c r="G1992" s="15" t="n">
        <x:v>11</x:v>
      </x:c>
      <x:c r="H1992" s="15" t="n">
        <x:v>30</x:v>
      </x:c>
    </x:row>
    <x:row r="1993" ht="52" customHeight="1">
      <x:c r="A1993" s="13" t="str">
        <x:v>V5-HOME-CM09-S2</x:v>
      </x:c>
      <x:c r="B1993" s="13" t="str">
        <x:v>Le signal du rival</x:v>
      </x:c>
      <x:c r="C1993" s="13" t="str">
        <x:v>Maison et clan</x:v>
      </x:c>
      <x:c r="D1993" s="13" t="str">
        <x:v>V5 Scènes des résidences</x:v>
      </x:c>
      <x:c r="E1993" s="13" t="str">
        <x:v>Lire Maison et clan</x:v>
      </x:c>
      <x:c r="F1993" s="13" t="str">
        <x:v>Extension V5</x:v>
      </x:c>
      <x:c r="G1993" s="15" t="n">
        <x:v>11</x:v>
      </x:c>
      <x:c r="H1993" s="15" t="n">
        <x:v>31</x:v>
      </x:c>
    </x:row>
    <x:row r="1994" ht="52" customHeight="1">
      <x:c r="A1994" s="13" t="str">
        <x:v>V5-HOME-CM09-S3</x:v>
      </x:c>
      <x:c r="B1994" s="13" t="str">
        <x:v>L’écran qui s’efface</x:v>
      </x:c>
      <x:c r="C1994" s="13" t="str">
        <x:v>Maison et clan</x:v>
      </x:c>
      <x:c r="D1994" s="13" t="str">
        <x:v>V5 Scènes des résidences</x:v>
      </x:c>
      <x:c r="E1994" s="13" t="str">
        <x:v>Lire Maison et clan</x:v>
      </x:c>
      <x:c r="F1994" s="13" t="str">
        <x:v>Extension V5</x:v>
      </x:c>
      <x:c r="G1994" s="15" t="n">
        <x:v>11</x:v>
      </x:c>
      <x:c r="H1994" s="15" t="n">
        <x:v>32</x:v>
      </x:c>
    </x:row>
    <x:row r="1995" ht="52" customHeight="1">
      <x:c r="A1995" s="13" t="str">
        <x:v>V5-HOME-CM10-S1</x:v>
      </x:c>
      <x:c r="B1995" s="13" t="str">
        <x:v>Trois balises dans l’orage</x:v>
      </x:c>
      <x:c r="C1995" s="13" t="str">
        <x:v>Maison et clan</x:v>
      </x:c>
      <x:c r="D1995" s="13" t="str">
        <x:v>V5 Scènes des résidences</x:v>
      </x:c>
      <x:c r="E1995" s="13" t="str">
        <x:v>Lire Maison et clan</x:v>
      </x:c>
      <x:c r="F1995" s="13" t="str">
        <x:v>Extension V5</x:v>
      </x:c>
      <x:c r="G1995" s="15" t="n">
        <x:v>11</x:v>
      </x:c>
      <x:c r="H1995" s="15" t="n">
        <x:v>33</x:v>
      </x:c>
    </x:row>
    <x:row r="1996" ht="52" customHeight="1">
      <x:c r="A1996" s="13" t="str">
        <x:v>V5-HOME-CM10-S2</x:v>
      </x:c>
      <x:c r="B1996" s="13" t="str">
        <x:v>Le récit derrière la fente</x:v>
      </x:c>
      <x:c r="C1996" s="13" t="str">
        <x:v>Maison et clan</x:v>
      </x:c>
      <x:c r="D1996" s="13" t="str">
        <x:v>V5 Scènes des résidences</x:v>
      </x:c>
      <x:c r="E1996" s="13" t="str">
        <x:v>Lire Maison et clan</x:v>
      </x:c>
      <x:c r="F1996" s="13" t="str">
        <x:v>Extension V5</x:v>
      </x:c>
      <x:c r="G1996" s="15" t="n">
        <x:v>11</x:v>
      </x:c>
      <x:c r="H1996" s="15" t="n">
        <x:v>34</x:v>
      </x:c>
    </x:row>
    <x:row r="1997" ht="52" customHeight="1">
      <x:c r="A1997" s="13" t="str">
        <x:v>V5-HOME-CM10-S3</x:v>
      </x:c>
      <x:c r="B1997" s="13" t="str">
        <x:v>Une nuit de guet partagée</x:v>
      </x:c>
      <x:c r="C1997" s="13" t="str">
        <x:v>Maison et clan</x:v>
      </x:c>
      <x:c r="D1997" s="13" t="str">
        <x:v>V5 Scènes des résidences</x:v>
      </x:c>
      <x:c r="E1997" s="13" t="str">
        <x:v>Lire Maison et clan</x:v>
      </x:c>
      <x:c r="F1997" s="13" t="str">
        <x:v>Extension V5</x:v>
      </x:c>
      <x:c r="G1997" s="15" t="n">
        <x:v>11</x:v>
      </x:c>
      <x:c r="H1997" s="15" t="n">
        <x:v>35</x:v>
      </x:c>
    </x:row>
    <x:row r="1998" ht="52" customHeight="1">
      <x:c r="A1998" s="13" t="str">
        <x:v>V5-HOME-CM11-S1</x:v>
      </x:c>
      <x:c r="B1998" s="13" t="str">
        <x:v>Le quai de la dernière marée</x:v>
      </x:c>
      <x:c r="C1998" s="13" t="str">
        <x:v>Maison et clan</x:v>
      </x:c>
      <x:c r="D1998" s="13" t="str">
        <x:v>V5 Scènes des résidences</x:v>
      </x:c>
      <x:c r="E1998" s="13" t="str">
        <x:v>Lire Maison et clan</x:v>
      </x:c>
      <x:c r="F1998" s="13" t="str">
        <x:v>Extension V5</x:v>
      </x:c>
      <x:c r="G1998" s="15" t="n">
        <x:v>11</x:v>
      </x:c>
      <x:c r="H1998" s="15" t="n">
        <x:v>36</x:v>
      </x:c>
    </x:row>
    <x:row r="1999" ht="52" customHeight="1">
      <x:c r="A1999" s="13" t="str">
        <x:v>V5-HOME-CM11-S2</x:v>
      </x:c>
      <x:c r="B1999" s="13" t="str">
        <x:v>L’objet qui sent le voyage</x:v>
      </x:c>
      <x:c r="C1999" s="13" t="str">
        <x:v>Maison et clan</x:v>
      </x:c>
      <x:c r="D1999" s="13" t="str">
        <x:v>V5 Scènes des résidences</x:v>
      </x:c>
      <x:c r="E1999" s="13" t="str">
        <x:v>Lire Maison et clan</x:v>
      </x:c>
      <x:c r="F1999" s="13" t="str">
        <x:v>Extension V5</x:v>
      </x:c>
      <x:c r="G1999" s="15" t="n">
        <x:v>11</x:v>
      </x:c>
      <x:c r="H1999" s="15" t="n">
        <x:v>37</x:v>
      </x:c>
    </x:row>
    <x:row r="2000" ht="52" customHeight="1">
      <x:c r="A2000" s="13" t="str">
        <x:v>V5-HOME-CM11-S3</x:v>
      </x:c>
      <x:c r="B2000" s="13" t="str">
        <x:v>La table des retours</x:v>
      </x:c>
      <x:c r="C2000" s="13" t="str">
        <x:v>Maison et clan</x:v>
      </x:c>
      <x:c r="D2000" s="13" t="str">
        <x:v>V5 Scènes des résidences</x:v>
      </x:c>
      <x:c r="E2000" s="13" t="str">
        <x:v>Lire Maison et clan</x:v>
      </x:c>
      <x:c r="F2000" s="13" t="str">
        <x:v>Extension V5</x:v>
      </x:c>
      <x:c r="G2000" s="15" t="n">
        <x:v>11</x:v>
      </x:c>
      <x:c r="H2000" s="15" t="n">
        <x:v>38</x:v>
      </x:c>
    </x:row>
    <x:row r="2001" ht="52" customHeight="1">
      <x:c r="A2001" s="13" t="str">
        <x:v>V5-HOME-CM12-S1</x:v>
      </x:c>
      <x:c r="B2001" s="13" t="str">
        <x:v>L’écran tourné vers le sel</x:v>
      </x:c>
      <x:c r="C2001" s="13" t="str">
        <x:v>Maison et clan</x:v>
      </x:c>
      <x:c r="D2001" s="13" t="str">
        <x:v>V5 Scènes des résidences</x:v>
      </x:c>
      <x:c r="E2001" s="13" t="str">
        <x:v>Lire Maison et clan</x:v>
      </x:c>
      <x:c r="F2001" s="13" t="str">
        <x:v>Extension V5</x:v>
      </x:c>
      <x:c r="G2001" s="15" t="n">
        <x:v>11</x:v>
      </x:c>
      <x:c r="H2001" s="15" t="n">
        <x:v>39</x:v>
      </x:c>
    </x:row>
    <x:row r="2002" ht="52" customHeight="1">
      <x:c r="A2002" s="13" t="str">
        <x:v>V5-HOME-CM12-S2</x:v>
      </x:c>
      <x:c r="B2002" s="13" t="str">
        <x:v>Le banc des deux récits</x:v>
      </x:c>
      <x:c r="C2002" s="13" t="str">
        <x:v>Maison et clan</x:v>
      </x:c>
      <x:c r="D2002" s="13" t="str">
        <x:v>V5 Scènes des résidences</x:v>
      </x:c>
      <x:c r="E2002" s="13" t="str">
        <x:v>Lire Maison et clan</x:v>
      </x:c>
      <x:c r="F2002" s="13" t="str">
        <x:v>Extension V5</x:v>
      </x:c>
      <x:c r="G2002" s="15" t="n">
        <x:v>11</x:v>
      </x:c>
      <x:c r="H2002" s="15" t="n">
        <x:v>40</x:v>
      </x:c>
    </x:row>
    <x:row r="2003" ht="52" customHeight="1">
      <x:c r="A2003" s="13" t="str">
        <x:v>V5-HOME-CM12-S3</x:v>
      </x:c>
      <x:c r="B2003" s="13" t="str">
        <x:v>Une charge par le chemin haut</x:v>
      </x:c>
      <x:c r="C2003" s="13" t="str">
        <x:v>Maison et clan</x:v>
      </x:c>
      <x:c r="D2003" s="13" t="str">
        <x:v>V5 Scènes des résidences</x:v>
      </x:c>
      <x:c r="E2003" s="13" t="str">
        <x:v>Lire Maison et clan</x:v>
      </x:c>
      <x:c r="F2003" s="13" t="str">
        <x:v>Extension V5</x:v>
      </x:c>
      <x:c r="G2003" s="15" t="n">
        <x:v>11</x:v>
      </x:c>
      <x:c r="H2003" s="15" t="n">
        <x:v>41</x:v>
      </x:c>
    </x:row>
    <x:row r="2004" ht="52" customHeight="1">
      <x:c r="A2004" s="13" t="str">
        <x:v>V5-HOME-CM13-S1</x:v>
      </x:c>
      <x:c r="B2004" s="13" t="str">
        <x:v>La buée dans le mauvais couloir</x:v>
      </x:c>
      <x:c r="C2004" s="13" t="str">
        <x:v>Maison et clan</x:v>
      </x:c>
      <x:c r="D2004" s="13" t="str">
        <x:v>V5 Scènes des résidences</x:v>
      </x:c>
      <x:c r="E2004" s="13" t="str">
        <x:v>Lire Maison et clan</x:v>
      </x:c>
      <x:c r="F2004" s="13" t="str">
        <x:v>Extension V5</x:v>
      </x:c>
      <x:c r="G2004" s="15" t="n">
        <x:v>11</x:v>
      </x:c>
      <x:c r="H2004" s="15" t="n">
        <x:v>42</x:v>
      </x:c>
    </x:row>
    <x:row r="2005" ht="52" customHeight="1">
      <x:c r="A2005" s="13" t="str">
        <x:v>V5-HOME-CM13-S2</x:v>
      </x:c>
      <x:c r="B2005" s="13" t="str">
        <x:v>Le visiteur de la galerie froide</x:v>
      </x:c>
      <x:c r="C2005" s="13" t="str">
        <x:v>Maison et clan</x:v>
      </x:c>
      <x:c r="D2005" s="13" t="str">
        <x:v>V5 Scènes des résidences</x:v>
      </x:c>
      <x:c r="E2005" s="13" t="str">
        <x:v>Lire Maison et clan</x:v>
      </x:c>
      <x:c r="F2005" s="13" t="str">
        <x:v>Extension V5</x:v>
      </x:c>
      <x:c r="G2005" s="15" t="n">
        <x:v>11</x:v>
      </x:c>
      <x:c r="H2005" s="15" t="n">
        <x:v>43</x:v>
      </x:c>
    </x:row>
    <x:row r="2006" ht="52" customHeight="1">
      <x:c r="A2006" s="13" t="str">
        <x:v>V5-HOME-CM13-S3</x:v>
      </x:c>
      <x:c r="B2006" s="13" t="str">
        <x:v>Le relief sous la vapeur</x:v>
      </x:c>
      <x:c r="C2006" s="13" t="str">
        <x:v>Maison et clan</x:v>
      </x:c>
      <x:c r="D2006" s="13" t="str">
        <x:v>V5 Scènes des résidences</x:v>
      </x:c>
      <x:c r="E2006" s="13" t="str">
        <x:v>Lire Maison et clan</x:v>
      </x:c>
      <x:c r="F2006" s="13" t="str">
        <x:v>Extension V5</x:v>
      </x:c>
      <x:c r="G2006" s="15" t="n">
        <x:v>11</x:v>
      </x:c>
      <x:c r="H2006" s="15" t="n">
        <x:v>44</x:v>
      </x:c>
    </x:row>
    <x:row r="2007" ht="52" customHeight="1">
      <x:c r="A2007" s="13" t="str">
        <x:v>V5-HOME-CM14-S1</x:v>
      </x:c>
      <x:c r="B2007" s="13" t="str">
        <x:v>La note de l’enclume</x:v>
      </x:c>
      <x:c r="C2007" s="13" t="str">
        <x:v>Maison et clan</x:v>
      </x:c>
      <x:c r="D2007" s="13" t="str">
        <x:v>V5 Scènes des résidences</x:v>
      </x:c>
      <x:c r="E2007" s="13" t="str">
        <x:v>Lire Maison et clan</x:v>
      </x:c>
      <x:c r="F2007" s="13" t="str">
        <x:v>Extension V5</x:v>
      </x:c>
      <x:c r="G2007" s="15" t="n">
        <x:v>11</x:v>
      </x:c>
      <x:c r="H2007" s="15" t="n">
        <x:v>45</x:v>
      </x:c>
    </x:row>
    <x:row r="2008" ht="52" customHeight="1">
      <x:c r="A2008" s="13" t="str">
        <x:v>V5-HOME-CM14-S2</x:v>
      </x:c>
      <x:c r="B2008" s="13" t="str">
        <x:v>Le forgeron regarde la marque</x:v>
      </x:c>
      <x:c r="C2008" s="13" t="str">
        <x:v>Maison et clan</x:v>
      </x:c>
      <x:c r="D2008" s="13" t="str">
        <x:v>V5 Scènes des résidences</x:v>
      </x:c>
      <x:c r="E2008" s="13" t="str">
        <x:v>Lire Maison et clan</x:v>
      </x:c>
      <x:c r="F2008" s="13" t="str">
        <x:v>Extension V5</x:v>
      </x:c>
      <x:c r="G2008" s="15" t="n">
        <x:v>11</x:v>
      </x:c>
      <x:c r="H2008" s="15" t="n">
        <x:v>46</x:v>
      </x:c>
    </x:row>
    <x:row r="2009" ht="52" customHeight="1">
      <x:c r="A2009" s="13" t="str">
        <x:v>V5-HOME-CM14-S3</x:v>
      </x:c>
      <x:c r="B2009" s="13" t="str">
        <x:v>Un défi de mains patientes</x:v>
      </x:c>
      <x:c r="C2009" s="13" t="str">
        <x:v>Maison et clan</x:v>
      </x:c>
      <x:c r="D2009" s="13" t="str">
        <x:v>V5 Scènes des résidences</x:v>
      </x:c>
      <x:c r="E2009" s="13" t="str">
        <x:v>Lire Maison et clan</x:v>
      </x:c>
      <x:c r="F2009" s="13" t="str">
        <x:v>Extension V5</x:v>
      </x:c>
      <x:c r="G2009" s="15" t="n">
        <x:v>11</x:v>
      </x:c>
      <x:c r="H2009" s="15" t="n">
        <x:v>47</x:v>
      </x:c>
    </x:row>
    <x:row r="2010" ht="52" customHeight="1">
      <x:c r="A2010" s="13" t="str">
        <x:v>V5-HOME-CM15-S1</x:v>
      </x:c>
      <x:c r="B2010" s="13" t="str">
        <x:v>Les marques sous le givre</x:v>
      </x:c>
      <x:c r="C2010" s="13" t="str">
        <x:v>Maison et clan</x:v>
      </x:c>
      <x:c r="D2010" s="13" t="str">
        <x:v>V5 Scènes des résidences</x:v>
      </x:c>
      <x:c r="E2010" s="13" t="str">
        <x:v>Lire Maison et clan</x:v>
      </x:c>
      <x:c r="F2010" s="13" t="str">
        <x:v>Extension V5</x:v>
      </x:c>
      <x:c r="G2010" s="15" t="n">
        <x:v>11</x:v>
      </x:c>
      <x:c r="H2010" s="15" t="n">
        <x:v>48</x:v>
      </x:c>
    </x:row>
    <x:row r="2011" ht="52" customHeight="1">
      <x:c r="A2011" s="13" t="str">
        <x:v>V5-HOME-CM15-S2</x:v>
      </x:c>
      <x:c r="B2011" s="13" t="str">
        <x:v>Une lumière pour les mains</x:v>
      </x:c>
      <x:c r="C2011" s="13" t="str">
        <x:v>Maison et clan</x:v>
      </x:c>
      <x:c r="D2011" s="13" t="str">
        <x:v>V5 Scènes des résidences</x:v>
      </x:c>
      <x:c r="E2011" s="13" t="str">
        <x:v>Lire Maison et clan</x:v>
      </x:c>
      <x:c r="F2011" s="13" t="str">
        <x:v>Extension V5</x:v>
      </x:c>
      <x:c r="G2011" s="15" t="n">
        <x:v>11</x:v>
      </x:c>
      <x:c r="H2011" s="15" t="n">
        <x:v>49</x:v>
      </x:c>
    </x:row>
    <x:row r="2012" ht="52" customHeight="1">
      <x:c r="A2012" s="13" t="str">
        <x:v>V5-HOME-CM15-S3</x:v>
      </x:c>
      <x:c r="B2012" s="13" t="str">
        <x:v>Le retour du pisteur</x:v>
      </x:c>
      <x:c r="C2012" s="13" t="str">
        <x:v>Maison et clan</x:v>
      </x:c>
      <x:c r="D2012" s="13" t="str">
        <x:v>V5 Scènes des résidences</x:v>
      </x:c>
      <x:c r="E2012" s="13" t="str">
        <x:v>Lire Maison et clan</x:v>
      </x:c>
      <x:c r="F2012" s="13" t="str">
        <x:v>Extension V5</x:v>
      </x:c>
      <x:c r="G2012" s="15" t="n">
        <x:v>11</x:v>
      </x:c>
      <x:c r="H2012" s="15" t="n">
        <x:v>50</x:v>
      </x:c>
    </x:row>
    <x:row r="2013" ht="52" customHeight="1">
      <x:c r="A2013" s="13" t="str">
        <x:v>V5-HOME-CM16-S1</x:v>
      </x:c>
      <x:c r="B2013" s="13" t="str">
        <x:v>Le dernier feu visible</x:v>
      </x:c>
      <x:c r="C2013" s="13" t="str">
        <x:v>Maison et clan</x:v>
      </x:c>
      <x:c r="D2013" s="13" t="str">
        <x:v>V5 Scènes des résidences</x:v>
      </x:c>
      <x:c r="E2013" s="13" t="str">
        <x:v>Lire Maison et clan</x:v>
      </x:c>
      <x:c r="F2013" s="13" t="str">
        <x:v>Extension V5</x:v>
      </x:c>
      <x:c r="G2013" s="15" t="n">
        <x:v>11</x:v>
      </x:c>
      <x:c r="H2013" s="15" t="n">
        <x:v>51</x:v>
      </x:c>
    </x:row>
    <x:row r="2014" ht="52" customHeight="1">
      <x:c r="A2014" s="13" t="str">
        <x:v>V5-HOME-CM16-S2</x:v>
      </x:c>
      <x:c r="B2014" s="13" t="str">
        <x:v>Une veille sans parole</x:v>
      </x:c>
      <x:c r="C2014" s="13" t="str">
        <x:v>Maison et clan</x:v>
      </x:c>
      <x:c r="D2014" s="13" t="str">
        <x:v>V5 Scènes des résidences</x:v>
      </x:c>
      <x:c r="E2014" s="13" t="str">
        <x:v>Lire Maison et clan</x:v>
      </x:c>
      <x:c r="F2014" s="13" t="str">
        <x:v>Extension V5</x:v>
      </x:c>
      <x:c r="G2014" s="15" t="n">
        <x:v>11</x:v>
      </x:c>
      <x:c r="H2014" s="15" t="n">
        <x:v>52</x:v>
      </x:c>
    </x:row>
    <x:row r="2015" ht="52" customHeight="1">
      <x:c r="A2015" s="13" t="str">
        <x:v>V5-HOME-CM16-S3</x:v>
      </x:c>
      <x:c r="B2015" s="13" t="str">
        <x:v>La niche du prochain retour</x:v>
      </x:c>
      <x:c r="C2015" s="13" t="str">
        <x:v>Maison et clan</x:v>
      </x:c>
      <x:c r="D2015" s="13" t="str">
        <x:v>V5 Scènes des résidences</x:v>
      </x:c>
      <x:c r="E2015" s="13" t="str">
        <x:v>Lire Maison et clan</x:v>
      </x:c>
      <x:c r="F2015" s="13" t="str">
        <x:v>Extension V5</x:v>
      </x:c>
      <x:c r="G2015" s="15" t="n">
        <x:v>11</x:v>
      </x:c>
      <x:c r="H2015" s="15" t="n">
        <x:v>53</x:v>
      </x:c>
    </x:row>
    <x:row r="2016" ht="52" customHeight="1">
      <x:c r="A2016" s="13" t="str">
        <x:v>V5-HOME-CM17-S1</x:v>
      </x:c>
      <x:c r="B2016" s="13" t="str">
        <x:v>Les pas entre les dalles</x:v>
      </x:c>
      <x:c r="C2016" s="13" t="str">
        <x:v>Maison et clan</x:v>
      </x:c>
      <x:c r="D2016" s="13" t="str">
        <x:v>V5 Scènes des résidences</x:v>
      </x:c>
      <x:c r="E2016" s="13" t="str">
        <x:v>Lire Maison et clan</x:v>
      </x:c>
      <x:c r="F2016" s="13" t="str">
        <x:v>Extension V5</x:v>
      </x:c>
      <x:c r="G2016" s="15" t="n">
        <x:v>11</x:v>
      </x:c>
      <x:c r="H2016" s="15" t="n">
        <x:v>54</x:v>
      </x:c>
    </x:row>
    <x:row r="2017" ht="52" customHeight="1">
      <x:c r="A2017" s="13" t="str">
        <x:v>V5-HOME-CM17-S2</x:v>
      </x:c>
      <x:c r="B2017" s="13" t="str">
        <x:v>L’ombre d’une ancienne niche</x:v>
      </x:c>
      <x:c r="C2017" s="13" t="str">
        <x:v>Maison et clan</x:v>
      </x:c>
      <x:c r="D2017" s="13" t="str">
        <x:v>V5 Scènes des résidences</x:v>
      </x:c>
      <x:c r="E2017" s="13" t="str">
        <x:v>Lire Maison et clan</x:v>
      </x:c>
      <x:c r="F2017" s="13" t="str">
        <x:v>Extension V5</x:v>
      </x:c>
      <x:c r="G2017" s="15" t="n">
        <x:v>11</x:v>
      </x:c>
      <x:c r="H2017" s="15" t="n">
        <x:v>55</x:v>
      </x:c>
    </x:row>
    <x:row r="2018" ht="52" customHeight="1">
      <x:c r="A2018" s="13" t="str">
        <x:v>V5-HOME-CM17-S3</x:v>
      </x:c>
      <x:c r="B2018" s="13" t="str">
        <x:v>Le conservateur et le chasseur</x:v>
      </x:c>
      <x:c r="C2018" s="13" t="str">
        <x:v>Maison et clan</x:v>
      </x:c>
      <x:c r="D2018" s="13" t="str">
        <x:v>V5 Scènes des résidences</x:v>
      </x:c>
      <x:c r="E2018" s="13" t="str">
        <x:v>Lire Maison et clan</x:v>
      </x:c>
      <x:c r="F2018" s="13" t="str">
        <x:v>Extension V5</x:v>
      </x:c>
      <x:c r="G2018" s="15" t="n">
        <x:v>11</x:v>
      </x:c>
      <x:c r="H2018" s="15" t="n">
        <x:v>56</x:v>
      </x:c>
    </x:row>
    <x:row r="2019" ht="52" customHeight="1">
      <x:c r="A2019" s="13" t="str">
        <x:v>V5-HOME-CM18-S1</x:v>
      </x:c>
      <x:c r="B2019" s="13" t="str">
        <x:v>La voix sous la troisième arche</x:v>
      </x:c>
      <x:c r="C2019" s="13" t="str">
        <x:v>Maison et clan</x:v>
      </x:c>
      <x:c r="D2019" s="13" t="str">
        <x:v>V5 Scènes des résidences</x:v>
      </x:c>
      <x:c r="E2019" s="13" t="str">
        <x:v>Lire Maison et clan</x:v>
      </x:c>
      <x:c r="F2019" s="13" t="str">
        <x:v>Extension V5</x:v>
      </x:c>
      <x:c r="G2019" s="15" t="n">
        <x:v>11</x:v>
      </x:c>
      <x:c r="H2019" s="15" t="n">
        <x:v>57</x:v>
      </x:c>
    </x:row>
    <x:row r="2020" ht="52" customHeight="1">
      <x:c r="A2020" s="13" t="str">
        <x:v>V5-HOME-CM18-S2</x:v>
      </x:c>
      <x:c r="B2020" s="13" t="str">
        <x:v>Deux versions d’un même retour</x:v>
      </x:c>
      <x:c r="C2020" s="13" t="str">
        <x:v>Maison et clan</x:v>
      </x:c>
      <x:c r="D2020" s="13" t="str">
        <x:v>V5 Scènes des résidences</x:v>
      </x:c>
      <x:c r="E2020" s="13" t="str">
        <x:v>Lire Maison et clan</x:v>
      </x:c>
      <x:c r="F2020" s="13" t="str">
        <x:v>Extension V5</x:v>
      </x:c>
      <x:c r="G2020" s="15" t="n">
        <x:v>11</x:v>
      </x:c>
      <x:c r="H2020" s="15" t="n">
        <x:v>58</x:v>
      </x:c>
    </x:row>
    <x:row r="2021" ht="52" customHeight="1">
      <x:c r="A2021" s="13" t="str">
        <x:v>V5-HOME-CM18-S3</x:v>
      </x:c>
      <x:c r="B2021" s="13" t="str">
        <x:v>Le jeune apprend à écouter</x:v>
      </x:c>
      <x:c r="C2021" s="13" t="str">
        <x:v>Maison et clan</x:v>
      </x:c>
      <x:c r="D2021" s="13" t="str">
        <x:v>V5 Scènes des résidences</x:v>
      </x:c>
      <x:c r="E2021" s="13" t="str">
        <x:v>Lire Maison et clan</x:v>
      </x:c>
      <x:c r="F2021" s="13" t="str">
        <x:v>Extension V5</x:v>
      </x:c>
      <x:c r="G2021" s="15" t="n">
        <x:v>11</x:v>
      </x:c>
      <x:c r="H2021" s="15" t="n">
        <x:v>59</x:v>
      </x:c>
    </x:row>
    <x:row r="2022" ht="52" customHeight="1">
      <x:c r="A2022" s="13" t="str">
        <x:v>V5-HOME-CM19-S1</x:v>
      </x:c>
      <x:c r="B2022" s="13" t="str">
        <x:v>La marque au-delà du portillon</x:v>
      </x:c>
      <x:c r="C2022" s="13" t="str">
        <x:v>Maison et clan</x:v>
      </x:c>
      <x:c r="D2022" s="13" t="str">
        <x:v>V5 Scènes des résidences</x:v>
      </x:c>
      <x:c r="E2022" s="13" t="str">
        <x:v>Lire Maison et clan</x:v>
      </x:c>
      <x:c r="F2022" s="13" t="str">
        <x:v>Extension V5</x:v>
      </x:c>
      <x:c r="G2022" s="15" t="n">
        <x:v>11</x:v>
      </x:c>
      <x:c r="H2022" s="15" t="n">
        <x:v>60</x:v>
      </x:c>
    </x:row>
    <x:row r="2023" ht="52" customHeight="1">
      <x:c r="A2023" s="13" t="str">
        <x:v>V5-HOME-CM19-S2</x:v>
      </x:c>
      <x:c r="B2023" s="13" t="str">
        <x:v>Le trophée derrière le vitrage</x:v>
      </x:c>
      <x:c r="C2023" s="13" t="str">
        <x:v>Maison et clan</x:v>
      </x:c>
      <x:c r="D2023" s="13" t="str">
        <x:v>V5 Scènes des résidences</x:v>
      </x:c>
      <x:c r="E2023" s="13" t="str">
        <x:v>Lire Maison et clan</x:v>
      </x:c>
      <x:c r="F2023" s="13" t="str">
        <x:v>Extension V5</x:v>
      </x:c>
      <x:c r="G2023" s="15" t="n">
        <x:v>11</x:v>
      </x:c>
      <x:c r="H2023" s="15" t="n">
        <x:v>61</x:v>
      </x:c>
    </x:row>
    <x:row r="2024" ht="52" customHeight="1">
      <x:c r="A2024" s="13" t="str">
        <x:v>V5-HOME-CM19-S3</x:v>
      </x:c>
      <x:c r="B2024" s="13" t="str">
        <x:v>Le garde voit la maison</x:v>
      </x:c>
      <x:c r="C2024" s="13" t="str">
        <x:v>Maison et clan</x:v>
      </x:c>
      <x:c r="D2024" s="13" t="str">
        <x:v>V5 Scènes des résidences</x:v>
      </x:c>
      <x:c r="E2024" s="13" t="str">
        <x:v>Lire Maison et clan</x:v>
      </x:c>
      <x:c r="F2024" s="13" t="str">
        <x:v>Extension V5</x:v>
      </x:c>
      <x:c r="G2024" s="15" t="n">
        <x:v>11</x:v>
      </x:c>
      <x:c r="H2024" s="15" t="n">
        <x:v>62</x:v>
      </x:c>
    </x:row>
    <x:row r="2025" ht="52" customHeight="1">
      <x:c r="A2025" s="13" t="str">
        <x:v>V5-HOME-CM20-S1</x:v>
      </x:c>
      <x:c r="B2025" s="13" t="str">
        <x:v>La bête a choisi le détour</x:v>
      </x:c>
      <x:c r="C2025" s="13" t="str">
        <x:v>Maison et clan</x:v>
      </x:c>
      <x:c r="D2025" s="13" t="str">
        <x:v>V5 Scènes des résidences</x:v>
      </x:c>
      <x:c r="E2025" s="13" t="str">
        <x:v>Lire Maison et clan</x:v>
      </x:c>
      <x:c r="F2025" s="13" t="str">
        <x:v>Extension V5</x:v>
      </x:c>
      <x:c r="G2025" s="15" t="n">
        <x:v>11</x:v>
      </x:c>
      <x:c r="H2025" s="15" t="n">
        <x:v>63</x:v>
      </x:c>
    </x:row>
    <x:row r="2026" ht="52" customHeight="1">
      <x:c r="A2026" s="13" t="str">
        <x:v>V5-HOME-CM20-S2</x:v>
      </x:c>
      <x:c r="B2026" s="13" t="str">
        <x:v>Une preuve sans prise</x:v>
      </x:c>
      <x:c r="C2026" s="13" t="str">
        <x:v>Maison et clan</x:v>
      </x:c>
      <x:c r="D2026" s="13" t="str">
        <x:v>V5 Scènes des résidences</x:v>
      </x:c>
      <x:c r="E2026" s="13" t="str">
        <x:v>Lire Maison et clan</x:v>
      </x:c>
      <x:c r="F2026" s="13" t="str">
        <x:v>Extension V5</x:v>
      </x:c>
      <x:c r="G2026" s="15" t="n">
        <x:v>11</x:v>
      </x:c>
      <x:c r="H2026" s="15" t="n">
        <x:v>64</x:v>
      </x:c>
    </x:row>
    <x:row r="2027" ht="52" customHeight="1">
      <x:c r="A2027" s="13" t="str">
        <x:v>V5-HOME-CM20-S3</x:v>
      </x:c>
      <x:c r="B2027" s="13" t="str">
        <x:v>La dernière pièce confiée</x:v>
      </x:c>
      <x:c r="C2027" s="13" t="str">
        <x:v>Maison et clan</x:v>
      </x:c>
      <x:c r="D2027" s="13" t="str">
        <x:v>V5 Scènes des résidences</x:v>
      </x:c>
      <x:c r="E2027" s="13" t="str">
        <x:v>Lire Maison et clan</x:v>
      </x:c>
      <x:c r="F2027" s="13" t="str">
        <x:v>Extension V5</x:v>
      </x:c>
      <x:c r="G2027" s="15" t="n">
        <x:v>11</x:v>
      </x:c>
      <x:c r="H2027" s="15" t="n">
        <x:v>65</x:v>
      </x:c>
    </x:row>
    <x:row r="2028" ht="52" customHeight="1">
      <x:c r="A2028" s="13" t="str">
        <x:v>V5-CNS-I01</x:v>
      </x:c>
      <x:c r="B2028" s="13" t="str">
        <x:v>La même piste, deux chefs</x:v>
      </x:c>
      <x:c r="C2028" s="13" t="str">
        <x:v>Maison et clan</x:v>
      </x:c>
      <x:c r="D2028" s="13" t="str">
        <x:v>V5 Incidents de l’équipage</x:v>
      </x:c>
      <x:c r="E2028" s="13" t="str">
        <x:v>Lire Maison et clan</x:v>
      </x:c>
      <x:c r="F2028" s="13" t="str">
        <x:v>Extension V5</x:v>
      </x:c>
      <x:c r="G2028" s="15" t="n">
        <x:v>11</x:v>
      </x:c>
      <x:c r="H2028" s="15" t="n">
        <x:v>6</x:v>
      </x:c>
    </x:row>
    <x:row r="2029" ht="52" customHeight="1">
      <x:c r="A2029" s="13" t="str">
        <x:v>V5-CNS-I02</x:v>
      </x:c>
      <x:c r="B2029" s="13" t="str">
        <x:v>Le pilote veut rompre la poursuite</x:v>
      </x:c>
      <x:c r="C2029" s="13" t="str">
        <x:v>Maison et clan</x:v>
      </x:c>
      <x:c r="D2029" s="13" t="str">
        <x:v>V5 Incidents de l’équipage</x:v>
      </x:c>
      <x:c r="E2029" s="13" t="str">
        <x:v>Lire Maison et clan</x:v>
      </x:c>
      <x:c r="F2029" s="13" t="str">
        <x:v>Extension V5</x:v>
      </x:c>
      <x:c r="G2029" s="15" t="n">
        <x:v>11</x:v>
      </x:c>
      <x:c r="H2029" s="15" t="n">
        <x:v>7</x:v>
      </x:c>
    </x:row>
    <x:row r="2030" ht="52" customHeight="1">
      <x:c r="A2030" s="13" t="str">
        <x:v>V5-CNS-I03</x:v>
      </x:c>
      <x:c r="B2030" s="13" t="str">
        <x:v>Un blessé cache sa gêne</x:v>
      </x:c>
      <x:c r="C2030" s="13" t="str">
        <x:v>Maison et clan</x:v>
      </x:c>
      <x:c r="D2030" s="13" t="str">
        <x:v>V5 Incidents de l’équipage</x:v>
      </x:c>
      <x:c r="E2030" s="13" t="str">
        <x:v>Lire Maison et clan</x:v>
      </x:c>
      <x:c r="F2030" s="13" t="str">
        <x:v>Extension V5</x:v>
      </x:c>
      <x:c r="G2030" s="15" t="n">
        <x:v>11</x:v>
      </x:c>
      <x:c r="H2030" s="15" t="n">
        <x:v>8</x:v>
      </x:c>
    </x:row>
    <x:row r="2031" ht="52" customHeight="1">
      <x:c r="A2031" s="13" t="str">
        <x:v>V5-CNS-I04</x:v>
      </x:c>
      <x:c r="B2031" s="13" t="str">
        <x:v>Le signal ressemble à un défi</x:v>
      </x:c>
      <x:c r="C2031" s="13" t="str">
        <x:v>Maison et clan</x:v>
      </x:c>
      <x:c r="D2031" s="13" t="str">
        <x:v>V5 Incidents de l’équipage</x:v>
      </x:c>
      <x:c r="E2031" s="13" t="str">
        <x:v>Lire Maison et clan</x:v>
      </x:c>
      <x:c r="F2031" s="13" t="str">
        <x:v>Extension V5</x:v>
      </x:c>
      <x:c r="G2031" s="15" t="n">
        <x:v>11</x:v>
      </x:c>
      <x:c r="H2031" s="15" t="n">
        <x:v>9</x:v>
      </x:c>
    </x:row>
    <x:row r="2032" ht="52" customHeight="1">
      <x:c r="A2032" s="13" t="str">
        <x:v>V5-CNS-I05</x:v>
      </x:c>
      <x:c r="B2032" s="13" t="str">
        <x:v>La galerie a perdu sa voix</x:v>
      </x:c>
      <x:c r="C2032" s="13" t="str">
        <x:v>Maison et clan</x:v>
      </x:c>
      <x:c r="D2032" s="13" t="str">
        <x:v>V5 Incidents de l’équipage</x:v>
      </x:c>
      <x:c r="E2032" s="13" t="str">
        <x:v>Lire Maison et clan</x:v>
      </x:c>
      <x:c r="F2032" s="13" t="str">
        <x:v>Extension V5</x:v>
      </x:c>
      <x:c r="G2032" s="15" t="n">
        <x:v>11</x:v>
      </x:c>
      <x:c r="H2032" s="15" t="n">
        <x:v>10</x:v>
      </x:c>
    </x:row>
    <x:row r="2033" ht="52" customHeight="1">
      <x:c r="A2033" s="13" t="str">
        <x:v>V5-CNS-I06</x:v>
      </x:c>
      <x:c r="B2033" s="13" t="str">
        <x:v>Une caisse bloque le retour</x:v>
      </x:c>
      <x:c r="C2033" s="13" t="str">
        <x:v>Maison et clan</x:v>
      </x:c>
      <x:c r="D2033" s="13" t="str">
        <x:v>V5 Incidents de l’équipage</x:v>
      </x:c>
      <x:c r="E2033" s="13" t="str">
        <x:v>Lire Maison et clan</x:v>
      </x:c>
      <x:c r="F2033" s="13" t="str">
        <x:v>Extension V5</x:v>
      </x:c>
      <x:c r="G2033" s="15" t="n">
        <x:v>11</x:v>
      </x:c>
      <x:c r="H2033" s="15" t="n">
        <x:v>11</x:v>
      </x:c>
    </x:row>
    <x:row r="2034" ht="52" customHeight="1">
      <x:c r="A2034" s="13" t="str">
        <x:v>V5-CNS-I07</x:v>
      </x:c>
      <x:c r="B2034" s="13" t="str">
        <x:v>La chambre reste allumée</x:v>
      </x:c>
      <x:c r="C2034" s="13" t="str">
        <x:v>Maison et clan</x:v>
      </x:c>
      <x:c r="D2034" s="13" t="str">
        <x:v>V5 Incidents de l’équipage</x:v>
      </x:c>
      <x:c r="E2034" s="13" t="str">
        <x:v>Lire Maison et clan</x:v>
      </x:c>
      <x:c r="F2034" s="13" t="str">
        <x:v>Extension V5</x:v>
      </x:c>
      <x:c r="G2034" s="15" t="n">
        <x:v>11</x:v>
      </x:c>
      <x:c r="H2034" s="15" t="n">
        <x:v>12</x:v>
      </x:c>
    </x:row>
    <x:row r="2035" ht="52" customHeight="1">
      <x:c r="A2035" s="13" t="str">
        <x:v>V5-CNS-I08</x:v>
      </x:c>
      <x:c r="B2035" s="13" t="str">
        <x:v>Le jeune a touché le masque</x:v>
      </x:c>
      <x:c r="C2035" s="13" t="str">
        <x:v>Maison et clan</x:v>
      </x:c>
      <x:c r="D2035" s="13" t="str">
        <x:v>V5 Incidents de l’équipage</x:v>
      </x:c>
      <x:c r="E2035" s="13" t="str">
        <x:v>Lire Maison et clan</x:v>
      </x:c>
      <x:c r="F2035" s="13" t="str">
        <x:v>Extension V5</x:v>
      </x:c>
      <x:c r="G2035" s="15" t="n">
        <x:v>11</x:v>
      </x:c>
      <x:c r="H2035" s="15" t="n">
        <x:v>13</x:v>
      </x:c>
    </x:row>
    <x:row r="2036" ht="52" customHeight="1">
      <x:c r="A2036" s="13" t="str">
        <x:v>V5-CNS-I09</x:v>
      </x:c>
      <x:c r="B2036" s="13" t="str">
        <x:v>La réserve lumineuse diminue</x:v>
      </x:c>
      <x:c r="C2036" s="13" t="str">
        <x:v>Maison et clan</x:v>
      </x:c>
      <x:c r="D2036" s="13" t="str">
        <x:v>V5 Incidents de l’équipage</x:v>
      </x:c>
      <x:c r="E2036" s="13" t="str">
        <x:v>Lire Maison et clan</x:v>
      </x:c>
      <x:c r="F2036" s="13" t="str">
        <x:v>Extension V5</x:v>
      </x:c>
      <x:c r="G2036" s="15" t="n">
        <x:v>11</x:v>
      </x:c>
      <x:c r="H2036" s="15" t="n">
        <x:v>14</x:v>
      </x:c>
    </x:row>
    <x:row r="2037" ht="52" customHeight="1">
      <x:c r="A2037" s="13" t="str">
        <x:v>V5-CNS-I10</x:v>
      </x:c>
      <x:c r="B2037" s="13" t="str">
        <x:v>Le navigateur refuse l’ancienne carte</x:v>
      </x:c>
      <x:c r="C2037" s="13" t="str">
        <x:v>Maison et clan</x:v>
      </x:c>
      <x:c r="D2037" s="13" t="str">
        <x:v>V5 Incidents de l’équipage</x:v>
      </x:c>
      <x:c r="E2037" s="13" t="str">
        <x:v>Lire Maison et clan</x:v>
      </x:c>
      <x:c r="F2037" s="13" t="str">
        <x:v>Extension V5</x:v>
      </x:c>
      <x:c r="G2037" s="15" t="n">
        <x:v>11</x:v>
      </x:c>
      <x:c r="H2037" s="15" t="n">
        <x:v>15</x:v>
      </x:c>
    </x:row>
    <x:row r="2038" ht="52" customHeight="1">
      <x:c r="A2038" s="13" t="str">
        <x:v>V5-CNS-I11</x:v>
      </x:c>
      <x:c r="B2038" s="13" t="str">
        <x:v>La navette revient trop chargée</x:v>
      </x:c>
      <x:c r="C2038" s="13" t="str">
        <x:v>Maison et clan</x:v>
      </x:c>
      <x:c r="D2038" s="13" t="str">
        <x:v>V5 Incidents de l’équipage</x:v>
      </x:c>
      <x:c r="E2038" s="13" t="str">
        <x:v>Lire Maison et clan</x:v>
      </x:c>
      <x:c r="F2038" s="13" t="str">
        <x:v>Extension V5</x:v>
      </x:c>
      <x:c r="G2038" s="15" t="n">
        <x:v>11</x:v>
      </x:c>
      <x:c r="H2038" s="15" t="n">
        <x:v>16</x:v>
      </x:c>
    </x:row>
    <x:row r="2039" ht="52" customHeight="1">
      <x:c r="A2039" s="13" t="str">
        <x:v>V5-CNS-I12</x:v>
      </x:c>
      <x:c r="B2039" s="13" t="str">
        <x:v>Le silence du foyer</x:v>
      </x:c>
      <x:c r="C2039" s="13" t="str">
        <x:v>Maison et clan</x:v>
      </x:c>
      <x:c r="D2039" s="13" t="str">
        <x:v>V5 Incidents de l’équipage</x:v>
      </x:c>
      <x:c r="E2039" s="13" t="str">
        <x:v>Lire Maison et clan</x:v>
      </x:c>
      <x:c r="F2039" s="13" t="str">
        <x:v>Extension V5</x:v>
      </x:c>
      <x:c r="G2039" s="15" t="n">
        <x:v>11</x:v>
      </x:c>
      <x:c r="H2039" s="15" t="n">
        <x:v>17</x:v>
      </x:c>
    </x:row>
    <x:row r="2040" ht="52" customHeight="1">
      <x:c r="A2040" s="13" t="str">
        <x:v>V5-CNS-I13</x:v>
      </x:c>
      <x:c r="B2040" s="13" t="str">
        <x:v>Le compartiment garde un bruit</x:v>
      </x:c>
      <x:c r="C2040" s="13" t="str">
        <x:v>Maison et clan</x:v>
      </x:c>
      <x:c r="D2040" s="13" t="str">
        <x:v>V5 Incidents de l’équipage</x:v>
      </x:c>
      <x:c r="E2040" s="13" t="str">
        <x:v>Lire Maison et clan</x:v>
      </x:c>
      <x:c r="F2040" s="13" t="str">
        <x:v>Extension V5</x:v>
      </x:c>
      <x:c r="G2040" s="15" t="n">
        <x:v>11</x:v>
      </x:c>
      <x:c r="H2040" s="15" t="n">
        <x:v>18</x:v>
      </x:c>
    </x:row>
    <x:row r="2041" ht="52" customHeight="1">
      <x:c r="A2041" s="13" t="str">
        <x:v>V5-CNS-I14</x:v>
      </x:c>
      <x:c r="B2041" s="13" t="str">
        <x:v>Le réparateur veut garder la cicatrice</x:v>
      </x:c>
      <x:c r="C2041" s="13" t="str">
        <x:v>Maison et clan</x:v>
      </x:c>
      <x:c r="D2041" s="13" t="str">
        <x:v>V5 Incidents de l’équipage</x:v>
      </x:c>
      <x:c r="E2041" s="13" t="str">
        <x:v>Lire Maison et clan</x:v>
      </x:c>
      <x:c r="F2041" s="13" t="str">
        <x:v>Extension V5</x:v>
      </x:c>
      <x:c r="G2041" s="15" t="n">
        <x:v>11</x:v>
      </x:c>
      <x:c r="H2041" s="15" t="n">
        <x:v>19</x:v>
      </x:c>
    </x:row>
    <x:row r="2042" ht="52" customHeight="1">
      <x:c r="A2042" s="13" t="str">
        <x:v>V5-CNS-I15</x:v>
      </x:c>
      <x:c r="B2042" s="13" t="str">
        <x:v>La relève ne connaît pas le signal</x:v>
      </x:c>
      <x:c r="C2042" s="13" t="str">
        <x:v>Maison et clan</x:v>
      </x:c>
      <x:c r="D2042" s="13" t="str">
        <x:v>V5 Incidents de l’équipage</x:v>
      </x:c>
      <x:c r="E2042" s="13" t="str">
        <x:v>Lire Maison et clan</x:v>
      </x:c>
      <x:c r="F2042" s="13" t="str">
        <x:v>Extension V5</x:v>
      </x:c>
      <x:c r="G2042" s="15" t="n">
        <x:v>11</x:v>
      </x:c>
      <x:c r="H2042" s="15" t="n">
        <x:v>20</x:v>
      </x:c>
    </x:row>
    <x:row r="2043" ht="52" customHeight="1">
      <x:c r="A2043" s="13" t="str">
        <x:v>V5-CNS-I16</x:v>
      </x:c>
      <x:c r="B2043" s="13" t="str">
        <x:v>Une visite prend trop de place</x:v>
      </x:c>
      <x:c r="C2043" s="13" t="str">
        <x:v>Maison et clan</x:v>
      </x:c>
      <x:c r="D2043" s="13" t="str">
        <x:v>V5 Incidents de l’équipage</x:v>
      </x:c>
      <x:c r="E2043" s="13" t="str">
        <x:v>Lire Maison et clan</x:v>
      </x:c>
      <x:c r="F2043" s="13" t="str">
        <x:v>Extension V5</x:v>
      </x:c>
      <x:c r="G2043" s="15" t="n">
        <x:v>11</x:v>
      </x:c>
      <x:c r="H2043" s="15" t="n">
        <x:v>21</x:v>
      </x:c>
    </x:row>
    <x:row r="2044" ht="52" customHeight="1">
      <x:c r="A2044" s="13" t="str">
        <x:v>V5-CNS-I17</x:v>
      </x:c>
      <x:c r="B2044" s="13" t="str">
        <x:v>Le chasseur réclame sa prise</x:v>
      </x:c>
      <x:c r="C2044" s="13" t="str">
        <x:v>Maison et clan</x:v>
      </x:c>
      <x:c r="D2044" s="13" t="str">
        <x:v>V5 Incidents de l’équipage</x:v>
      </x:c>
      <x:c r="E2044" s="13" t="str">
        <x:v>Lire Maison et clan</x:v>
      </x:c>
      <x:c r="F2044" s="13" t="str">
        <x:v>Extension V5</x:v>
      </x:c>
      <x:c r="G2044" s="15" t="n">
        <x:v>11</x:v>
      </x:c>
      <x:c r="H2044" s="15" t="n">
        <x:v>22</x:v>
      </x:c>
    </x:row>
    <x:row r="2045" ht="52" customHeight="1">
      <x:c r="A2045" s="13" t="str">
        <x:v>V5-CNS-I18</x:v>
      </x:c>
      <x:c r="B2045" s="13" t="str">
        <x:v>Le module temporel inquiète</x:v>
      </x:c>
      <x:c r="C2045" s="13" t="str">
        <x:v>Maison et clan</x:v>
      </x:c>
      <x:c r="D2045" s="13" t="str">
        <x:v>V5 Incidents de l’équipage</x:v>
      </x:c>
      <x:c r="E2045" s="13" t="str">
        <x:v>Lire Maison et clan</x:v>
      </x:c>
      <x:c r="F2045" s="13" t="str">
        <x:v>Extension V5</x:v>
      </x:c>
      <x:c r="G2045" s="15" t="n">
        <x:v>11</x:v>
      </x:c>
      <x:c r="H2045" s="15" t="n">
        <x:v>23</x:v>
      </x:c>
    </x:row>
    <x:row r="2046" ht="52" customHeight="1">
      <x:c r="A2046" s="13" t="str">
        <x:v>V5-CNS-I19</x:v>
      </x:c>
      <x:c r="B2046" s="13" t="str">
        <x:v>Le vétéran veut une dernière chasse</x:v>
      </x:c>
      <x:c r="C2046" s="13" t="str">
        <x:v>Maison et clan</x:v>
      </x:c>
      <x:c r="D2046" s="13" t="str">
        <x:v>V5 Incidents de l’équipage</x:v>
      </x:c>
      <x:c r="E2046" s="13" t="str">
        <x:v>Lire Maison et clan</x:v>
      </x:c>
      <x:c r="F2046" s="13" t="str">
        <x:v>Extension V5</x:v>
      </x:c>
      <x:c r="G2046" s="15" t="n">
        <x:v>11</x:v>
      </x:c>
      <x:c r="H2046" s="15" t="n">
        <x:v>24</x:v>
      </x:c>
    </x:row>
    <x:row r="2047" ht="52" customHeight="1">
      <x:c r="A2047" s="13" t="str">
        <x:v>V5-CNS-I20</x:v>
      </x:c>
      <x:c r="B2047" s="13" t="str">
        <x:v>Les souvenirs de deux clans</x:v>
      </x:c>
      <x:c r="C2047" s="13" t="str">
        <x:v>Maison et clan</x:v>
      </x:c>
      <x:c r="D2047" s="13" t="str">
        <x:v>V5 Incidents de l’équipage</x:v>
      </x:c>
      <x:c r="E2047" s="13" t="str">
        <x:v>Lire Maison et clan</x:v>
      </x:c>
      <x:c r="F2047" s="13" t="str">
        <x:v>Extension V5</x:v>
      </x:c>
      <x:c r="G2047" s="15" t="n">
        <x:v>11</x:v>
      </x:c>
      <x:c r="H2047" s="15" t="n">
        <x:v>25</x:v>
      </x:c>
    </x:row>
    <x:row r="2048" ht="52" customHeight="1">
      <x:c r="A2048" s="13" t="str">
        <x:v>V5-CNS-I21</x:v>
      </x:c>
      <x:c r="B2048" s="13" t="str">
        <x:v>L’éclaireur revient sans parler</x:v>
      </x:c>
      <x:c r="C2048" s="13" t="str">
        <x:v>Maison et clan</x:v>
      </x:c>
      <x:c r="D2048" s="13" t="str">
        <x:v>V5 Incidents de l’équipage</x:v>
      </x:c>
      <x:c r="E2048" s="13" t="str">
        <x:v>Lire Maison et clan</x:v>
      </x:c>
      <x:c r="F2048" s="13" t="str">
        <x:v>Extension V5</x:v>
      </x:c>
      <x:c r="G2048" s="15" t="n">
        <x:v>11</x:v>
      </x:c>
      <x:c r="H2048" s="15" t="n">
        <x:v>26</x:v>
      </x:c>
    </x:row>
    <x:row r="2049" ht="52" customHeight="1">
      <x:c r="A2049" s="13" t="str">
        <x:v>V5-CNS-I22</x:v>
      </x:c>
      <x:c r="B2049" s="13" t="str">
        <x:v>Le commandant a oublié le retour</x:v>
      </x:c>
      <x:c r="C2049" s="13" t="str">
        <x:v>Maison et clan</x:v>
      </x:c>
      <x:c r="D2049" s="13" t="str">
        <x:v>V5 Incidents de l’équipage</x:v>
      </x:c>
      <x:c r="E2049" s="13" t="str">
        <x:v>Lire Maison et clan</x:v>
      </x:c>
      <x:c r="F2049" s="13" t="str">
        <x:v>Extension V5</x:v>
      </x:c>
      <x:c r="G2049" s="15" t="n">
        <x:v>11</x:v>
      </x:c>
      <x:c r="H2049" s="15" t="n">
        <x:v>27</x:v>
      </x:c>
    </x:row>
    <x:row r="2050" ht="52" customHeight="1">
      <x:c r="A2050" s="13" t="str">
        <x:v>V5-CNS-I23</x:v>
      </x:c>
      <x:c r="B2050" s="13" t="str">
        <x:v>Le successeur change la méthode</x:v>
      </x:c>
      <x:c r="C2050" s="13" t="str">
        <x:v>Maison et clan</x:v>
      </x:c>
      <x:c r="D2050" s="13" t="str">
        <x:v>V5 Incidents de l’équipage</x:v>
      </x:c>
      <x:c r="E2050" s="13" t="str">
        <x:v>Lire Maison et clan</x:v>
      </x:c>
      <x:c r="F2050" s="13" t="str">
        <x:v>Extension V5</x:v>
      </x:c>
      <x:c r="G2050" s="15" t="n">
        <x:v>11</x:v>
      </x:c>
      <x:c r="H2050" s="15" t="n">
        <x:v>28</x:v>
      </x:c>
    </x:row>
    <x:row r="2051" ht="52" customHeight="1">
      <x:c r="A2051" s="13" t="str">
        <x:v>V5-CNS-I24</x:v>
      </x:c>
      <x:c r="B2051" s="13" t="str">
        <x:v>Le foyer après la séparation</x:v>
      </x:c>
      <x:c r="C2051" s="13" t="str">
        <x:v>Maison et clan</x:v>
      </x:c>
      <x:c r="D2051" s="13" t="str">
        <x:v>V5 Incidents de l’équipage</x:v>
      </x:c>
      <x:c r="E2051" s="13" t="str">
        <x:v>Lire Maison et clan</x:v>
      </x:c>
      <x:c r="F2051" s="13" t="str">
        <x:v>Extension V5</x:v>
      </x:c>
      <x:c r="G2051" s="15" t="n">
        <x:v>11</x:v>
      </x:c>
      <x:c r="H2051" s="15" t="n">
        <x:v>29</x:v>
      </x:c>
    </x:row>
    <x:row r="2052" ht="52" customHeight="1">
      <x:c r="A2052" s="13" t="str">
        <x:v>V5-AM01</x:v>
      </x:c>
      <x:c r="B2052" s="13" t="str">
        <x:v>Écran de cendre articulé</x:v>
      </x:c>
      <x:c r="C2052" s="13" t="str">
        <x:v>Maison et clan</x:v>
      </x:c>
      <x:c r="D2052" s="13" t="str">
        <x:v>V5 Aménagements</x:v>
      </x:c>
      <x:c r="E2052" s="13" t="str">
        <x:v>Lire Maison et clan</x:v>
      </x:c>
      <x:c r="F2052" s="13" t="str">
        <x:v>Extension V5</x:v>
      </x:c>
      <x:c r="G2052" s="15" t="n">
        <x:v>9</x:v>
      </x:c>
      <x:c r="H2052" s="15" t="n">
        <x:v>6</x:v>
      </x:c>
    </x:row>
    <x:row r="2053" ht="52" customHeight="1">
      <x:c r="A2053" s="13" t="str">
        <x:v>V5-AM02</x:v>
      </x:c>
      <x:c r="B2053" s="13" t="str">
        <x:v>Socle des braises conservées</x:v>
      </x:c>
      <x:c r="C2053" s="13" t="str">
        <x:v>Maison et clan</x:v>
      </x:c>
      <x:c r="D2053" s="13" t="str">
        <x:v>V5 Aménagements</x:v>
      </x:c>
      <x:c r="E2053" s="13" t="str">
        <x:v>Lire Maison et clan</x:v>
      </x:c>
      <x:c r="F2053" s="13" t="str">
        <x:v>Extension V5</x:v>
      </x:c>
      <x:c r="G2053" s="15" t="n">
        <x:v>9</x:v>
      </x:c>
      <x:c r="H2053" s="15" t="n">
        <x:v>7</x:v>
      </x:c>
    </x:row>
    <x:row r="2054" ht="52" customHeight="1">
      <x:c r="A2054" s="13" t="str">
        <x:v>V5-AM03</x:v>
      </x:c>
      <x:c r="B2054" s="13" t="str">
        <x:v>Meuble d’ombre repliable</x:v>
      </x:c>
      <x:c r="C2054" s="13" t="str">
        <x:v>Maison et clan</x:v>
      </x:c>
      <x:c r="D2054" s="13" t="str">
        <x:v>V5 Aménagements</x:v>
      </x:c>
      <x:c r="E2054" s="13" t="str">
        <x:v>Lire Maison et clan</x:v>
      </x:c>
      <x:c r="F2054" s="13" t="str">
        <x:v>Extension V5</x:v>
      </x:c>
      <x:c r="G2054" s="15" t="n">
        <x:v>9</x:v>
      </x:c>
      <x:c r="H2054" s="15" t="n">
        <x:v>8</x:v>
      </x:c>
    </x:row>
    <x:row r="2055" ht="52" customHeight="1">
      <x:c r="A2055" s="13" t="str">
        <x:v>V5-AM04</x:v>
      </x:c>
      <x:c r="B2055" s="13" t="str">
        <x:v>Siège de citerne à deux positions</x:v>
      </x:c>
      <x:c r="C2055" s="13" t="str">
        <x:v>Maison et clan</x:v>
      </x:c>
      <x:c r="D2055" s="13" t="str">
        <x:v>V5 Aménagements</x:v>
      </x:c>
      <x:c r="E2055" s="13" t="str">
        <x:v>Lire Maison et clan</x:v>
      </x:c>
      <x:c r="F2055" s="13" t="str">
        <x:v>Extension V5</x:v>
      </x:c>
      <x:c r="G2055" s="15" t="n">
        <x:v>9</x:v>
      </x:c>
      <x:c r="H2055" s="15" t="n">
        <x:v>9</x:v>
      </x:c>
    </x:row>
    <x:row r="2056" ht="52" customHeight="1">
      <x:c r="A2056" s="13" t="str">
        <x:v>V5-AM05</x:v>
      </x:c>
      <x:c r="B2056" s="13" t="str">
        <x:v>Support suspendu de passerelle</x:v>
      </x:c>
      <x:c r="C2056" s="13" t="str">
        <x:v>Maison et clan</x:v>
      </x:c>
      <x:c r="D2056" s="13" t="str">
        <x:v>V5 Aménagements</x:v>
      </x:c>
      <x:c r="E2056" s="13" t="str">
        <x:v>Lire Maison et clan</x:v>
      </x:c>
      <x:c r="F2056" s="13" t="str">
        <x:v>Extension V5</x:v>
      </x:c>
      <x:c r="G2056" s="15" t="n">
        <x:v>9</x:v>
      </x:c>
      <x:c r="H2056" s="15" t="n">
        <x:v>10</x:v>
      </x:c>
    </x:row>
    <x:row r="2057" ht="52" customHeight="1">
      <x:c r="A2057" s="13" t="str">
        <x:v>V5-AM06</x:v>
      </x:c>
      <x:c r="B2057" s="13" t="str">
        <x:v>Panneau d’écho réglable</x:v>
      </x:c>
      <x:c r="C2057" s="13" t="str">
        <x:v>Maison et clan</x:v>
      </x:c>
      <x:c r="D2057" s="13" t="str">
        <x:v>V5 Aménagements</x:v>
      </x:c>
      <x:c r="E2057" s="13" t="str">
        <x:v>Lire Maison et clan</x:v>
      </x:c>
      <x:c r="F2057" s="13" t="str">
        <x:v>Extension V5</x:v>
      </x:c>
      <x:c r="G2057" s="15" t="n">
        <x:v>9</x:v>
      </x:c>
      <x:c r="H2057" s="15" t="n">
        <x:v>11</x:v>
      </x:c>
    </x:row>
    <x:row r="2058" ht="52" customHeight="1">
      <x:c r="A2058" s="13" t="str">
        <x:v>V5-AM07</x:v>
      </x:c>
      <x:c r="B2058" s="13" t="str">
        <x:v>Banc du ponton calme</x:v>
      </x:c>
      <x:c r="C2058" s="13" t="str">
        <x:v>Maison et clan</x:v>
      </x:c>
      <x:c r="D2058" s="13" t="str">
        <x:v>V5 Aménagements</x:v>
      </x:c>
      <x:c r="E2058" s="13" t="str">
        <x:v>Lire Maison et clan</x:v>
      </x:c>
      <x:c r="F2058" s="13" t="str">
        <x:v>Extension V5</x:v>
      </x:c>
      <x:c r="G2058" s="15" t="n">
        <x:v>9</x:v>
      </x:c>
      <x:c r="H2058" s="15" t="n">
        <x:v>12</x:v>
      </x:c>
    </x:row>
    <x:row r="2059" ht="52" customHeight="1">
      <x:c r="A2059" s="13" t="str">
        <x:v>V5-AM08</x:v>
      </x:c>
      <x:c r="B2059" s="13" t="str">
        <x:v>Mât de lanterne à crans</x:v>
      </x:c>
      <x:c r="C2059" s="13" t="str">
        <x:v>Maison et clan</x:v>
      </x:c>
      <x:c r="D2059" s="13" t="str">
        <x:v>V5 Aménagements</x:v>
      </x:c>
      <x:c r="E2059" s="13" t="str">
        <x:v>Lire Maison et clan</x:v>
      </x:c>
      <x:c r="F2059" s="13" t="str">
        <x:v>Extension V5</x:v>
      </x:c>
      <x:c r="G2059" s="15" t="n">
        <x:v>9</x:v>
      </x:c>
      <x:c r="H2059" s="15" t="n">
        <x:v>13</x:v>
      </x:c>
    </x:row>
    <x:row r="2060" ht="52" customHeight="1">
      <x:c r="A2060" s="13" t="str">
        <x:v>V5-AM09</x:v>
      </x:c>
      <x:c r="B2060" s="13" t="str">
        <x:v>Écran de col repliable</x:v>
      </x:c>
      <x:c r="C2060" s="13" t="str">
        <x:v>Maison et clan</x:v>
      </x:c>
      <x:c r="D2060" s="13" t="str">
        <x:v>V5 Aménagements</x:v>
      </x:c>
      <x:c r="E2060" s="13" t="str">
        <x:v>Lire Maison et clan</x:v>
      </x:c>
      <x:c r="F2060" s="13" t="str">
        <x:v>Extension V5</x:v>
      </x:c>
      <x:c r="G2060" s="15" t="n">
        <x:v>9</x:v>
      </x:c>
      <x:c r="H2060" s="15" t="n">
        <x:v>14</x:v>
      </x:c>
    </x:row>
    <x:row r="2061" ht="52" customHeight="1">
      <x:c r="A2061" s="13" t="str">
        <x:v>V5-AM10</x:v>
      </x:c>
      <x:c r="B2061" s="13" t="str">
        <x:v>Cadre de lumière de faille</x:v>
      </x:c>
      <x:c r="C2061" s="13" t="str">
        <x:v>Maison et clan</x:v>
      </x:c>
      <x:c r="D2061" s="13" t="str">
        <x:v>V5 Aménagements</x:v>
      </x:c>
      <x:c r="E2061" s="13" t="str">
        <x:v>Lire Maison et clan</x:v>
      </x:c>
      <x:c r="F2061" s="13" t="str">
        <x:v>Extension V5</x:v>
      </x:c>
      <x:c r="G2061" s="15" t="n">
        <x:v>9</x:v>
      </x:c>
      <x:c r="H2061" s="15" t="n">
        <x:v>15</x:v>
      </x:c>
    </x:row>
    <x:row r="2062" ht="52" customHeight="1">
      <x:c r="A2062" s="13" t="str">
        <x:v>V5-AM11</x:v>
      </x:c>
      <x:c r="B2062" s="13" t="str">
        <x:v>Cabinet salin protégé</x:v>
      </x:c>
      <x:c r="C2062" s="13" t="str">
        <x:v>Maison et clan</x:v>
      </x:c>
      <x:c r="D2062" s="13" t="str">
        <x:v>V5 Aménagements</x:v>
      </x:c>
      <x:c r="E2062" s="13" t="str">
        <x:v>Lire Maison et clan</x:v>
      </x:c>
      <x:c r="F2062" s="13" t="str">
        <x:v>Extension V5</x:v>
      </x:c>
      <x:c r="G2062" s="15" t="n">
        <x:v>9</x:v>
      </x:c>
      <x:c r="H2062" s="15" t="n">
        <x:v>16</x:v>
      </x:c>
    </x:row>
    <x:row r="2063" ht="52" customHeight="1">
      <x:c r="A2063" s="13" t="str">
        <x:v>V5-AM12</x:v>
      </x:c>
      <x:c r="B2063" s="13" t="str">
        <x:v>Cadre de coque du rivage</x:v>
      </x:c>
      <x:c r="C2063" s="13" t="str">
        <x:v>Maison et clan</x:v>
      </x:c>
      <x:c r="D2063" s="13" t="str">
        <x:v>V5 Aménagements</x:v>
      </x:c>
      <x:c r="E2063" s="13" t="str">
        <x:v>Lire Maison et clan</x:v>
      </x:c>
      <x:c r="F2063" s="13" t="str">
        <x:v>Extension V5</x:v>
      </x:c>
      <x:c r="G2063" s="15" t="n">
        <x:v>9</x:v>
      </x:c>
      <x:c r="H2063" s="15" t="n">
        <x:v>17</x:v>
      </x:c>
    </x:row>
    <x:row r="2064" ht="52" customHeight="1">
      <x:c r="A2064" s="13" t="str">
        <x:v>V5-AM13</x:v>
      </x:c>
      <x:c r="B2064" s="13" t="str">
        <x:v>Établi à déflecteurs</x:v>
      </x:c>
      <x:c r="C2064" s="13" t="str">
        <x:v>Maison et clan</x:v>
      </x:c>
      <x:c r="D2064" s="13" t="str">
        <x:v>V5 Aménagements</x:v>
      </x:c>
      <x:c r="E2064" s="13" t="str">
        <x:v>Lire Maison et clan</x:v>
      </x:c>
      <x:c r="F2064" s="13" t="str">
        <x:v>Extension V5</x:v>
      </x:c>
      <x:c r="G2064" s="15" t="n">
        <x:v>9</x:v>
      </x:c>
      <x:c r="H2064" s="15" t="n">
        <x:v>18</x:v>
      </x:c>
    </x:row>
    <x:row r="2065" ht="52" customHeight="1">
      <x:c r="A2065" s="13" t="str">
        <x:v>V5-AM14</x:v>
      </x:c>
      <x:c r="B2065" s="13" t="str">
        <x:v>Cales de silence</x:v>
      </x:c>
      <x:c r="C2065" s="13" t="str">
        <x:v>Maison et clan</x:v>
      </x:c>
      <x:c r="D2065" s="13" t="str">
        <x:v>V5 Aménagements</x:v>
      </x:c>
      <x:c r="E2065" s="13" t="str">
        <x:v>Lire Maison et clan</x:v>
      </x:c>
      <x:c r="F2065" s="13" t="str">
        <x:v>Extension V5</x:v>
      </x:c>
      <x:c r="G2065" s="15" t="n">
        <x:v>9</x:v>
      </x:c>
      <x:c r="H2065" s="15" t="n">
        <x:v>19</x:v>
      </x:c>
    </x:row>
    <x:row r="2066" ht="52" customHeight="1">
      <x:c r="A2066" s="13" t="str">
        <x:v>V5-AM15</x:v>
      </x:c>
      <x:c r="B2066" s="13" t="str">
        <x:v>Niche du givre à double cadre</x:v>
      </x:c>
      <x:c r="C2066" s="13" t="str">
        <x:v>Maison et clan</x:v>
      </x:c>
      <x:c r="D2066" s="13" t="str">
        <x:v>V5 Aménagements</x:v>
      </x:c>
      <x:c r="E2066" s="13" t="str">
        <x:v>Lire Maison et clan</x:v>
      </x:c>
      <x:c r="F2066" s="13" t="str">
        <x:v>Extension V5</x:v>
      </x:c>
      <x:c r="G2066" s="15" t="n">
        <x:v>9</x:v>
      </x:c>
      <x:c r="H2066" s="15" t="n">
        <x:v>20</x:v>
      </x:c>
    </x:row>
    <x:row r="2067" ht="52" customHeight="1">
      <x:c r="A2067" s="13" t="str">
        <x:v>V5-AM16</x:v>
      </x:c>
      <x:c r="B2067" s="13" t="str">
        <x:v>Rampe de mémoire réversible</x:v>
      </x:c>
      <x:c r="C2067" s="13" t="str">
        <x:v>Maison et clan</x:v>
      </x:c>
      <x:c r="D2067" s="13" t="str">
        <x:v>V5 Aménagements</x:v>
      </x:c>
      <x:c r="E2067" s="13" t="str">
        <x:v>Lire Maison et clan</x:v>
      </x:c>
      <x:c r="F2067" s="13" t="str">
        <x:v>Extension V5</x:v>
      </x:c>
      <x:c r="G2067" s="15" t="n">
        <x:v>9</x:v>
      </x:c>
      <x:c r="H2067" s="15" t="n">
        <x:v>21</x:v>
      </x:c>
    </x:row>
    <x:row r="2068" ht="52" customHeight="1">
      <x:c r="A2068" s="13" t="str">
        <x:v>V5-AM17</x:v>
      </x:c>
      <x:c r="B2068" s="13" t="str">
        <x:v>Cabinet d’observation fermé</x:v>
      </x:c>
      <x:c r="C2068" s="13" t="str">
        <x:v>Maison et clan</x:v>
      </x:c>
      <x:c r="D2068" s="13" t="str">
        <x:v>V5 Aménagements</x:v>
      </x:c>
      <x:c r="E2068" s="13" t="str">
        <x:v>Lire Maison et clan</x:v>
      </x:c>
      <x:c r="F2068" s="13" t="str">
        <x:v>Extension V5</x:v>
      </x:c>
      <x:c r="G2068" s="15" t="n">
        <x:v>9</x:v>
      </x:c>
      <x:c r="H2068" s="15" t="n">
        <x:v>22</x:v>
      </x:c>
    </x:row>
    <x:row r="2069" ht="52" customHeight="1">
      <x:c r="A2069" s="13" t="str">
        <x:v>V5-AM18</x:v>
      </x:c>
      <x:c r="B2069" s="13" t="str">
        <x:v>Meuble collectif des voix</x:v>
      </x:c>
      <x:c r="C2069" s="13" t="str">
        <x:v>Maison et clan</x:v>
      </x:c>
      <x:c r="D2069" s="13" t="str">
        <x:v>V5 Aménagements</x:v>
      </x:c>
      <x:c r="E2069" s="13" t="str">
        <x:v>Lire Maison et clan</x:v>
      </x:c>
      <x:c r="F2069" s="13" t="str">
        <x:v>Extension V5</x:v>
      </x:c>
      <x:c r="G2069" s="15" t="n">
        <x:v>9</x:v>
      </x:c>
      <x:c r="H2069" s="15" t="n">
        <x:v>23</x:v>
      </x:c>
    </x:row>
    <x:row r="2070" ht="52" customHeight="1">
      <x:c r="A2070" s="13" t="str">
        <x:v>V5-CNS-M01</x:v>
      </x:c>
      <x:c r="B2070" s="13" t="str">
        <x:v>La proie qui chasse les éclaireurs</x:v>
      </x:c>
      <x:c r="C2070" s="13" t="str">
        <x:v>Maison et clan</x:v>
      </x:c>
      <x:c r="D2070" s="13" t="str">
        <x:v>V5 Missions collectives</x:v>
      </x:c>
      <x:c r="E2070" s="13" t="str">
        <x:v>Lire Maison et clan</x:v>
      </x:c>
      <x:c r="F2070" s="13" t="str">
        <x:v>Extension V5</x:v>
      </x:c>
      <x:c r="G2070" s="15" t="n">
        <x:v>14</x:v>
      </x:c>
      <x:c r="H2070" s="15" t="n">
        <x:v>6</x:v>
      </x:c>
    </x:row>
    <x:row r="2071" ht="52" customHeight="1">
      <x:c r="A2071" s="13" t="str">
        <x:v>V5-CNS-M02</x:v>
      </x:c>
      <x:c r="B2071" s="13" t="str">
        <x:v>Le cuirassé sous le verre</x:v>
      </x:c>
      <x:c r="C2071" s="13" t="str">
        <x:v>Maison et clan</x:v>
      </x:c>
      <x:c r="D2071" s="13" t="str">
        <x:v>V5 Missions collectives</x:v>
      </x:c>
      <x:c r="E2071" s="13" t="str">
        <x:v>Lire Maison et clan</x:v>
      </x:c>
      <x:c r="F2071" s="13" t="str">
        <x:v>Extension V5</x:v>
      </x:c>
      <x:c r="G2071" s="15" t="n">
        <x:v>14</x:v>
      </x:c>
      <x:c r="H2071" s="15" t="n">
        <x:v>7</x:v>
      </x:c>
    </x:row>
    <x:row r="2072" ht="52" customHeight="1">
      <x:c r="A2072" s="13" t="str">
        <x:v>V5-CNS-M03</x:v>
      </x:c>
      <x:c r="B2072" s="13" t="str">
        <x:v>La reine du nid secondaire</x:v>
      </x:c>
      <x:c r="C2072" s="13" t="str">
        <x:v>Maison et clan</x:v>
      </x:c>
      <x:c r="D2072" s="13" t="str">
        <x:v>V5 Missions collectives</x:v>
      </x:c>
      <x:c r="E2072" s="13" t="str">
        <x:v>Lire Maison et clan</x:v>
      </x:c>
      <x:c r="F2072" s="13" t="str">
        <x:v>Extension V5</x:v>
      </x:c>
      <x:c r="G2072" s="15" t="n">
        <x:v>14</x:v>
      </x:c>
      <x:c r="H2072" s="15" t="n">
        <x:v>8</x:v>
      </x:c>
    </x:row>
    <x:row r="2073" ht="52" customHeight="1">
      <x:c r="A2073" s="13" t="str">
        <x:v>V5-CNS-M04</x:v>
      </x:c>
      <x:c r="B2073" s="13" t="str">
        <x:v>Le duel des deux prédateurs</x:v>
      </x:c>
      <x:c r="C2073" s="13" t="str">
        <x:v>Maison et clan</x:v>
      </x:c>
      <x:c r="D2073" s="13" t="str">
        <x:v>V5 Missions collectives</x:v>
      </x:c>
      <x:c r="E2073" s="13" t="str">
        <x:v>Lire Maison et clan</x:v>
      </x:c>
      <x:c r="F2073" s="13" t="str">
        <x:v>Extension V5</x:v>
      </x:c>
      <x:c r="G2073" s="15" t="n">
        <x:v>14</x:v>
      </x:c>
      <x:c r="H2073" s="15" t="n">
        <x:v>9</x:v>
      </x:c>
    </x:row>
    <x:row r="2074" ht="52" customHeight="1">
      <x:c r="A2074" s="13" t="str">
        <x:v>V5-CNS-M05</x:v>
      </x:c>
      <x:c r="B2074" s="13" t="str">
        <x:v>Les salles derrière la couronne</x:v>
      </x:c>
      <x:c r="C2074" s="13" t="str">
        <x:v>Maison et clan</x:v>
      </x:c>
      <x:c r="D2074" s="13" t="str">
        <x:v>V5 Missions collectives</x:v>
      </x:c>
      <x:c r="E2074" s="13" t="str">
        <x:v>Lire Maison et clan</x:v>
      </x:c>
      <x:c r="F2074" s="13" t="str">
        <x:v>Extension V5</x:v>
      </x:c>
      <x:c r="G2074" s="15" t="n">
        <x:v>14</x:v>
      </x:c>
      <x:c r="H2074" s="15" t="n">
        <x:v>10</x:v>
      </x:c>
    </x:row>
    <x:row r="2075" ht="52" customHeight="1">
      <x:c r="A2075" s="13" t="str">
        <x:v>V5-CNS-M06</x:v>
      </x:c>
      <x:c r="B2075" s="13" t="str">
        <x:v>L’épave qui tourne trop lentement</x:v>
      </x:c>
      <x:c r="C2075" s="13" t="str">
        <x:v>Maison et clan</x:v>
      </x:c>
      <x:c r="D2075" s="13" t="str">
        <x:v>V5 Missions collectives</x:v>
      </x:c>
      <x:c r="E2075" s="13" t="str">
        <x:v>Lire Maison et clan</x:v>
      </x:c>
      <x:c r="F2075" s="13" t="str">
        <x:v>Extension V5</x:v>
      </x:c>
      <x:c r="G2075" s="15" t="n">
        <x:v>14</x:v>
      </x:c>
      <x:c r="H2075" s="15" t="n">
        <x:v>11</x:v>
      </x:c>
    </x:row>
    <x:row r="2076" ht="52" customHeight="1">
      <x:c r="A2076" s="13" t="str">
        <x:v>V5-CNS-M07</x:v>
      </x:c>
      <x:c r="B2076" s="13" t="str">
        <x:v>L’observatoire sans horizon</x:v>
      </x:c>
      <x:c r="C2076" s="13" t="str">
        <x:v>Maison et clan</x:v>
      </x:c>
      <x:c r="D2076" s="13" t="str">
        <x:v>V5 Missions collectives</x:v>
      </x:c>
      <x:c r="E2076" s="13" t="str">
        <x:v>Lire Maison et clan</x:v>
      </x:c>
      <x:c r="F2076" s="13" t="str">
        <x:v>Extension V5</x:v>
      </x:c>
      <x:c r="G2076" s="15" t="n">
        <x:v>14</x:v>
      </x:c>
      <x:c r="H2076" s="15" t="n">
        <x:v>12</x:v>
      </x:c>
    </x:row>
    <x:row r="2077" ht="52" customHeight="1">
      <x:c r="A2077" s="13" t="str">
        <x:v>V5-CNS-M08</x:v>
      </x:c>
      <x:c r="B2077" s="13" t="str">
        <x:v>Les traces sous la station nomade</x:v>
      </x:c>
      <x:c r="C2077" s="13" t="str">
        <x:v>Maison et clan</x:v>
      </x:c>
      <x:c r="D2077" s="13" t="str">
        <x:v>V5 Missions collectives</x:v>
      </x:c>
      <x:c r="E2077" s="13" t="str">
        <x:v>Lire Maison et clan</x:v>
      </x:c>
      <x:c r="F2077" s="13" t="str">
        <x:v>Extension V5</x:v>
      </x:c>
      <x:c r="G2077" s="15" t="n">
        <x:v>14</x:v>
      </x:c>
      <x:c r="H2077" s="15" t="n">
        <x:v>13</x:v>
      </x:c>
    </x:row>
    <x:row r="2078" ht="52" customHeight="1">
      <x:c r="A2078" s="13" t="str">
        <x:v>V5-CNS-M09</x:v>
      </x:c>
      <x:c r="B2078" s="13" t="str">
        <x:v>Le dernier chasseur dans la faille</x:v>
      </x:c>
      <x:c r="C2078" s="13" t="str">
        <x:v>Maison et clan</x:v>
      </x:c>
      <x:c r="D2078" s="13" t="str">
        <x:v>V5 Missions collectives</x:v>
      </x:c>
      <x:c r="E2078" s="13" t="str">
        <x:v>Lire Maison et clan</x:v>
      </x:c>
      <x:c r="F2078" s="13" t="str">
        <x:v>Extension V5</x:v>
      </x:c>
      <x:c r="G2078" s="15" t="n">
        <x:v>14</x:v>
      </x:c>
      <x:c r="H2078" s="15" t="n">
        <x:v>14</x:v>
      </x:c>
    </x:row>
    <x:row r="2079" ht="52" customHeight="1">
      <x:c r="A2079" s="13" t="str">
        <x:v>V5-CNS-M10</x:v>
      </x:c>
      <x:c r="B2079" s="13" t="str">
        <x:v>Le convoi entre les deux feux</x:v>
      </x:c>
      <x:c r="C2079" s="13" t="str">
        <x:v>Maison et clan</x:v>
      </x:c>
      <x:c r="D2079" s="13" t="str">
        <x:v>V5 Missions collectives</x:v>
      </x:c>
      <x:c r="E2079" s="13" t="str">
        <x:v>Lire Maison et clan</x:v>
      </x:c>
      <x:c r="F2079" s="13" t="str">
        <x:v>Extension V5</x:v>
      </x:c>
      <x:c r="G2079" s="15" t="n">
        <x:v>14</x:v>
      </x:c>
      <x:c r="H2079" s="15" t="n">
        <x:v>15</x:v>
      </x:c>
    </x:row>
    <x:row r="2080" ht="52" customHeight="1">
      <x:c r="A2080" s="13" t="str">
        <x:v>V5-CNS-M11</x:v>
      </x:c>
      <x:c r="B2080" s="13" t="str">
        <x:v>Une navette sous la canopée</x:v>
      </x:c>
      <x:c r="C2080" s="13" t="str">
        <x:v>Maison et clan</x:v>
      </x:c>
      <x:c r="D2080" s="13" t="str">
        <x:v>V5 Missions collectives</x:v>
      </x:c>
      <x:c r="E2080" s="13" t="str">
        <x:v>Lire Maison et clan</x:v>
      </x:c>
      <x:c r="F2080" s="13" t="str">
        <x:v>Extension V5</x:v>
      </x:c>
      <x:c r="G2080" s="15" t="n">
        <x:v>14</x:v>
      </x:c>
      <x:c r="H2080" s="15" t="n">
        <x:v>16</x:v>
      </x:c>
    </x:row>
    <x:row r="2081" ht="52" customHeight="1">
      <x:c r="A2081" s="13" t="str">
        <x:v>V5-CNS-M12</x:v>
      </x:c>
      <x:c r="B2081" s="13" t="str">
        <x:v>La pisteuse veut sortir par le nord</x:v>
      </x:c>
      <x:c r="C2081" s="13" t="str">
        <x:v>Maison et clan</x:v>
      </x:c>
      <x:c r="D2081" s="13" t="str">
        <x:v>V5 Missions collectives</x:v>
      </x:c>
      <x:c r="E2081" s="13" t="str">
        <x:v>Lire Maison et clan</x:v>
      </x:c>
      <x:c r="F2081" s="13" t="str">
        <x:v>Extension V5</x:v>
      </x:c>
      <x:c r="G2081" s="15" t="n">
        <x:v>14</x:v>
      </x:c>
      <x:c r="H2081" s="15" t="n">
        <x:v>17</x:v>
      </x:c>
    </x:row>
    <x:row r="2082" ht="52" customHeight="1">
      <x:c r="A2082" s="13" t="str">
        <x:v>V5-CNS-M13</x:v>
      </x:c>
      <x:c r="B2082" s="13" t="str">
        <x:v>Le cercle des trois hauteurs</x:v>
      </x:c>
      <x:c r="C2082" s="13" t="str">
        <x:v>Maison et clan</x:v>
      </x:c>
      <x:c r="D2082" s="13" t="str">
        <x:v>V5 Missions collectives</x:v>
      </x:c>
      <x:c r="E2082" s="13" t="str">
        <x:v>Lire Maison et clan</x:v>
      </x:c>
      <x:c r="F2082" s="13" t="str">
        <x:v>Extension V5</x:v>
      </x:c>
      <x:c r="G2082" s="15" t="n">
        <x:v>14</x:v>
      </x:c>
      <x:c r="H2082" s="15" t="n">
        <x:v>18</x:v>
      </x:c>
    </x:row>
    <x:row r="2083" ht="52" customHeight="1">
      <x:c r="A2083" s="13" t="str">
        <x:v>V5-CNS-M14</x:v>
      </x:c>
      <x:c r="B2083" s="13" t="str">
        <x:v>Le masque reste au centre</x:v>
      </x:c>
      <x:c r="C2083" s="13" t="str">
        <x:v>Maison et clan</x:v>
      </x:c>
      <x:c r="D2083" s="13" t="str">
        <x:v>V5 Missions collectives</x:v>
      </x:c>
      <x:c r="E2083" s="13" t="str">
        <x:v>Lire Maison et clan</x:v>
      </x:c>
      <x:c r="F2083" s="13" t="str">
        <x:v>Extension V5</x:v>
      </x:c>
      <x:c r="G2083" s="15" t="n">
        <x:v>14</x:v>
      </x:c>
      <x:c r="H2083" s="15" t="n">
        <x:v>19</x:v>
      </x:c>
    </x:row>
    <x:row r="2084" ht="52" customHeight="1">
      <x:c r="A2084" s="13" t="str">
        <x:v>V5-CNS-M15</x:v>
      </x:c>
      <x:c r="B2084" s="13" t="str">
        <x:v>La trace avant le coup</x:v>
      </x:c>
      <x:c r="C2084" s="13" t="str">
        <x:v>Maison et clan</x:v>
      </x:c>
      <x:c r="D2084" s="13" t="str">
        <x:v>V5 Missions collectives</x:v>
      </x:c>
      <x:c r="E2084" s="13" t="str">
        <x:v>Lire Maison et clan</x:v>
      </x:c>
      <x:c r="F2084" s="13" t="str">
        <x:v>Extension V5</x:v>
      </x:c>
      <x:c r="G2084" s="15" t="n">
        <x:v>14</x:v>
      </x:c>
      <x:c r="H2084" s="15" t="n">
        <x:v>20</x:v>
      </x:c>
    </x:row>
    <x:row r="2085" ht="52" customHeight="1">
      <x:c r="A2085" s="13" t="str">
        <x:v>V5-CNS-M16</x:v>
      </x:c>
      <x:c r="B2085" s="13" t="str">
        <x:v>Le vétéran et le prochain meneur</x:v>
      </x:c>
      <x:c r="C2085" s="13" t="str">
        <x:v>Maison et clan</x:v>
      </x:c>
      <x:c r="D2085" s="13" t="str">
        <x:v>V5 Missions collectives</x:v>
      </x:c>
      <x:c r="E2085" s="13" t="str">
        <x:v>Lire Maison et clan</x:v>
      </x:c>
      <x:c r="F2085" s="13" t="str">
        <x:v>Extension V5</x:v>
      </x:c>
      <x:c r="G2085" s="15" t="n">
        <x:v>14</x:v>
      </x:c>
      <x:c r="H2085" s="15" t="n">
        <x:v>21</x:v>
      </x:c>
    </x:row>
    <x:row r="2086" ht="52" customHeight="1">
      <x:c r="A2086" s="13" t="str">
        <x:v>V5-CNS-M17</x:v>
      </x:c>
      <x:c r="B2086" s="13" t="str">
        <x:v>Le relais au-dessus du front</x:v>
      </x:c>
      <x:c r="C2086" s="13" t="str">
        <x:v>Maison et clan</x:v>
      </x:c>
      <x:c r="D2086" s="13" t="str">
        <x:v>V5 Missions collectives</x:v>
      </x:c>
      <x:c r="E2086" s="13" t="str">
        <x:v>Lire Maison et clan</x:v>
      </x:c>
      <x:c r="F2086" s="13" t="str">
        <x:v>Extension V5</x:v>
      </x:c>
      <x:c r="G2086" s="15" t="n">
        <x:v>14</x:v>
      </x:c>
      <x:c r="H2086" s="15" t="n">
        <x:v>22</x:v>
      </x:c>
    </x:row>
    <x:row r="2087" ht="52" customHeight="1">
      <x:c r="A2087" s="13" t="str">
        <x:v>V5-CNS-M18</x:v>
      </x:c>
      <x:c r="B2087" s="13" t="str">
        <x:v>La chasse au ravitailleur</x:v>
      </x:c>
      <x:c r="C2087" s="13" t="str">
        <x:v>Maison et clan</x:v>
      </x:c>
      <x:c r="D2087" s="13" t="str">
        <x:v>V5 Missions collectives</x:v>
      </x:c>
      <x:c r="E2087" s="13" t="str">
        <x:v>Lire Maison et clan</x:v>
      </x:c>
      <x:c r="F2087" s="13" t="str">
        <x:v>Extension V5</x:v>
      </x:c>
      <x:c r="G2087" s="15" t="n">
        <x:v>14</x:v>
      </x:c>
      <x:c r="H2087" s="15" t="n">
        <x:v>23</x:v>
      </x:c>
    </x:row>
    <x:row r="2088" ht="52" customHeight="1">
      <x:c r="A2088" s="13" t="str">
        <x:v>V5-CNS-M19</x:v>
      </x:c>
      <x:c r="B2088" s="13" t="str">
        <x:v>Les ateliers sous la roche</x:v>
      </x:c>
      <x:c r="C2088" s="13" t="str">
        <x:v>Maison et clan</x:v>
      </x:c>
      <x:c r="D2088" s="13" t="str">
        <x:v>V5 Missions collectives</x:v>
      </x:c>
      <x:c r="E2088" s="13" t="str">
        <x:v>Lire Maison et clan</x:v>
      </x:c>
      <x:c r="F2088" s="13" t="str">
        <x:v>Extension V5</x:v>
      </x:c>
      <x:c r="G2088" s="15" t="n">
        <x:v>14</x:v>
      </x:c>
      <x:c r="H2088" s="15" t="n">
        <x:v>24</x:v>
      </x:c>
    </x:row>
    <x:row r="2089" ht="52" customHeight="1">
      <x:c r="A2089" s="13" t="str">
        <x:v>V5-CNS-M20</x:v>
      </x:c>
      <x:c r="B2089" s="13" t="str">
        <x:v>Le retour de la zone trente-six</x:v>
      </x:c>
      <x:c r="C2089" s="13" t="str">
        <x:v>Maison et clan</x:v>
      </x:c>
      <x:c r="D2089" s="13" t="str">
        <x:v>V5 Missions collectives</x:v>
      </x:c>
      <x:c r="E2089" s="13" t="str">
        <x:v>Lire Maison et clan</x:v>
      </x:c>
      <x:c r="F2089" s="13" t="str">
        <x:v>Extension V5</x:v>
      </x:c>
      <x:c r="G2089" s="15" t="n">
        <x:v>14</x:v>
      </x:c>
      <x:c r="H2089" s="15" t="n">
        <x:v>25</x:v>
      </x:c>
    </x:row>
    <x:row r="2090" ht="52" customHeight="1">
      <x:c r="A2090" s="13" t="str">
        <x:v>V5-CNS-M21</x:v>
      </x:c>
      <x:c r="B2090" s="13" t="str">
        <x:v>La piste sous les anciens arbres</x:v>
      </x:c>
      <x:c r="C2090" s="13" t="str">
        <x:v>Maison et clan</x:v>
      </x:c>
      <x:c r="D2090" s="13" t="str">
        <x:v>V5 Missions collectives</x:v>
      </x:c>
      <x:c r="E2090" s="13" t="str">
        <x:v>Lire Maison et clan</x:v>
      </x:c>
      <x:c r="F2090" s="13" t="str">
        <x:v>Extension V5</x:v>
      </x:c>
      <x:c r="G2090" s="15" t="n">
        <x:v>14</x:v>
      </x:c>
      <x:c r="H2090" s="15" t="n">
        <x:v>26</x:v>
      </x:c>
    </x:row>
    <x:row r="2091" ht="52" customHeight="1">
      <x:c r="A2091" s="13" t="str">
        <x:v>V5-CNS-M22</x:v>
      </x:c>
      <x:c r="B2091" s="13" t="str">
        <x:v>Le guet avant la neige</x:v>
      </x:c>
      <x:c r="C2091" s="13" t="str">
        <x:v>Maison et clan</x:v>
      </x:c>
      <x:c r="D2091" s="13" t="str">
        <x:v>V5 Missions collectives</x:v>
      </x:c>
      <x:c r="E2091" s="13" t="str">
        <x:v>Lire Maison et clan</x:v>
      </x:c>
      <x:c r="F2091" s="13" t="str">
        <x:v>Extension V5</x:v>
      </x:c>
      <x:c r="G2091" s="15" t="n">
        <x:v>14</x:v>
      </x:c>
      <x:c r="H2091" s="15" t="n">
        <x:v>27</x:v>
      </x:c>
    </x:row>
    <x:row r="2092" ht="52" customHeight="1">
      <x:c r="A2092" s="13" t="str">
        <x:v>V5-CNS-M23</x:v>
      </x:c>
      <x:c r="B2092" s="13" t="str">
        <x:v>Les deux ombres du passage</x:v>
      </x:c>
      <x:c r="C2092" s="13" t="str">
        <x:v>Maison et clan</x:v>
      </x:c>
      <x:c r="D2092" s="13" t="str">
        <x:v>V5 Missions collectives</x:v>
      </x:c>
      <x:c r="E2092" s="13" t="str">
        <x:v>Lire Maison et clan</x:v>
      </x:c>
      <x:c r="F2092" s="13" t="str">
        <x:v>Extension V5</x:v>
      </x:c>
      <x:c r="G2092" s="15" t="n">
        <x:v>14</x:v>
      </x:c>
      <x:c r="H2092" s="15" t="n">
        <x:v>28</x:v>
      </x:c>
    </x:row>
    <x:row r="2093" ht="52" customHeight="1">
      <x:c r="A2093" s="13" t="str">
        <x:v>V5-CNS-M24</x:v>
      </x:c>
      <x:c r="B2093" s="13" t="str">
        <x:v>Le bruit qui couvre le retour</x:v>
      </x:c>
      <x:c r="C2093" s="13" t="str">
        <x:v>Maison et clan</x:v>
      </x:c>
      <x:c r="D2093" s="13" t="str">
        <x:v>V5 Missions collectives</x:v>
      </x:c>
      <x:c r="E2093" s="13" t="str">
        <x:v>Lire Maison et clan</x:v>
      </x:c>
      <x:c r="F2093" s="13" t="str">
        <x:v>Extension V5</x:v>
      </x:c>
      <x:c r="G2093" s="15" t="n">
        <x:v>14</x:v>
      </x:c>
      <x:c r="H2093" s="15" t="n">
        <x:v>29</x:v>
      </x:c>
    </x:row>
    <x:row r="2094" ht="52" customHeight="1">
      <x:c r="A2094" s="13" t="str">
        <x:v>TR-R01</x:v>
      </x:c>
      <x:c r="B2094" s="13" t="str">
        <x:v>Un original singulier</x:v>
      </x:c>
      <x:c r="C2094" s="13" t="str">
        <x:v>Trophées</x:v>
      </x:c>
      <x:c r="D2094" s="13" t="str">
        <x:v>Règles des trophées</x:v>
      </x:c>
      <x:c r="E2094" s="13" t="str">
        <x:v>Lire Trophées</x:v>
      </x:c>
      <x:c r="F2094" s="13" t="str">
        <x:v>Reconstitution documentée V4 — nouvelle rédaction V5</x:v>
      </x:c>
      <x:c r="G2094" s="15" t="n">
        <x:v>6</x:v>
      </x:c>
      <x:c r="H2094" s="15" t="n">
        <x:v>6</x:v>
      </x:c>
    </x:row>
    <x:row r="2095" ht="52" customHeight="1">
      <x:c r="A2095" s="13" t="str">
        <x:v>TR-R02</x:v>
      </x:c>
      <x:c r="B2095" s="13" t="str">
        <x:v>Provenance complète</x:v>
      </x:c>
      <x:c r="C2095" s="13" t="str">
        <x:v>Trophées</x:v>
      </x:c>
      <x:c r="D2095" s="13" t="str">
        <x:v>Règles des trophées</x:v>
      </x:c>
      <x:c r="E2095" s="13" t="str">
        <x:v>Lire Trophées</x:v>
      </x:c>
      <x:c r="F2095" s="13" t="str">
        <x:v>Reconstitution documentée V4 — nouvelle rédaction V5</x:v>
      </x:c>
      <x:c r="G2095" s="15" t="n">
        <x:v>6</x:v>
      </x:c>
      <x:c r="H2095" s="15" t="n">
        <x:v>7</x:v>
      </x:c>
    </x:row>
    <x:row r="2096" ht="52" customHeight="1">
      <x:c r="A2096" s="13" t="str">
        <x:v>TR-R03</x:v>
      </x:c>
      <x:c r="B2096" s="13" t="str">
        <x:v>Trois dimensions</x:v>
      </x:c>
      <x:c r="C2096" s="13" t="str">
        <x:v>Trophées</x:v>
      </x:c>
      <x:c r="D2096" s="13" t="str">
        <x:v>Règles des trophées</x:v>
      </x:c>
      <x:c r="E2096" s="13" t="str">
        <x:v>Lire Trophées</x:v>
      </x:c>
      <x:c r="F2096" s="13" t="str">
        <x:v>Reconstitution documentée V4 — nouvelle rédaction V5</x:v>
      </x:c>
      <x:c r="G2096" s="15" t="n">
        <x:v>6</x:v>
      </x:c>
      <x:c r="H2096" s="15" t="n">
        <x:v>8</x:v>
      </x:c>
    </x:row>
    <x:row r="2097" ht="52" customHeight="1">
      <x:c r="A2097" s="13" t="str">
        <x:v>TR-R04</x:v>
      </x:c>
      <x:c r="B2097" s="13" t="str">
        <x:v>Préparation stylisée</x:v>
      </x:c>
      <x:c r="C2097" s="13" t="str">
        <x:v>Trophées</x:v>
      </x:c>
      <x:c r="D2097" s="13" t="str">
        <x:v>Règles des trophées</x:v>
      </x:c>
      <x:c r="E2097" s="13" t="str">
        <x:v>Lire Trophées</x:v>
      </x:c>
      <x:c r="F2097" s="13" t="str">
        <x:v>Reconstitution documentée V4 — nouvelle rédaction V5</x:v>
      </x:c>
      <x:c r="G2097" s="15" t="n">
        <x:v>6</x:v>
      </x:c>
      <x:c r="H2097" s="15" t="n">
        <x:v>9</x:v>
      </x:c>
    </x:row>
    <x:row r="2098" ht="52" customHeight="1">
      <x:c r="A2098" s="13" t="str">
        <x:v>TR-R05</x:v>
      </x:c>
      <x:c r="B2098" s="13" t="str">
        <x:v>Le joueur agit</x:v>
      </x:c>
      <x:c r="C2098" s="13" t="str">
        <x:v>Trophées</x:v>
      </x:c>
      <x:c r="D2098" s="13" t="str">
        <x:v>Règles des trophées</x:v>
      </x:c>
      <x:c r="E2098" s="13" t="str">
        <x:v>Lire Trophées</x:v>
      </x:c>
      <x:c r="F2098" s="13" t="str">
        <x:v>Reconstitution documentée V4 — nouvelle rédaction V5</x:v>
      </x:c>
      <x:c r="G2098" s="15" t="n">
        <x:v>6</x:v>
      </x:c>
      <x:c r="H2098" s="15" t="n">
        <x:v>10</x:v>
      </x:c>
    </x:row>
    <x:row r="2099" ht="52" customHeight="1">
      <x:c r="A2099" s="13" t="str">
        <x:v>TR-R06</x:v>
      </x:c>
      <x:c r="B2099" s="13" t="str">
        <x:v>Seize postes</x:v>
      </x:c>
      <x:c r="C2099" s="13" t="str">
        <x:v>Trophées</x:v>
      </x:c>
      <x:c r="D2099" s="13" t="str">
        <x:v>Règles des trophées</x:v>
      </x:c>
      <x:c r="E2099" s="13" t="str">
        <x:v>Lire Trophées</x:v>
      </x:c>
      <x:c r="F2099" s="13" t="str">
        <x:v>Reconstitution documentée V4 — nouvelle rédaction V5</x:v>
      </x:c>
      <x:c r="G2099" s="15" t="n">
        <x:v>6</x:v>
      </x:c>
      <x:c r="H2099" s="15" t="n">
        <x:v>11</x:v>
      </x:c>
    </x:row>
    <x:row r="2100" ht="52" customHeight="1">
      <x:c r="A2100" s="13" t="str">
        <x:v>TR-R07</x:v>
      </x:c>
      <x:c r="B2100" s="13" t="str">
        <x:v>Sprites orientés</x:v>
      </x:c>
      <x:c r="C2100" s="13" t="str">
        <x:v>Trophées</x:v>
      </x:c>
      <x:c r="D2100" s="13" t="str">
        <x:v>Règles des trophées</x:v>
      </x:c>
      <x:c r="E2100" s="13" t="str">
        <x:v>Lire Trophées</x:v>
      </x:c>
      <x:c r="F2100" s="13" t="str">
        <x:v>Reconstitution documentée V4 — nouvelle rédaction V5</x:v>
      </x:c>
      <x:c r="G2100" s="15" t="n">
        <x:v>6</x:v>
      </x:c>
      <x:c r="H2100" s="15" t="n">
        <x:v>12</x:v>
      </x:c>
    </x:row>
    <x:row r="2101" ht="52" customHeight="1">
      <x:c r="A2101" s="13" t="str">
        <x:v>TR-R08</x:v>
      </x:c>
      <x:c r="B2101" s="13" t="str">
        <x:v>Indices physiques</x:v>
      </x:c>
      <x:c r="C2101" s="13" t="str">
        <x:v>Trophées</x:v>
      </x:c>
      <x:c r="D2101" s="13" t="str">
        <x:v>Règles des trophées</x:v>
      </x:c>
      <x:c r="E2101" s="13" t="str">
        <x:v>Lire Trophées</x:v>
      </x:c>
      <x:c r="F2101" s="13" t="str">
        <x:v>Reconstitution documentée V4 — nouvelle rédaction V5</x:v>
      </x:c>
      <x:c r="G2101" s="15" t="n">
        <x:v>6</x:v>
      </x:c>
      <x:c r="H2101" s="15" t="n">
        <x:v>13</x:v>
      </x:c>
    </x:row>
    <x:row r="2102" ht="52" customHeight="1">
      <x:c r="A2102" s="13" t="str">
        <x:v>TR-R09</x:v>
      </x:c>
      <x:c r="B2102" s="13" t="str">
        <x:v>Erreurs récupérables</x:v>
      </x:c>
      <x:c r="C2102" s="13" t="str">
        <x:v>Trophées</x:v>
      </x:c>
      <x:c r="D2102" s="13" t="str">
        <x:v>Règles des trophées</x:v>
      </x:c>
      <x:c r="E2102" s="13" t="str">
        <x:v>Lire Trophées</x:v>
      </x:c>
      <x:c r="F2102" s="13" t="str">
        <x:v>Reconstitution documentée V4 — nouvelle rédaction V5</x:v>
      </x:c>
      <x:c r="G2102" s="15" t="n">
        <x:v>6</x:v>
      </x:c>
      <x:c r="H2102" s="15" t="n">
        <x:v>14</x:v>
      </x:c>
    </x:row>
    <x:row r="2103" ht="52" customHeight="1">
      <x:c r="A2103" s="13" t="str">
        <x:v>TR-R10</x:v>
      </x:c>
      <x:c r="B2103" s="13" t="str">
        <x:v>Fragments autorisés</x:v>
      </x:c>
      <x:c r="C2103" s="13" t="str">
        <x:v>Trophées</x:v>
      </x:c>
      <x:c r="D2103" s="13" t="str">
        <x:v>Règles des trophées</x:v>
      </x:c>
      <x:c r="E2103" s="13" t="str">
        <x:v>Lire Trophées</x:v>
      </x:c>
      <x:c r="F2103" s="13" t="str">
        <x:v>Reconstitution documentée V4 — nouvelle rédaction V5</x:v>
      </x:c>
      <x:c r="G2103" s="15" t="n">
        <x:v>6</x:v>
      </x:c>
      <x:c r="H2103" s="15" t="n">
        <x:v>15</x:v>
      </x:c>
    </x:row>
    <x:row r="2104" ht="52" customHeight="1">
      <x:c r="A2104" s="13" t="str">
        <x:v>TR-R11</x:v>
      </x:c>
      <x:c r="B2104" s="13" t="str">
        <x:v>Patine conservée</x:v>
      </x:c>
      <x:c r="C2104" s="13" t="str">
        <x:v>Trophées</x:v>
      </x:c>
      <x:c r="D2104" s="13" t="str">
        <x:v>Règles des trophées</x:v>
      </x:c>
      <x:c r="E2104" s="13" t="str">
        <x:v>Lire Trophées</x:v>
      </x:c>
      <x:c r="F2104" s="13" t="str">
        <x:v>Reconstitution documentée V4 — nouvelle rédaction V5</x:v>
      </x:c>
      <x:c r="G2104" s="15" t="n">
        <x:v>6</x:v>
      </x:c>
      <x:c r="H2104" s="15" t="n">
        <x:v>16</x:v>
      </x:c>
    </x:row>
    <x:row r="2105" ht="52" customHeight="1">
      <x:c r="A2105" s="13" t="str">
        <x:v>TR-R12</x:v>
      </x:c>
      <x:c r="B2105" s="13" t="str">
        <x:v>Répliques identifiées</x:v>
      </x:c>
      <x:c r="C2105" s="13" t="str">
        <x:v>Trophées</x:v>
      </x:c>
      <x:c r="D2105" s="13" t="str">
        <x:v>Règles des trophées</x:v>
      </x:c>
      <x:c r="E2105" s="13" t="str">
        <x:v>Lire Trophées</x:v>
      </x:c>
      <x:c r="F2105" s="13" t="str">
        <x:v>Reconstitution documentée V4 — nouvelle rédaction V5</x:v>
      </x:c>
      <x:c r="G2105" s="15" t="n">
        <x:v>6</x:v>
      </x:c>
      <x:c r="H2105" s="15" t="n">
        <x:v>17</x:v>
      </x:c>
    </x:row>
    <x:row r="2106" ht="52" customHeight="1">
      <x:c r="A2106" s="13" t="str">
        <x:v>TR-R13</x:v>
      </x:c>
      <x:c r="B2106" s="13" t="str">
        <x:v>Contributions établies</x:v>
      </x:c>
      <x:c r="C2106" s="13" t="str">
        <x:v>Trophées</x:v>
      </x:c>
      <x:c r="D2106" s="13" t="str">
        <x:v>Règles des trophées</x:v>
      </x:c>
      <x:c r="E2106" s="13" t="str">
        <x:v>Lire Trophées</x:v>
      </x:c>
      <x:c r="F2106" s="13" t="str">
        <x:v>Reconstitution documentée V4 — nouvelle rédaction V5</x:v>
      </x:c>
      <x:c r="G2106" s="15" t="n">
        <x:v>6</x:v>
      </x:c>
      <x:c r="H2106" s="15" t="n">
        <x:v>18</x:v>
      </x:c>
    </x:row>
    <x:row r="2107" ht="52" customHeight="1">
      <x:c r="A2107" s="13" t="str">
        <x:v>TR-R14</x:v>
      </x:c>
      <x:c r="B2107" s="13" t="str">
        <x:v>Transport compatible</x:v>
      </x:c>
      <x:c r="C2107" s="13" t="str">
        <x:v>Trophées</x:v>
      </x:c>
      <x:c r="D2107" s="13" t="str">
        <x:v>Règles des trophées</x:v>
      </x:c>
      <x:c r="E2107" s="13" t="str">
        <x:v>Lire Trophées</x:v>
      </x:c>
      <x:c r="F2107" s="13" t="str">
        <x:v>Reconstitution documentée V4 — nouvelle rédaction V5</x:v>
      </x:c>
      <x:c r="G2107" s="15" t="n">
        <x:v>6</x:v>
      </x:c>
      <x:c r="H2107" s="15" t="n">
        <x:v>19</x:v>
      </x:c>
    </x:row>
    <x:row r="2108" ht="52" customHeight="1">
      <x:c r="A2108" s="13" t="str">
        <x:v>TR-R15</x:v>
      </x:c>
      <x:c r="B2108" s="13" t="str">
        <x:v>Supports limités</x:v>
      </x:c>
      <x:c r="C2108" s="13" t="str">
        <x:v>Trophées</x:v>
      </x:c>
      <x:c r="D2108" s="13" t="str">
        <x:v>Règles des trophées</x:v>
      </x:c>
      <x:c r="E2108" s="13" t="str">
        <x:v>Lire Trophées</x:v>
      </x:c>
      <x:c r="F2108" s="13" t="str">
        <x:v>Reconstitution documentée V4 — nouvelle rédaction V5</x:v>
      </x:c>
      <x:c r="G2108" s="15" t="n">
        <x:v>6</x:v>
      </x:c>
      <x:c r="H2108" s="15" t="n">
        <x:v>20</x:v>
      </x:c>
    </x:row>
    <x:row r="2109" ht="52" customHeight="1">
      <x:c r="A2109" s="13" t="str">
        <x:v>TR-R16</x:v>
      </x:c>
      <x:c r="B2109" s="13" t="str">
        <x:v>Exposition racontée</x:v>
      </x:c>
      <x:c r="C2109" s="13" t="str">
        <x:v>Trophées</x:v>
      </x:c>
      <x:c r="D2109" s="13" t="str">
        <x:v>Règles des trophées</x:v>
      </x:c>
      <x:c r="E2109" s="13" t="str">
        <x:v>Lire Trophées</x:v>
      </x:c>
      <x:c r="F2109" s="13" t="str">
        <x:v>Reconstitution documentée V4 — nouvelle rédaction V5</x:v>
      </x:c>
      <x:c r="G2109" s="15" t="n">
        <x:v>6</x:v>
      </x:c>
      <x:c r="H2109" s="15" t="n">
        <x:v>21</x:v>
      </x:c>
    </x:row>
    <x:row r="2110" ht="52" customHeight="1">
      <x:c r="A2110" s="13" t="str">
        <x:v>TR-R17</x:v>
      </x:c>
      <x:c r="B2110" s="13" t="str">
        <x:v>Objets prêtés</x:v>
      </x:c>
      <x:c r="C2110" s="13" t="str">
        <x:v>Trophées</x:v>
      </x:c>
      <x:c r="D2110" s="13" t="str">
        <x:v>Règles des trophées</x:v>
      </x:c>
      <x:c r="E2110" s="13" t="str">
        <x:v>Lire Trophées</x:v>
      </x:c>
      <x:c r="F2110" s="13" t="str">
        <x:v>Reconstitution documentée V4 — nouvelle rédaction V5</x:v>
      </x:c>
      <x:c r="G2110" s="15" t="n">
        <x:v>6</x:v>
      </x:c>
      <x:c r="H2110" s="15" t="n">
        <x:v>22</x:v>
      </x:c>
    </x:row>
    <x:row r="2111" ht="52" customHeight="1">
      <x:c r="A2111" s="13" t="str">
        <x:v>TR-R18</x:v>
      </x:c>
      <x:c r="B2111" s="13" t="str">
        <x:v>Atelier pré-Blooded</x:v>
      </x:c>
      <x:c r="C2111" s="13" t="str">
        <x:v>Trophées</x:v>
      </x:c>
      <x:c r="D2111" s="13" t="str">
        <x:v>Règles des trophées</x:v>
      </x:c>
      <x:c r="E2111" s="13" t="str">
        <x:v>Lire Trophées</x:v>
      </x:c>
      <x:c r="F2111" s="13" t="str">
        <x:v>Reconstitution documentée V4 — nouvelle rédaction V5</x:v>
      </x:c>
      <x:c r="G2111" s="15" t="n">
        <x:v>6</x:v>
      </x:c>
      <x:c r="H2111" s="15" t="n">
        <x:v>23</x:v>
      </x:c>
    </x:row>
    <x:row r="2112" ht="52" customHeight="1">
      <x:c r="A2112" s="13" t="str">
        <x:v>TR-R19</x:v>
      </x:c>
      <x:c r="B2112" s="13" t="str">
        <x:v>Tutoriel progressif</x:v>
      </x:c>
      <x:c r="C2112" s="13" t="str">
        <x:v>Trophées</x:v>
      </x:c>
      <x:c r="D2112" s="13" t="str">
        <x:v>Règles des trophées</x:v>
      </x:c>
      <x:c r="E2112" s="13" t="str">
        <x:v>Lire Trophées</x:v>
      </x:c>
      <x:c r="F2112" s="13" t="str">
        <x:v>Reconstitution documentée V4 — nouvelle rédaction V5</x:v>
      </x:c>
      <x:c r="G2112" s="15" t="n">
        <x:v>6</x:v>
      </x:c>
      <x:c r="H2112" s="15" t="n">
        <x:v>24</x:v>
      </x:c>
    </x:row>
    <x:row r="2113" ht="52" customHeight="1">
      <x:c r="A2113" s="13" t="str">
        <x:v>TR-R20</x:v>
      </x:c>
      <x:c r="B2113" s="13" t="str">
        <x:v>Difficulté choisie</x:v>
      </x:c>
      <x:c r="C2113" s="13" t="str">
        <x:v>Trophées</x:v>
      </x:c>
      <x:c r="D2113" s="13" t="str">
        <x:v>Règles des trophées</x:v>
      </x:c>
      <x:c r="E2113" s="13" t="str">
        <x:v>Lire Trophées</x:v>
      </x:c>
      <x:c r="F2113" s="13" t="str">
        <x:v>Reconstitution documentée V4 — nouvelle rédaction V5</x:v>
      </x:c>
      <x:c r="G2113" s="15" t="n">
        <x:v>6</x:v>
      </x:c>
      <x:c r="H2113" s="15" t="n">
        <x:v>25</x:v>
      </x:c>
    </x:row>
    <x:row r="2114" ht="52" customHeight="1">
      <x:c r="A2114" s="13" t="str">
        <x:v>TR-R21</x:v>
      </x:c>
      <x:c r="B2114" s="13" t="str">
        <x:v>Accessibilité visuelle</x:v>
      </x:c>
      <x:c r="C2114" s="13" t="str">
        <x:v>Trophées</x:v>
      </x:c>
      <x:c r="D2114" s="13" t="str">
        <x:v>Règles des trophées</x:v>
      </x:c>
      <x:c r="E2114" s="13" t="str">
        <x:v>Lire Trophées</x:v>
      </x:c>
      <x:c r="F2114" s="13" t="str">
        <x:v>Reconstitution documentée V4 — nouvelle rédaction V5</x:v>
      </x:c>
      <x:c r="G2114" s="15" t="n">
        <x:v>6</x:v>
      </x:c>
      <x:c r="H2114" s="15" t="n">
        <x:v>26</x:v>
      </x:c>
    </x:row>
    <x:row r="2115" ht="52" customHeight="1">
      <x:c r="A2115" s="13" t="str">
        <x:v>TR-R22</x:v>
      </x:c>
      <x:c r="B2115" s="13" t="str">
        <x:v>État sauvegardé</x:v>
      </x:c>
      <x:c r="C2115" s="13" t="str">
        <x:v>Trophées</x:v>
      </x:c>
      <x:c r="D2115" s="13" t="str">
        <x:v>Règles des trophées</x:v>
      </x:c>
      <x:c r="E2115" s="13" t="str">
        <x:v>Lire Trophées</x:v>
      </x:c>
      <x:c r="F2115" s="13" t="str">
        <x:v>Reconstitution documentée V4 — nouvelle rédaction V5</x:v>
      </x:c>
      <x:c r="G2115" s="15" t="n">
        <x:v>6</x:v>
      </x:c>
      <x:c r="H2115" s="15" t="n">
        <x:v>27</x:v>
      </x:c>
    </x:row>
    <x:row r="2116" ht="52" customHeight="1">
      <x:c r="A2116" s="13" t="str">
        <x:v>TR-R23</x:v>
      </x:c>
      <x:c r="B2116" s="13" t="str">
        <x:v>Warp et mémoire</x:v>
      </x:c>
      <x:c r="C2116" s="13" t="str">
        <x:v>Trophées</x:v>
      </x:c>
      <x:c r="D2116" s="13" t="str">
        <x:v>Règles des trophées</x:v>
      </x:c>
      <x:c r="E2116" s="13" t="str">
        <x:v>Lire Trophées</x:v>
      </x:c>
      <x:c r="F2116" s="13" t="str">
        <x:v>Reconstitution documentée V4 — nouvelle rédaction V5</x:v>
      </x:c>
      <x:c r="G2116" s="15" t="n">
        <x:v>6</x:v>
      </x:c>
      <x:c r="H2116" s="15" t="n">
        <x:v>28</x:v>
      </x:c>
    </x:row>
    <x:row r="2117" ht="52" customHeight="1">
      <x:c r="A2117" s="13" t="str">
        <x:v>TR-R24</x:v>
      </x:c>
      <x:c r="B2117" s="13" t="str">
        <x:v>Récit de fin</x:v>
      </x:c>
      <x:c r="C2117" s="13" t="str">
        <x:v>Trophées</x:v>
      </x:c>
      <x:c r="D2117" s="13" t="str">
        <x:v>Règles des trophées</x:v>
      </x:c>
      <x:c r="E2117" s="13" t="str">
        <x:v>Lire Trophées</x:v>
      </x:c>
      <x:c r="F2117" s="13" t="str">
        <x:v>Reconstitution documentée V4 — nouvelle rédaction V5</x:v>
      </x:c>
      <x:c r="G2117" s="15" t="n">
        <x:v>6</x:v>
      </x:c>
      <x:c r="H2117" s="15" t="n">
        <x:v>29</x:v>
      </x:c>
    </x:row>
    <x:row r="2118" ht="52" customHeight="1">
      <x:c r="A2118" s="13" t="str">
        <x:v>TR-SC01</x:v>
      </x:c>
      <x:c r="B2118" s="13" t="str">
        <x:v>Relevé de terrain</x:v>
      </x:c>
      <x:c r="C2118" s="13" t="str">
        <x:v>Trophées</x:v>
      </x:c>
      <x:c r="D2118" s="13" t="str">
        <x:v>Écrans de l’atelier</x:v>
      </x:c>
      <x:c r="E2118" s="13" t="str">
        <x:v>Lire Trophées</x:v>
      </x:c>
      <x:c r="F2118" s="13" t="str">
        <x:v>Reconstitution documentée V4 — nouvelle rédaction V5</x:v>
      </x:c>
      <x:c r="G2118" s="15" t="n">
        <x:v>9</x:v>
      </x:c>
      <x:c r="H2118" s="15" t="n">
        <x:v>6</x:v>
      </x:c>
    </x:row>
    <x:row r="2119" ht="52" customHeight="1">
      <x:c r="A2119" s="13" t="str">
        <x:v>TR-SC02</x:v>
      </x:c>
      <x:c r="B2119" s="13" t="str">
        <x:v>Berceau de récupération</x:v>
      </x:c>
      <x:c r="C2119" s="13" t="str">
        <x:v>Trophées</x:v>
      </x:c>
      <x:c r="D2119" s="13" t="str">
        <x:v>Écrans de l’atelier</x:v>
      </x:c>
      <x:c r="E2119" s="13" t="str">
        <x:v>Lire Trophées</x:v>
      </x:c>
      <x:c r="F2119" s="13" t="str">
        <x:v>Reconstitution documentée V4 — nouvelle rédaction V5</x:v>
      </x:c>
      <x:c r="G2119" s="15" t="n">
        <x:v>9</x:v>
      </x:c>
      <x:c r="H2119" s="15" t="n">
        <x:v>7</x:v>
      </x:c>
    </x:row>
    <x:row r="2120" ht="52" customHeight="1">
      <x:c r="A2120" s="13" t="str">
        <x:v>TR-SC03</x:v>
      </x:c>
      <x:c r="B2120" s="13" t="str">
        <x:v>Sas des prises</x:v>
      </x:c>
      <x:c r="C2120" s="13" t="str">
        <x:v>Trophées</x:v>
      </x:c>
      <x:c r="D2120" s="13" t="str">
        <x:v>Écrans de l’atelier</x:v>
      </x:c>
      <x:c r="E2120" s="13" t="str">
        <x:v>Lire Trophées</x:v>
      </x:c>
      <x:c r="F2120" s="13" t="str">
        <x:v>Reconstitution documentée V4 — nouvelle rédaction V5</x:v>
      </x:c>
      <x:c r="G2120" s="15" t="n">
        <x:v>9</x:v>
      </x:c>
      <x:c r="H2120" s="15" t="n">
        <x:v>8</x:v>
      </x:c>
    </x:row>
    <x:row r="2121" ht="52" customHeight="1">
      <x:c r="A2121" s="13" t="str">
        <x:v>TR-SC04</x:v>
      </x:c>
      <x:c r="B2121" s="13" t="str">
        <x:v>Table d’inspection</x:v>
      </x:c>
      <x:c r="C2121" s="13" t="str">
        <x:v>Trophées</x:v>
      </x:c>
      <x:c r="D2121" s="13" t="str">
        <x:v>Écrans de l’atelier</x:v>
      </x:c>
      <x:c r="E2121" s="13" t="str">
        <x:v>Lire Trophées</x:v>
      </x:c>
      <x:c r="F2121" s="13" t="str">
        <x:v>Reconstitution documentée V4 — nouvelle rédaction V5</x:v>
      </x:c>
      <x:c r="G2121" s="15" t="n">
        <x:v>9</x:v>
      </x:c>
      <x:c r="H2121" s="15" t="n">
        <x:v>9</x:v>
      </x:c>
    </x:row>
    <x:row r="2122" ht="52" customHeight="1">
      <x:c r="A2122" s="13" t="str">
        <x:v>TR-SC05</x:v>
      </x:c>
      <x:c r="B2122" s="13" t="str">
        <x:v>Plateau de préparation stylisée</x:v>
      </x:c>
      <x:c r="C2122" s="13" t="str">
        <x:v>Trophées</x:v>
      </x:c>
      <x:c r="D2122" s="13" t="str">
        <x:v>Écrans de l’atelier</x:v>
      </x:c>
      <x:c r="E2122" s="13" t="str">
        <x:v>Lire Trophées</x:v>
      </x:c>
      <x:c r="F2122" s="13" t="str">
        <x:v>Reconstitution documentée V4 — nouvelle rédaction V5</x:v>
      </x:c>
      <x:c r="G2122" s="15" t="n">
        <x:v>9</x:v>
      </x:c>
      <x:c r="H2122" s="15" t="n">
        <x:v>10</x:v>
      </x:c>
    </x:row>
    <x:row r="2123" ht="52" customHeight="1">
      <x:c r="A2123" s="13" t="str">
        <x:v>TR-SC06</x:v>
      </x:c>
      <x:c r="B2123" s="13" t="str">
        <x:v>Berceau de stabilisation</x:v>
      </x:c>
      <x:c r="C2123" s="13" t="str">
        <x:v>Trophées</x:v>
      </x:c>
      <x:c r="D2123" s="13" t="str">
        <x:v>Écrans de l’atelier</x:v>
      </x:c>
      <x:c r="E2123" s="13" t="str">
        <x:v>Lire Trophées</x:v>
      </x:c>
      <x:c r="F2123" s="13" t="str">
        <x:v>Reconstitution documentée V4 — nouvelle rédaction V5</x:v>
      </x:c>
      <x:c r="G2123" s="15" t="n">
        <x:v>9</x:v>
      </x:c>
      <x:c r="H2123" s="15" t="n">
        <x:v>11</x:v>
      </x:c>
    </x:row>
    <x:row r="2124" ht="52" customHeight="1">
      <x:c r="A2124" s="13" t="str">
        <x:v>TR-SC07</x:v>
      </x:c>
      <x:c r="B2124" s="13" t="str">
        <x:v>Établi de restauration</x:v>
      </x:c>
      <x:c r="C2124" s="13" t="str">
        <x:v>Trophées</x:v>
      </x:c>
      <x:c r="D2124" s="13" t="str">
        <x:v>Écrans de l’atelier</x:v>
      </x:c>
      <x:c r="E2124" s="13" t="str">
        <x:v>Lire Trophées</x:v>
      </x:c>
      <x:c r="F2124" s="13" t="str">
        <x:v>Reconstitution documentée V4 — nouvelle rédaction V5</x:v>
      </x:c>
      <x:c r="G2124" s="15" t="n">
        <x:v>9</x:v>
      </x:c>
      <x:c r="H2124" s="15" t="n">
        <x:v>12</x:v>
      </x:c>
    </x:row>
    <x:row r="2125" ht="52" customHeight="1">
      <x:c r="A2125" s="13" t="str">
        <x:v>TR-SC08</x:v>
      </x:c>
      <x:c r="B2125" s="13" t="str">
        <x:v>Table des supports</x:v>
      </x:c>
      <x:c r="C2125" s="13" t="str">
        <x:v>Trophées</x:v>
      </x:c>
      <x:c r="D2125" s="13" t="str">
        <x:v>Écrans de l’atelier</x:v>
      </x:c>
      <x:c r="E2125" s="13" t="str">
        <x:v>Lire Trophées</x:v>
      </x:c>
      <x:c r="F2125" s="13" t="str">
        <x:v>Reconstitution documentée V4 — nouvelle rédaction V5</x:v>
      </x:c>
      <x:c r="G2125" s="15" t="n">
        <x:v>9</x:v>
      </x:c>
      <x:c r="H2125" s="15" t="n">
        <x:v>13</x:v>
      </x:c>
    </x:row>
    <x:row r="2126" ht="52" customHeight="1">
      <x:c r="A2126" s="13" t="str">
        <x:v>TR-SC09</x:v>
      </x:c>
      <x:c r="B2126" s="13" t="str">
        <x:v>Panneau de gravure</x:v>
      </x:c>
      <x:c r="C2126" s="13" t="str">
        <x:v>Trophées</x:v>
      </x:c>
      <x:c r="D2126" s="13" t="str">
        <x:v>Écrans de l’atelier</x:v>
      </x:c>
      <x:c r="E2126" s="13" t="str">
        <x:v>Lire Trophées</x:v>
      </x:c>
      <x:c r="F2126" s="13" t="str">
        <x:v>Reconstitution documentée V4 — nouvelle rédaction V5</x:v>
      </x:c>
      <x:c r="G2126" s="15" t="n">
        <x:v>9</x:v>
      </x:c>
      <x:c r="H2126" s="15" t="n">
        <x:v>14</x:v>
      </x:c>
    </x:row>
    <x:row r="2127" ht="52" customHeight="1">
      <x:c r="A2127" s="13" t="str">
        <x:v>TR-SC10</x:v>
      </x:c>
      <x:c r="B2127" s="13" t="str">
        <x:v>Banc des traces</x:v>
      </x:c>
      <x:c r="C2127" s="13" t="str">
        <x:v>Trophées</x:v>
      </x:c>
      <x:c r="D2127" s="13" t="str">
        <x:v>Écrans de l’atelier</x:v>
      </x:c>
      <x:c r="E2127" s="13" t="str">
        <x:v>Lire Trophées</x:v>
      </x:c>
      <x:c r="F2127" s="13" t="str">
        <x:v>Reconstitution documentée V4 — nouvelle rédaction V5</x:v>
      </x:c>
      <x:c r="G2127" s="15" t="n">
        <x:v>9</x:v>
      </x:c>
      <x:c r="H2127" s="15" t="n">
        <x:v>15</x:v>
      </x:c>
    </x:row>
    <x:row r="2128" ht="52" customHeight="1">
      <x:c r="A2128" s="13" t="str">
        <x:v>TR-SC11</x:v>
      </x:c>
      <x:c r="B2128" s="13" t="str">
        <x:v>Table des récits croisés</x:v>
      </x:c>
      <x:c r="C2128" s="13" t="str">
        <x:v>Trophées</x:v>
      </x:c>
      <x:c r="D2128" s="13" t="str">
        <x:v>Écrans de l’atelier</x:v>
      </x:c>
      <x:c r="E2128" s="13" t="str">
        <x:v>Lire Trophées</x:v>
      </x:c>
      <x:c r="F2128" s="13" t="str">
        <x:v>Reconstitution documentée V4 — nouvelle rédaction V5</x:v>
      </x:c>
      <x:c r="G2128" s="15" t="n">
        <x:v>9</x:v>
      </x:c>
      <x:c r="H2128" s="15" t="n">
        <x:v>16</x:v>
      </x:c>
    </x:row>
    <x:row r="2129" ht="52" customHeight="1">
      <x:c r="A2129" s="13" t="str">
        <x:v>TR-SC12</x:v>
      </x:c>
      <x:c r="B2129" s="13" t="str">
        <x:v>Cabinet d’essai à compartiments</x:v>
      </x:c>
      <x:c r="C2129" s="13" t="str">
        <x:v>Trophées</x:v>
      </x:c>
      <x:c r="D2129" s="13" t="str">
        <x:v>Écrans de l’atelier</x:v>
      </x:c>
      <x:c r="E2129" s="13" t="str">
        <x:v>Lire Trophées</x:v>
      </x:c>
      <x:c r="F2129" s="13" t="str">
        <x:v>Reconstitution documentée V4 — nouvelle rédaction V5</x:v>
      </x:c>
      <x:c r="G2129" s="15" t="n">
        <x:v>9</x:v>
      </x:c>
      <x:c r="H2129" s="15" t="n">
        <x:v>17</x:v>
      </x:c>
    </x:row>
    <x:row r="2130" ht="52" customHeight="1">
      <x:c r="A2130" s="13" t="str">
        <x:v>TR-SC13</x:v>
      </x:c>
      <x:c r="B2130" s="13" t="str">
        <x:v>Galerie du vaisseau personnel</x:v>
      </x:c>
      <x:c r="C2130" s="13" t="str">
        <x:v>Trophées</x:v>
      </x:c>
      <x:c r="D2130" s="13" t="str">
        <x:v>Écrans de l’atelier</x:v>
      </x:c>
      <x:c r="E2130" s="13" t="str">
        <x:v>Lire Trophées</x:v>
      </x:c>
      <x:c r="F2130" s="13" t="str">
        <x:v>Reconstitution documentée V4 — nouvelle rédaction V5</x:v>
      </x:c>
      <x:c r="G2130" s="15" t="n">
        <x:v>9</x:v>
      </x:c>
      <x:c r="H2130" s="15" t="n">
        <x:v>18</x:v>
      </x:c>
    </x:row>
    <x:row r="2131" ht="52" customHeight="1">
      <x:c r="A2131" s="13" t="str">
        <x:v>TR-SC14</x:v>
      </x:c>
      <x:c r="B2131" s="13" t="str">
        <x:v>Pièce des trophées de résidence</x:v>
      </x:c>
      <x:c r="C2131" s="13" t="str">
        <x:v>Trophées</x:v>
      </x:c>
      <x:c r="D2131" s="13" t="str">
        <x:v>Écrans de l’atelier</x:v>
      </x:c>
      <x:c r="E2131" s="13" t="str">
        <x:v>Lire Trophées</x:v>
      </x:c>
      <x:c r="F2131" s="13" t="str">
        <x:v>Reconstitution documentée V4 — nouvelle rédaction V5</x:v>
      </x:c>
      <x:c r="G2131" s="15" t="n">
        <x:v>9</x:v>
      </x:c>
      <x:c r="H2131" s="15" t="n">
        <x:v>19</x:v>
      </x:c>
    </x:row>
    <x:row r="2132" ht="52" customHeight="1">
      <x:c r="A2132" s="13" t="str">
        <x:v>TR-SC15</x:v>
      </x:c>
      <x:c r="B2132" s="13" t="str">
        <x:v>Salle des dépôts du clan</x:v>
      </x:c>
      <x:c r="C2132" s="13" t="str">
        <x:v>Trophées</x:v>
      </x:c>
      <x:c r="D2132" s="13" t="str">
        <x:v>Écrans de l’atelier</x:v>
      </x:c>
      <x:c r="E2132" s="13" t="str">
        <x:v>Lire Trophées</x:v>
      </x:c>
      <x:c r="F2132" s="13" t="str">
        <x:v>Reconstitution documentée V4 — nouvelle rédaction V5</x:v>
      </x:c>
      <x:c r="G2132" s="15" t="n">
        <x:v>9</x:v>
      </x:c>
      <x:c r="H2132" s="15" t="n">
        <x:v>20</x:v>
      </x:c>
    </x:row>
    <x:row r="2133" ht="52" customHeight="1">
      <x:c r="A2133" s="13" t="str">
        <x:v>TR-SC16</x:v>
      </x:c>
      <x:c r="B2133" s="13" t="str">
        <x:v>Table de restitution et de transit</x:v>
      </x:c>
      <x:c r="C2133" s="13" t="str">
        <x:v>Trophées</x:v>
      </x:c>
      <x:c r="D2133" s="13" t="str">
        <x:v>Écrans de l’atelier</x:v>
      </x:c>
      <x:c r="E2133" s="13" t="str">
        <x:v>Lire Trophées</x:v>
      </x:c>
      <x:c r="F2133" s="13" t="str">
        <x:v>Reconstitution documentée V4 — nouvelle rédaction V5</x:v>
      </x:c>
      <x:c r="G2133" s="15" t="n">
        <x:v>9</x:v>
      </x:c>
      <x:c r="H2133" s="15" t="n">
        <x:v>21</x:v>
      </x:c>
    </x:row>
    <x:row r="2134" ht="52" customHeight="1">
      <x:c r="A2134" s="13" t="str">
        <x:v>TR-A001</x:v>
      </x:c>
      <x:c r="B2134" s="13" t="str">
        <x:v>Cadrer la découverte</x:v>
      </x:c>
      <x:c r="C2134" s="13" t="str">
        <x:v>Trophées</x:v>
      </x:c>
      <x:c r="D2134" s="13" t="str">
        <x:v>Gestes de l’atelier</x:v>
      </x:c>
      <x:c r="E2134" s="13" t="str">
        <x:v>Lire Trophées</x:v>
      </x:c>
      <x:c r="F2134" s="13" t="str">
        <x:v>Reconstitution documentée V4 — nouvelle rédaction V5</x:v>
      </x:c>
      <x:c r="G2134" s="15" t="n">
        <x:v>13</x:v>
      </x:c>
      <x:c r="H2134" s="15" t="n">
        <x:v>6</x:v>
      </x:c>
    </x:row>
    <x:row r="2135" ht="52" customHeight="1">
      <x:c r="A2135" s="13" t="str">
        <x:v>TR-A002</x:v>
      </x:c>
      <x:c r="B2135" s="13" t="str">
        <x:v>Suivre une trace au sol</x:v>
      </x:c>
      <x:c r="C2135" s="13" t="str">
        <x:v>Trophées</x:v>
      </x:c>
      <x:c r="D2135" s="13" t="str">
        <x:v>Gestes de l’atelier</x:v>
      </x:c>
      <x:c r="E2135" s="13" t="str">
        <x:v>Lire Trophées</x:v>
      </x:c>
      <x:c r="F2135" s="13" t="str">
        <x:v>Reconstitution documentée V4 — nouvelle rédaction V5</x:v>
      </x:c>
      <x:c r="G2135" s="15" t="n">
        <x:v>13</x:v>
      </x:c>
      <x:c r="H2135" s="15" t="n">
        <x:v>7</x:v>
      </x:c>
    </x:row>
    <x:row r="2136" ht="52" customHeight="1">
      <x:c r="A2136" s="13" t="str">
        <x:v>TR-A003</x:v>
      </x:c>
      <x:c r="B2136" s="13" t="str">
        <x:v>Comparer deux empreintes</x:v>
      </x:c>
      <x:c r="C2136" s="13" t="str">
        <x:v>Trophées</x:v>
      </x:c>
      <x:c r="D2136" s="13" t="str">
        <x:v>Gestes de l’atelier</x:v>
      </x:c>
      <x:c r="E2136" s="13" t="str">
        <x:v>Lire Trophées</x:v>
      </x:c>
      <x:c r="F2136" s="13" t="str">
        <x:v>Reconstitution documentée V4 — nouvelle rédaction V5</x:v>
      </x:c>
      <x:c r="G2136" s="15" t="n">
        <x:v>13</x:v>
      </x:c>
      <x:c r="H2136" s="15" t="n">
        <x:v>8</x:v>
      </x:c>
    </x:row>
    <x:row r="2137" ht="52" customHeight="1">
      <x:c r="A2137" s="13" t="str">
        <x:v>TR-A004</x:v>
      </x:c>
      <x:c r="B2137" s="13" t="str">
        <x:v>Orienter le capteur fictif</x:v>
      </x:c>
      <x:c r="C2137" s="13" t="str">
        <x:v>Trophées</x:v>
      </x:c>
      <x:c r="D2137" s="13" t="str">
        <x:v>Gestes de l’atelier</x:v>
      </x:c>
      <x:c r="E2137" s="13" t="str">
        <x:v>Lire Trophées</x:v>
      </x:c>
      <x:c r="F2137" s="13" t="str">
        <x:v>Reconstitution documentée V4 — nouvelle rédaction V5</x:v>
      </x:c>
      <x:c r="G2137" s="15" t="n">
        <x:v>13</x:v>
      </x:c>
      <x:c r="H2137" s="15" t="n">
        <x:v>9</x:v>
      </x:c>
    </x:row>
    <x:row r="2138" ht="52" customHeight="1">
      <x:c r="A2138" s="13" t="str">
        <x:v>TR-A005</x:v>
      </x:c>
      <x:c r="B2138" s="13" t="str">
        <x:v>Placer le repère de provenance</x:v>
      </x:c>
      <x:c r="C2138" s="13" t="str">
        <x:v>Trophées</x:v>
      </x:c>
      <x:c r="D2138" s="13" t="str">
        <x:v>Gestes de l’atelier</x:v>
      </x:c>
      <x:c r="E2138" s="13" t="str">
        <x:v>Lire Trophées</x:v>
      </x:c>
      <x:c r="F2138" s="13" t="str">
        <x:v>Reconstitution documentée V4 — nouvelle rédaction V5</x:v>
      </x:c>
      <x:c r="G2138" s="15" t="n">
        <x:v>13</x:v>
      </x:c>
      <x:c r="H2138" s="15" t="n">
        <x:v>10</x:v>
      </x:c>
    </x:row>
    <x:row r="2139" ht="52" customHeight="1">
      <x:c r="A2139" s="13" t="str">
        <x:v>TR-A006</x:v>
      </x:c>
      <x:c r="B2139" s="13" t="str">
        <x:v>Conserver la scène observée</x:v>
      </x:c>
      <x:c r="C2139" s="13" t="str">
        <x:v>Trophées</x:v>
      </x:c>
      <x:c r="D2139" s="13" t="str">
        <x:v>Gestes de l’atelier</x:v>
      </x:c>
      <x:c r="E2139" s="13" t="str">
        <x:v>Lire Trophées</x:v>
      </x:c>
      <x:c r="F2139" s="13" t="str">
        <x:v>Reconstitution documentée V4 — nouvelle rédaction V5</x:v>
      </x:c>
      <x:c r="G2139" s="15" t="n">
        <x:v>13</x:v>
      </x:c>
      <x:c r="H2139" s="15" t="n">
        <x:v>11</x:v>
      </x:c>
    </x:row>
    <x:row r="2140" ht="52" customHeight="1">
      <x:c r="A2140" s="13" t="str">
        <x:v>TR-A007</x:v>
      </x:c>
      <x:c r="B2140" s="13" t="str">
        <x:v>Choisir le gabarit</x:v>
      </x:c>
      <x:c r="C2140" s="13" t="str">
        <x:v>Trophées</x:v>
      </x:c>
      <x:c r="D2140" s="13" t="str">
        <x:v>Gestes de l’atelier</x:v>
      </x:c>
      <x:c r="E2140" s="13" t="str">
        <x:v>Lire Trophées</x:v>
      </x:c>
      <x:c r="F2140" s="13" t="str">
        <x:v>Reconstitution documentée V4 — nouvelle rédaction V5</x:v>
      </x:c>
      <x:c r="G2140" s="15" t="n">
        <x:v>13</x:v>
      </x:c>
      <x:c r="H2140" s="15" t="n">
        <x:v>12</x:v>
      </x:c>
    </x:row>
    <x:row r="2141" ht="52" customHeight="1">
      <x:c r="A2141" s="13" t="str">
        <x:v>TR-A008</x:v>
      </x:c>
      <x:c r="B2141" s="13" t="str">
        <x:v>Écarter les appuis</x:v>
      </x:c>
      <x:c r="C2141" s="13" t="str">
        <x:v>Trophées</x:v>
      </x:c>
      <x:c r="D2141" s="13" t="str">
        <x:v>Gestes de l’atelier</x:v>
      </x:c>
      <x:c r="E2141" s="13" t="str">
        <x:v>Lire Trophées</x:v>
      </x:c>
      <x:c r="F2141" s="13" t="str">
        <x:v>Reconstitution documentée V4 — nouvelle rédaction V5</x:v>
      </x:c>
      <x:c r="G2141" s="15" t="n">
        <x:v>13</x:v>
      </x:c>
      <x:c r="H2141" s="15" t="n">
        <x:v>13</x:v>
      </x:c>
    </x:row>
    <x:row r="2142" ht="52" customHeight="1">
      <x:c r="A2142" s="13" t="str">
        <x:v>TR-A009</x:v>
      </x:c>
      <x:c r="B2142" s="13" t="str">
        <x:v>Passer les attaches</x:v>
      </x:c>
      <x:c r="C2142" s="13" t="str">
        <x:v>Trophées</x:v>
      </x:c>
      <x:c r="D2142" s="13" t="str">
        <x:v>Gestes de l’atelier</x:v>
      </x:c>
      <x:c r="E2142" s="13" t="str">
        <x:v>Lire Trophées</x:v>
      </x:c>
      <x:c r="F2142" s="13" t="str">
        <x:v>Reconstitution documentée V4 — nouvelle rédaction V5</x:v>
      </x:c>
      <x:c r="G2142" s="15" t="n">
        <x:v>13</x:v>
      </x:c>
      <x:c r="H2142" s="15" t="n">
        <x:v>14</x:v>
      </x:c>
    </x:row>
    <x:row r="2143" ht="52" customHeight="1">
      <x:c r="A2143" s="13" t="str">
        <x:v>TR-A010</x:v>
      </x:c>
      <x:c r="B2143" s="13" t="str">
        <x:v>Régler la retenue fictive</x:v>
      </x:c>
      <x:c r="C2143" s="13" t="str">
        <x:v>Trophées</x:v>
      </x:c>
      <x:c r="D2143" s="13" t="str">
        <x:v>Gestes de l’atelier</x:v>
      </x:c>
      <x:c r="E2143" s="13" t="str">
        <x:v>Lire Trophées</x:v>
      </x:c>
      <x:c r="F2143" s="13" t="str">
        <x:v>Reconstitution documentée V4 — nouvelle rédaction V5</x:v>
      </x:c>
      <x:c r="G2143" s="15" t="n">
        <x:v>13</x:v>
      </x:c>
      <x:c r="H2143" s="15" t="n">
        <x:v>15</x:v>
      </x:c>
    </x:row>
    <x:row r="2144" ht="52" customHeight="1">
      <x:c r="A2144" s="13" t="str">
        <x:v>TR-A011</x:v>
      </x:c>
      <x:c r="B2144" s="13" t="str">
        <x:v>Insérer la provenance</x:v>
      </x:c>
      <x:c r="C2144" s="13" t="str">
        <x:v>Trophées</x:v>
      </x:c>
      <x:c r="D2144" s="13" t="str">
        <x:v>Gestes de l’atelier</x:v>
      </x:c>
      <x:c r="E2144" s="13" t="str">
        <x:v>Lire Trophées</x:v>
      </x:c>
      <x:c r="F2144" s="13" t="str">
        <x:v>Reconstitution documentée V4 — nouvelle rédaction V5</x:v>
      </x:c>
      <x:c r="G2144" s="15" t="n">
        <x:v>13</x:v>
      </x:c>
      <x:c r="H2144" s="15" t="n">
        <x:v>16</x:v>
      </x:c>
    </x:row>
    <x:row r="2145" ht="52" customHeight="1">
      <x:c r="A2145" s="13" t="str">
        <x:v>TR-A012</x:v>
      </x:c>
      <x:c r="B2145" s="13" t="str">
        <x:v>Fermer et lever le berceau</x:v>
      </x:c>
      <x:c r="C2145" s="13" t="str">
        <x:v>Trophées</x:v>
      </x:c>
      <x:c r="D2145" s="13" t="str">
        <x:v>Gestes de l’atelier</x:v>
      </x:c>
      <x:c r="E2145" s="13" t="str">
        <x:v>Lire Trophées</x:v>
      </x:c>
      <x:c r="F2145" s="13" t="str">
        <x:v>Reconstitution documentée V4 — nouvelle rédaction V5</x:v>
      </x:c>
      <x:c r="G2145" s="15" t="n">
        <x:v>13</x:v>
      </x:c>
      <x:c r="H2145" s="15" t="n">
        <x:v>17</x:v>
      </x:c>
    </x:row>
    <x:row r="2146" ht="52" customHeight="1">
      <x:c r="A2146" s="13" t="str">
        <x:v>TR-A013</x:v>
      </x:c>
      <x:c r="B2146" s="13" t="str">
        <x:v>Amener la caisse au rail</x:v>
      </x:c>
      <x:c r="C2146" s="13" t="str">
        <x:v>Trophées</x:v>
      </x:c>
      <x:c r="D2146" s="13" t="str">
        <x:v>Gestes de l’atelier</x:v>
      </x:c>
      <x:c r="E2146" s="13" t="str">
        <x:v>Lire Trophées</x:v>
      </x:c>
      <x:c r="F2146" s="13" t="str">
        <x:v>Reconstitution documentée V4 — nouvelle rédaction V5</x:v>
      </x:c>
      <x:c r="G2146" s="15" t="n">
        <x:v>13</x:v>
      </x:c>
      <x:c r="H2146" s="15" t="n">
        <x:v>18</x:v>
      </x:c>
    </x:row>
    <x:row r="2147" ht="52" customHeight="1">
      <x:c r="A2147" s="13" t="str">
        <x:v>TR-A014</x:v>
      </x:c>
      <x:c r="B2147" s="13" t="str">
        <x:v>Présenter la fenêtre</x:v>
      </x:c>
      <x:c r="C2147" s="13" t="str">
        <x:v>Trophées</x:v>
      </x:c>
      <x:c r="D2147" s="13" t="str">
        <x:v>Gestes de l’atelier</x:v>
      </x:c>
      <x:c r="E2147" s="13" t="str">
        <x:v>Lire Trophées</x:v>
      </x:c>
      <x:c r="F2147" s="13" t="str">
        <x:v>Reconstitution documentée V4 — nouvelle rédaction V5</x:v>
      </x:c>
      <x:c r="G2147" s="15" t="n">
        <x:v>13</x:v>
      </x:c>
      <x:c r="H2147" s="15" t="n">
        <x:v>19</x:v>
      </x:c>
    </x:row>
    <x:row r="2148" ht="52" customHeight="1">
      <x:c r="A2148" s="13" t="str">
        <x:v>TR-A015</x:v>
      </x:c>
      <x:c r="B2148" s="13" t="str">
        <x:v>Poser la capsule fictive</x:v>
      </x:c>
      <x:c r="C2148" s="13" t="str">
        <x:v>Trophées</x:v>
      </x:c>
      <x:c r="D2148" s="13" t="str">
        <x:v>Gestes de l’atelier</x:v>
      </x:c>
      <x:c r="E2148" s="13" t="str">
        <x:v>Lire Trophées</x:v>
      </x:c>
      <x:c r="F2148" s="13" t="str">
        <x:v>Reconstitution documentée V4 — nouvelle rédaction V5</x:v>
      </x:c>
      <x:c r="G2148" s="15" t="n">
        <x:v>13</x:v>
      </x:c>
      <x:c r="H2148" s="15" t="n">
        <x:v>20</x:v>
      </x:c>
    </x:row>
    <x:row r="2149" ht="52" customHeight="1">
      <x:c r="A2149" s="13" t="str">
        <x:v>TR-A016</x:v>
      </x:c>
      <x:c r="B2149" s="13" t="str">
        <x:v>Lire les signaux croisés</x:v>
      </x:c>
      <x:c r="C2149" s="13" t="str">
        <x:v>Trophées</x:v>
      </x:c>
      <x:c r="D2149" s="13" t="str">
        <x:v>Gestes de l’atelier</x:v>
      </x:c>
      <x:c r="E2149" s="13" t="str">
        <x:v>Lire Trophées</x:v>
      </x:c>
      <x:c r="F2149" s="13" t="str">
        <x:v>Reconstitution documentée V4 — nouvelle rédaction V5</x:v>
      </x:c>
      <x:c r="G2149" s="15" t="n">
        <x:v>13</x:v>
      </x:c>
      <x:c r="H2149" s="15" t="n">
        <x:v>21</x:v>
      </x:c>
    </x:row>
    <x:row r="2150" ht="52" customHeight="1">
      <x:c r="A2150" s="13" t="str">
        <x:v>TR-A017</x:v>
      </x:c>
      <x:c r="B2150" s="13" t="str">
        <x:v>Choisir le parcours d’atelier</x:v>
      </x:c>
      <x:c r="C2150" s="13" t="str">
        <x:v>Trophées</x:v>
      </x:c>
      <x:c r="D2150" s="13" t="str">
        <x:v>Gestes de l’atelier</x:v>
      </x:c>
      <x:c r="E2150" s="13" t="str">
        <x:v>Lire Trophées</x:v>
      </x:c>
      <x:c r="F2150" s="13" t="str">
        <x:v>Reconstitution documentée V4 — nouvelle rédaction V5</x:v>
      </x:c>
      <x:c r="G2150" s="15" t="n">
        <x:v>13</x:v>
      </x:c>
      <x:c r="H2150" s="15" t="n">
        <x:v>22</x:v>
      </x:c>
    </x:row>
    <x:row r="2151" ht="52" customHeight="1">
      <x:c r="A2151" s="13" t="str">
        <x:v>TR-A018</x:v>
      </x:c>
      <x:c r="B2151" s="13" t="str">
        <x:v>Libérer le poste d’arrivée</x:v>
      </x:c>
      <x:c r="C2151" s="13" t="str">
        <x:v>Trophées</x:v>
      </x:c>
      <x:c r="D2151" s="13" t="str">
        <x:v>Gestes de l’atelier</x:v>
      </x:c>
      <x:c r="E2151" s="13" t="str">
        <x:v>Lire Trophées</x:v>
      </x:c>
      <x:c r="F2151" s="13" t="str">
        <x:v>Reconstitution documentée V4 — nouvelle rédaction V5</x:v>
      </x:c>
      <x:c r="G2151" s="15" t="n">
        <x:v>13</x:v>
      </x:c>
      <x:c r="H2151" s="15" t="n">
        <x:v>23</x:v>
      </x:c>
    </x:row>
    <x:row r="2152" ht="52" customHeight="1">
      <x:c r="A2152" s="13" t="str">
        <x:v>TR-A019</x:v>
      </x:c>
      <x:c r="B2152" s="13" t="str">
        <x:v>Tourner le berceau entre ses faces</x:v>
      </x:c>
      <x:c r="C2152" s="13" t="str">
        <x:v>Trophées</x:v>
      </x:c>
      <x:c r="D2152" s="13" t="str">
        <x:v>Gestes de l’atelier</x:v>
      </x:c>
      <x:c r="E2152" s="13" t="str">
        <x:v>Lire Trophées</x:v>
      </x:c>
      <x:c r="F2152" s="13" t="str">
        <x:v>Reconstitution documentée V4 — nouvelle rédaction V5</x:v>
      </x:c>
      <x:c r="G2152" s="15" t="n">
        <x:v>13</x:v>
      </x:c>
      <x:c r="H2152" s="15" t="n">
        <x:v>24</x:v>
      </x:c>
    </x:row>
    <x:row r="2153" ht="52" customHeight="1">
      <x:c r="A2153" s="13" t="str">
        <x:v>TR-A020</x:v>
      </x:c>
      <x:c r="B2153" s="13" t="str">
        <x:v>Déplacer la lumière rasante</x:v>
      </x:c>
      <x:c r="C2153" s="13" t="str">
        <x:v>Trophées</x:v>
      </x:c>
      <x:c r="D2153" s="13" t="str">
        <x:v>Gestes de l’atelier</x:v>
      </x:c>
      <x:c r="E2153" s="13" t="str">
        <x:v>Lire Trophées</x:v>
      </x:c>
      <x:c r="F2153" s="13" t="str">
        <x:v>Reconstitution documentée V4 — nouvelle rédaction V5</x:v>
      </x:c>
      <x:c r="G2153" s="15" t="n">
        <x:v>13</x:v>
      </x:c>
      <x:c r="H2153" s="15" t="n">
        <x:v>25</x:v>
      </x:c>
    </x:row>
    <x:row r="2154" ht="52" customHeight="1">
      <x:c r="A2154" s="13" t="str">
        <x:v>TR-A021</x:v>
      </x:c>
      <x:c r="B2154" s="13" t="str">
        <x:v>Marquer une zone fragile</x:v>
      </x:c>
      <x:c r="C2154" s="13" t="str">
        <x:v>Trophées</x:v>
      </x:c>
      <x:c r="D2154" s="13" t="str">
        <x:v>Gestes de l’atelier</x:v>
      </x:c>
      <x:c r="E2154" s="13" t="str">
        <x:v>Lire Trophées</x:v>
      </x:c>
      <x:c r="F2154" s="13" t="str">
        <x:v>Reconstitution documentée V4 — nouvelle rédaction V5</x:v>
      </x:c>
      <x:c r="G2154" s="15" t="n">
        <x:v>13</x:v>
      </x:c>
      <x:c r="H2154" s="15" t="n">
        <x:v>26</x:v>
      </x:c>
    </x:row>
    <x:row r="2155" ht="52" customHeight="1">
      <x:c r="A2155" s="13" t="str">
        <x:v>TR-A022</x:v>
      </x:c>
      <x:c r="B2155" s="13" t="str">
        <x:v>Mesurer un écart visible</x:v>
      </x:c>
      <x:c r="C2155" s="13" t="str">
        <x:v>Trophées</x:v>
      </x:c>
      <x:c r="D2155" s="13" t="str">
        <x:v>Gestes de l’atelier</x:v>
      </x:c>
      <x:c r="E2155" s="13" t="str">
        <x:v>Lire Trophées</x:v>
      </x:c>
      <x:c r="F2155" s="13" t="str">
        <x:v>Reconstitution documentée V4 — nouvelle rédaction V5</x:v>
      </x:c>
      <x:c r="G2155" s="15" t="n">
        <x:v>13</x:v>
      </x:c>
      <x:c r="H2155" s="15" t="n">
        <x:v>27</x:v>
      </x:c>
    </x:row>
    <x:row r="2156" ht="52" customHeight="1">
      <x:c r="A2156" s="13" t="str">
        <x:v>TR-A023</x:v>
      </x:c>
      <x:c r="B2156" s="13" t="str">
        <x:v>Examiner une cavité</x:v>
      </x:c>
      <x:c r="C2156" s="13" t="str">
        <x:v>Trophées</x:v>
      </x:c>
      <x:c r="D2156" s="13" t="str">
        <x:v>Gestes de l’atelier</x:v>
      </x:c>
      <x:c r="E2156" s="13" t="str">
        <x:v>Lire Trophées</x:v>
      </x:c>
      <x:c r="F2156" s="13" t="str">
        <x:v>Reconstitution documentée V4 — nouvelle rédaction V5</x:v>
      </x:c>
      <x:c r="G2156" s="15" t="n">
        <x:v>13</x:v>
      </x:c>
      <x:c r="H2156" s="15" t="n">
        <x:v>28</x:v>
      </x:c>
    </x:row>
    <x:row r="2157" ht="52" customHeight="1">
      <x:c r="A2157" s="13" t="str">
        <x:v>TR-A024</x:v>
      </x:c>
      <x:c r="B2157" s="13" t="str">
        <x:v>Fixer l’état initial</x:v>
      </x:c>
      <x:c r="C2157" s="13" t="str">
        <x:v>Trophées</x:v>
      </x:c>
      <x:c r="D2157" s="13" t="str">
        <x:v>Gestes de l’atelier</x:v>
      </x:c>
      <x:c r="E2157" s="13" t="str">
        <x:v>Lire Trophées</x:v>
      </x:c>
      <x:c r="F2157" s="13" t="str">
        <x:v>Reconstitution documentée V4 — nouvelle rédaction V5</x:v>
      </x:c>
      <x:c r="G2157" s="15" t="n">
        <x:v>13</x:v>
      </x:c>
      <x:c r="H2157" s="15" t="n">
        <x:v>29</x:v>
      </x:c>
    </x:row>
    <x:row r="2158" ht="52" customHeight="1">
      <x:c r="A2158" s="13" t="str">
        <x:v>TR-A025</x:v>
      </x:c>
      <x:c r="B2158" s="13" t="str">
        <x:v>Reconnaître la couche amovible</x:v>
      </x:c>
      <x:c r="C2158" s="13" t="str">
        <x:v>Trophées</x:v>
      </x:c>
      <x:c r="D2158" s="13" t="str">
        <x:v>Gestes de l’atelier</x:v>
      </x:c>
      <x:c r="E2158" s="13" t="str">
        <x:v>Lire Trophées</x:v>
      </x:c>
      <x:c r="F2158" s="13" t="str">
        <x:v>Reconstitution documentée V4 — nouvelle rédaction V5</x:v>
      </x:c>
      <x:c r="G2158" s="15" t="n">
        <x:v>13</x:v>
      </x:c>
      <x:c r="H2158" s="15" t="n">
        <x:v>30</x:v>
      </x:c>
    </x:row>
    <x:row r="2159" ht="52" customHeight="1">
      <x:c r="A2159" s="13" t="str">
        <x:v>TR-A026</x:v>
      </x:c>
      <x:c r="B2159" s="13" t="str">
        <x:v>Soulever une fibre prévue</x:v>
      </x:c>
      <x:c r="C2159" s="13" t="str">
        <x:v>Trophées</x:v>
      </x:c>
      <x:c r="D2159" s="13" t="str">
        <x:v>Gestes de l’atelier</x:v>
      </x:c>
      <x:c r="E2159" s="13" t="str">
        <x:v>Lire Trophées</x:v>
      </x:c>
      <x:c r="F2159" s="13" t="str">
        <x:v>Reconstitution documentée V4 — nouvelle rédaction V5</x:v>
      </x:c>
      <x:c r="G2159" s="15" t="n">
        <x:v>13</x:v>
      </x:c>
      <x:c r="H2159" s="15" t="n">
        <x:v>31</x:v>
      </x:c>
    </x:row>
    <x:row r="2160" ht="52" customHeight="1">
      <x:c r="A2160" s="13" t="str">
        <x:v>TR-A027</x:v>
      </x:c>
      <x:c r="B2160" s="13" t="str">
        <x:v>Balayer la poussière stylisée</x:v>
      </x:c>
      <x:c r="C2160" s="13" t="str">
        <x:v>Trophées</x:v>
      </x:c>
      <x:c r="D2160" s="13" t="str">
        <x:v>Gestes de l’atelier</x:v>
      </x:c>
      <x:c r="E2160" s="13" t="str">
        <x:v>Lire Trophées</x:v>
      </x:c>
      <x:c r="F2160" s="13" t="str">
        <x:v>Reconstitution documentée V4 — nouvelle rédaction V5</x:v>
      </x:c>
      <x:c r="G2160" s="15" t="n">
        <x:v>13</x:v>
      </x:c>
      <x:c r="H2160" s="15" t="n">
        <x:v>32</x:v>
      </x:c>
    </x:row>
    <x:row r="2161" ht="52" customHeight="1">
      <x:c r="A2161" s="13" t="str">
        <x:v>TR-A028</x:v>
      </x:c>
      <x:c r="B2161" s="13" t="str">
        <x:v>Trier les éléments détachés</x:v>
      </x:c>
      <x:c r="C2161" s="13" t="str">
        <x:v>Trophées</x:v>
      </x:c>
      <x:c r="D2161" s="13" t="str">
        <x:v>Gestes de l’atelier</x:v>
      </x:c>
      <x:c r="E2161" s="13" t="str">
        <x:v>Lire Trophées</x:v>
      </x:c>
      <x:c r="F2161" s="13" t="str">
        <x:v>Reconstitution documentée V4 — nouvelle rédaction V5</x:v>
      </x:c>
      <x:c r="G2161" s="15" t="n">
        <x:v>13</x:v>
      </x:c>
      <x:c r="H2161" s="15" t="n">
        <x:v>33</x:v>
      </x:c>
    </x:row>
    <x:row r="2162" ht="52" customHeight="1">
      <x:c r="A2162" s="13" t="str">
        <x:v>TR-A029</x:v>
      </x:c>
      <x:c r="B2162" s="13" t="str">
        <x:v>Appliquer le film fictif</x:v>
      </x:c>
      <x:c r="C2162" s="13" t="str">
        <x:v>Trophées</x:v>
      </x:c>
      <x:c r="D2162" s="13" t="str">
        <x:v>Gestes de l’atelier</x:v>
      </x:c>
      <x:c r="E2162" s="13" t="str">
        <x:v>Lire Trophées</x:v>
      </x:c>
      <x:c r="F2162" s="13" t="str">
        <x:v>Reconstitution documentée V4 — nouvelle rédaction V5</x:v>
      </x:c>
      <x:c r="G2162" s="15" t="n">
        <x:v>13</x:v>
      </x:c>
      <x:c r="H2162" s="15" t="n">
        <x:v>34</x:v>
      </x:c>
    </x:row>
    <x:row r="2163" ht="52" customHeight="1">
      <x:c r="A2163" s="13" t="str">
        <x:v>TR-A030</x:v>
      </x:c>
      <x:c r="B2163" s="13" t="str">
        <x:v>Comparer avant et après</x:v>
      </x:c>
      <x:c r="C2163" s="13" t="str">
        <x:v>Trophées</x:v>
      </x:c>
      <x:c r="D2163" s="13" t="str">
        <x:v>Gestes de l’atelier</x:v>
      </x:c>
      <x:c r="E2163" s="13" t="str">
        <x:v>Lire Trophées</x:v>
      </x:c>
      <x:c r="F2163" s="13" t="str">
        <x:v>Reconstitution documentée V4 — nouvelle rédaction V5</x:v>
      </x:c>
      <x:c r="G2163" s="15" t="n">
        <x:v>13</x:v>
      </x:c>
      <x:c r="H2163" s="15" t="n">
        <x:v>35</x:v>
      </x:c>
    </x:row>
    <x:row r="2164" ht="52" customHeight="1">
      <x:c r="A2164" s="13" t="str">
        <x:v>TR-A031</x:v>
      </x:c>
      <x:c r="B2164" s="13" t="str">
        <x:v>Choisir les contacts</x:v>
      </x:c>
      <x:c r="C2164" s="13" t="str">
        <x:v>Trophées</x:v>
      </x:c>
      <x:c r="D2164" s="13" t="str">
        <x:v>Gestes de l’atelier</x:v>
      </x:c>
      <x:c r="E2164" s="13" t="str">
        <x:v>Lire Trophées</x:v>
      </x:c>
      <x:c r="F2164" s="13" t="str">
        <x:v>Reconstitution documentée V4 — nouvelle rédaction V5</x:v>
      </x:c>
      <x:c r="G2164" s="15" t="n">
        <x:v>13</x:v>
      </x:c>
      <x:c r="H2164" s="15" t="n">
        <x:v>36</x:v>
      </x:c>
    </x:row>
    <x:row r="2165" ht="52" customHeight="1">
      <x:c r="A2165" s="13" t="str">
        <x:v>TR-A032</x:v>
      </x:c>
      <x:c r="B2165" s="13" t="str">
        <x:v>Régler la hauteur</x:v>
      </x:c>
      <x:c r="C2165" s="13" t="str">
        <x:v>Trophées</x:v>
      </x:c>
      <x:c r="D2165" s="13" t="str">
        <x:v>Gestes de l’atelier</x:v>
      </x:c>
      <x:c r="E2165" s="13" t="str">
        <x:v>Lire Trophées</x:v>
      </x:c>
      <x:c r="F2165" s="13" t="str">
        <x:v>Reconstitution documentée V4 — nouvelle rédaction V5</x:v>
      </x:c>
      <x:c r="G2165" s="15" t="n">
        <x:v>13</x:v>
      </x:c>
      <x:c r="H2165" s="15" t="n">
        <x:v>37</x:v>
      </x:c>
    </x:row>
    <x:row r="2166" ht="52" customHeight="1">
      <x:c r="A2166" s="13" t="str">
        <x:v>TR-A033</x:v>
      </x:c>
      <x:c r="B2166" s="13" t="str">
        <x:v>Aligner les motifs</x:v>
      </x:c>
      <x:c r="C2166" s="13" t="str">
        <x:v>Trophées</x:v>
      </x:c>
      <x:c r="D2166" s="13" t="str">
        <x:v>Gestes de l’atelier</x:v>
      </x:c>
      <x:c r="E2166" s="13" t="str">
        <x:v>Lire Trophées</x:v>
      </x:c>
      <x:c r="F2166" s="13" t="str">
        <x:v>Reconstitution documentée V4 — nouvelle rédaction V5</x:v>
      </x:c>
      <x:c r="G2166" s="15" t="n">
        <x:v>13</x:v>
      </x:c>
      <x:c r="H2166" s="15" t="n">
        <x:v>38</x:v>
      </x:c>
    </x:row>
    <x:row r="2167" ht="52" customHeight="1">
      <x:c r="A2167" s="13" t="str">
        <x:v>TR-A034</x:v>
      </x:c>
      <x:c r="B2167" s="13" t="str">
        <x:v>Vérifier les dégagements</x:v>
      </x:c>
      <x:c r="C2167" s="13" t="str">
        <x:v>Trophées</x:v>
      </x:c>
      <x:c r="D2167" s="13" t="str">
        <x:v>Gestes de l’atelier</x:v>
      </x:c>
      <x:c r="E2167" s="13" t="str">
        <x:v>Lire Trophées</x:v>
      </x:c>
      <x:c r="F2167" s="13" t="str">
        <x:v>Reconstitution documentée V4 — nouvelle rédaction V5</x:v>
      </x:c>
      <x:c r="G2167" s="15" t="n">
        <x:v>13</x:v>
      </x:c>
      <x:c r="H2167" s="15" t="n">
        <x:v>39</x:v>
      </x:c>
    </x:row>
    <x:row r="2168" ht="52" customHeight="1">
      <x:c r="A2168" s="13" t="str">
        <x:v>TR-A035</x:v>
      </x:c>
      <x:c r="B2168" s="13" t="str">
        <x:v>Tester la stabilité de jeu</x:v>
      </x:c>
      <x:c r="C2168" s="13" t="str">
        <x:v>Trophées</x:v>
      </x:c>
      <x:c r="D2168" s="13" t="str">
        <x:v>Gestes de l’atelier</x:v>
      </x:c>
      <x:c r="E2168" s="13" t="str">
        <x:v>Lire Trophées</x:v>
      </x:c>
      <x:c r="F2168" s="13" t="str">
        <x:v>Reconstitution documentée V4 — nouvelle rédaction V5</x:v>
      </x:c>
      <x:c r="G2168" s="15" t="n">
        <x:v>13</x:v>
      </x:c>
      <x:c r="H2168" s="15" t="n">
        <x:v>40</x:v>
      </x:c>
    </x:row>
    <x:row r="2169" ht="52" customHeight="1">
      <x:c r="A2169" s="13" t="str">
        <x:v>TR-A036</x:v>
      </x:c>
      <x:c r="B2169" s="13" t="str">
        <x:v>Verrouiller la configuration</x:v>
      </x:c>
      <x:c r="C2169" s="13" t="str">
        <x:v>Trophées</x:v>
      </x:c>
      <x:c r="D2169" s="13" t="str">
        <x:v>Gestes de l’atelier</x:v>
      </x:c>
      <x:c r="E2169" s="13" t="str">
        <x:v>Lire Trophées</x:v>
      </x:c>
      <x:c r="F2169" s="13" t="str">
        <x:v>Reconstitution documentée V4 — nouvelle rédaction V5</x:v>
      </x:c>
      <x:c r="G2169" s="15" t="n">
        <x:v>13</x:v>
      </x:c>
      <x:c r="H2169" s="15" t="n">
        <x:v>41</x:v>
      </x:c>
    </x:row>
    <x:row r="2170" ht="52" customHeight="1">
      <x:c r="A2170" s="13" t="str">
        <x:v>TR-A037</x:v>
      </x:c>
      <x:c r="B2170" s="13" t="str">
        <x:v>Étaler les fragments autorisés</x:v>
      </x:c>
      <x:c r="C2170" s="13" t="str">
        <x:v>Trophées</x:v>
      </x:c>
      <x:c r="D2170" s="13" t="str">
        <x:v>Gestes de l’atelier</x:v>
      </x:c>
      <x:c r="E2170" s="13" t="str">
        <x:v>Lire Trophées</x:v>
      </x:c>
      <x:c r="F2170" s="13" t="str">
        <x:v>Reconstitution documentée V4 — nouvelle rédaction V5</x:v>
      </x:c>
      <x:c r="G2170" s="15" t="n">
        <x:v>13</x:v>
      </x:c>
      <x:c r="H2170" s="15" t="n">
        <x:v>42</x:v>
      </x:c>
    </x:row>
    <x:row r="2171" ht="52" customHeight="1">
      <x:c r="A2171" s="13" t="str">
        <x:v>TR-A038</x:v>
      </x:c>
      <x:c r="B2171" s="13" t="str">
        <x:v>Comparer les contours</x:v>
      </x:c>
      <x:c r="C2171" s="13" t="str">
        <x:v>Trophées</x:v>
      </x:c>
      <x:c r="D2171" s="13" t="str">
        <x:v>Gestes de l’atelier</x:v>
      </x:c>
      <x:c r="E2171" s="13" t="str">
        <x:v>Lire Trophées</x:v>
      </x:c>
      <x:c r="F2171" s="13" t="str">
        <x:v>Reconstitution documentée V4 — nouvelle rédaction V5</x:v>
      </x:c>
      <x:c r="G2171" s="15" t="n">
        <x:v>13</x:v>
      </x:c>
      <x:c r="H2171" s="15" t="n">
        <x:v>43</x:v>
      </x:c>
    </x:row>
    <x:row r="2172" ht="52" customHeight="1">
      <x:c r="A2172" s="13" t="str">
        <x:v>TR-A039</x:v>
      </x:c>
      <x:c r="B2172" s="13" t="str">
        <x:v>Orienter la pièce de raccord</x:v>
      </x:c>
      <x:c r="C2172" s="13" t="str">
        <x:v>Trophées</x:v>
      </x:c>
      <x:c r="D2172" s="13" t="str">
        <x:v>Gestes de l’atelier</x:v>
      </x:c>
      <x:c r="E2172" s="13" t="str">
        <x:v>Lire Trophées</x:v>
      </x:c>
      <x:c r="F2172" s="13" t="str">
        <x:v>Reconstitution documentée V4 — nouvelle rédaction V5</x:v>
      </x:c>
      <x:c r="G2172" s="15" t="n">
        <x:v>13</x:v>
      </x:c>
      <x:c r="H2172" s="15" t="n">
        <x:v>44</x:v>
      </x:c>
    </x:row>
    <x:row r="2173" ht="52" customHeight="1">
      <x:c r="A2173" s="13" t="str">
        <x:v>TR-A040</x:v>
      </x:c>
      <x:c r="B2173" s="13" t="str">
        <x:v>Assembler sur support réversible</x:v>
      </x:c>
      <x:c r="C2173" s="13" t="str">
        <x:v>Trophées</x:v>
      </x:c>
      <x:c r="D2173" s="13" t="str">
        <x:v>Gestes de l’atelier</x:v>
      </x:c>
      <x:c r="E2173" s="13" t="str">
        <x:v>Lire Trophées</x:v>
      </x:c>
      <x:c r="F2173" s="13" t="str">
        <x:v>Reconstitution documentée V4 — nouvelle rédaction V5</x:v>
      </x:c>
      <x:c r="G2173" s="15" t="n">
        <x:v>13</x:v>
      </x:c>
      <x:c r="H2173" s="15" t="n">
        <x:v>45</x:v>
      </x:c>
    </x:row>
    <x:row r="2174" ht="52" customHeight="1">
      <x:c r="A2174" s="13" t="str">
        <x:v>TR-A041</x:v>
      </x:c>
      <x:c r="B2174" s="13" t="str">
        <x:v>Distinguer ajout et original</x:v>
      </x:c>
      <x:c r="C2174" s="13" t="str">
        <x:v>Trophées</x:v>
      </x:c>
      <x:c r="D2174" s="13" t="str">
        <x:v>Gestes de l’atelier</x:v>
      </x:c>
      <x:c r="E2174" s="13" t="str">
        <x:v>Lire Trophées</x:v>
      </x:c>
      <x:c r="F2174" s="13" t="str">
        <x:v>Reconstitution documentée V4 — nouvelle rédaction V5</x:v>
      </x:c>
      <x:c r="G2174" s="15" t="n">
        <x:v>13</x:v>
      </x:c>
      <x:c r="H2174" s="15" t="n">
        <x:v>46</x:v>
      </x:c>
    </x:row>
    <x:row r="2175" ht="52" customHeight="1">
      <x:c r="A2175" s="13" t="str">
        <x:v>TR-A042</x:v>
      </x:c>
      <x:c r="B2175" s="13" t="str">
        <x:v>Documenter les lacunes</x:v>
      </x:c>
      <x:c r="C2175" s="13" t="str">
        <x:v>Trophées</x:v>
      </x:c>
      <x:c r="D2175" s="13" t="str">
        <x:v>Gestes de l’atelier</x:v>
      </x:c>
      <x:c r="E2175" s="13" t="str">
        <x:v>Lire Trophées</x:v>
      </x:c>
      <x:c r="F2175" s="13" t="str">
        <x:v>Reconstitution documentée V4 — nouvelle rédaction V5</x:v>
      </x:c>
      <x:c r="G2175" s="15" t="n">
        <x:v>13</x:v>
      </x:c>
      <x:c r="H2175" s="15" t="n">
        <x:v>47</x:v>
      </x:c>
    </x:row>
    <x:row r="2176" ht="52" customHeight="1">
      <x:c r="A2176" s="13" t="str">
        <x:v>TR-A043</x:v>
      </x:c>
      <x:c r="B2176" s="13" t="str">
        <x:v>Essayer trois socles</x:v>
      </x:c>
      <x:c r="C2176" s="13" t="str">
        <x:v>Trophées</x:v>
      </x:c>
      <x:c r="D2176" s="13" t="str">
        <x:v>Gestes de l’atelier</x:v>
      </x:c>
      <x:c r="E2176" s="13" t="str">
        <x:v>Lire Trophées</x:v>
      </x:c>
      <x:c r="F2176" s="13" t="str">
        <x:v>Reconstitution documentée V4 — nouvelle rédaction V5</x:v>
      </x:c>
      <x:c r="G2176" s="15" t="n">
        <x:v>13</x:v>
      </x:c>
      <x:c r="H2176" s="15" t="n">
        <x:v>48</x:v>
      </x:c>
    </x:row>
    <x:row r="2177" ht="52" customHeight="1">
      <x:c r="A2177" s="13" t="str">
        <x:v>TR-A044</x:v>
      </x:c>
      <x:c r="B2177" s="13" t="str">
        <x:v>Placer les tiges prévues</x:v>
      </x:c>
      <x:c r="C2177" s="13" t="str">
        <x:v>Trophées</x:v>
      </x:c>
      <x:c r="D2177" s="13" t="str">
        <x:v>Gestes de l’atelier</x:v>
      </x:c>
      <x:c r="E2177" s="13" t="str">
        <x:v>Lire Trophées</x:v>
      </x:c>
      <x:c r="F2177" s="13" t="str">
        <x:v>Reconstitution documentée V4 — nouvelle rédaction V5</x:v>
      </x:c>
      <x:c r="G2177" s="15" t="n">
        <x:v>13</x:v>
      </x:c>
      <x:c r="H2177" s="15" t="n">
        <x:v>49</x:v>
      </x:c>
    </x:row>
    <x:row r="2178" ht="52" customHeight="1">
      <x:c r="A2178" s="13" t="str">
        <x:v>TR-A045</x:v>
      </x:c>
      <x:c r="B2178" s="13" t="str">
        <x:v>Régler le centre visuel</x:v>
      </x:c>
      <x:c r="C2178" s="13" t="str">
        <x:v>Trophées</x:v>
      </x:c>
      <x:c r="D2178" s="13" t="str">
        <x:v>Gestes de l’atelier</x:v>
      </x:c>
      <x:c r="E2178" s="13" t="str">
        <x:v>Lire Trophées</x:v>
      </x:c>
      <x:c r="F2178" s="13" t="str">
        <x:v>Reconstitution documentée V4 — nouvelle rédaction V5</x:v>
      </x:c>
      <x:c r="G2178" s="15" t="n">
        <x:v>13</x:v>
      </x:c>
      <x:c r="H2178" s="15" t="n">
        <x:v>50</x:v>
      </x:c>
    </x:row>
    <x:row r="2179" ht="52" customHeight="1">
      <x:c r="A2179" s="13" t="str">
        <x:v>TR-A046</x:v>
      </x:c>
      <x:c r="B2179" s="13" t="str">
        <x:v>Tester le passage du meuble</x:v>
      </x:c>
      <x:c r="C2179" s="13" t="str">
        <x:v>Trophées</x:v>
      </x:c>
      <x:c r="D2179" s="13" t="str">
        <x:v>Gestes de l’atelier</x:v>
      </x:c>
      <x:c r="E2179" s="13" t="str">
        <x:v>Lire Trophées</x:v>
      </x:c>
      <x:c r="F2179" s="13" t="str">
        <x:v>Reconstitution documentée V4 — nouvelle rédaction V5</x:v>
      </x:c>
      <x:c r="G2179" s="15" t="n">
        <x:v>13</x:v>
      </x:c>
      <x:c r="H2179" s="15" t="n">
        <x:v>51</x:v>
      </x:c>
    </x:row>
    <x:row r="2180" ht="52" customHeight="1">
      <x:c r="A2180" s="13" t="str">
        <x:v>TR-A047</x:v>
      </x:c>
      <x:c r="B2180" s="13" t="str">
        <x:v>Fixer les éléments décoratifs</x:v>
      </x:c>
      <x:c r="C2180" s="13" t="str">
        <x:v>Trophées</x:v>
      </x:c>
      <x:c r="D2180" s="13" t="str">
        <x:v>Gestes de l’atelier</x:v>
      </x:c>
      <x:c r="E2180" s="13" t="str">
        <x:v>Lire Trophées</x:v>
      </x:c>
      <x:c r="F2180" s="13" t="str">
        <x:v>Reconstitution documentée V4 — nouvelle rédaction V5</x:v>
      </x:c>
      <x:c r="G2180" s="15" t="n">
        <x:v>13</x:v>
      </x:c>
      <x:c r="H2180" s="15" t="n">
        <x:v>52</x:v>
      </x:c>
    </x:row>
    <x:row r="2181" ht="52" customHeight="1">
      <x:c r="A2181" s="13" t="str">
        <x:v>TR-A048</x:v>
      </x:c>
      <x:c r="B2181" s="13" t="str">
        <x:v>Confirmer le support</x:v>
      </x:c>
      <x:c r="C2181" s="13" t="str">
        <x:v>Trophées</x:v>
      </x:c>
      <x:c r="D2181" s="13" t="str">
        <x:v>Gestes de l’atelier</x:v>
      </x:c>
      <x:c r="E2181" s="13" t="str">
        <x:v>Lire Trophées</x:v>
      </x:c>
      <x:c r="F2181" s="13" t="str">
        <x:v>Reconstitution documentée V4 — nouvelle rédaction V5</x:v>
      </x:c>
      <x:c r="G2181" s="15" t="n">
        <x:v>13</x:v>
      </x:c>
      <x:c r="H2181" s="15" t="n">
        <x:v>53</x:v>
      </x:c>
    </x:row>
    <x:row r="2182" ht="52" customHeight="1">
      <x:c r="A2182" s="13" t="str">
        <x:v>TR-A049</x:v>
      </x:c>
      <x:c r="B2182" s="13" t="str">
        <x:v>Choisir le format de plaque</x:v>
      </x:c>
      <x:c r="C2182" s="13" t="str">
        <x:v>Trophées</x:v>
      </x:c>
      <x:c r="D2182" s="13" t="str">
        <x:v>Gestes de l’atelier</x:v>
      </x:c>
      <x:c r="E2182" s="13" t="str">
        <x:v>Lire Trophées</x:v>
      </x:c>
      <x:c r="F2182" s="13" t="str">
        <x:v>Reconstitution documentée V4 — nouvelle rédaction V5</x:v>
      </x:c>
      <x:c r="G2182" s="15" t="n">
        <x:v>13</x:v>
      </x:c>
      <x:c r="H2182" s="15" t="n">
        <x:v>54</x:v>
      </x:c>
    </x:row>
    <x:row r="2183" ht="52" customHeight="1">
      <x:c r="A2183" s="13" t="str">
        <x:v>TR-A050</x:v>
      </x:c>
      <x:c r="B2183" s="13" t="str">
        <x:v>Ordonner les informations</x:v>
      </x:c>
      <x:c r="C2183" s="13" t="str">
        <x:v>Trophées</x:v>
      </x:c>
      <x:c r="D2183" s="13" t="str">
        <x:v>Gestes de l’atelier</x:v>
      </x:c>
      <x:c r="E2183" s="13" t="str">
        <x:v>Lire Trophées</x:v>
      </x:c>
      <x:c r="F2183" s="13" t="str">
        <x:v>Reconstitution documentée V4 — nouvelle rédaction V5</x:v>
      </x:c>
      <x:c r="G2183" s="15" t="n">
        <x:v>13</x:v>
      </x:c>
      <x:c r="H2183" s="15" t="n">
        <x:v>55</x:v>
      </x:c>
    </x:row>
    <x:row r="2184" ht="52" customHeight="1">
      <x:c r="A2184" s="13" t="str">
        <x:v>TR-A051</x:v>
      </x:c>
      <x:c r="B2184" s="13" t="str">
        <x:v>Choisir une attribution</x:v>
      </x:c>
      <x:c r="C2184" s="13" t="str">
        <x:v>Trophées</x:v>
      </x:c>
      <x:c r="D2184" s="13" t="str">
        <x:v>Gestes de l’atelier</x:v>
      </x:c>
      <x:c r="E2184" s="13" t="str">
        <x:v>Lire Trophées</x:v>
      </x:c>
      <x:c r="F2184" s="13" t="str">
        <x:v>Reconstitution documentée V4 — nouvelle rédaction V5</x:v>
      </x:c>
      <x:c r="G2184" s="15" t="n">
        <x:v>13</x:v>
      </x:c>
      <x:c r="H2184" s="15" t="n">
        <x:v>56</x:v>
      </x:c>
    </x:row>
    <x:row r="2185" ht="52" customHeight="1">
      <x:c r="A2185" s="13" t="str">
        <x:v>TR-A052</x:v>
      </x:c>
      <x:c r="B2185" s="13" t="str">
        <x:v>Tracer les segments assistés</x:v>
      </x:c>
      <x:c r="C2185" s="13" t="str">
        <x:v>Trophées</x:v>
      </x:c>
      <x:c r="D2185" s="13" t="str">
        <x:v>Gestes de l’atelier</x:v>
      </x:c>
      <x:c r="E2185" s="13" t="str">
        <x:v>Lire Trophées</x:v>
      </x:c>
      <x:c r="F2185" s="13" t="str">
        <x:v>Reconstitution documentée V4 — nouvelle rédaction V5</x:v>
      </x:c>
      <x:c r="G2185" s="15" t="n">
        <x:v>13</x:v>
      </x:c>
      <x:c r="H2185" s="15" t="n">
        <x:v>57</x:v>
      </x:c>
    </x:row>
    <x:row r="2186" ht="52" customHeight="1">
      <x:c r="A2186" s="13" t="str">
        <x:v>TR-A053</x:v>
      </x:c>
      <x:c r="B2186" s="13" t="str">
        <x:v>Relire à distance de visite</x:v>
      </x:c>
      <x:c r="C2186" s="13" t="str">
        <x:v>Trophées</x:v>
      </x:c>
      <x:c r="D2186" s="13" t="str">
        <x:v>Gestes de l’atelier</x:v>
      </x:c>
      <x:c r="E2186" s="13" t="str">
        <x:v>Lire Trophées</x:v>
      </x:c>
      <x:c r="F2186" s="13" t="str">
        <x:v>Reconstitution documentée V4 — nouvelle rédaction V5</x:v>
      </x:c>
      <x:c r="G2186" s="15" t="n">
        <x:v>13</x:v>
      </x:c>
      <x:c r="H2186" s="15" t="n">
        <x:v>58</x:v>
      </x:c>
    </x:row>
    <x:row r="2187" ht="52" customHeight="1">
      <x:c r="A2187" s="13" t="str">
        <x:v>TR-A054</x:v>
      </x:c>
      <x:c r="B2187" s="13" t="str">
        <x:v>Poser la plaque amovible</x:v>
      </x:c>
      <x:c r="C2187" s="13" t="str">
        <x:v>Trophées</x:v>
      </x:c>
      <x:c r="D2187" s="13" t="str">
        <x:v>Gestes de l’atelier</x:v>
      </x:c>
      <x:c r="E2187" s="13" t="str">
        <x:v>Lire Trophées</x:v>
      </x:c>
      <x:c r="F2187" s="13" t="str">
        <x:v>Reconstitution documentée V4 — nouvelle rédaction V5</x:v>
      </x:c>
      <x:c r="G2187" s="15" t="n">
        <x:v>13</x:v>
      </x:c>
      <x:c r="H2187" s="15" t="n">
        <x:v>59</x:v>
      </x:c>
    </x:row>
    <x:row r="2188" ht="52" customHeight="1">
      <x:c r="A2188" s="13" t="str">
        <x:v>TR-A055</x:v>
      </x:c>
      <x:c r="B2188" s="13" t="str">
        <x:v>Faire apparaître un relief</x:v>
      </x:c>
      <x:c r="C2188" s="13" t="str">
        <x:v>Trophées</x:v>
      </x:c>
      <x:c r="D2188" s="13" t="str">
        <x:v>Gestes de l’atelier</x:v>
      </x:c>
      <x:c r="E2188" s="13" t="str">
        <x:v>Lire Trophées</x:v>
      </x:c>
      <x:c r="F2188" s="13" t="str">
        <x:v>Reconstitution documentée V4 — nouvelle rédaction V5</x:v>
      </x:c>
      <x:c r="G2188" s="15" t="n">
        <x:v>13</x:v>
      </x:c>
      <x:c r="H2188" s="15" t="n">
        <x:v>60</x:v>
      </x:c>
    </x:row>
    <x:row r="2189" ht="52" customHeight="1">
      <x:c r="A2189" s="13" t="str">
        <x:v>TR-A056</x:v>
      </x:c>
      <x:c r="B2189" s="13" t="str">
        <x:v>Superposer un calque</x:v>
      </x:c>
      <x:c r="C2189" s="13" t="str">
        <x:v>Trophées</x:v>
      </x:c>
      <x:c r="D2189" s="13" t="str">
        <x:v>Gestes de l’atelier</x:v>
      </x:c>
      <x:c r="E2189" s="13" t="str">
        <x:v>Lire Trophées</x:v>
      </x:c>
      <x:c r="F2189" s="13" t="str">
        <x:v>Reconstitution documentée V4 — nouvelle rédaction V5</x:v>
      </x:c>
      <x:c r="G2189" s="15" t="n">
        <x:v>13</x:v>
      </x:c>
      <x:c r="H2189" s="15" t="n">
        <x:v>61</x:v>
      </x:c>
    </x:row>
    <x:row r="2190" ht="52" customHeight="1">
      <x:c r="A2190" s="13" t="str">
        <x:v>TR-A057</x:v>
      </x:c>
      <x:c r="B2190" s="13" t="str">
        <x:v>Suivre une rayure interrompue</x:v>
      </x:c>
      <x:c r="C2190" s="13" t="str">
        <x:v>Trophées</x:v>
      </x:c>
      <x:c r="D2190" s="13" t="str">
        <x:v>Gestes de l’atelier</x:v>
      </x:c>
      <x:c r="E2190" s="13" t="str">
        <x:v>Lire Trophées</x:v>
      </x:c>
      <x:c r="F2190" s="13" t="str">
        <x:v>Reconstitution documentée V4 — nouvelle rédaction V5</x:v>
      </x:c>
      <x:c r="G2190" s="15" t="n">
        <x:v>13</x:v>
      </x:c>
      <x:c r="H2190" s="15" t="n">
        <x:v>62</x:v>
      </x:c>
    </x:row>
    <x:row r="2191" ht="52" customHeight="1">
      <x:c r="A2191" s="13" t="str">
        <x:v>TR-A058</x:v>
      </x:c>
      <x:c r="B2191" s="13" t="str">
        <x:v>Comparer le sens de l’impact</x:v>
      </x:c>
      <x:c r="C2191" s="13" t="str">
        <x:v>Trophées</x:v>
      </x:c>
      <x:c r="D2191" s="13" t="str">
        <x:v>Gestes de l’atelier</x:v>
      </x:c>
      <x:c r="E2191" s="13" t="str">
        <x:v>Lire Trophées</x:v>
      </x:c>
      <x:c r="F2191" s="13" t="str">
        <x:v>Reconstitution documentée V4 — nouvelle rédaction V5</x:v>
      </x:c>
      <x:c r="G2191" s="15" t="n">
        <x:v>13</x:v>
      </x:c>
      <x:c r="H2191" s="15" t="n">
        <x:v>63</x:v>
      </x:c>
    </x:row>
    <x:row r="2192" ht="52" customHeight="1">
      <x:c r="A2192" s="13" t="str">
        <x:v>TR-A059</x:v>
      </x:c>
      <x:c r="B2192" s="13" t="str">
        <x:v>Associer trace et lieu</x:v>
      </x:c>
      <x:c r="C2192" s="13" t="str">
        <x:v>Trophées</x:v>
      </x:c>
      <x:c r="D2192" s="13" t="str">
        <x:v>Gestes de l’atelier</x:v>
      </x:c>
      <x:c r="E2192" s="13" t="str">
        <x:v>Lire Trophées</x:v>
      </x:c>
      <x:c r="F2192" s="13" t="str">
        <x:v>Reconstitution documentée V4 — nouvelle rédaction V5</x:v>
      </x:c>
      <x:c r="G2192" s="15" t="n">
        <x:v>13</x:v>
      </x:c>
      <x:c r="H2192" s="15" t="n">
        <x:v>64</x:v>
      </x:c>
    </x:row>
    <x:row r="2193" ht="52" customHeight="1">
      <x:c r="A2193" s="13" t="str">
        <x:v>TR-A060</x:v>
      </x:c>
      <x:c r="B2193" s="13" t="str">
        <x:v>Séparer observation et interprétation</x:v>
      </x:c>
      <x:c r="C2193" s="13" t="str">
        <x:v>Trophées</x:v>
      </x:c>
      <x:c r="D2193" s="13" t="str">
        <x:v>Gestes de l’atelier</x:v>
      </x:c>
      <x:c r="E2193" s="13" t="str">
        <x:v>Lire Trophées</x:v>
      </x:c>
      <x:c r="F2193" s="13" t="str">
        <x:v>Reconstitution documentée V4 — nouvelle rédaction V5</x:v>
      </x:c>
      <x:c r="G2193" s="15" t="n">
        <x:v>13</x:v>
      </x:c>
      <x:c r="H2193" s="15" t="n">
        <x:v>65</x:v>
      </x:c>
    </x:row>
    <x:row r="2194" ht="52" customHeight="1">
      <x:c r="A2194" s="13" t="str">
        <x:v>TR-A061</x:v>
      </x:c>
      <x:c r="B2194" s="13" t="str">
        <x:v>Placer les objets témoins</x:v>
      </x:c>
      <x:c r="C2194" s="13" t="str">
        <x:v>Trophées</x:v>
      </x:c>
      <x:c r="D2194" s="13" t="str">
        <x:v>Gestes de l’atelier</x:v>
      </x:c>
      <x:c r="E2194" s="13" t="str">
        <x:v>Lire Trophées</x:v>
      </x:c>
      <x:c r="F2194" s="13" t="str">
        <x:v>Reconstitution documentée V4 — nouvelle rédaction V5</x:v>
      </x:c>
      <x:c r="G2194" s="15" t="n">
        <x:v>13</x:v>
      </x:c>
      <x:c r="H2194" s="15" t="n">
        <x:v>66</x:v>
      </x:c>
    </x:row>
    <x:row r="2195" ht="52" customHeight="1">
      <x:c r="A2195" s="13" t="str">
        <x:v>TR-A062</x:v>
      </x:c>
      <x:c r="B2195" s="13" t="str">
        <x:v>Aligner la chronologie</x:v>
      </x:c>
      <x:c r="C2195" s="13" t="str">
        <x:v>Trophées</x:v>
      </x:c>
      <x:c r="D2195" s="13" t="str">
        <x:v>Gestes de l’atelier</x:v>
      </x:c>
      <x:c r="E2195" s="13" t="str">
        <x:v>Lire Trophées</x:v>
      </x:c>
      <x:c r="F2195" s="13" t="str">
        <x:v>Reconstitution documentée V4 — nouvelle rédaction V5</x:v>
      </x:c>
      <x:c r="G2195" s="15" t="n">
        <x:v>13</x:v>
      </x:c>
      <x:c r="H2195" s="15" t="n">
        <x:v>67</x:v>
      </x:c>
    </x:row>
    <x:row r="2196" ht="52" customHeight="1">
      <x:c r="A2196" s="13" t="str">
        <x:v>TR-A063</x:v>
      </x:c>
      <x:c r="B2196" s="13" t="str">
        <x:v>Écouter depuis le bon objet</x:v>
      </x:c>
      <x:c r="C2196" s="13" t="str">
        <x:v>Trophées</x:v>
      </x:c>
      <x:c r="D2196" s="13" t="str">
        <x:v>Gestes de l’atelier</x:v>
      </x:c>
      <x:c r="E2196" s="13" t="str">
        <x:v>Lire Trophées</x:v>
      </x:c>
      <x:c r="F2196" s="13" t="str">
        <x:v>Reconstitution documentée V4 — nouvelle rédaction V5</x:v>
      </x:c>
      <x:c r="G2196" s="15" t="n">
        <x:v>13</x:v>
      </x:c>
      <x:c r="H2196" s="15" t="n">
        <x:v>68</x:v>
      </x:c>
    </x:row>
    <x:row r="2197" ht="52" customHeight="1">
      <x:c r="A2197" s="13" t="str">
        <x:v>TR-A064</x:v>
      </x:c>
      <x:c r="B2197" s="13" t="str">
        <x:v>Rapprocher deux marques</x:v>
      </x:c>
      <x:c r="C2197" s="13" t="str">
        <x:v>Trophées</x:v>
      </x:c>
      <x:c r="D2197" s="13" t="str">
        <x:v>Gestes de l’atelier</x:v>
      </x:c>
      <x:c r="E2197" s="13" t="str">
        <x:v>Lire Trophées</x:v>
      </x:c>
      <x:c r="F2197" s="13" t="str">
        <x:v>Reconstitution documentée V4 — nouvelle rédaction V5</x:v>
      </x:c>
      <x:c r="G2197" s="15" t="n">
        <x:v>13</x:v>
      </x:c>
      <x:c r="H2197" s="15" t="n">
        <x:v>69</x:v>
      </x:c>
    </x:row>
    <x:row r="2198" ht="52" customHeight="1">
      <x:c r="A2198" s="13" t="str">
        <x:v>TR-A065</x:v>
      </x:c>
      <x:c r="B2198" s="13" t="str">
        <x:v>Présenter une contradiction</x:v>
      </x:c>
      <x:c r="C2198" s="13" t="str">
        <x:v>Trophées</x:v>
      </x:c>
      <x:c r="D2198" s="13" t="str">
        <x:v>Gestes de l’atelier</x:v>
      </x:c>
      <x:c r="E2198" s="13" t="str">
        <x:v>Lire Trophées</x:v>
      </x:c>
      <x:c r="F2198" s="13" t="str">
        <x:v>Reconstitution documentée V4 — nouvelle rédaction V5</x:v>
      </x:c>
      <x:c r="G2198" s="15" t="n">
        <x:v>13</x:v>
      </x:c>
      <x:c r="H2198" s="15" t="n">
        <x:v>70</x:v>
      </x:c>
    </x:row>
    <x:row r="2199" ht="52" customHeight="1">
      <x:c r="A2199" s="13" t="str">
        <x:v>TR-A066</x:v>
      </x:c>
      <x:c r="B2199" s="13" t="str">
        <x:v>Composer le récit commun</x:v>
      </x:c>
      <x:c r="C2199" s="13" t="str">
        <x:v>Trophées</x:v>
      </x:c>
      <x:c r="D2199" s="13" t="str">
        <x:v>Gestes de l’atelier</x:v>
      </x:c>
      <x:c r="E2199" s="13" t="str">
        <x:v>Lire Trophées</x:v>
      </x:c>
      <x:c r="F2199" s="13" t="str">
        <x:v>Reconstitution documentée V4 — nouvelle rédaction V5</x:v>
      </x:c>
      <x:c r="G2199" s="15" t="n">
        <x:v>13</x:v>
      </x:c>
      <x:c r="H2199" s="15" t="n">
        <x:v>71</x:v>
      </x:c>
    </x:row>
    <x:row r="2200" ht="52" customHeight="1">
      <x:c r="A2200" s="13" t="str">
        <x:v>TR-A067</x:v>
      </x:c>
      <x:c r="B2200" s="13" t="str">
        <x:v>Ouvrir une niche vide</x:v>
      </x:c>
      <x:c r="C2200" s="13" t="str">
        <x:v>Trophées</x:v>
      </x:c>
      <x:c r="D2200" s="13" t="str">
        <x:v>Gestes de l’atelier</x:v>
      </x:c>
      <x:c r="E2200" s="13" t="str">
        <x:v>Lire Trophées</x:v>
      </x:c>
      <x:c r="F2200" s="13" t="str">
        <x:v>Reconstitution documentée V4 — nouvelle rédaction V5</x:v>
      </x:c>
      <x:c r="G2200" s="15" t="n">
        <x:v>13</x:v>
      </x:c>
      <x:c r="H2200" s="15" t="n">
        <x:v>72</x:v>
      </x:c>
    </x:row>
    <x:row r="2201" ht="52" customHeight="1">
      <x:c r="A2201" s="13" t="str">
        <x:v>TR-A068</x:v>
      </x:c>
      <x:c r="B2201" s="13" t="str">
        <x:v>Déplacer les rails internes</x:v>
      </x:c>
      <x:c r="C2201" s="13" t="str">
        <x:v>Trophées</x:v>
      </x:c>
      <x:c r="D2201" s="13" t="str">
        <x:v>Gestes de l’atelier</x:v>
      </x:c>
      <x:c r="E2201" s="13" t="str">
        <x:v>Lire Trophées</x:v>
      </x:c>
      <x:c r="F2201" s="13" t="str">
        <x:v>Reconstitution documentée V4 — nouvelle rédaction V5</x:v>
      </x:c>
      <x:c r="G2201" s="15" t="n">
        <x:v>13</x:v>
      </x:c>
      <x:c r="H2201" s="15" t="n">
        <x:v>73</x:v>
      </x:c>
    </x:row>
    <x:row r="2202" ht="52" customHeight="1">
      <x:c r="A2202" s="13" t="str">
        <x:v>TR-A069</x:v>
      </x:c>
      <x:c r="B2202" s="13" t="str">
        <x:v>Essayer un volume témoin</x:v>
      </x:c>
      <x:c r="C2202" s="13" t="str">
        <x:v>Trophées</x:v>
      </x:c>
      <x:c r="D2202" s="13" t="str">
        <x:v>Gestes de l’atelier</x:v>
      </x:c>
      <x:c r="E2202" s="13" t="str">
        <x:v>Lire Trophées</x:v>
      </x:c>
      <x:c r="F2202" s="13" t="str">
        <x:v>Reconstitution documentée V4 — nouvelle rédaction V5</x:v>
      </x:c>
      <x:c r="G2202" s="15" t="n">
        <x:v>13</x:v>
      </x:c>
      <x:c r="H2202" s="15" t="n">
        <x:v>74</x:v>
      </x:c>
    </x:row>
    <x:row r="2203" ht="52" customHeight="1">
      <x:c r="A2203" s="13" t="str">
        <x:v>TR-A070</x:v>
      </x:c>
      <x:c r="B2203" s="13" t="str">
        <x:v>Poser le berceau</x:v>
      </x:c>
      <x:c r="C2203" s="13" t="str">
        <x:v>Trophées</x:v>
      </x:c>
      <x:c r="D2203" s="13" t="str">
        <x:v>Gestes de l’atelier</x:v>
      </x:c>
      <x:c r="E2203" s="13" t="str">
        <x:v>Lire Trophées</x:v>
      </x:c>
      <x:c r="F2203" s="13" t="str">
        <x:v>Reconstitution documentée V4 — nouvelle rédaction V5</x:v>
      </x:c>
      <x:c r="G2203" s="15" t="n">
        <x:v>13</x:v>
      </x:c>
      <x:c r="H2203" s="15" t="n">
        <x:v>75</x:v>
      </x:c>
    </x:row>
    <x:row r="2204" ht="52" customHeight="1">
      <x:c r="A2204" s="13" t="str">
        <x:v>TR-A071</x:v>
      </x:c>
      <x:c r="B2204" s="13" t="str">
        <x:v>Fermer puis contrôler</x:v>
      </x:c>
      <x:c r="C2204" s="13" t="str">
        <x:v>Trophées</x:v>
      </x:c>
      <x:c r="D2204" s="13" t="str">
        <x:v>Gestes de l’atelier</x:v>
      </x:c>
      <x:c r="E2204" s="13" t="str">
        <x:v>Lire Trophées</x:v>
      </x:c>
      <x:c r="F2204" s="13" t="str">
        <x:v>Reconstitution documentée V4 — nouvelle rédaction V5</x:v>
      </x:c>
      <x:c r="G2204" s="15" t="n">
        <x:v>13</x:v>
      </x:c>
      <x:c r="H2204" s="15" t="n">
        <x:v>76</x:v>
      </x:c>
    </x:row>
    <x:row r="2205" ht="52" customHeight="1">
      <x:c r="A2205" s="13" t="str">
        <x:v>TR-A072</x:v>
      </x:c>
      <x:c r="B2205" s="13" t="str">
        <x:v>Enregistrer la niche</x:v>
      </x:c>
      <x:c r="C2205" s="13" t="str">
        <x:v>Trophées</x:v>
      </x:c>
      <x:c r="D2205" s="13" t="str">
        <x:v>Gestes de l’atelier</x:v>
      </x:c>
      <x:c r="E2205" s="13" t="str">
        <x:v>Lire Trophées</x:v>
      </x:c>
      <x:c r="F2205" s="13" t="str">
        <x:v>Reconstitution documentée V4 — nouvelle rédaction V5</x:v>
      </x:c>
      <x:c r="G2205" s="15" t="n">
        <x:v>13</x:v>
      </x:c>
      <x:c r="H2205" s="15" t="n">
        <x:v>77</x:v>
      </x:c>
    </x:row>
    <x:row r="2206" ht="52" customHeight="1">
      <x:c r="A2206" s="13" t="str">
        <x:v>TR-A073</x:v>
      </x:c>
      <x:c r="B2206" s="13" t="str">
        <x:v>Choisir une place de galerie</x:v>
      </x:c>
      <x:c r="C2206" s="13" t="str">
        <x:v>Trophées</x:v>
      </x:c>
      <x:c r="D2206" s="13" t="str">
        <x:v>Gestes de l’atelier</x:v>
      </x:c>
      <x:c r="E2206" s="13" t="str">
        <x:v>Lire Trophées</x:v>
      </x:c>
      <x:c r="F2206" s="13" t="str">
        <x:v>Reconstitution documentée V4 — nouvelle rédaction V5</x:v>
      </x:c>
      <x:c r="G2206" s="15" t="n">
        <x:v>13</x:v>
      </x:c>
      <x:c r="H2206" s="15" t="n">
        <x:v>78</x:v>
      </x:c>
    </x:row>
    <x:row r="2207" ht="52" customHeight="1">
      <x:c r="A2207" s="13" t="str">
        <x:v>TR-A074</x:v>
      </x:c>
      <x:c r="B2207" s="13" t="str">
        <x:v>Orienter la prise vers l’entrée</x:v>
      </x:c>
      <x:c r="C2207" s="13" t="str">
        <x:v>Trophées</x:v>
      </x:c>
      <x:c r="D2207" s="13" t="str">
        <x:v>Gestes de l’atelier</x:v>
      </x:c>
      <x:c r="E2207" s="13" t="str">
        <x:v>Lire Trophées</x:v>
      </x:c>
      <x:c r="F2207" s="13" t="str">
        <x:v>Reconstitution documentée V4 — nouvelle rédaction V5</x:v>
      </x:c>
      <x:c r="G2207" s="15" t="n">
        <x:v>13</x:v>
      </x:c>
      <x:c r="H2207" s="15" t="n">
        <x:v>79</x:v>
      </x:c>
    </x:row>
    <x:row r="2208" ht="52" customHeight="1">
      <x:c r="A2208" s="13" t="str">
        <x:v>TR-A075</x:v>
      </x:c>
      <x:c r="B2208" s="13" t="str">
        <x:v>Régler la lumière de bord</x:v>
      </x:c>
      <x:c r="C2208" s="13" t="str">
        <x:v>Trophées</x:v>
      </x:c>
      <x:c r="D2208" s="13" t="str">
        <x:v>Gestes de l’atelier</x:v>
      </x:c>
      <x:c r="E2208" s="13" t="str">
        <x:v>Lire Trophées</x:v>
      </x:c>
      <x:c r="F2208" s="13" t="str">
        <x:v>Reconstitution documentée V4 — nouvelle rédaction V5</x:v>
      </x:c>
      <x:c r="G2208" s="15" t="n">
        <x:v>13</x:v>
      </x:c>
      <x:c r="H2208" s="15" t="n">
        <x:v>80</x:v>
      </x:c>
    </x:row>
    <x:row r="2209" ht="52" customHeight="1">
      <x:c r="A2209" s="13" t="str">
        <x:v>TR-A076</x:v>
      </x:c>
      <x:c r="B2209" s="13" t="str">
        <x:v>Relier le souvenir de mission</x:v>
      </x:c>
      <x:c r="C2209" s="13" t="str">
        <x:v>Trophées</x:v>
      </x:c>
      <x:c r="D2209" s="13" t="str">
        <x:v>Gestes de l’atelier</x:v>
      </x:c>
      <x:c r="E2209" s="13" t="str">
        <x:v>Lire Trophées</x:v>
      </x:c>
      <x:c r="F2209" s="13" t="str">
        <x:v>Reconstitution documentée V4 — nouvelle rédaction V5</x:v>
      </x:c>
      <x:c r="G2209" s="15" t="n">
        <x:v>13</x:v>
      </x:c>
      <x:c r="H2209" s="15" t="n">
        <x:v>81</x:v>
      </x:c>
    </x:row>
    <x:row r="2210" ht="52" customHeight="1">
      <x:c r="A2210" s="13" t="str">
        <x:v>TR-A077</x:v>
      </x:c>
      <x:c r="B2210" s="13" t="str">
        <x:v>Tester le parcours de visite</x:v>
      </x:c>
      <x:c r="C2210" s="13" t="str">
        <x:v>Trophées</x:v>
      </x:c>
      <x:c r="D2210" s="13" t="str">
        <x:v>Gestes de l’atelier</x:v>
      </x:c>
      <x:c r="E2210" s="13" t="str">
        <x:v>Lire Trophées</x:v>
      </x:c>
      <x:c r="F2210" s="13" t="str">
        <x:v>Reconstitution documentée V4 — nouvelle rédaction V5</x:v>
      </x:c>
      <x:c r="G2210" s="15" t="n">
        <x:v>13</x:v>
      </x:c>
      <x:c r="H2210" s="15" t="n">
        <x:v>82</x:v>
      </x:c>
    </x:row>
    <x:row r="2211" ht="52" customHeight="1">
      <x:c r="A2211" s="13" t="str">
        <x:v>TR-A078</x:v>
      </x:c>
      <x:c r="B2211" s="13" t="str">
        <x:v>Préparer un transfert</x:v>
      </x:c>
      <x:c r="C2211" s="13" t="str">
        <x:v>Trophées</x:v>
      </x:c>
      <x:c r="D2211" s="13" t="str">
        <x:v>Gestes de l’atelier</x:v>
      </x:c>
      <x:c r="E2211" s="13" t="str">
        <x:v>Lire Trophées</x:v>
      </x:c>
      <x:c r="F2211" s="13" t="str">
        <x:v>Reconstitution documentée V4 — nouvelle rédaction V5</x:v>
      </x:c>
      <x:c r="G2211" s="15" t="n">
        <x:v>13</x:v>
      </x:c>
      <x:c r="H2211" s="15" t="n">
        <x:v>83</x:v>
      </x:c>
    </x:row>
    <x:row r="2212" ht="52" customHeight="1">
      <x:c r="A2212" s="13" t="str">
        <x:v>TR-A079</x:v>
      </x:c>
      <x:c r="B2212" s="13" t="str">
        <x:v>Choisir l’alcôve locale</x:v>
      </x:c>
      <x:c r="C2212" s="13" t="str">
        <x:v>Trophées</x:v>
      </x:c>
      <x:c r="D2212" s="13" t="str">
        <x:v>Gestes de l’atelier</x:v>
      </x:c>
      <x:c r="E2212" s="13" t="str">
        <x:v>Lire Trophées</x:v>
      </x:c>
      <x:c r="F2212" s="13" t="str">
        <x:v>Reconstitution documentée V4 — nouvelle rédaction V5</x:v>
      </x:c>
      <x:c r="G2212" s="15" t="n">
        <x:v>13</x:v>
      </x:c>
      <x:c r="H2212" s="15" t="n">
        <x:v>84</x:v>
      </x:c>
    </x:row>
    <x:row r="2213" ht="52" customHeight="1">
      <x:c r="A2213" s="13" t="str">
        <x:v>TR-A080</x:v>
      </x:c>
      <x:c r="B2213" s="13" t="str">
        <x:v>Accorder le support au lieu</x:v>
      </x:c>
      <x:c r="C2213" s="13" t="str">
        <x:v>Trophées</x:v>
      </x:c>
      <x:c r="D2213" s="13" t="str">
        <x:v>Gestes de l’atelier</x:v>
      </x:c>
      <x:c r="E2213" s="13" t="str">
        <x:v>Lire Trophées</x:v>
      </x:c>
      <x:c r="F2213" s="13" t="str">
        <x:v>Reconstitution documentée V4 — nouvelle rédaction V5</x:v>
      </x:c>
      <x:c r="G2213" s="15" t="n">
        <x:v>13</x:v>
      </x:c>
      <x:c r="H2213" s="15" t="n">
        <x:v>85</x:v>
      </x:c>
    </x:row>
    <x:row r="2214" ht="52" customHeight="1">
      <x:c r="A2214" s="13" t="str">
        <x:v>TR-A081</x:v>
      </x:c>
      <x:c r="B2214" s="13" t="str">
        <x:v>Déplacer un siège de récit</x:v>
      </x:c>
      <x:c r="C2214" s="13" t="str">
        <x:v>Trophées</x:v>
      </x:c>
      <x:c r="D2214" s="13" t="str">
        <x:v>Gestes de l’atelier</x:v>
      </x:c>
      <x:c r="E2214" s="13" t="str">
        <x:v>Lire Trophées</x:v>
      </x:c>
      <x:c r="F2214" s="13" t="str">
        <x:v>Reconstitution documentée V4 — nouvelle rédaction V5</x:v>
      </x:c>
      <x:c r="G2214" s="15" t="n">
        <x:v>13</x:v>
      </x:c>
      <x:c r="H2214" s="15" t="n">
        <x:v>86</x:v>
      </x:c>
    </x:row>
    <x:row r="2215" ht="52" customHeight="1">
      <x:c r="A2215" s="13" t="str">
        <x:v>TR-A082</x:v>
      </x:c>
      <x:c r="B2215" s="13" t="str">
        <x:v>Préparer une présentation privée</x:v>
      </x:c>
      <x:c r="C2215" s="13" t="str">
        <x:v>Trophées</x:v>
      </x:c>
      <x:c r="D2215" s="13" t="str">
        <x:v>Gestes de l’atelier</x:v>
      </x:c>
      <x:c r="E2215" s="13" t="str">
        <x:v>Lire Trophées</x:v>
      </x:c>
      <x:c r="F2215" s="13" t="str">
        <x:v>Reconstitution documentée V4 — nouvelle rédaction V5</x:v>
      </x:c>
      <x:c r="G2215" s="15" t="n">
        <x:v>13</x:v>
      </x:c>
      <x:c r="H2215" s="15" t="n">
        <x:v>87</x:v>
      </x:c>
    </x:row>
    <x:row r="2216" ht="52" customHeight="1">
      <x:c r="A2216" s="13" t="str">
        <x:v>TR-A083</x:v>
      </x:c>
      <x:c r="B2216" s="13" t="str">
        <x:v>Montrer une trace à un proche</x:v>
      </x:c>
      <x:c r="C2216" s="13" t="str">
        <x:v>Trophées</x:v>
      </x:c>
      <x:c r="D2216" s="13" t="str">
        <x:v>Gestes de l’atelier</x:v>
      </x:c>
      <x:c r="E2216" s="13" t="str">
        <x:v>Lire Trophées</x:v>
      </x:c>
      <x:c r="F2216" s="13" t="str">
        <x:v>Reconstitution documentée V4 — nouvelle rédaction V5</x:v>
      </x:c>
      <x:c r="G2216" s="15" t="n">
        <x:v>13</x:v>
      </x:c>
      <x:c r="H2216" s="15" t="n">
        <x:v>88</x:v>
      </x:c>
    </x:row>
    <x:row r="2217" ht="52" customHeight="1">
      <x:c r="A2217" s="13" t="str">
        <x:v>TR-A084</x:v>
      </x:c>
      <x:c r="B2217" s="13" t="str">
        <x:v>Emballer pour déménager</x:v>
      </x:c>
      <x:c r="C2217" s="13" t="str">
        <x:v>Trophées</x:v>
      </x:c>
      <x:c r="D2217" s="13" t="str">
        <x:v>Gestes de l’atelier</x:v>
      </x:c>
      <x:c r="E2217" s="13" t="str">
        <x:v>Lire Trophées</x:v>
      </x:c>
      <x:c r="F2217" s="13" t="str">
        <x:v>Reconstitution documentée V4 — nouvelle rédaction V5</x:v>
      </x:c>
      <x:c r="G2217" s="15" t="n">
        <x:v>13</x:v>
      </x:c>
      <x:c r="H2217" s="15" t="n">
        <x:v>89</x:v>
      </x:c>
    </x:row>
    <x:row r="2218" ht="52" customHeight="1">
      <x:c r="A2218" s="13" t="str">
        <x:v>TR-A085</x:v>
      </x:c>
      <x:c r="B2218" s="13" t="str">
        <x:v>Présenter la prise au dépôt</x:v>
      </x:c>
      <x:c r="C2218" s="13" t="str">
        <x:v>Trophées</x:v>
      </x:c>
      <x:c r="D2218" s="13" t="str">
        <x:v>Gestes de l’atelier</x:v>
      </x:c>
      <x:c r="E2218" s="13" t="str">
        <x:v>Lire Trophées</x:v>
      </x:c>
      <x:c r="F2218" s="13" t="str">
        <x:v>Reconstitution documentée V4 — nouvelle rédaction V5</x:v>
      </x:c>
      <x:c r="G2218" s="15" t="n">
        <x:v>13</x:v>
      </x:c>
      <x:c r="H2218" s="15" t="n">
        <x:v>90</x:v>
      </x:c>
    </x:row>
    <x:row r="2219" ht="52" customHeight="1">
      <x:c r="A2219" s="13" t="str">
        <x:v>TR-A086</x:v>
      </x:c>
      <x:c r="B2219" s="13" t="str">
        <x:v>Choisir le mode de garde</x:v>
      </x:c>
      <x:c r="C2219" s="13" t="str">
        <x:v>Trophées</x:v>
      </x:c>
      <x:c r="D2219" s="13" t="str">
        <x:v>Gestes de l’atelier</x:v>
      </x:c>
      <x:c r="E2219" s="13" t="str">
        <x:v>Lire Trophées</x:v>
      </x:c>
      <x:c r="F2219" s="13" t="str">
        <x:v>Reconstitution documentée V4 — nouvelle rédaction V5</x:v>
      </x:c>
      <x:c r="G2219" s="15" t="n">
        <x:v>13</x:v>
      </x:c>
      <x:c r="H2219" s="15" t="n">
        <x:v>91</x:v>
      </x:c>
    </x:row>
    <x:row r="2220" ht="52" customHeight="1">
      <x:c r="A2220" s="13" t="str">
        <x:v>TR-A087</x:v>
      </x:c>
      <x:c r="B2220" s="13" t="str">
        <x:v>Réunir les contributions</x:v>
      </x:c>
      <x:c r="C2220" s="13" t="str">
        <x:v>Trophées</x:v>
      </x:c>
      <x:c r="D2220" s="13" t="str">
        <x:v>Gestes de l’atelier</x:v>
      </x:c>
      <x:c r="E2220" s="13" t="str">
        <x:v>Lire Trophées</x:v>
      </x:c>
      <x:c r="F2220" s="13" t="str">
        <x:v>Reconstitution documentée V4 — nouvelle rédaction V5</x:v>
      </x:c>
      <x:c r="G2220" s="15" t="n">
        <x:v>13</x:v>
      </x:c>
      <x:c r="H2220" s="15" t="n">
        <x:v>92</x:v>
      </x:c>
    </x:row>
    <x:row r="2221" ht="52" customHeight="1">
      <x:c r="A2221" s="13" t="str">
        <x:v>TR-A088</x:v>
      </x:c>
      <x:c r="B2221" s="13" t="str">
        <x:v>Installer dans le parcours commun</x:v>
      </x:c>
      <x:c r="C2221" s="13" t="str">
        <x:v>Trophées</x:v>
      </x:c>
      <x:c r="D2221" s="13" t="str">
        <x:v>Gestes de l’atelier</x:v>
      </x:c>
      <x:c r="E2221" s="13" t="str">
        <x:v>Lire Trophées</x:v>
      </x:c>
      <x:c r="F2221" s="13" t="str">
        <x:v>Reconstitution documentée V4 — nouvelle rédaction V5</x:v>
      </x:c>
      <x:c r="G2221" s="15" t="n">
        <x:v>13</x:v>
      </x:c>
      <x:c r="H2221" s="15" t="n">
        <x:v>93</x:v>
      </x:c>
    </x:row>
    <x:row r="2222" ht="52" customHeight="1">
      <x:c r="A2222" s="13" t="str">
        <x:v>TR-A089</x:v>
      </x:c>
      <x:c r="B2222" s="13" t="str">
        <x:v>Ouvrir la visite de retour</x:v>
      </x:c>
      <x:c r="C2222" s="13" t="str">
        <x:v>Trophées</x:v>
      </x:c>
      <x:c r="D2222" s="13" t="str">
        <x:v>Gestes de l’atelier</x:v>
      </x:c>
      <x:c r="E2222" s="13" t="str">
        <x:v>Lire Trophées</x:v>
      </x:c>
      <x:c r="F2222" s="13" t="str">
        <x:v>Reconstitution documentée V4 — nouvelle rédaction V5</x:v>
      </x:c>
      <x:c r="G2222" s="15" t="n">
        <x:v>13</x:v>
      </x:c>
      <x:c r="H2222" s="15" t="n">
        <x:v>94</x:v>
      </x:c>
    </x:row>
    <x:row r="2223" ht="52" customHeight="1">
      <x:c r="A2223" s="13" t="str">
        <x:v>TR-A090</x:v>
      </x:c>
      <x:c r="B2223" s="13" t="str">
        <x:v>Retirer un dépôt</x:v>
      </x:c>
      <x:c r="C2223" s="13" t="str">
        <x:v>Trophées</x:v>
      </x:c>
      <x:c r="D2223" s="13" t="str">
        <x:v>Gestes de l’atelier</x:v>
      </x:c>
      <x:c r="E2223" s="13" t="str">
        <x:v>Lire Trophées</x:v>
      </x:c>
      <x:c r="F2223" s="13" t="str">
        <x:v>Reconstitution documentée V4 — nouvelle rédaction V5</x:v>
      </x:c>
      <x:c r="G2223" s="15" t="n">
        <x:v>13</x:v>
      </x:c>
      <x:c r="H2223" s="15" t="n">
        <x:v>95</x:v>
      </x:c>
    </x:row>
    <x:row r="2224" ht="52" customHeight="1">
      <x:c r="A2224" s="13" t="str">
        <x:v>TR-A091</x:v>
      </x:c>
      <x:c r="B2224" s="13" t="str">
        <x:v>Vérifier la destination</x:v>
      </x:c>
      <x:c r="C2224" s="13" t="str">
        <x:v>Trophées</x:v>
      </x:c>
      <x:c r="D2224" s="13" t="str">
        <x:v>Gestes de l’atelier</x:v>
      </x:c>
      <x:c r="E2224" s="13" t="str">
        <x:v>Lire Trophées</x:v>
      </x:c>
      <x:c r="F2224" s="13" t="str">
        <x:v>Reconstitution documentée V4 — nouvelle rédaction V5</x:v>
      </x:c>
      <x:c r="G2224" s="15" t="n">
        <x:v>13</x:v>
      </x:c>
      <x:c r="H2224" s="15" t="n">
        <x:v>96</x:v>
      </x:c>
    </x:row>
    <x:row r="2225" ht="52" customHeight="1">
      <x:c r="A2225" s="13" t="str">
        <x:v>TR-A092</x:v>
      </x:c>
      <x:c r="B2225" s="13" t="str">
        <x:v>Associer l’objet au contenant</x:v>
      </x:c>
      <x:c r="C2225" s="13" t="str">
        <x:v>Trophées</x:v>
      </x:c>
      <x:c r="D2225" s="13" t="str">
        <x:v>Gestes de l’atelier</x:v>
      </x:c>
      <x:c r="E2225" s="13" t="str">
        <x:v>Lire Trophées</x:v>
      </x:c>
      <x:c r="F2225" s="13" t="str">
        <x:v>Reconstitution documentée V4 — nouvelle rédaction V5</x:v>
      </x:c>
      <x:c r="G2225" s="15" t="n">
        <x:v>13</x:v>
      </x:c>
      <x:c r="H2225" s="15" t="n">
        <x:v>97</x:v>
      </x:c>
    </x:row>
    <x:row r="2226" ht="52" customHeight="1">
      <x:c r="A2226" s="13" t="str">
        <x:v>TR-A093</x:v>
      </x:c>
      <x:c r="B2226" s="13" t="str">
        <x:v>Fixer les appuis de voyage</x:v>
      </x:c>
      <x:c r="C2226" s="13" t="str">
        <x:v>Trophées</x:v>
      </x:c>
      <x:c r="D2226" s="13" t="str">
        <x:v>Gestes de l’atelier</x:v>
      </x:c>
      <x:c r="E2226" s="13" t="str">
        <x:v>Lire Trophées</x:v>
      </x:c>
      <x:c r="F2226" s="13" t="str">
        <x:v>Reconstitution documentée V4 — nouvelle rédaction V5</x:v>
      </x:c>
      <x:c r="G2226" s="15" t="n">
        <x:v>13</x:v>
      </x:c>
      <x:c r="H2226" s="15" t="n">
        <x:v>98</x:v>
      </x:c>
    </x:row>
    <x:row r="2227" ht="52" customHeight="1">
      <x:c r="A2227" s="13" t="str">
        <x:v>TR-A094</x:v>
      </x:c>
      <x:c r="B2227" s="13" t="str">
        <x:v>Fermer le transit</x:v>
      </x:c>
      <x:c r="C2227" s="13" t="str">
        <x:v>Trophées</x:v>
      </x:c>
      <x:c r="D2227" s="13" t="str">
        <x:v>Gestes de l’atelier</x:v>
      </x:c>
      <x:c r="E2227" s="13" t="str">
        <x:v>Lire Trophées</x:v>
      </x:c>
      <x:c r="F2227" s="13" t="str">
        <x:v>Reconstitution documentée V4 — nouvelle rédaction V5</x:v>
      </x:c>
      <x:c r="G2227" s="15" t="n">
        <x:v>13</x:v>
      </x:c>
      <x:c r="H2227" s="15" t="n">
        <x:v>99</x:v>
      </x:c>
    </x:row>
    <x:row r="2228" ht="52" customHeight="1">
      <x:c r="A2228" s="13" t="str">
        <x:v>TR-A095</x:v>
      </x:c>
      <x:c r="B2228" s="13" t="str">
        <x:v>Remettre au destinataire</x:v>
      </x:c>
      <x:c r="C2228" s="13" t="str">
        <x:v>Trophées</x:v>
      </x:c>
      <x:c r="D2228" s="13" t="str">
        <x:v>Gestes de l’atelier</x:v>
      </x:c>
      <x:c r="E2228" s="13" t="str">
        <x:v>Lire Trophées</x:v>
      </x:c>
      <x:c r="F2228" s="13" t="str">
        <x:v>Reconstitution documentée V4 — nouvelle rédaction V5</x:v>
      </x:c>
      <x:c r="G2228" s="15" t="n">
        <x:v>13</x:v>
      </x:c>
      <x:c r="H2228" s="15" t="n">
        <x:v>100</x:v>
      </x:c>
    </x:row>
    <x:row r="2229" ht="52" customHeight="1">
      <x:c r="A2229" s="13" t="str">
        <x:v>TR-A096</x:v>
      </x:c>
      <x:c r="B2229" s="13" t="str">
        <x:v>Fermer l’histoire du trajet</x:v>
      </x:c>
      <x:c r="C2229" s="13" t="str">
        <x:v>Trophées</x:v>
      </x:c>
      <x:c r="D2229" s="13" t="str">
        <x:v>Gestes de l’atelier</x:v>
      </x:c>
      <x:c r="E2229" s="13" t="str">
        <x:v>Lire Trophées</x:v>
      </x:c>
      <x:c r="F2229" s="13" t="str">
        <x:v>Reconstitution documentée V4 — nouvelle rédaction V5</x:v>
      </x:c>
      <x:c r="G2229" s="15" t="n">
        <x:v>13</x:v>
      </x:c>
      <x:c r="H2229" s="15" t="n">
        <x:v>101</x:v>
      </x:c>
    </x:row>
    <x:row r="2230" ht="52" customHeight="1">
      <x:c r="A2230" s="13" t="str">
        <x:v>TR-F01</x:v>
      </x:c>
      <x:c r="B2230" s="13" t="str">
        <x:v>Crâne de proie</x:v>
      </x:c>
      <x:c r="C2230" s="13" t="str">
        <x:v>Trophées</x:v>
      </x:c>
      <x:c r="D2230" s="13" t="str">
        <x:v>Familles de trophées</x:v>
      </x:c>
      <x:c r="E2230" s="13" t="str">
        <x:v>Lire Trophées</x:v>
      </x:c>
      <x:c r="F2230" s="13" t="str">
        <x:v>Reconstitution documentée V4 — nouvelle rédaction V5</x:v>
      </x:c>
      <x:c r="G2230" s="15" t="n">
        <x:v>6</x:v>
      </x:c>
      <x:c r="H2230" s="15" t="n">
        <x:v>6</x:v>
      </x:c>
    </x:row>
    <x:row r="2231" ht="52" customHeight="1">
      <x:c r="A2231" s="13" t="str">
        <x:v>TR-F02</x:v>
      </x:c>
      <x:c r="B2231" s="13" t="str">
        <x:v>Plaque osseuse</x:v>
      </x:c>
      <x:c r="C2231" s="13" t="str">
        <x:v>Trophées</x:v>
      </x:c>
      <x:c r="D2231" s="13" t="str">
        <x:v>Familles de trophées</x:v>
      </x:c>
      <x:c r="E2231" s="13" t="str">
        <x:v>Lire Trophées</x:v>
      </x:c>
      <x:c r="F2231" s="13" t="str">
        <x:v>Reconstitution documentée V4 — nouvelle rédaction V5</x:v>
      </x:c>
      <x:c r="G2231" s="15" t="n">
        <x:v>6</x:v>
      </x:c>
      <x:c r="H2231" s="15" t="n">
        <x:v>7</x:v>
      </x:c>
    </x:row>
    <x:row r="2232" ht="52" customHeight="1">
      <x:c r="A2232" s="13" t="str">
        <x:v>TR-F03</x:v>
      </x:c>
      <x:c r="B2232" s="13" t="str">
        <x:v>Corne ou défense</x:v>
      </x:c>
      <x:c r="C2232" s="13" t="str">
        <x:v>Trophées</x:v>
      </x:c>
      <x:c r="D2232" s="13" t="str">
        <x:v>Familles de trophées</x:v>
      </x:c>
      <x:c r="E2232" s="13" t="str">
        <x:v>Lire Trophées</x:v>
      </x:c>
      <x:c r="F2232" s="13" t="str">
        <x:v>Reconstitution documentée V4 — nouvelle rédaction V5</x:v>
      </x:c>
      <x:c r="G2232" s="15" t="n">
        <x:v>6</x:v>
      </x:c>
      <x:c r="H2232" s="15" t="n">
        <x:v>8</x:v>
      </x:c>
    </x:row>
    <x:row r="2233" ht="52" customHeight="1">
      <x:c r="A2233" s="13" t="str">
        <x:v>TR-F04</x:v>
      </x:c>
      <x:c r="B2233" s="13" t="str">
        <x:v>Griffe ou appendice</x:v>
      </x:c>
      <x:c r="C2233" s="13" t="str">
        <x:v>Trophées</x:v>
      </x:c>
      <x:c r="D2233" s="13" t="str">
        <x:v>Familles de trophées</x:v>
      </x:c>
      <x:c r="E2233" s="13" t="str">
        <x:v>Lire Trophées</x:v>
      </x:c>
      <x:c r="F2233" s="13" t="str">
        <x:v>Reconstitution documentée V4 — nouvelle rédaction V5</x:v>
      </x:c>
      <x:c r="G2233" s="15" t="n">
        <x:v>6</x:v>
      </x:c>
      <x:c r="H2233" s="15" t="n">
        <x:v>9</x:v>
      </x:c>
    </x:row>
    <x:row r="2234" ht="52" customHeight="1">
      <x:c r="A2234" s="13" t="str">
        <x:v>TR-F05</x:v>
      </x:c>
      <x:c r="B2234" s="13" t="str">
        <x:v>Armure de rival</x:v>
      </x:c>
      <x:c r="C2234" s="13" t="str">
        <x:v>Trophées</x:v>
      </x:c>
      <x:c r="D2234" s="13" t="str">
        <x:v>Familles de trophées</x:v>
      </x:c>
      <x:c r="E2234" s="13" t="str">
        <x:v>Lire Trophées</x:v>
      </x:c>
      <x:c r="F2234" s="13" t="str">
        <x:v>Reconstitution documentée V4 — nouvelle rédaction V5</x:v>
      </x:c>
      <x:c r="G2234" s="15" t="n">
        <x:v>6</x:v>
      </x:c>
      <x:c r="H2234" s="15" t="n">
        <x:v>10</x:v>
      </x:c>
    </x:row>
    <x:row r="2235" ht="52" customHeight="1">
      <x:c r="A2235" s="13" t="str">
        <x:v>TR-F06</x:v>
      </x:c>
      <x:c r="B2235" s="13" t="str">
        <x:v>Masque</x:v>
      </x:c>
      <x:c r="C2235" s="13" t="str">
        <x:v>Trophées</x:v>
      </x:c>
      <x:c r="D2235" s="13" t="str">
        <x:v>Familles de trophées</x:v>
      </x:c>
      <x:c r="E2235" s="13" t="str">
        <x:v>Lire Trophées</x:v>
      </x:c>
      <x:c r="F2235" s="13" t="str">
        <x:v>Reconstitution documentée V4 — nouvelle rédaction V5</x:v>
      </x:c>
      <x:c r="G2235" s="15" t="n">
        <x:v>6</x:v>
      </x:c>
      <x:c r="H2235" s="15" t="n">
        <x:v>11</x:v>
      </x:c>
    </x:row>
    <x:row r="2236" ht="52" customHeight="1">
      <x:c r="A2236" s="13" t="str">
        <x:v>TR-F07</x:v>
      </x:c>
      <x:c r="B2236" s="13" t="str">
        <x:v>Arme confiée</x:v>
      </x:c>
      <x:c r="C2236" s="13" t="str">
        <x:v>Trophées</x:v>
      </x:c>
      <x:c r="D2236" s="13" t="str">
        <x:v>Familles de trophées</x:v>
      </x:c>
      <x:c r="E2236" s="13" t="str">
        <x:v>Lire Trophées</x:v>
      </x:c>
      <x:c r="F2236" s="13" t="str">
        <x:v>Reconstitution documentée V4 — nouvelle rédaction V5</x:v>
      </x:c>
      <x:c r="G2236" s="15" t="n">
        <x:v>6</x:v>
      </x:c>
      <x:c r="H2236" s="15" t="n">
        <x:v>12</x:v>
      </x:c>
    </x:row>
    <x:row r="2237" ht="52" customHeight="1">
      <x:c r="A2237" s="13" t="str">
        <x:v>TR-F08</x:v>
      </x:c>
      <x:c r="B2237" s="13" t="str">
        <x:v>Fragment de vaisseau</x:v>
      </x:c>
      <x:c r="C2237" s="13" t="str">
        <x:v>Trophées</x:v>
      </x:c>
      <x:c r="D2237" s="13" t="str">
        <x:v>Familles de trophées</x:v>
      </x:c>
      <x:c r="E2237" s="13" t="str">
        <x:v>Lire Trophées</x:v>
      </x:c>
      <x:c r="F2237" s="13" t="str">
        <x:v>Reconstitution documentée V4 — nouvelle rédaction V5</x:v>
      </x:c>
      <x:c r="G2237" s="15" t="n">
        <x:v>6</x:v>
      </x:c>
      <x:c r="H2237" s="15" t="n">
        <x:v>13</x:v>
      </x:c>
    </x:row>
    <x:row r="2238" ht="52" customHeight="1">
      <x:c r="A2238" s="13" t="str">
        <x:v>TR-F09</x:v>
      </x:c>
      <x:c r="B2238" s="13" t="str">
        <x:v>Balise de route</x:v>
      </x:c>
      <x:c r="C2238" s="13" t="str">
        <x:v>Trophées</x:v>
      </x:c>
      <x:c r="D2238" s="13" t="str">
        <x:v>Familles de trophées</x:v>
      </x:c>
      <x:c r="E2238" s="13" t="str">
        <x:v>Lire Trophées</x:v>
      </x:c>
      <x:c r="F2238" s="13" t="str">
        <x:v>Reconstitution documentée V4 — nouvelle rédaction V5</x:v>
      </x:c>
      <x:c r="G2238" s="15" t="n">
        <x:v>6</x:v>
      </x:c>
      <x:c r="H2238" s="15" t="n">
        <x:v>14</x:v>
      </x:c>
    </x:row>
    <x:row r="2239" ht="52" customHeight="1">
      <x:c r="A2239" s="13" t="str">
        <x:v>TR-F10</x:v>
      </x:c>
      <x:c r="B2239" s="13" t="str">
        <x:v>Objet humain de mission</x:v>
      </x:c>
      <x:c r="C2239" s="13" t="str">
        <x:v>Trophées</x:v>
      </x:c>
      <x:c r="D2239" s="13" t="str">
        <x:v>Familles de trophées</x:v>
      </x:c>
      <x:c r="E2239" s="13" t="str">
        <x:v>Lire Trophées</x:v>
      </x:c>
      <x:c r="F2239" s="13" t="str">
        <x:v>Reconstitution documentée V4 — nouvelle rédaction V5</x:v>
      </x:c>
      <x:c r="G2239" s="15" t="n">
        <x:v>6</x:v>
      </x:c>
      <x:c r="H2239" s="15" t="n">
        <x:v>15</x:v>
      </x:c>
    </x:row>
    <x:row r="2240" ht="52" customHeight="1">
      <x:c r="A2240" s="13" t="str">
        <x:v>TR-F11</x:v>
      </x:c>
      <x:c r="B2240" s="13" t="str">
        <x:v>Fragment de carapace</x:v>
      </x:c>
      <x:c r="C2240" s="13" t="str">
        <x:v>Trophées</x:v>
      </x:c>
      <x:c r="D2240" s="13" t="str">
        <x:v>Familles de trophées</x:v>
      </x:c>
      <x:c r="E2240" s="13" t="str">
        <x:v>Lire Trophées</x:v>
      </x:c>
      <x:c r="F2240" s="13" t="str">
        <x:v>Reconstitution documentée V4 — nouvelle rédaction V5</x:v>
      </x:c>
      <x:c r="G2240" s="15" t="n">
        <x:v>6</x:v>
      </x:c>
      <x:c r="H2240" s="15" t="n">
        <x:v>16</x:v>
      </x:c>
    </x:row>
    <x:row r="2241" ht="52" customHeight="1">
      <x:c r="A2241" s="13" t="str">
        <x:v>TR-F12</x:v>
      </x:c>
      <x:c r="B2241" s="13" t="str">
        <x:v>Matière végétale fictive</x:v>
      </x:c>
      <x:c r="C2241" s="13" t="str">
        <x:v>Trophées</x:v>
      </x:c>
      <x:c r="D2241" s="13" t="str">
        <x:v>Familles de trophées</x:v>
      </x:c>
      <x:c r="E2241" s="13" t="str">
        <x:v>Lire Trophées</x:v>
      </x:c>
      <x:c r="F2241" s="13" t="str">
        <x:v>Reconstitution documentée V4 — nouvelle rédaction V5</x:v>
      </x:c>
      <x:c r="G2241" s="15" t="n">
        <x:v>6</x:v>
      </x:c>
      <x:c r="H2241" s="15" t="n">
        <x:v>17</x:v>
      </x:c>
    </x:row>
    <x:row r="2242" ht="52" customHeight="1">
      <x:c r="A2242" s="13" t="str">
        <x:v>TR-F13</x:v>
      </x:c>
      <x:c r="B2242" s="13" t="str">
        <x:v>Pierre de lieu</x:v>
      </x:c>
      <x:c r="C2242" s="13" t="str">
        <x:v>Trophées</x:v>
      </x:c>
      <x:c r="D2242" s="13" t="str">
        <x:v>Familles de trophées</x:v>
      </x:c>
      <x:c r="E2242" s="13" t="str">
        <x:v>Lire Trophées</x:v>
      </x:c>
      <x:c r="F2242" s="13" t="str">
        <x:v>Reconstitution documentée V4 — nouvelle rédaction V5</x:v>
      </x:c>
      <x:c r="G2242" s="15" t="n">
        <x:v>6</x:v>
      </x:c>
      <x:c r="H2242" s="15" t="n">
        <x:v>18</x:v>
      </x:c>
    </x:row>
    <x:row r="2243" ht="52" customHeight="1">
      <x:c r="A2243" s="13" t="str">
        <x:v>TR-F14</x:v>
      </x:c>
      <x:c r="B2243" s="13" t="str">
        <x:v>Objet de cohorte</x:v>
      </x:c>
      <x:c r="C2243" s="13" t="str">
        <x:v>Trophées</x:v>
      </x:c>
      <x:c r="D2243" s="13" t="str">
        <x:v>Familles de trophées</x:v>
      </x:c>
      <x:c r="E2243" s="13" t="str">
        <x:v>Lire Trophées</x:v>
      </x:c>
      <x:c r="F2243" s="13" t="str">
        <x:v>Reconstitution documentée V4 — nouvelle rédaction V5</x:v>
      </x:c>
      <x:c r="G2243" s="15" t="n">
        <x:v>6</x:v>
      </x:c>
      <x:c r="H2243" s="15" t="n">
        <x:v>19</x:v>
      </x:c>
    </x:row>
    <x:row r="2244" ht="52" customHeight="1">
      <x:c r="A2244" s="13" t="str">
        <x:v>TR-F15</x:v>
      </x:c>
      <x:c r="B2244" s="13" t="str">
        <x:v>Trophée de duel</x:v>
      </x:c>
      <x:c r="C2244" s="13" t="str">
        <x:v>Trophées</x:v>
      </x:c>
      <x:c r="D2244" s="13" t="str">
        <x:v>Familles de trophées</x:v>
      </x:c>
      <x:c r="E2244" s="13" t="str">
        <x:v>Lire Trophées</x:v>
      </x:c>
      <x:c r="F2244" s="13" t="str">
        <x:v>Reconstitution documentée V4 — nouvelle rédaction V5</x:v>
      </x:c>
      <x:c r="G2244" s="15" t="n">
        <x:v>6</x:v>
      </x:c>
      <x:c r="H2244" s="15" t="n">
        <x:v>20</x:v>
      </x:c>
    </x:row>
    <x:row r="2245" ht="52" customHeight="1">
      <x:c r="A2245" s="13" t="str">
        <x:v>TR-F16</x:v>
      </x:c>
      <x:c r="B2245" s="13" t="str">
        <x:v>Objet de catastrophe</x:v>
      </x:c>
      <x:c r="C2245" s="13" t="str">
        <x:v>Trophées</x:v>
      </x:c>
      <x:c r="D2245" s="13" t="str">
        <x:v>Familles de trophées</x:v>
      </x:c>
      <x:c r="E2245" s="13" t="str">
        <x:v>Lire Trophées</x:v>
      </x:c>
      <x:c r="F2245" s="13" t="str">
        <x:v>Reconstitution documentée V4 — nouvelle rédaction V5</x:v>
      </x:c>
      <x:c r="G2245" s="15" t="n">
        <x:v>6</x:v>
      </x:c>
      <x:c r="H2245" s="15" t="n">
        <x:v>21</x:v>
      </x:c>
    </x:row>
    <x:row r="2246" ht="52" customHeight="1">
      <x:c r="A2246" s="13" t="str">
        <x:v>TR-F17</x:v>
      </x:c>
      <x:c r="B2246" s="13" t="str">
        <x:v>Objet du Warp</x:v>
      </x:c>
      <x:c r="C2246" s="13" t="str">
        <x:v>Trophées</x:v>
      </x:c>
      <x:c r="D2246" s="13" t="str">
        <x:v>Familles de trophées</x:v>
      </x:c>
      <x:c r="E2246" s="13" t="str">
        <x:v>Lire Trophées</x:v>
      </x:c>
      <x:c r="F2246" s="13" t="str">
        <x:v>Reconstitution documentée V4 — nouvelle rédaction V5</x:v>
      </x:c>
      <x:c r="G2246" s="15" t="n">
        <x:v>6</x:v>
      </x:c>
      <x:c r="H2246" s="15" t="n">
        <x:v>22</x:v>
      </x:c>
    </x:row>
    <x:row r="2247" ht="52" customHeight="1">
      <x:c r="A2247" s="13" t="str">
        <x:v>TR-F18</x:v>
      </x:c>
      <x:c r="B2247" s="13" t="str">
        <x:v>Réplique pédagogique</x:v>
      </x:c>
      <x:c r="C2247" s="13" t="str">
        <x:v>Trophées</x:v>
      </x:c>
      <x:c r="D2247" s="13" t="str">
        <x:v>Familles de trophées</x:v>
      </x:c>
      <x:c r="E2247" s="13" t="str">
        <x:v>Lire Trophées</x:v>
      </x:c>
      <x:c r="F2247" s="13" t="str">
        <x:v>Reconstitution documentée V4 — nouvelle rédaction V5</x:v>
      </x:c>
      <x:c r="G2247" s="15" t="n">
        <x:v>6</x:v>
      </x:c>
      <x:c r="H2247" s="15" t="n">
        <x:v>23</x:v>
      </x:c>
    </x:row>
    <x:row r="2248" ht="52" customHeight="1">
      <x:c r="A2248" s="13" t="str">
        <x:v>TR-H01</x:v>
      </x:c>
      <x:c r="B2248" s="13" t="str">
        <x:v>La marque derrière la corne</x:v>
      </x:c>
      <x:c r="C2248" s="13" t="str">
        <x:v>Trophées</x:v>
      </x:c>
      <x:c r="D2248" s="13" t="str">
        <x:v>Histoires des objets</x:v>
      </x:c>
      <x:c r="E2248" s="13" t="str">
        <x:v>Lire Trophées</x:v>
      </x:c>
      <x:c r="F2248" s="13" t="str">
        <x:v>Reconstitution documentée V4 — nouvelle rédaction V5</x:v>
      </x:c>
      <x:c r="G2248" s="15" t="n">
        <x:v>9</x:v>
      </x:c>
      <x:c r="H2248" s="15" t="n">
        <x:v>6</x:v>
      </x:c>
    </x:row>
    <x:row r="2249" ht="52" customHeight="1">
      <x:c r="A2249" s="13" t="str">
        <x:v>TR-H02</x:v>
      </x:c>
      <x:c r="B2249" s="13" t="str">
        <x:v>Le crâne de la chasse partagée</x:v>
      </x:c>
      <x:c r="C2249" s="13" t="str">
        <x:v>Trophées</x:v>
      </x:c>
      <x:c r="D2249" s="13" t="str">
        <x:v>Histoires des objets</x:v>
      </x:c>
      <x:c r="E2249" s="13" t="str">
        <x:v>Lire Trophées</x:v>
      </x:c>
      <x:c r="F2249" s="13" t="str">
        <x:v>Reconstitution documentée V4 — nouvelle rédaction V5</x:v>
      </x:c>
      <x:c r="G2249" s="15" t="n">
        <x:v>9</x:v>
      </x:c>
      <x:c r="H2249" s="15" t="n">
        <x:v>7</x:v>
      </x:c>
    </x:row>
    <x:row r="2250" ht="52" customHeight="1">
      <x:c r="A2250" s="13" t="str">
        <x:v>TR-H03</x:v>
      </x:c>
      <x:c r="B2250" s="13" t="str">
        <x:v>Le masque aux deux attaches</x:v>
      </x:c>
      <x:c r="C2250" s="13" t="str">
        <x:v>Trophées</x:v>
      </x:c>
      <x:c r="D2250" s="13" t="str">
        <x:v>Histoires des objets</x:v>
      </x:c>
      <x:c r="E2250" s="13" t="str">
        <x:v>Lire Trophées</x:v>
      </x:c>
      <x:c r="F2250" s="13" t="str">
        <x:v>Reconstitution documentée V4 — nouvelle rédaction V5</x:v>
      </x:c>
      <x:c r="G2250" s="15" t="n">
        <x:v>9</x:v>
      </x:c>
      <x:c r="H2250" s="15" t="n">
        <x:v>8</x:v>
      </x:c>
    </x:row>
    <x:row r="2251" ht="52" customHeight="1">
      <x:c r="A2251" s="13" t="str">
        <x:v>TR-H04</x:v>
      </x:c>
      <x:c r="B2251" s="13" t="str">
        <x:v>La balise qui rentra seule</x:v>
      </x:c>
      <x:c r="C2251" s="13" t="str">
        <x:v>Trophées</x:v>
      </x:c>
      <x:c r="D2251" s="13" t="str">
        <x:v>Histoires des objets</x:v>
      </x:c>
      <x:c r="E2251" s="13" t="str">
        <x:v>Lire Trophées</x:v>
      </x:c>
      <x:c r="F2251" s="13" t="str">
        <x:v>Reconstitution documentée V4 — nouvelle rédaction V5</x:v>
      </x:c>
      <x:c r="G2251" s="15" t="n">
        <x:v>9</x:v>
      </x:c>
      <x:c r="H2251" s="15" t="n">
        <x:v>9</x:v>
      </x:c>
    </x:row>
    <x:row r="2252" ht="52" customHeight="1">
      <x:c r="A2252" s="13" t="str">
        <x:v>TR-H05</x:v>
      </x:c>
      <x:c r="B2252" s="13" t="str">
        <x:v>La lame réparée trois fois</x:v>
      </x:c>
      <x:c r="C2252" s="13" t="str">
        <x:v>Trophées</x:v>
      </x:c>
      <x:c r="D2252" s="13" t="str">
        <x:v>Histoires des objets</x:v>
      </x:c>
      <x:c r="E2252" s="13" t="str">
        <x:v>Lire Trophées</x:v>
      </x:c>
      <x:c r="F2252" s="13" t="str">
        <x:v>Reconstitution documentée V4 — nouvelle rédaction V5</x:v>
      </x:c>
      <x:c r="G2252" s="15" t="n">
        <x:v>9</x:v>
      </x:c>
      <x:c r="H2252" s="15" t="n">
        <x:v>10</x:v>
      </x:c>
    </x:row>
    <x:row r="2253" ht="52" customHeight="1">
      <x:c r="A2253" s="13" t="str">
        <x:v>TR-H06</x:v>
      </x:c>
      <x:c r="B2253" s="13" t="str">
        <x:v>Le fragment de la longue coque</x:v>
      </x:c>
      <x:c r="C2253" s="13" t="str">
        <x:v>Trophées</x:v>
      </x:c>
      <x:c r="D2253" s="13" t="str">
        <x:v>Histoires des objets</x:v>
      </x:c>
      <x:c r="E2253" s="13" t="str">
        <x:v>Lire Trophées</x:v>
      </x:c>
      <x:c r="F2253" s="13" t="str">
        <x:v>Reconstitution documentée V4 — nouvelle rédaction V5</x:v>
      </x:c>
      <x:c r="G2253" s="15" t="n">
        <x:v>9</x:v>
      </x:c>
      <x:c r="H2253" s="15" t="n">
        <x:v>11</x:v>
      </x:c>
    </x:row>
    <x:row r="2254" ht="52" customHeight="1">
      <x:c r="A2254" s="13" t="str">
        <x:v>TR-H07</x:v>
      </x:c>
      <x:c r="B2254" s="13" t="str">
        <x:v>Le lien de la cohorte</x:v>
      </x:c>
      <x:c r="C2254" s="13" t="str">
        <x:v>Trophées</x:v>
      </x:c>
      <x:c r="D2254" s="13" t="str">
        <x:v>Histoires des objets</x:v>
      </x:c>
      <x:c r="E2254" s="13" t="str">
        <x:v>Lire Trophées</x:v>
      </x:c>
      <x:c r="F2254" s="13" t="str">
        <x:v>Reconstitution documentée V4 — nouvelle rédaction V5</x:v>
      </x:c>
      <x:c r="G2254" s="15" t="n">
        <x:v>9</x:v>
      </x:c>
      <x:c r="H2254" s="15" t="n">
        <x:v>12</x:v>
      </x:c>
    </x:row>
    <x:row r="2255" ht="52" customHeight="1">
      <x:c r="A2255" s="13" t="str">
        <x:v>TR-H08</x:v>
      </x:c>
      <x:c r="B2255" s="13" t="str">
        <x:v>La pierre après la crue</x:v>
      </x:c>
      <x:c r="C2255" s="13" t="str">
        <x:v>Trophées</x:v>
      </x:c>
      <x:c r="D2255" s="13" t="str">
        <x:v>Histoires des objets</x:v>
      </x:c>
      <x:c r="E2255" s="13" t="str">
        <x:v>Lire Trophées</x:v>
      </x:c>
      <x:c r="F2255" s="13" t="str">
        <x:v>Reconstitution documentée V4 — nouvelle rédaction V5</x:v>
      </x:c>
      <x:c r="G2255" s="15" t="n">
        <x:v>9</x:v>
      </x:c>
      <x:c r="H2255" s="15" t="n">
        <x:v>13</x:v>
      </x:c>
    </x:row>
    <x:row r="2256" ht="52" customHeight="1">
      <x:c r="A2256" s="13" t="str">
        <x:v>TR-H09</x:v>
      </x:c>
      <x:c r="B2256" s="13" t="str">
        <x:v>La plaque du nom fautif</x:v>
      </x:c>
      <x:c r="C2256" s="13" t="str">
        <x:v>Trophées</x:v>
      </x:c>
      <x:c r="D2256" s="13" t="str">
        <x:v>Histoires des objets</x:v>
      </x:c>
      <x:c r="E2256" s="13" t="str">
        <x:v>Lire Trophées</x:v>
      </x:c>
      <x:c r="F2256" s="13" t="str">
        <x:v>Reconstitution documentée V4 — nouvelle rédaction V5</x:v>
      </x:c>
      <x:c r="G2256" s="15" t="n">
        <x:v>9</x:v>
      </x:c>
      <x:c r="H2256" s="15" t="n">
        <x:v>14</x:v>
      </x:c>
    </x:row>
    <x:row r="2257" ht="52" customHeight="1">
      <x:c r="A2257" s="13" t="str">
        <x:v>TR-H10</x:v>
      </x:c>
      <x:c r="B2257" s="13" t="str">
        <x:v>Le repère de Mara</x:v>
      </x:c>
      <x:c r="C2257" s="13" t="str">
        <x:v>Trophées</x:v>
      </x:c>
      <x:c r="D2257" s="13" t="str">
        <x:v>Histoires des objets</x:v>
      </x:c>
      <x:c r="E2257" s="13" t="str">
        <x:v>Lire Trophées</x:v>
      </x:c>
      <x:c r="F2257" s="13" t="str">
        <x:v>Reconstitution documentée V4 — nouvelle rédaction V5</x:v>
      </x:c>
      <x:c r="G2257" s="15" t="n">
        <x:v>9</x:v>
      </x:c>
      <x:c r="H2257" s="15" t="n">
        <x:v>15</x:v>
      </x:c>
    </x:row>
    <x:row r="2258" ht="52" customHeight="1">
      <x:c r="A2258" s="13" t="str">
        <x:v>TR-H11</x:v>
      </x:c>
      <x:c r="B2258" s="13" t="str">
        <x:v>L’objet d’avant le seuil</x:v>
      </x:c>
      <x:c r="C2258" s="13" t="str">
        <x:v>Trophées</x:v>
      </x:c>
      <x:c r="D2258" s="13" t="str">
        <x:v>Histoires des objets</x:v>
      </x:c>
      <x:c r="E2258" s="13" t="str">
        <x:v>Lire Trophées</x:v>
      </x:c>
      <x:c r="F2258" s="13" t="str">
        <x:v>Reconstitution documentée V4 — nouvelle rédaction V5</x:v>
      </x:c>
      <x:c r="G2258" s="15" t="n">
        <x:v>9</x:v>
      </x:c>
      <x:c r="H2258" s="15" t="n">
        <x:v>16</x:v>
      </x:c>
    </x:row>
    <x:row r="2259" ht="52" customHeight="1">
      <x:c r="A2259" s="13" t="str">
        <x:v>TR-H12</x:v>
      </x:c>
      <x:c r="B2259" s="13" t="str">
        <x:v>Le trophée resté sans victoire</x:v>
      </x:c>
      <x:c r="C2259" s="13" t="str">
        <x:v>Trophées</x:v>
      </x:c>
      <x:c r="D2259" s="13" t="str">
        <x:v>Histoires des objets</x:v>
      </x:c>
      <x:c r="E2259" s="13" t="str">
        <x:v>Lire Trophées</x:v>
      </x:c>
      <x:c r="F2259" s="13" t="str">
        <x:v>Reconstitution documentée V4 — nouvelle rédaction V5</x:v>
      </x:c>
      <x:c r="G2259" s="15" t="n">
        <x:v>9</x:v>
      </x:c>
      <x:c r="H2259" s="15" t="n">
        <x:v>17</x:v>
      </x:c>
    </x:row>
    <x:row r="2260" ht="52" customHeight="1">
      <x:c r="A2260" s="13" t="str">
        <x:v>TR-H01-S1</x:v>
      </x:c>
      <x:c r="B2260" s="13" t="str">
        <x:v>Tourner le profil</x:v>
      </x:c>
      <x:c r="C2260" s="13" t="str">
        <x:v>Trophées</x:v>
      </x:c>
      <x:c r="D2260" s="13" t="str">
        <x:v>Révélations des objets</x:v>
      </x:c>
      <x:c r="E2260" s="13" t="str">
        <x:v>Lire Trophées</x:v>
      </x:c>
      <x:c r="F2260" s="13" t="str">
        <x:v>Reconstitution documentée V4 — nouvelle rédaction V5</x:v>
      </x:c>
      <x:c r="G2260" s="15" t="n">
        <x:v>11</x:v>
      </x:c>
      <x:c r="H2260" s="15" t="n">
        <x:v>6</x:v>
      </x:c>
    </x:row>
    <x:row r="2261" ht="52" customHeight="1">
      <x:c r="A2261" s="13" t="str">
        <x:v>TR-H01-S2</x:v>
      </x:c>
      <x:c r="B2261" s="13" t="str">
        <x:v>Éclairer la jonction</x:v>
      </x:c>
      <x:c r="C2261" s="13" t="str">
        <x:v>Trophées</x:v>
      </x:c>
      <x:c r="D2261" s="13" t="str">
        <x:v>Révélations des objets</x:v>
      </x:c>
      <x:c r="E2261" s="13" t="str">
        <x:v>Lire Trophées</x:v>
      </x:c>
      <x:c r="F2261" s="13" t="str">
        <x:v>Reconstitution documentée V4 — nouvelle rédaction V5</x:v>
      </x:c>
      <x:c r="G2261" s="15" t="n">
        <x:v>11</x:v>
      </x:c>
      <x:c r="H2261" s="15" t="n">
        <x:v>7</x:v>
      </x:c>
    </x:row>
    <x:row r="2262" ht="52" customHeight="1">
      <x:c r="A2262" s="13" t="str">
        <x:v>TR-H01-S3</x:v>
      </x:c>
      <x:c r="B2262" s="13" t="str">
        <x:v>Comparer le terrain</x:v>
      </x:c>
      <x:c r="C2262" s="13" t="str">
        <x:v>Trophées</x:v>
      </x:c>
      <x:c r="D2262" s="13" t="str">
        <x:v>Révélations des objets</x:v>
      </x:c>
      <x:c r="E2262" s="13" t="str">
        <x:v>Lire Trophées</x:v>
      </x:c>
      <x:c r="F2262" s="13" t="str">
        <x:v>Reconstitution documentée V4 — nouvelle rédaction V5</x:v>
      </x:c>
      <x:c r="G2262" s="15" t="n">
        <x:v>11</x:v>
      </x:c>
      <x:c r="H2262" s="15" t="n">
        <x:v>8</x:v>
      </x:c>
    </x:row>
    <x:row r="2263" ht="52" customHeight="1">
      <x:c r="A2263" s="13" t="str">
        <x:v>TR-H01-S4</x:v>
      </x:c>
      <x:c r="B2263" s="13" t="str">
        <x:v>Composer la plaque</x:v>
      </x:c>
      <x:c r="C2263" s="13" t="str">
        <x:v>Trophées</x:v>
      </x:c>
      <x:c r="D2263" s="13" t="str">
        <x:v>Révélations des objets</x:v>
      </x:c>
      <x:c r="E2263" s="13" t="str">
        <x:v>Lire Trophées</x:v>
      </x:c>
      <x:c r="F2263" s="13" t="str">
        <x:v>Reconstitution documentée V4 — nouvelle rédaction V5</x:v>
      </x:c>
      <x:c r="G2263" s="15" t="n">
        <x:v>11</x:v>
      </x:c>
      <x:c r="H2263" s="15" t="n">
        <x:v>9</x:v>
      </x:c>
    </x:row>
    <x:row r="2264" ht="52" customHeight="1">
      <x:c r="A2264" s="13" t="str">
        <x:v>TR-H02-S1</x:v>
      </x:c>
      <x:c r="B2264" s="13" t="str">
        <x:v>Observer le revers</x:v>
      </x:c>
      <x:c r="C2264" s="13" t="str">
        <x:v>Trophées</x:v>
      </x:c>
      <x:c r="D2264" s="13" t="str">
        <x:v>Révélations des objets</x:v>
      </x:c>
      <x:c r="E2264" s="13" t="str">
        <x:v>Lire Trophées</x:v>
      </x:c>
      <x:c r="F2264" s="13" t="str">
        <x:v>Reconstitution documentée V4 — nouvelle rédaction V5</x:v>
      </x:c>
      <x:c r="G2264" s="15" t="n">
        <x:v>11</x:v>
      </x:c>
      <x:c r="H2264" s="15" t="n">
        <x:v>10</x:v>
      </x:c>
    </x:row>
    <x:row r="2265" ht="52" customHeight="1">
      <x:c r="A2265" s="13" t="str">
        <x:v>TR-H02-S2</x:v>
      </x:c>
      <x:c r="B2265" s="13" t="str">
        <x:v>Rapprocher les marques</x:v>
      </x:c>
      <x:c r="C2265" s="13" t="str">
        <x:v>Trophées</x:v>
      </x:c>
      <x:c r="D2265" s="13" t="str">
        <x:v>Révélations des objets</x:v>
      </x:c>
      <x:c r="E2265" s="13" t="str">
        <x:v>Lire Trophées</x:v>
      </x:c>
      <x:c r="F2265" s="13" t="str">
        <x:v>Reconstitution documentée V4 — nouvelle rédaction V5</x:v>
      </x:c>
      <x:c r="G2265" s="15" t="n">
        <x:v>11</x:v>
      </x:c>
      <x:c r="H2265" s="15" t="n">
        <x:v>11</x:v>
      </x:c>
    </x:row>
    <x:row r="2266" ht="52" customHeight="1">
      <x:c r="A2266" s="13" t="str">
        <x:v>TR-H02-S3</x:v>
      </x:c>
      <x:c r="B2266" s="13" t="str">
        <x:v>Croiser les voix</x:v>
      </x:c>
      <x:c r="C2266" s="13" t="str">
        <x:v>Trophées</x:v>
      </x:c>
      <x:c r="D2266" s="13" t="str">
        <x:v>Révélations des objets</x:v>
      </x:c>
      <x:c r="E2266" s="13" t="str">
        <x:v>Lire Trophées</x:v>
      </x:c>
      <x:c r="F2266" s="13" t="str">
        <x:v>Reconstitution documentée V4 — nouvelle rédaction V5</x:v>
      </x:c>
      <x:c r="G2266" s="15" t="n">
        <x:v>11</x:v>
      </x:c>
      <x:c r="H2266" s="15" t="n">
        <x:v>12</x:v>
      </x:c>
    </x:row>
    <x:row r="2267" ht="52" customHeight="1">
      <x:c r="A2267" s="13" t="str">
        <x:v>TR-H02-S4</x:v>
      </x:c>
      <x:c r="B2267" s="13" t="str">
        <x:v>Réorganiser l’exposition</x:v>
      </x:c>
      <x:c r="C2267" s="13" t="str">
        <x:v>Trophées</x:v>
      </x:c>
      <x:c r="D2267" s="13" t="str">
        <x:v>Révélations des objets</x:v>
      </x:c>
      <x:c r="E2267" s="13" t="str">
        <x:v>Lire Trophées</x:v>
      </x:c>
      <x:c r="F2267" s="13" t="str">
        <x:v>Reconstitution documentée V4 — nouvelle rédaction V5</x:v>
      </x:c>
      <x:c r="G2267" s="15" t="n">
        <x:v>11</x:v>
      </x:c>
      <x:c r="H2267" s="15" t="n">
        <x:v>13</x:v>
      </x:c>
    </x:row>
    <x:row r="2268" ht="52" customHeight="1">
      <x:c r="A2268" s="13" t="str">
        <x:v>TR-H03-S1</x:v>
      </x:c>
      <x:c r="B2268" s="13" t="str">
        <x:v>Inspecter le revers</x:v>
      </x:c>
      <x:c r="C2268" s="13" t="str">
        <x:v>Trophées</x:v>
      </x:c>
      <x:c r="D2268" s="13" t="str">
        <x:v>Révélations des objets</x:v>
      </x:c>
      <x:c r="E2268" s="13" t="str">
        <x:v>Lire Trophées</x:v>
      </x:c>
      <x:c r="F2268" s="13" t="str">
        <x:v>Reconstitution documentée V4 — nouvelle rédaction V5</x:v>
      </x:c>
      <x:c r="G2268" s="15" t="n">
        <x:v>11</x:v>
      </x:c>
      <x:c r="H2268" s="15" t="n">
        <x:v>14</x:v>
      </x:c>
    </x:row>
    <x:row r="2269" ht="52" customHeight="1">
      <x:c r="A2269" s="13" t="str">
        <x:v>TR-H03-S2</x:v>
      </x:c>
      <x:c r="B2269" s="13" t="str">
        <x:v>Faire glisser le calque</x:v>
      </x:c>
      <x:c r="C2269" s="13" t="str">
        <x:v>Trophées</x:v>
      </x:c>
      <x:c r="D2269" s="13" t="str">
        <x:v>Révélations des objets</x:v>
      </x:c>
      <x:c r="E2269" s="13" t="str">
        <x:v>Lire Trophées</x:v>
      </x:c>
      <x:c r="F2269" s="13" t="str">
        <x:v>Reconstitution documentée V4 — nouvelle rédaction V5</x:v>
      </x:c>
      <x:c r="G2269" s="15" t="n">
        <x:v>11</x:v>
      </x:c>
      <x:c r="H2269" s="15" t="n">
        <x:v>15</x:v>
      </x:c>
    </x:row>
    <x:row r="2270" ht="52" customHeight="1">
      <x:c r="A2270" s="13" t="str">
        <x:v>TR-H03-S3</x:v>
      </x:c>
      <x:c r="B2270" s="13" t="str">
        <x:v>Ouvrir le tiroir lié</x:v>
      </x:c>
      <x:c r="C2270" s="13" t="str">
        <x:v>Trophées</x:v>
      </x:c>
      <x:c r="D2270" s="13" t="str">
        <x:v>Révélations des objets</x:v>
      </x:c>
      <x:c r="E2270" s="13" t="str">
        <x:v>Lire Trophées</x:v>
      </x:c>
      <x:c r="F2270" s="13" t="str">
        <x:v>Reconstitution documentée V4 — nouvelle rédaction V5</x:v>
      </x:c>
      <x:c r="G2270" s="15" t="n">
        <x:v>11</x:v>
      </x:c>
      <x:c r="H2270" s="15" t="n">
        <x:v>16</x:v>
      </x:c>
    </x:row>
    <x:row r="2271" ht="52" customHeight="1">
      <x:c r="A2271" s="13" t="str">
        <x:v>TR-H03-S4</x:v>
      </x:c>
      <x:c r="B2271" s="13" t="str">
        <x:v>Poser deux repères</x:v>
      </x:c>
      <x:c r="C2271" s="13" t="str">
        <x:v>Trophées</x:v>
      </x:c>
      <x:c r="D2271" s="13" t="str">
        <x:v>Révélations des objets</x:v>
      </x:c>
      <x:c r="E2271" s="13" t="str">
        <x:v>Lire Trophées</x:v>
      </x:c>
      <x:c r="F2271" s="13" t="str">
        <x:v>Reconstitution documentée V4 — nouvelle rédaction V5</x:v>
      </x:c>
      <x:c r="G2271" s="15" t="n">
        <x:v>11</x:v>
      </x:c>
      <x:c r="H2271" s="15" t="n">
        <x:v>17</x:v>
      </x:c>
    </x:row>
    <x:row r="2272" ht="52" customHeight="1">
      <x:c r="A2272" s="13" t="str">
        <x:v>TR-H04-S1</x:v>
      </x:c>
      <x:c r="B2272" s="13" t="str">
        <x:v>Orienter le boîtier</x:v>
      </x:c>
      <x:c r="C2272" s="13" t="str">
        <x:v>Trophées</x:v>
      </x:c>
      <x:c r="D2272" s="13" t="str">
        <x:v>Révélations des objets</x:v>
      </x:c>
      <x:c r="E2272" s="13" t="str">
        <x:v>Lire Trophées</x:v>
      </x:c>
      <x:c r="F2272" s="13" t="str">
        <x:v>Reconstitution documentée V4 — nouvelle rédaction V5</x:v>
      </x:c>
      <x:c r="G2272" s="15" t="n">
        <x:v>11</x:v>
      </x:c>
      <x:c r="H2272" s="15" t="n">
        <x:v>18</x:v>
      </x:c>
    </x:row>
    <x:row r="2273" ht="52" customHeight="1">
      <x:c r="A2273" s="13" t="str">
        <x:v>TR-H04-S2</x:v>
      </x:c>
      <x:c r="B2273" s="13" t="str">
        <x:v>Isoler la pulsation</x:v>
      </x:c>
      <x:c r="C2273" s="13" t="str">
        <x:v>Trophées</x:v>
      </x:c>
      <x:c r="D2273" s="13" t="str">
        <x:v>Révélations des objets</x:v>
      </x:c>
      <x:c r="E2273" s="13" t="str">
        <x:v>Lire Trophées</x:v>
      </x:c>
      <x:c r="F2273" s="13" t="str">
        <x:v>Reconstitution documentée V4 — nouvelle rédaction V5</x:v>
      </x:c>
      <x:c r="G2273" s="15" t="n">
        <x:v>11</x:v>
      </x:c>
      <x:c r="H2273" s="15" t="n">
        <x:v>19</x:v>
      </x:c>
    </x:row>
    <x:row r="2274" ht="52" customHeight="1">
      <x:c r="A2274" s="13" t="str">
        <x:v>TR-H04-S3</x:v>
      </x:c>
      <x:c r="B2274" s="13" t="str">
        <x:v>Aligner les escales</x:v>
      </x:c>
      <x:c r="C2274" s="13" t="str">
        <x:v>Trophées</x:v>
      </x:c>
      <x:c r="D2274" s="13" t="str">
        <x:v>Révélations des objets</x:v>
      </x:c>
      <x:c r="E2274" s="13" t="str">
        <x:v>Lire Trophées</x:v>
      </x:c>
      <x:c r="F2274" s="13" t="str">
        <x:v>Reconstitution documentée V4 — nouvelle rédaction V5</x:v>
      </x:c>
      <x:c r="G2274" s="15" t="n">
        <x:v>11</x:v>
      </x:c>
      <x:c r="H2274" s="15" t="n">
        <x:v>20</x:v>
      </x:c>
    </x:row>
    <x:row r="2275" ht="52" customHeight="1">
      <x:c r="A2275" s="13" t="str">
        <x:v>TR-H04-S4</x:v>
      </x:c>
      <x:c r="B2275" s="13" t="str">
        <x:v>Laisser une place vide</x:v>
      </x:c>
      <x:c r="C2275" s="13" t="str">
        <x:v>Trophées</x:v>
      </x:c>
      <x:c r="D2275" s="13" t="str">
        <x:v>Révélations des objets</x:v>
      </x:c>
      <x:c r="E2275" s="13" t="str">
        <x:v>Lire Trophées</x:v>
      </x:c>
      <x:c r="F2275" s="13" t="str">
        <x:v>Reconstitution documentée V4 — nouvelle rédaction V5</x:v>
      </x:c>
      <x:c r="G2275" s="15" t="n">
        <x:v>11</x:v>
      </x:c>
      <x:c r="H2275" s="15" t="n">
        <x:v>21</x:v>
      </x:c>
    </x:row>
    <x:row r="2276" ht="52" customHeight="1">
      <x:c r="A2276" s="13" t="str">
        <x:v>TR-H05-S1</x:v>
      </x:c>
      <x:c r="B2276" s="13" t="str">
        <x:v>Éclairer les reprises</x:v>
      </x:c>
      <x:c r="C2276" s="13" t="str">
        <x:v>Trophées</x:v>
      </x:c>
      <x:c r="D2276" s="13" t="str">
        <x:v>Révélations des objets</x:v>
      </x:c>
      <x:c r="E2276" s="13" t="str">
        <x:v>Lire Trophées</x:v>
      </x:c>
      <x:c r="F2276" s="13" t="str">
        <x:v>Reconstitution documentée V4 — nouvelle rédaction V5</x:v>
      </x:c>
      <x:c r="G2276" s="15" t="n">
        <x:v>11</x:v>
      </x:c>
      <x:c r="H2276" s="15" t="n">
        <x:v>22</x:v>
      </x:c>
    </x:row>
    <x:row r="2277" ht="52" customHeight="1">
      <x:c r="A2277" s="13" t="str">
        <x:v>TR-H05-S2</x:v>
      </x:c>
      <x:c r="B2277" s="13" t="str">
        <x:v>Comparer les motifs</x:v>
      </x:c>
      <x:c r="C2277" s="13" t="str">
        <x:v>Trophées</x:v>
      </x:c>
      <x:c r="D2277" s="13" t="str">
        <x:v>Révélations des objets</x:v>
      </x:c>
      <x:c r="E2277" s="13" t="str">
        <x:v>Lire Trophées</x:v>
      </x:c>
      <x:c r="F2277" s="13" t="str">
        <x:v>Reconstitution documentée V4 — nouvelle rédaction V5</x:v>
      </x:c>
      <x:c r="G2277" s="15" t="n">
        <x:v>11</x:v>
      </x:c>
      <x:c r="H2277" s="15" t="n">
        <x:v>23</x:v>
      </x:c>
    </x:row>
    <x:row r="2278" ht="52" customHeight="1">
      <x:c r="A2278" s="13" t="str">
        <x:v>TR-H05-S3</x:v>
      </x:c>
      <x:c r="B2278" s="13" t="str">
        <x:v>Écouter l’échec</x:v>
      </x:c>
      <x:c r="C2278" s="13" t="str">
        <x:v>Trophées</x:v>
      </x:c>
      <x:c r="D2278" s="13" t="str">
        <x:v>Révélations des objets</x:v>
      </x:c>
      <x:c r="E2278" s="13" t="str">
        <x:v>Lire Trophées</x:v>
      </x:c>
      <x:c r="F2278" s="13" t="str">
        <x:v>Reconstitution documentée V4 — nouvelle rédaction V5</x:v>
      </x:c>
      <x:c r="G2278" s="15" t="n">
        <x:v>11</x:v>
      </x:c>
      <x:c r="H2278" s="15" t="n">
        <x:v>24</x:v>
      </x:c>
    </x:row>
    <x:row r="2279" ht="52" customHeight="1">
      <x:c r="A2279" s="13" t="str">
        <x:v>TR-H05-S4</x:v>
      </x:c>
      <x:c r="B2279" s="13" t="str">
        <x:v>Préparer le retrait</x:v>
      </x:c>
      <x:c r="C2279" s="13" t="str">
        <x:v>Trophées</x:v>
      </x:c>
      <x:c r="D2279" s="13" t="str">
        <x:v>Révélations des objets</x:v>
      </x:c>
      <x:c r="E2279" s="13" t="str">
        <x:v>Lire Trophées</x:v>
      </x:c>
      <x:c r="F2279" s="13" t="str">
        <x:v>Reconstitution documentée V4 — nouvelle rédaction V5</x:v>
      </x:c>
      <x:c r="G2279" s="15" t="n">
        <x:v>11</x:v>
      </x:c>
      <x:c r="H2279" s="15" t="n">
        <x:v>25</x:v>
      </x:c>
    </x:row>
    <x:row r="2280" ht="52" customHeight="1">
      <x:c r="A2280" s="13" t="str">
        <x:v>TR-H06-S1</x:v>
      </x:c>
      <x:c r="B2280" s="13" t="str">
        <x:v>Poser le fragment sur gabarit</x:v>
      </x:c>
      <x:c r="C2280" s="13" t="str">
        <x:v>Trophées</x:v>
      </x:c>
      <x:c r="D2280" s="13" t="str">
        <x:v>Révélations des objets</x:v>
      </x:c>
      <x:c r="E2280" s="13" t="str">
        <x:v>Lire Trophées</x:v>
      </x:c>
      <x:c r="F2280" s="13" t="str">
        <x:v>Reconstitution documentée V4 — nouvelle rédaction V5</x:v>
      </x:c>
      <x:c r="G2280" s="15" t="n">
        <x:v>11</x:v>
      </x:c>
      <x:c r="H2280" s="15" t="n">
        <x:v>26</x:v>
      </x:c>
    </x:row>
    <x:row r="2281" ht="52" customHeight="1">
      <x:c r="A2281" s="13" t="str">
        <x:v>TR-H06-S2</x:v>
      </x:c>
      <x:c r="B2281" s="13" t="str">
        <x:v>Éclairer les couches</x:v>
      </x:c>
      <x:c r="C2281" s="13" t="str">
        <x:v>Trophées</x:v>
      </x:c>
      <x:c r="D2281" s="13" t="str">
        <x:v>Révélations des objets</x:v>
      </x:c>
      <x:c r="E2281" s="13" t="str">
        <x:v>Lire Trophées</x:v>
      </x:c>
      <x:c r="F2281" s="13" t="str">
        <x:v>Reconstitution documentée V4 — nouvelle rédaction V5</x:v>
      </x:c>
      <x:c r="G2281" s="15" t="n">
        <x:v>11</x:v>
      </x:c>
      <x:c r="H2281" s="15" t="n">
        <x:v>27</x:v>
      </x:c>
    </x:row>
    <x:row r="2282" ht="52" customHeight="1">
      <x:c r="A2282" s="13" t="str">
        <x:v>TR-H06-S3</x:v>
      </x:c>
      <x:c r="B2282" s="13" t="str">
        <x:v>Rapprocher les outils</x:v>
      </x:c>
      <x:c r="C2282" s="13" t="str">
        <x:v>Trophées</x:v>
      </x:c>
      <x:c r="D2282" s="13" t="str">
        <x:v>Révélations des objets</x:v>
      </x:c>
      <x:c r="E2282" s="13" t="str">
        <x:v>Lire Trophées</x:v>
      </x:c>
      <x:c r="F2282" s="13" t="str">
        <x:v>Reconstitution documentée V4 — nouvelle rédaction V5</x:v>
      </x:c>
      <x:c r="G2282" s="15" t="n">
        <x:v>11</x:v>
      </x:c>
      <x:c r="H2282" s="15" t="n">
        <x:v>28</x:v>
      </x:c>
    </x:row>
    <x:row r="2283" ht="52" customHeight="1">
      <x:c r="A2283" s="13" t="str">
        <x:v>TR-H06-S4</x:v>
      </x:c>
      <x:c r="B2283" s="13" t="str">
        <x:v>Installer près de la route</x:v>
      </x:c>
      <x:c r="C2283" s="13" t="str">
        <x:v>Trophées</x:v>
      </x:c>
      <x:c r="D2283" s="13" t="str">
        <x:v>Révélations des objets</x:v>
      </x:c>
      <x:c r="E2283" s="13" t="str">
        <x:v>Lire Trophées</x:v>
      </x:c>
      <x:c r="F2283" s="13" t="str">
        <x:v>Reconstitution documentée V4 — nouvelle rédaction V5</x:v>
      </x:c>
      <x:c r="G2283" s="15" t="n">
        <x:v>11</x:v>
      </x:c>
      <x:c r="H2283" s="15" t="n">
        <x:v>29</x:v>
      </x:c>
    </x:row>
    <x:row r="2284" ht="52" customHeight="1">
      <x:c r="A2284" s="13" t="str">
        <x:v>TR-H07-S1</x:v>
      </x:c>
      <x:c r="B2284" s="13" t="str">
        <x:v>Déplier le lien</x:v>
      </x:c>
      <x:c r="C2284" s="13" t="str">
        <x:v>Trophées</x:v>
      </x:c>
      <x:c r="D2284" s="13" t="str">
        <x:v>Révélations des objets</x:v>
      </x:c>
      <x:c r="E2284" s="13" t="str">
        <x:v>Lire Trophées</x:v>
      </x:c>
      <x:c r="F2284" s="13" t="str">
        <x:v>Reconstitution documentée V4 — nouvelle rédaction V5</x:v>
      </x:c>
      <x:c r="G2284" s="15" t="n">
        <x:v>11</x:v>
      </x:c>
      <x:c r="H2284" s="15" t="n">
        <x:v>30</x:v>
      </x:c>
    </x:row>
    <x:row r="2285" ht="52" customHeight="1">
      <x:c r="A2285" s="13" t="str">
        <x:v>TR-H07-S2</x:v>
      </x:c>
      <x:c r="B2285" s="13" t="str">
        <x:v>Suivre le tracé</x:v>
      </x:c>
      <x:c r="C2285" s="13" t="str">
        <x:v>Trophées</x:v>
      </x:c>
      <x:c r="D2285" s="13" t="str">
        <x:v>Révélations des objets</x:v>
      </x:c>
      <x:c r="E2285" s="13" t="str">
        <x:v>Lire Trophées</x:v>
      </x:c>
      <x:c r="F2285" s="13" t="str">
        <x:v>Reconstitution documentée V4 — nouvelle rédaction V5</x:v>
      </x:c>
      <x:c r="G2285" s="15" t="n">
        <x:v>11</x:v>
      </x:c>
      <x:c r="H2285" s="15" t="n">
        <x:v>31</x:v>
      </x:c>
    </x:row>
    <x:row r="2286" ht="52" customHeight="1">
      <x:c r="A2286" s="13" t="str">
        <x:v>TR-H07-S3</x:v>
      </x:c>
      <x:c r="B2286" s="13" t="str">
        <x:v>Comparer les positions</x:v>
      </x:c>
      <x:c r="C2286" s="13" t="str">
        <x:v>Trophées</x:v>
      </x:c>
      <x:c r="D2286" s="13" t="str">
        <x:v>Révélations des objets</x:v>
      </x:c>
      <x:c r="E2286" s="13" t="str">
        <x:v>Lire Trophées</x:v>
      </x:c>
      <x:c r="F2286" s="13" t="str">
        <x:v>Reconstitution documentée V4 — nouvelle rédaction V5</x:v>
      </x:c>
      <x:c r="G2286" s="15" t="n">
        <x:v>11</x:v>
      </x:c>
      <x:c r="H2286" s="15" t="n">
        <x:v>32</x:v>
      </x:c>
    </x:row>
    <x:row r="2287" ht="52" customHeight="1">
      <x:c r="A2287" s="13" t="str">
        <x:v>TR-H07-S4</x:v>
      </x:c>
      <x:c r="B2287" s="13" t="str">
        <x:v>Choisir la niche</x:v>
      </x:c>
      <x:c r="C2287" s="13" t="str">
        <x:v>Trophées</x:v>
      </x:c>
      <x:c r="D2287" s="13" t="str">
        <x:v>Révélations des objets</x:v>
      </x:c>
      <x:c r="E2287" s="13" t="str">
        <x:v>Lire Trophées</x:v>
      </x:c>
      <x:c r="F2287" s="13" t="str">
        <x:v>Reconstitution documentée V4 — nouvelle rédaction V5</x:v>
      </x:c>
      <x:c r="G2287" s="15" t="n">
        <x:v>11</x:v>
      </x:c>
      <x:c r="H2287" s="15" t="n">
        <x:v>33</x:v>
      </x:c>
    </x:row>
    <x:row r="2288" ht="52" customHeight="1">
      <x:c r="A2288" s="13" t="str">
        <x:v>TR-H08-S1</x:v>
      </x:c>
      <x:c r="B2288" s="13" t="str">
        <x:v>Tourner la base</x:v>
      </x:c>
      <x:c r="C2288" s="13" t="str">
        <x:v>Trophées</x:v>
      </x:c>
      <x:c r="D2288" s="13" t="str">
        <x:v>Révélations des objets</x:v>
      </x:c>
      <x:c r="E2288" s="13" t="str">
        <x:v>Lire Trophées</x:v>
      </x:c>
      <x:c r="F2288" s="13" t="str">
        <x:v>Reconstitution documentée V4 — nouvelle rédaction V5</x:v>
      </x:c>
      <x:c r="G2288" s="15" t="n">
        <x:v>11</x:v>
      </x:c>
      <x:c r="H2288" s="15" t="n">
        <x:v>34</x:v>
      </x:c>
    </x:row>
    <x:row r="2289" ht="52" customHeight="1">
      <x:c r="A2289" s="13" t="str">
        <x:v>TR-H08-S2</x:v>
      </x:c>
      <x:c r="B2289" s="13" t="str">
        <x:v>Aligner le relief</x:v>
      </x:c>
      <x:c r="C2289" s="13" t="str">
        <x:v>Trophées</x:v>
      </x:c>
      <x:c r="D2289" s="13" t="str">
        <x:v>Révélations des objets</x:v>
      </x:c>
      <x:c r="E2289" s="13" t="str">
        <x:v>Lire Trophées</x:v>
      </x:c>
      <x:c r="F2289" s="13" t="str">
        <x:v>Reconstitution documentée V4 — nouvelle rédaction V5</x:v>
      </x:c>
      <x:c r="G2289" s="15" t="n">
        <x:v>11</x:v>
      </x:c>
      <x:c r="H2289" s="15" t="n">
        <x:v>35</x:v>
      </x:c>
    </x:row>
    <x:row r="2290" ht="52" customHeight="1">
      <x:c r="A2290" s="13" t="str">
        <x:v>TR-H08-S3</x:v>
      </x:c>
      <x:c r="B2290" s="13" t="str">
        <x:v>Comparer les récits</x:v>
      </x:c>
      <x:c r="C2290" s="13" t="str">
        <x:v>Trophées</x:v>
      </x:c>
      <x:c r="D2290" s="13" t="str">
        <x:v>Révélations des objets</x:v>
      </x:c>
      <x:c r="E2290" s="13" t="str">
        <x:v>Lire Trophées</x:v>
      </x:c>
      <x:c r="F2290" s="13" t="str">
        <x:v>Reconstitution documentée V4 — nouvelle rédaction V5</x:v>
      </x:c>
      <x:c r="G2290" s="15" t="n">
        <x:v>11</x:v>
      </x:c>
      <x:c r="H2290" s="15" t="n">
        <x:v>36</x:v>
      </x:c>
    </x:row>
    <x:row r="2291" ht="52" customHeight="1">
      <x:c r="A2291" s="13" t="str">
        <x:v>TR-H08-S4</x:v>
      </x:c>
      <x:c r="B2291" s="13" t="str">
        <x:v>Laisser le choix du foyer</x:v>
      </x:c>
      <x:c r="C2291" s="13" t="str">
        <x:v>Trophées</x:v>
      </x:c>
      <x:c r="D2291" s="13" t="str">
        <x:v>Révélations des objets</x:v>
      </x:c>
      <x:c r="E2291" s="13" t="str">
        <x:v>Lire Trophées</x:v>
      </x:c>
      <x:c r="F2291" s="13" t="str">
        <x:v>Reconstitution documentée V4 — nouvelle rédaction V5</x:v>
      </x:c>
      <x:c r="G2291" s="15" t="n">
        <x:v>11</x:v>
      </x:c>
      <x:c r="H2291" s="15" t="n">
        <x:v>37</x:v>
      </x:c>
    </x:row>
    <x:row r="2292" ht="52" customHeight="1">
      <x:c r="A2292" s="13" t="str">
        <x:v>TR-H09-S1</x:v>
      </x:c>
      <x:c r="B2292" s="13" t="str">
        <x:v>Découvrir la face masquée</x:v>
      </x:c>
      <x:c r="C2292" s="13" t="str">
        <x:v>Trophées</x:v>
      </x:c>
      <x:c r="D2292" s="13" t="str">
        <x:v>Révélations des objets</x:v>
      </x:c>
      <x:c r="E2292" s="13" t="str">
        <x:v>Lire Trophées</x:v>
      </x:c>
      <x:c r="F2292" s="13" t="str">
        <x:v>Reconstitution documentée V4 — nouvelle rédaction V5</x:v>
      </x:c>
      <x:c r="G2292" s="15" t="n">
        <x:v>11</x:v>
      </x:c>
      <x:c r="H2292" s="15" t="n">
        <x:v>38</x:v>
      </x:c>
    </x:row>
    <x:row r="2293" ht="52" customHeight="1">
      <x:c r="A2293" s="13" t="str">
        <x:v>TR-H09-S2</x:v>
      </x:c>
      <x:c r="B2293" s="13" t="str">
        <x:v>Comparer l’archive</x:v>
      </x:c>
      <x:c r="C2293" s="13" t="str">
        <x:v>Trophées</x:v>
      </x:c>
      <x:c r="D2293" s="13" t="str">
        <x:v>Révélations des objets</x:v>
      </x:c>
      <x:c r="E2293" s="13" t="str">
        <x:v>Lire Trophées</x:v>
      </x:c>
      <x:c r="F2293" s="13" t="str">
        <x:v>Reconstitution documentée V4 — nouvelle rédaction V5</x:v>
      </x:c>
      <x:c r="G2293" s="15" t="n">
        <x:v>11</x:v>
      </x:c>
      <x:c r="H2293" s="15" t="n">
        <x:v>39</x:v>
      </x:c>
    </x:row>
    <x:row r="2294" ht="52" customHeight="1">
      <x:c r="A2294" s="13" t="str">
        <x:v>TR-H09-S3</x:v>
      </x:c>
      <x:c r="B2294" s="13" t="str">
        <x:v>Séparer les actes</x:v>
      </x:c>
      <x:c r="C2294" s="13" t="str">
        <x:v>Trophées</x:v>
      </x:c>
      <x:c r="D2294" s="13" t="str">
        <x:v>Révélations des objets</x:v>
      </x:c>
      <x:c r="E2294" s="13" t="str">
        <x:v>Lire Trophées</x:v>
      </x:c>
      <x:c r="F2294" s="13" t="str">
        <x:v>Reconstitution documentée V4 — nouvelle rédaction V5</x:v>
      </x:c>
      <x:c r="G2294" s="15" t="n">
        <x:v>11</x:v>
      </x:c>
      <x:c r="H2294" s="15" t="n">
        <x:v>40</x:v>
      </x:c>
    </x:row>
    <x:row r="2295" ht="52" customHeight="1">
      <x:c r="A2295" s="13" t="str">
        <x:v>TR-H09-S4</x:v>
      </x:c>
      <x:c r="B2295" s="13" t="str">
        <x:v>Ouvrir la lecture</x:v>
      </x:c>
      <x:c r="C2295" s="13" t="str">
        <x:v>Trophées</x:v>
      </x:c>
      <x:c r="D2295" s="13" t="str">
        <x:v>Révélations des objets</x:v>
      </x:c>
      <x:c r="E2295" s="13" t="str">
        <x:v>Lire Trophées</x:v>
      </x:c>
      <x:c r="F2295" s="13" t="str">
        <x:v>Reconstitution documentée V4 — nouvelle rédaction V5</x:v>
      </x:c>
      <x:c r="G2295" s="15" t="n">
        <x:v>11</x:v>
      </x:c>
      <x:c r="H2295" s="15" t="n">
        <x:v>41</x:v>
      </x:c>
    </x:row>
    <x:row r="2296" ht="52" customHeight="1">
      <x:c r="A2296" s="13" t="str">
        <x:v>TR-H10-S1</x:v>
      </x:c>
      <x:c r="B2296" s="13" t="str">
        <x:v>Déplier le repère</x:v>
      </x:c>
      <x:c r="C2296" s="13" t="str">
        <x:v>Trophées</x:v>
      </x:c>
      <x:c r="D2296" s="13" t="str">
        <x:v>Révélations des objets</x:v>
      </x:c>
      <x:c r="E2296" s="13" t="str">
        <x:v>Lire Trophées</x:v>
      </x:c>
      <x:c r="F2296" s="13" t="str">
        <x:v>Reconstitution documentée V4 — nouvelle rédaction V5</x:v>
      </x:c>
      <x:c r="G2296" s="15" t="n">
        <x:v>11</x:v>
      </x:c>
      <x:c r="H2296" s="15" t="n">
        <x:v>42</x:v>
      </x:c>
    </x:row>
    <x:row r="2297" ht="52" customHeight="1">
      <x:c r="A2297" s="13" t="str">
        <x:v>TR-H10-S2</x:v>
      </x:c>
      <x:c r="B2297" s="13" t="str">
        <x:v>Comparer la piste</x:v>
      </x:c>
      <x:c r="C2297" s="13" t="str">
        <x:v>Trophées</x:v>
      </x:c>
      <x:c r="D2297" s="13" t="str">
        <x:v>Révélations des objets</x:v>
      </x:c>
      <x:c r="E2297" s="13" t="str">
        <x:v>Lire Trophées</x:v>
      </x:c>
      <x:c r="F2297" s="13" t="str">
        <x:v>Reconstitution documentée V4 — nouvelle rédaction V5</x:v>
      </x:c>
      <x:c r="G2297" s="15" t="n">
        <x:v>11</x:v>
      </x:c>
      <x:c r="H2297" s="15" t="n">
        <x:v>43</x:v>
      </x:c>
    </x:row>
    <x:row r="2298" ht="52" customHeight="1">
      <x:c r="A2298" s="13" t="str">
        <x:v>TR-H10-S3</x:v>
      </x:c>
      <x:c r="B2298" s="13" t="str">
        <x:v>Lire la condition du don</x:v>
      </x:c>
      <x:c r="C2298" s="13" t="str">
        <x:v>Trophées</x:v>
      </x:c>
      <x:c r="D2298" s="13" t="str">
        <x:v>Révélations des objets</x:v>
      </x:c>
      <x:c r="E2298" s="13" t="str">
        <x:v>Lire Trophées</x:v>
      </x:c>
      <x:c r="F2298" s="13" t="str">
        <x:v>Reconstitution documentée V4 — nouvelle rédaction V5</x:v>
      </x:c>
      <x:c r="G2298" s="15" t="n">
        <x:v>11</x:v>
      </x:c>
      <x:c r="H2298" s="15" t="n">
        <x:v>44</x:v>
      </x:c>
    </x:row>
    <x:row r="2299" ht="52" customHeight="1">
      <x:c r="A2299" s="13" t="str">
        <x:v>TR-H10-S4</x:v>
      </x:c>
      <x:c r="B2299" s="13" t="str">
        <x:v>Choisir la présentation</x:v>
      </x:c>
      <x:c r="C2299" s="13" t="str">
        <x:v>Trophées</x:v>
      </x:c>
      <x:c r="D2299" s="13" t="str">
        <x:v>Révélations des objets</x:v>
      </x:c>
      <x:c r="E2299" s="13" t="str">
        <x:v>Lire Trophées</x:v>
      </x:c>
      <x:c r="F2299" s="13" t="str">
        <x:v>Reconstitution documentée V4 — nouvelle rédaction V5</x:v>
      </x:c>
      <x:c r="G2299" s="15" t="n">
        <x:v>11</x:v>
      </x:c>
      <x:c r="H2299" s="15" t="n">
        <x:v>45</x:v>
      </x:c>
    </x:row>
    <x:row r="2300" ht="52" customHeight="1">
      <x:c r="A2300" s="13" t="str">
        <x:v>TR-H11-S1</x:v>
      </x:c>
      <x:c r="B2300" s="13" t="str">
        <x:v>Présenter la marque de branche</x:v>
      </x:c>
      <x:c r="C2300" s="13" t="str">
        <x:v>Trophées</x:v>
      </x:c>
      <x:c r="D2300" s="13" t="str">
        <x:v>Révélations des objets</x:v>
      </x:c>
      <x:c r="E2300" s="13" t="str">
        <x:v>Lire Trophées</x:v>
      </x:c>
      <x:c r="F2300" s="13" t="str">
        <x:v>Reconstitution documentée V4 — nouvelle rédaction V5</x:v>
      </x:c>
      <x:c r="G2300" s="15" t="n">
        <x:v>11</x:v>
      </x:c>
      <x:c r="H2300" s="15" t="n">
        <x:v>46</x:v>
      </x:c>
    </x:row>
    <x:row r="2301" ht="52" customHeight="1">
      <x:c r="A2301" s="13" t="str">
        <x:v>TR-H11-S2</x:v>
      </x:c>
      <x:c r="B2301" s="13" t="str">
        <x:v>Comparer les deux vues</x:v>
      </x:c>
      <x:c r="C2301" s="13" t="str">
        <x:v>Trophées</x:v>
      </x:c>
      <x:c r="D2301" s="13" t="str">
        <x:v>Révélations des objets</x:v>
      </x:c>
      <x:c r="E2301" s="13" t="str">
        <x:v>Lire Trophées</x:v>
      </x:c>
      <x:c r="F2301" s="13" t="str">
        <x:v>Reconstitution documentée V4 — nouvelle rédaction V5</x:v>
      </x:c>
      <x:c r="G2301" s="15" t="n">
        <x:v>11</x:v>
      </x:c>
      <x:c r="H2301" s="15" t="n">
        <x:v>47</x:v>
      </x:c>
    </x:row>
    <x:row r="2302" ht="52" customHeight="1">
      <x:c r="A2302" s="13" t="str">
        <x:v>TR-H11-S3</x:v>
      </x:c>
      <x:c r="B2302" s="13" t="str">
        <x:v>Placer l’incertitude</x:v>
      </x:c>
      <x:c r="C2302" s="13" t="str">
        <x:v>Trophées</x:v>
      </x:c>
      <x:c r="D2302" s="13" t="str">
        <x:v>Révélations des objets</x:v>
      </x:c>
      <x:c r="E2302" s="13" t="str">
        <x:v>Lire Trophées</x:v>
      </x:c>
      <x:c r="F2302" s="13" t="str">
        <x:v>Reconstitution documentée V4 — nouvelle rédaction V5</x:v>
      </x:c>
      <x:c r="G2302" s="15" t="n">
        <x:v>11</x:v>
      </x:c>
      <x:c r="H2302" s="15" t="n">
        <x:v>48</x:v>
      </x:c>
    </x:row>
    <x:row r="2303" ht="52" customHeight="1">
      <x:c r="A2303" s="13" t="str">
        <x:v>TR-H11-S4</x:v>
      </x:c>
      <x:c r="B2303" s="13" t="str">
        <x:v>Exposer l’unique original</x:v>
      </x:c>
      <x:c r="C2303" s="13" t="str">
        <x:v>Trophées</x:v>
      </x:c>
      <x:c r="D2303" s="13" t="str">
        <x:v>Révélations des objets</x:v>
      </x:c>
      <x:c r="E2303" s="13" t="str">
        <x:v>Lire Trophées</x:v>
      </x:c>
      <x:c r="F2303" s="13" t="str">
        <x:v>Reconstitution documentée V4 — nouvelle rédaction V5</x:v>
      </x:c>
      <x:c r="G2303" s="15" t="n">
        <x:v>11</x:v>
      </x:c>
      <x:c r="H2303" s="15" t="n">
        <x:v>49</x:v>
      </x:c>
    </x:row>
    <x:row r="2304" ht="52" customHeight="1">
      <x:c r="A2304" s="13" t="str">
        <x:v>TR-H12-S1</x:v>
      </x:c>
      <x:c r="B2304" s="13" t="str">
        <x:v>Inspecter la limite</x:v>
      </x:c>
      <x:c r="C2304" s="13" t="str">
        <x:v>Trophées</x:v>
      </x:c>
      <x:c r="D2304" s="13" t="str">
        <x:v>Révélations des objets</x:v>
      </x:c>
      <x:c r="E2304" s="13" t="str">
        <x:v>Lire Trophées</x:v>
      </x:c>
      <x:c r="F2304" s="13" t="str">
        <x:v>Reconstitution documentée V4 — nouvelle rédaction V5</x:v>
      </x:c>
      <x:c r="G2304" s="15" t="n">
        <x:v>11</x:v>
      </x:c>
      <x:c r="H2304" s="15" t="n">
        <x:v>50</x:v>
      </x:c>
    </x:row>
    <x:row r="2305" ht="52" customHeight="1">
      <x:c r="A2305" s="13" t="str">
        <x:v>TR-H12-S2</x:v>
      </x:c>
      <x:c r="B2305" s="13" t="str">
        <x:v>Aligner les moments</x:v>
      </x:c>
      <x:c r="C2305" s="13" t="str">
        <x:v>Trophées</x:v>
      </x:c>
      <x:c r="D2305" s="13" t="str">
        <x:v>Révélations des objets</x:v>
      </x:c>
      <x:c r="E2305" s="13" t="str">
        <x:v>Lire Trophées</x:v>
      </x:c>
      <x:c r="F2305" s="13" t="str">
        <x:v>Reconstitution documentée V4 — nouvelle rédaction V5</x:v>
      </x:c>
      <x:c r="G2305" s="15" t="n">
        <x:v>11</x:v>
      </x:c>
      <x:c r="H2305" s="15" t="n">
        <x:v>51</x:v>
      </x:c>
    </x:row>
    <x:row r="2306" ht="52" customHeight="1">
      <x:c r="A2306" s="13" t="str">
        <x:v>TR-H12-S3</x:v>
      </x:c>
      <x:c r="B2306" s="13" t="str">
        <x:v>Montrer le choix</x:v>
      </x:c>
      <x:c r="C2306" s="13" t="str">
        <x:v>Trophées</x:v>
      </x:c>
      <x:c r="D2306" s="13" t="str">
        <x:v>Révélations des objets</x:v>
      </x:c>
      <x:c r="E2306" s="13" t="str">
        <x:v>Lire Trophées</x:v>
      </x:c>
      <x:c r="F2306" s="13" t="str">
        <x:v>Reconstitution documentée V4 — nouvelle rédaction V5</x:v>
      </x:c>
      <x:c r="G2306" s="15" t="n">
        <x:v>11</x:v>
      </x:c>
      <x:c r="H2306" s="15" t="n">
        <x:v>52</x:v>
      </x:c>
    </x:row>
    <x:row r="2307" ht="52" customHeight="1">
      <x:c r="A2307" s="13" t="str">
        <x:v>TR-H12-S4</x:v>
      </x:c>
      <x:c r="B2307" s="13" t="str">
        <x:v>Choisir un meuble de mémoire</x:v>
      </x:c>
      <x:c r="C2307" s="13" t="str">
        <x:v>Trophées</x:v>
      </x:c>
      <x:c r="D2307" s="13" t="str">
        <x:v>Révélations des objets</x:v>
      </x:c>
      <x:c r="E2307" s="13" t="str">
        <x:v>Lire Trophées</x:v>
      </x:c>
      <x:c r="F2307" s="13" t="str">
        <x:v>Reconstitution documentée V4 — nouvelle rédaction V5</x:v>
      </x:c>
      <x:c r="G2307" s="15" t="n">
        <x:v>11</x:v>
      </x:c>
      <x:c r="H2307" s="15" t="n">
        <x:v>53</x:v>
      </x:c>
    </x:row>
    <x:row r="2308" ht="52" customHeight="1">
      <x:c r="A2308" s="13" t="str">
        <x:v>TR-D01</x:v>
      </x:c>
      <x:c r="B2308" s="13" t="str">
        <x:v>Cabinet bas à deux niches</x:v>
      </x:c>
      <x:c r="C2308" s="13" t="str">
        <x:v>Trophées</x:v>
      </x:c>
      <x:c r="D2308" s="13" t="str">
        <x:v>Meubles et exposition</x:v>
      </x:c>
      <x:c r="E2308" s="13" t="str">
        <x:v>Lire Trophées</x:v>
      </x:c>
      <x:c r="F2308" s="13" t="str">
        <x:v>Reconstitution documentée V4 — nouvelle rédaction V5</x:v>
      </x:c>
      <x:c r="G2308" s="15" t="n">
        <x:v>7</x:v>
      </x:c>
      <x:c r="H2308" s="15" t="n">
        <x:v>6</x:v>
      </x:c>
    </x:row>
    <x:row r="2309" ht="52" customHeight="1">
      <x:c r="A2309" s="13" t="str">
        <x:v>TR-D02</x:v>
      </x:c>
      <x:c r="B2309" s="13" t="str">
        <x:v>Cabinet haut à quatre niches</x:v>
      </x:c>
      <x:c r="C2309" s="13" t="str">
        <x:v>Trophées</x:v>
      </x:c>
      <x:c r="D2309" s="13" t="str">
        <x:v>Meubles et exposition</x:v>
      </x:c>
      <x:c r="E2309" s="13" t="str">
        <x:v>Lire Trophées</x:v>
      </x:c>
      <x:c r="F2309" s="13" t="str">
        <x:v>Reconstitution documentée V4 — nouvelle rédaction V5</x:v>
      </x:c>
      <x:c r="G2309" s="15" t="n">
        <x:v>7</x:v>
      </x:c>
      <x:c r="H2309" s="15" t="n">
        <x:v>7</x:v>
      </x:c>
    </x:row>
    <x:row r="2310" ht="52" customHeight="1">
      <x:c r="A2310" s="13" t="str">
        <x:v>TR-D03</x:v>
      </x:c>
      <x:c r="B2310" s="13" t="str">
        <x:v>Niche de crâne large</x:v>
      </x:c>
      <x:c r="C2310" s="13" t="str">
        <x:v>Trophées</x:v>
      </x:c>
      <x:c r="D2310" s="13" t="str">
        <x:v>Meubles et exposition</x:v>
      </x:c>
      <x:c r="E2310" s="13" t="str">
        <x:v>Lire Trophées</x:v>
      </x:c>
      <x:c r="F2310" s="13" t="str">
        <x:v>Reconstitution documentée V4 — nouvelle rédaction V5</x:v>
      </x:c>
      <x:c r="G2310" s="15" t="n">
        <x:v>7</x:v>
      </x:c>
      <x:c r="H2310" s="15" t="n">
        <x:v>8</x:v>
      </x:c>
    </x:row>
    <x:row r="2311" ht="52" customHeight="1">
      <x:c r="A2311" s="13" t="str">
        <x:v>TR-D04</x:v>
      </x:c>
      <x:c r="B2311" s="13" t="str">
        <x:v>Support de masque à pic protégé</x:v>
      </x:c>
      <x:c r="C2311" s="13" t="str">
        <x:v>Trophées</x:v>
      </x:c>
      <x:c r="D2311" s="13" t="str">
        <x:v>Meubles et exposition</x:v>
      </x:c>
      <x:c r="E2311" s="13" t="str">
        <x:v>Lire Trophées</x:v>
      </x:c>
      <x:c r="F2311" s="13" t="str">
        <x:v>Reconstitution documentée V4 — nouvelle rédaction V5</x:v>
      </x:c>
      <x:c r="G2311" s="15" t="n">
        <x:v>7</x:v>
      </x:c>
      <x:c r="H2311" s="15" t="n">
        <x:v>9</x:v>
      </x:c>
    </x:row>
    <x:row r="2312" ht="52" customHeight="1">
      <x:c r="A2312" s="13" t="str">
        <x:v>TR-D05</x:v>
      </x:c>
      <x:c r="B2312" s="13" t="str">
        <x:v>Râtelier d’armes vertical</x:v>
      </x:c>
      <x:c r="C2312" s="13" t="str">
        <x:v>Trophées</x:v>
      </x:c>
      <x:c r="D2312" s="13" t="str">
        <x:v>Meubles et exposition</x:v>
      </x:c>
      <x:c r="E2312" s="13" t="str">
        <x:v>Lire Trophées</x:v>
      </x:c>
      <x:c r="F2312" s="13" t="str">
        <x:v>Reconstitution documentée V4 — nouvelle rédaction V5</x:v>
      </x:c>
      <x:c r="G2312" s="15" t="n">
        <x:v>7</x:v>
      </x:c>
      <x:c r="H2312" s="15" t="n">
        <x:v>10</x:v>
      </x:c>
    </x:row>
    <x:row r="2313" ht="52" customHeight="1">
      <x:c r="A2313" s="13" t="str">
        <x:v>TR-D06</x:v>
      </x:c>
      <x:c r="B2313" s="13" t="str">
        <x:v>Râtelier d’armes horizontal</x:v>
      </x:c>
      <x:c r="C2313" s="13" t="str">
        <x:v>Trophées</x:v>
      </x:c>
      <x:c r="D2313" s="13" t="str">
        <x:v>Meubles et exposition</x:v>
      </x:c>
      <x:c r="E2313" s="13" t="str">
        <x:v>Lire Trophées</x:v>
      </x:c>
      <x:c r="F2313" s="13" t="str">
        <x:v>Reconstitution documentée V4 — nouvelle rédaction V5</x:v>
      </x:c>
      <x:c r="G2313" s="15" t="n">
        <x:v>7</x:v>
      </x:c>
      <x:c r="H2313" s="15" t="n">
        <x:v>11</x:v>
      </x:c>
    </x:row>
    <x:row r="2314" ht="52" customHeight="1">
      <x:c r="A2314" s="13" t="str">
        <x:v>TR-D07</x:v>
      </x:c>
      <x:c r="B2314" s="13" t="str">
        <x:v>Socle de corne</x:v>
      </x:c>
      <x:c r="C2314" s="13" t="str">
        <x:v>Trophées</x:v>
      </x:c>
      <x:c r="D2314" s="13" t="str">
        <x:v>Meubles et exposition</x:v>
      </x:c>
      <x:c r="E2314" s="13" t="str">
        <x:v>Lire Trophées</x:v>
      </x:c>
      <x:c r="F2314" s="13" t="str">
        <x:v>Reconstitution documentée V4 — nouvelle rédaction V5</x:v>
      </x:c>
      <x:c r="G2314" s="15" t="n">
        <x:v>7</x:v>
      </x:c>
      <x:c r="H2314" s="15" t="n">
        <x:v>12</x:v>
      </x:c>
    </x:row>
    <x:row r="2315" ht="52" customHeight="1">
      <x:c r="A2315" s="13" t="str">
        <x:v>TR-D08</x:v>
      </x:c>
      <x:c r="B2315" s="13" t="str">
        <x:v>Cadre de fragments</x:v>
      </x:c>
      <x:c r="C2315" s="13" t="str">
        <x:v>Trophées</x:v>
      </x:c>
      <x:c r="D2315" s="13" t="str">
        <x:v>Meubles et exposition</x:v>
      </x:c>
      <x:c r="E2315" s="13" t="str">
        <x:v>Lire Trophées</x:v>
      </x:c>
      <x:c r="F2315" s="13" t="str">
        <x:v>Reconstitution documentée V4 — nouvelle rédaction V5</x:v>
      </x:c>
      <x:c r="G2315" s="15" t="n">
        <x:v>7</x:v>
      </x:c>
      <x:c r="H2315" s="15" t="n">
        <x:v>13</x:v>
      </x:c>
    </x:row>
    <x:row r="2316" ht="52" customHeight="1">
      <x:c r="A2316" s="13" t="str">
        <x:v>TR-D09</x:v>
      </x:c>
      <x:c r="B2316" s="13" t="str">
        <x:v>Table de mémoire</x:v>
      </x:c>
      <x:c r="C2316" s="13" t="str">
        <x:v>Trophées</x:v>
      </x:c>
      <x:c r="D2316" s="13" t="str">
        <x:v>Meubles et exposition</x:v>
      </x:c>
      <x:c r="E2316" s="13" t="str">
        <x:v>Lire Trophées</x:v>
      </x:c>
      <x:c r="F2316" s="13" t="str">
        <x:v>Reconstitution documentée V4 — nouvelle rédaction V5</x:v>
      </x:c>
      <x:c r="G2316" s="15" t="n">
        <x:v>7</x:v>
      </x:c>
      <x:c r="H2316" s="15" t="n">
        <x:v>14</x:v>
      </x:c>
    </x:row>
    <x:row r="2317" ht="52" customHeight="1">
      <x:c r="A2317" s="13" t="str">
        <x:v>TR-D10</x:v>
      </x:c>
      <x:c r="B2317" s="13" t="str">
        <x:v>Cadre de coque</x:v>
      </x:c>
      <x:c r="C2317" s="13" t="str">
        <x:v>Trophées</x:v>
      </x:c>
      <x:c r="D2317" s="13" t="str">
        <x:v>Meubles et exposition</x:v>
      </x:c>
      <x:c r="E2317" s="13" t="str">
        <x:v>Lire Trophées</x:v>
      </x:c>
      <x:c r="F2317" s="13" t="str">
        <x:v>Reconstitution documentée V4 — nouvelle rédaction V5</x:v>
      </x:c>
      <x:c r="G2317" s="15" t="n">
        <x:v>7</x:v>
      </x:c>
      <x:c r="H2317" s="15" t="n">
        <x:v>15</x:v>
      </x:c>
    </x:row>
    <x:row r="2318" ht="52" customHeight="1">
      <x:c r="A2318" s="13" t="str">
        <x:v>TR-D11</x:v>
      </x:c>
      <x:c r="B2318" s="13" t="str">
        <x:v>Cabinet d’objet humain</x:v>
      </x:c>
      <x:c r="C2318" s="13" t="str">
        <x:v>Trophées</x:v>
      </x:c>
      <x:c r="D2318" s="13" t="str">
        <x:v>Meubles et exposition</x:v>
      </x:c>
      <x:c r="E2318" s="13" t="str">
        <x:v>Lire Trophées</x:v>
      </x:c>
      <x:c r="F2318" s="13" t="str">
        <x:v>Reconstitution documentée V4 — nouvelle rédaction V5</x:v>
      </x:c>
      <x:c r="G2318" s="15" t="n">
        <x:v>7</x:v>
      </x:c>
      <x:c r="H2318" s="15" t="n">
        <x:v>16</x:v>
      </x:c>
    </x:row>
    <x:row r="2319" ht="52" customHeight="1">
      <x:c r="A2319" s="13" t="str">
        <x:v>TR-D12</x:v>
      </x:c>
      <x:c r="B2319" s="13" t="str">
        <x:v>Meuble des routes</x:v>
      </x:c>
      <x:c r="C2319" s="13" t="str">
        <x:v>Trophées</x:v>
      </x:c>
      <x:c r="D2319" s="13" t="str">
        <x:v>Meubles et exposition</x:v>
      </x:c>
      <x:c r="E2319" s="13" t="str">
        <x:v>Lire Trophées</x:v>
      </x:c>
      <x:c r="F2319" s="13" t="str">
        <x:v>Reconstitution documentée V4 — nouvelle rédaction V5</x:v>
      </x:c>
      <x:c r="G2319" s="15" t="n">
        <x:v>7</x:v>
      </x:c>
      <x:c r="H2319" s="15" t="n">
        <x:v>17</x:v>
      </x:c>
    </x:row>
    <x:row r="2320" ht="52" customHeight="1">
      <x:c r="A2320" s="13" t="str">
        <x:v>TR-D13</x:v>
      </x:c>
      <x:c r="B2320" s="13" t="str">
        <x:v>Socle collectif central</x:v>
      </x:c>
      <x:c r="C2320" s="13" t="str">
        <x:v>Trophées</x:v>
      </x:c>
      <x:c r="D2320" s="13" t="str">
        <x:v>Meubles et exposition</x:v>
      </x:c>
      <x:c r="E2320" s="13" t="str">
        <x:v>Lire Trophées</x:v>
      </x:c>
      <x:c r="F2320" s="13" t="str">
        <x:v>Reconstitution documentée V4 — nouvelle rédaction V5</x:v>
      </x:c>
      <x:c r="G2320" s="15" t="n">
        <x:v>7</x:v>
      </x:c>
      <x:c r="H2320" s="15" t="n">
        <x:v>18</x:v>
      </x:c>
    </x:row>
    <x:row r="2321" ht="52" customHeight="1">
      <x:c r="A2321" s="13" t="str">
        <x:v>TR-D14</x:v>
      </x:c>
      <x:c r="B2321" s="13" t="str">
        <x:v>Galerie des plaques</x:v>
      </x:c>
      <x:c r="C2321" s="13" t="str">
        <x:v>Trophées</x:v>
      </x:c>
      <x:c r="D2321" s="13" t="str">
        <x:v>Meubles et exposition</x:v>
      </x:c>
      <x:c r="E2321" s="13" t="str">
        <x:v>Lire Trophées</x:v>
      </x:c>
      <x:c r="F2321" s="13" t="str">
        <x:v>Reconstitution documentée V4 — nouvelle rédaction V5</x:v>
      </x:c>
      <x:c r="G2321" s="15" t="n">
        <x:v>7</x:v>
      </x:c>
      <x:c r="H2321" s="15" t="n">
        <x:v>19</x:v>
      </x:c>
    </x:row>
    <x:row r="2322" ht="52" customHeight="1">
      <x:c r="A2322" s="13" t="str">
        <x:v>TR-D15</x:v>
      </x:c>
      <x:c r="B2322" s="13" t="str">
        <x:v>Niche de place vide</x:v>
      </x:c>
      <x:c r="C2322" s="13" t="str">
        <x:v>Trophées</x:v>
      </x:c>
      <x:c r="D2322" s="13" t="str">
        <x:v>Meubles et exposition</x:v>
      </x:c>
      <x:c r="E2322" s="13" t="str">
        <x:v>Lire Trophées</x:v>
      </x:c>
      <x:c r="F2322" s="13" t="str">
        <x:v>Reconstitution documentée V4 — nouvelle rédaction V5</x:v>
      </x:c>
      <x:c r="G2322" s="15" t="n">
        <x:v>7</x:v>
      </x:c>
      <x:c r="H2322" s="15" t="n">
        <x:v>20</x:v>
      </x:c>
    </x:row>
    <x:row r="2323" ht="52" customHeight="1">
      <x:c r="A2323" s="13" t="str">
        <x:v>TR-D16</x:v>
      </x:c>
      <x:c r="B2323" s="13" t="str">
        <x:v>Vitrine d’observation séparée</x:v>
      </x:c>
      <x:c r="C2323" s="13" t="str">
        <x:v>Trophées</x:v>
      </x:c>
      <x:c r="D2323" s="13" t="str">
        <x:v>Meubles et exposition</x:v>
      </x:c>
      <x:c r="E2323" s="13" t="str">
        <x:v>Lire Trophées</x:v>
      </x:c>
      <x:c r="F2323" s="13" t="str">
        <x:v>Reconstitution documentée V4 — nouvelle rédaction V5</x:v>
      </x:c>
      <x:c r="G2323" s="15" t="n">
        <x:v>7</x:v>
      </x:c>
      <x:c r="H2323" s="15" t="n">
        <x:v>21</x:v>
      </x:c>
    </x:row>
    <x:row r="2324" ht="52" customHeight="1">
      <x:c r="A2324" s="13" t="str">
        <x:v>TR-D17</x:v>
      </x:c>
      <x:c r="B2324" s="13" t="str">
        <x:v>Support de réplique</x:v>
      </x:c>
      <x:c r="C2324" s="13" t="str">
        <x:v>Trophées</x:v>
      </x:c>
      <x:c r="D2324" s="13" t="str">
        <x:v>Meubles et exposition</x:v>
      </x:c>
      <x:c r="E2324" s="13" t="str">
        <x:v>Lire Trophées</x:v>
      </x:c>
      <x:c r="F2324" s="13" t="str">
        <x:v>Reconstitution documentée V4 — nouvelle rédaction V5</x:v>
      </x:c>
      <x:c r="G2324" s="15" t="n">
        <x:v>7</x:v>
      </x:c>
      <x:c r="H2324" s="15" t="n">
        <x:v>22</x:v>
      </x:c>
    </x:row>
    <x:row r="2325" ht="52" customHeight="1">
      <x:c r="A2325" s="13" t="str">
        <x:v>TR-D18</x:v>
      </x:c>
      <x:c r="B2325" s="13" t="str">
        <x:v>Meuble de voyage repliable</x:v>
      </x:c>
      <x:c r="C2325" s="13" t="str">
        <x:v>Trophées</x:v>
      </x:c>
      <x:c r="D2325" s="13" t="str">
        <x:v>Meubles et exposition</x:v>
      </x:c>
      <x:c r="E2325" s="13" t="str">
        <x:v>Lire Trophées</x:v>
      </x:c>
      <x:c r="F2325" s="13" t="str">
        <x:v>Reconstitution documentée V4 — nouvelle rédaction V5</x:v>
      </x:c>
      <x:c r="G2325" s="15" t="n">
        <x:v>7</x:v>
      </x:c>
      <x:c r="H2325" s="15" t="n">
        <x:v>23</x:v>
      </x:c>
    </x:row>
    <x:row r="2326" ht="52" customHeight="1">
      <x:c r="A2326" s="13" t="str">
        <x:v>TR-D19</x:v>
      </x:c>
      <x:c r="B2326" s="13" t="str">
        <x:v>Alcôve des survivants</x:v>
      </x:c>
      <x:c r="C2326" s="13" t="str">
        <x:v>Trophées</x:v>
      </x:c>
      <x:c r="D2326" s="13" t="str">
        <x:v>Meubles et exposition</x:v>
      </x:c>
      <x:c r="E2326" s="13" t="str">
        <x:v>Lire Trophées</x:v>
      </x:c>
      <x:c r="F2326" s="13" t="str">
        <x:v>Reconstitution documentée V4 — nouvelle rédaction V5</x:v>
      </x:c>
      <x:c r="G2326" s="15" t="n">
        <x:v>7</x:v>
      </x:c>
      <x:c r="H2326" s="15" t="n">
        <x:v>24</x:v>
      </x:c>
    </x:row>
    <x:row r="2327" ht="52" customHeight="1">
      <x:c r="A2327" s="13" t="str">
        <x:v>TR-D20</x:v>
      </x:c>
      <x:c r="B2327" s="13" t="str">
        <x:v>Cadre temporel</x:v>
      </x:c>
      <x:c r="C2327" s="13" t="str">
        <x:v>Trophées</x:v>
      </x:c>
      <x:c r="D2327" s="13" t="str">
        <x:v>Meubles et exposition</x:v>
      </x:c>
      <x:c r="E2327" s="13" t="str">
        <x:v>Lire Trophées</x:v>
      </x:c>
      <x:c r="F2327" s="13" t="str">
        <x:v>Reconstitution documentée V4 — nouvelle rédaction V5</x:v>
      </x:c>
      <x:c r="G2327" s="15" t="n">
        <x:v>7</x:v>
      </x:c>
      <x:c r="H2327" s="15" t="n">
        <x:v>25</x:v>
      </x:c>
    </x:row>
    <x:row r="2328" ht="52" customHeight="1">
      <x:c r="A2328" s="13" t="str">
        <x:v>TR-D21</x:v>
      </x:c>
      <x:c r="B2328" s="13" t="str">
        <x:v>Meuble de duel</x:v>
      </x:c>
      <x:c r="C2328" s="13" t="str">
        <x:v>Trophées</x:v>
      </x:c>
      <x:c r="D2328" s="13" t="str">
        <x:v>Meubles et exposition</x:v>
      </x:c>
      <x:c r="E2328" s="13" t="str">
        <x:v>Lire Trophées</x:v>
      </x:c>
      <x:c r="F2328" s="13" t="str">
        <x:v>Reconstitution documentée V4 — nouvelle rédaction V5</x:v>
      </x:c>
      <x:c r="G2328" s="15" t="n">
        <x:v>7</x:v>
      </x:c>
      <x:c r="H2328" s="15" t="n">
        <x:v>26</x:v>
      </x:c>
    </x:row>
    <x:row r="2329" ht="52" customHeight="1">
      <x:c r="A2329" s="13" t="str">
        <x:v>TR-D22</x:v>
      </x:c>
      <x:c r="B2329" s="13" t="str">
        <x:v>Cabinet de restitution</x:v>
      </x:c>
      <x:c r="C2329" s="13" t="str">
        <x:v>Trophées</x:v>
      </x:c>
      <x:c r="D2329" s="13" t="str">
        <x:v>Meubles et exposition</x:v>
      </x:c>
      <x:c r="E2329" s="13" t="str">
        <x:v>Lire Trophées</x:v>
      </x:c>
      <x:c r="F2329" s="13" t="str">
        <x:v>Reconstitution documentée V4 — nouvelle rédaction V5</x:v>
      </x:c>
      <x:c r="G2329" s="15" t="n">
        <x:v>7</x:v>
      </x:c>
      <x:c r="H2329" s="15" t="n">
        <x:v>27</x:v>
      </x:c>
    </x:row>
    <x:row r="2330" ht="52" customHeight="1">
      <x:c r="A2330" s="13" t="str">
        <x:v>TR-D23</x:v>
      </x:c>
      <x:c r="B2330" s="13" t="str">
        <x:v>Mur de transmission</x:v>
      </x:c>
      <x:c r="C2330" s="13" t="str">
        <x:v>Trophées</x:v>
      </x:c>
      <x:c r="D2330" s="13" t="str">
        <x:v>Meubles et exposition</x:v>
      </x:c>
      <x:c r="E2330" s="13" t="str">
        <x:v>Lire Trophées</x:v>
      </x:c>
      <x:c r="F2330" s="13" t="str">
        <x:v>Reconstitution documentée V4 — nouvelle rédaction V5</x:v>
      </x:c>
      <x:c r="G2330" s="15" t="n">
        <x:v>7</x:v>
      </x:c>
      <x:c r="H2330" s="15" t="n">
        <x:v>28</x:v>
      </x:c>
    </x:row>
    <x:row r="2331" ht="52" customHeight="1">
      <x:c r="A2331" s="13" t="str">
        <x:v>TR-D24</x:v>
      </x:c>
      <x:c r="B2331" s="13" t="str">
        <x:v>Parcours mixte de galerie</x:v>
      </x:c>
      <x:c r="C2331" s="13" t="str">
        <x:v>Trophées</x:v>
      </x:c>
      <x:c r="D2331" s="13" t="str">
        <x:v>Meubles et exposition</x:v>
      </x:c>
      <x:c r="E2331" s="13" t="str">
        <x:v>Lire Trophées</x:v>
      </x:c>
      <x:c r="F2331" s="13" t="str">
        <x:v>Reconstitution documentée V4 — nouvelle rédaction V5</x:v>
      </x:c>
      <x:c r="G2331" s="15" t="n">
        <x:v>7</x:v>
      </x:c>
      <x:c r="H2331" s="15" t="n">
        <x:v>29</x:v>
      </x:c>
    </x:row>
    <x:row r="2332" ht="52" customHeight="1">
      <x:c r="A2332" s="13" t="str">
        <x:v>TR-M01</x:v>
      </x:c>
      <x:c r="B2332" s="13" t="str">
        <x:v>Une place encore vide</x:v>
      </x:c>
      <x:c r="C2332" s="13" t="str">
        <x:v>Trophées</x:v>
      </x:c>
      <x:c r="D2332" s="13" t="str">
        <x:v>Missions de l’atelier</x:v>
      </x:c>
      <x:c r="E2332" s="13" t="str">
        <x:v>Lire Trophées</x:v>
      </x:c>
      <x:c r="F2332" s="13" t="str">
        <x:v>Reconstitution documentée V4 — nouvelle rédaction V5</x:v>
      </x:c>
      <x:c r="G2332" s="15" t="n">
        <x:v>13</x:v>
      </x:c>
      <x:c r="H2332" s="15" t="n">
        <x:v>6</x:v>
      </x:c>
    </x:row>
    <x:row r="2333" ht="52" customHeight="1">
      <x:c r="A2333" s="13" t="str">
        <x:v>TR-M02</x:v>
      </x:c>
      <x:c r="B2333" s="13" t="str">
        <x:v>Ce que la surface raconte</x:v>
      </x:c>
      <x:c r="C2333" s="13" t="str">
        <x:v>Trophées</x:v>
      </x:c>
      <x:c r="D2333" s="13" t="str">
        <x:v>Missions de l’atelier</x:v>
      </x:c>
      <x:c r="E2333" s="13" t="str">
        <x:v>Lire Trophées</x:v>
      </x:c>
      <x:c r="F2333" s="13" t="str">
        <x:v>Reconstitution documentée V4 — nouvelle rédaction V5</x:v>
      </x:c>
      <x:c r="G2333" s="15" t="n">
        <x:v>13</x:v>
      </x:c>
      <x:c r="H2333" s="15" t="n">
        <x:v>7</x:v>
      </x:c>
    </x:row>
    <x:row r="2334" ht="52" customHeight="1">
      <x:c r="A2334" s="13" t="str">
        <x:v>TR-M03</x:v>
      </x:c>
      <x:c r="B2334" s="13" t="str">
        <x:v>Donner une place à l’histoire</x:v>
      </x:c>
      <x:c r="C2334" s="13" t="str">
        <x:v>Trophées</x:v>
      </x:c>
      <x:c r="D2334" s="13" t="str">
        <x:v>Missions de l’atelier</x:v>
      </x:c>
      <x:c r="E2334" s="13" t="str">
        <x:v>Lire Trophées</x:v>
      </x:c>
      <x:c r="F2334" s="13" t="str">
        <x:v>Reconstitution documentée V4 — nouvelle rédaction V5</x:v>
      </x:c>
      <x:c r="G2334" s="15" t="n">
        <x:v>13</x:v>
      </x:c>
      <x:c r="H2334" s="15" t="n">
        <x:v>8</x:v>
      </x:c>
    </x:row>
    <x:row r="2335" ht="52" customHeight="1">
      <x:c r="A2335" s="13" t="str">
        <x:v>TR-M04</x:v>
      </x:c>
      <x:c r="B2335" s="13" t="str">
        <x:v>La corne qui ne passe pas</x:v>
      </x:c>
      <x:c r="C2335" s="13" t="str">
        <x:v>Trophées</x:v>
      </x:c>
      <x:c r="D2335" s="13" t="str">
        <x:v>Missions de l’atelier</x:v>
      </x:c>
      <x:c r="E2335" s="13" t="str">
        <x:v>Lire Trophées</x:v>
      </x:c>
      <x:c r="F2335" s="13" t="str">
        <x:v>Reconstitution documentée V4 — nouvelle rédaction V5</x:v>
      </x:c>
      <x:c r="G2335" s="15" t="n">
        <x:v>13</x:v>
      </x:c>
      <x:c r="H2335" s="15" t="n">
        <x:v>9</x:v>
      </x:c>
    </x:row>
    <x:row r="2336" ht="52" customHeight="1">
      <x:c r="A2336" s="13" t="str">
        <x:v>TR-M05</x:v>
      </x:c>
      <x:c r="B2336" s="13" t="str">
        <x:v>Deux voix pour une même chasse</x:v>
      </x:c>
      <x:c r="C2336" s="13" t="str">
        <x:v>Trophées</x:v>
      </x:c>
      <x:c r="D2336" s="13" t="str">
        <x:v>Missions de l’atelier</x:v>
      </x:c>
      <x:c r="E2336" s="13" t="str">
        <x:v>Lire Trophées</x:v>
      </x:c>
      <x:c r="F2336" s="13" t="str">
        <x:v>Reconstitution documentée V4 — nouvelle rédaction V5</x:v>
      </x:c>
      <x:c r="G2336" s="15" t="n">
        <x:v>13</x:v>
      </x:c>
      <x:c r="H2336" s="15" t="n">
        <x:v>10</x:v>
      </x:c>
    </x:row>
    <x:row r="2337" ht="52" customHeight="1">
      <x:c r="A2337" s="13" t="str">
        <x:v>TR-M06</x:v>
      </x:c>
      <x:c r="B2337" s="13" t="str">
        <x:v>Le masque doit pouvoir repartir</x:v>
      </x:c>
      <x:c r="C2337" s="13" t="str">
        <x:v>Trophées</x:v>
      </x:c>
      <x:c r="D2337" s="13" t="str">
        <x:v>Missions de l’atelier</x:v>
      </x:c>
      <x:c r="E2337" s="13" t="str">
        <x:v>Lire Trophées</x:v>
      </x:c>
      <x:c r="F2337" s="13" t="str">
        <x:v>Reconstitution documentée V4 — nouvelle rédaction V5</x:v>
      </x:c>
      <x:c r="G2337" s="15" t="n">
        <x:v>13</x:v>
      </x:c>
      <x:c r="H2337" s="15" t="n">
        <x:v>11</x:v>
      </x:c>
    </x:row>
    <x:row r="2338" ht="52" customHeight="1">
      <x:c r="A2338" s="13" t="str">
        <x:v>TR-M07</x:v>
      </x:c>
      <x:c r="B2338" s="13" t="str">
        <x:v>Un fragment dans la coursive</x:v>
      </x:c>
      <x:c r="C2338" s="13" t="str">
        <x:v>Trophées</x:v>
      </x:c>
      <x:c r="D2338" s="13" t="str">
        <x:v>Missions de l’atelier</x:v>
      </x:c>
      <x:c r="E2338" s="13" t="str">
        <x:v>Lire Trophées</x:v>
      </x:c>
      <x:c r="F2338" s="13" t="str">
        <x:v>Reconstitution documentée V4 — nouvelle rédaction V5</x:v>
      </x:c>
      <x:c r="G2338" s="15" t="n">
        <x:v>13</x:v>
      </x:c>
      <x:c r="H2338" s="15" t="n">
        <x:v>12</x:v>
      </x:c>
    </x:row>
    <x:row r="2339" ht="52" customHeight="1">
      <x:c r="A2339" s="13" t="str">
        <x:v>TR-M08</x:v>
      </x:c>
      <x:c r="B2339" s="13" t="str">
        <x:v>Le souvenir n’est pas une prise</x:v>
      </x:c>
      <x:c r="C2339" s="13" t="str">
        <x:v>Trophées</x:v>
      </x:c>
      <x:c r="D2339" s="13" t="str">
        <x:v>Missions de l’atelier</x:v>
      </x:c>
      <x:c r="E2339" s="13" t="str">
        <x:v>Lire Trophées</x:v>
      </x:c>
      <x:c r="F2339" s="13" t="str">
        <x:v>Reconstitution documentée V4 — nouvelle rédaction V5</x:v>
      </x:c>
      <x:c r="G2339" s="15" t="n">
        <x:v>13</x:v>
      </x:c>
      <x:c r="H2339" s="15" t="n">
        <x:v>13</x:v>
      </x:c>
    </x:row>
    <x:row r="2340" ht="52" customHeight="1">
      <x:c r="A2340" s="13" t="str">
        <x:v>TR-M09</x:v>
      </x:c>
      <x:c r="B2340" s="13" t="str">
        <x:v>La trace restée une question</x:v>
      </x:c>
      <x:c r="C2340" s="13" t="str">
        <x:v>Trophées</x:v>
      </x:c>
      <x:c r="D2340" s="13" t="str">
        <x:v>Missions de l’atelier</x:v>
      </x:c>
      <x:c r="E2340" s="13" t="str">
        <x:v>Lire Trophées</x:v>
      </x:c>
      <x:c r="F2340" s="13" t="str">
        <x:v>Reconstitution documentée V4 — nouvelle rédaction V5</x:v>
      </x:c>
      <x:c r="G2340" s="15" t="n">
        <x:v>13</x:v>
      </x:c>
      <x:c r="H2340" s="15" t="n">
        <x:v>14</x:v>
      </x:c>
    </x:row>
    <x:row r="2341" ht="52" customHeight="1">
      <x:c r="A2341" s="13" t="str">
        <x:v>TR-M10</x:v>
      </x:c>
      <x:c r="B2341" s="13" t="str">
        <x:v>Le retour du même original</x:v>
      </x:c>
      <x:c r="C2341" s="13" t="str">
        <x:v>Trophées</x:v>
      </x:c>
      <x:c r="D2341" s="13" t="str">
        <x:v>Missions de l’atelier</x:v>
      </x:c>
      <x:c r="E2341" s="13" t="str">
        <x:v>Lire Trophées</x:v>
      </x:c>
      <x:c r="F2341" s="13" t="str">
        <x:v>Reconstitution documentée V4 — nouvelle rédaction V5</x:v>
      </x:c>
      <x:c r="G2341" s="15" t="n">
        <x:v>13</x:v>
      </x:c>
      <x:c r="H2341" s="15" t="n">
        <x:v>15</x:v>
      </x:c>
    </x:row>
    <x:row r="2342" ht="52" customHeight="1">
      <x:c r="A2342" s="13" t="str">
        <x:v>TR-M11</x:v>
      </x:c>
      <x:c r="B2342" s="13" t="str">
        <x:v>La galerie avant le départ</x:v>
      </x:c>
      <x:c r="C2342" s="13" t="str">
        <x:v>Trophées</x:v>
      </x:c>
      <x:c r="D2342" s="13" t="str">
        <x:v>Missions de l’atelier</x:v>
      </x:c>
      <x:c r="E2342" s="13" t="str">
        <x:v>Lire Trophées</x:v>
      </x:c>
      <x:c r="F2342" s="13" t="str">
        <x:v>Reconstitution documentée V4 — nouvelle rédaction V5</x:v>
      </x:c>
      <x:c r="G2342" s="15" t="n">
        <x:v>13</x:v>
      </x:c>
      <x:c r="H2342" s="15" t="n">
        <x:v>16</x:v>
      </x:c>
    </x:row>
    <x:row r="2343" ht="52" customHeight="1">
      <x:c r="A2343" s="13" t="str">
        <x:v>TR-M12</x:v>
      </x:c>
      <x:c r="B2343" s="13" t="str">
        <x:v>Ce que les suivants verront</x:v>
      </x:c>
      <x:c r="C2343" s="13" t="str">
        <x:v>Trophées</x:v>
      </x:c>
      <x:c r="D2343" s="13" t="str">
        <x:v>Missions de l’atelier</x:v>
      </x:c>
      <x:c r="E2343" s="13" t="str">
        <x:v>Lire Trophées</x:v>
      </x:c>
      <x:c r="F2343" s="13" t="str">
        <x:v>Reconstitution documentée V4 — nouvelle rédaction V5</x:v>
      </x:c>
      <x:c r="G2343" s="15" t="n">
        <x:v>13</x:v>
      </x:c>
      <x:c r="H2343" s="15" t="n">
        <x:v>17</x:v>
      </x:c>
    </x:row>
    <x:row r="2344" ht="52" customHeight="1">
      <x:c r="A2344" s="13" t="str">
        <x:v>TR-ACC01</x:v>
      </x:c>
      <x:c r="B2344" s="13" t="str">
        <x:v>Actions par crans</x:v>
      </x:c>
      <x:c r="C2344" s="13" t="str">
        <x:v>Trophées</x:v>
      </x:c>
      <x:c r="D2344" s="13" t="str">
        <x:v>Aides des mini-jeux</x:v>
      </x:c>
      <x:c r="E2344" s="13" t="str">
        <x:v>Lire Trophées</x:v>
      </x:c>
      <x:c r="F2344" s="13" t="str">
        <x:v>Reconstitution documentée V4 — nouvelle rédaction V5</x:v>
      </x:c>
      <x:c r="G2344" s="15" t="n">
        <x:v>6</x:v>
      </x:c>
      <x:c r="H2344" s="15" t="n">
        <x:v>6</x:v>
      </x:c>
    </x:row>
    <x:row r="2345" ht="52" customHeight="1">
      <x:c r="A2345" s="13" t="str">
        <x:v>TR-ACC02</x:v>
      </x:c>
      <x:c r="B2345" s="13" t="str">
        <x:v>Clics successifs</x:v>
      </x:c>
      <x:c r="C2345" s="13" t="str">
        <x:v>Trophées</x:v>
      </x:c>
      <x:c r="D2345" s="13" t="str">
        <x:v>Aides des mini-jeux</x:v>
      </x:c>
      <x:c r="E2345" s="13" t="str">
        <x:v>Lire Trophées</x:v>
      </x:c>
      <x:c r="F2345" s="13" t="str">
        <x:v>Reconstitution documentée V4 — nouvelle rédaction V5</x:v>
      </x:c>
      <x:c r="G2345" s="15" t="n">
        <x:v>6</x:v>
      </x:c>
      <x:c r="H2345" s="15" t="n">
        <x:v>7</x:v>
      </x:c>
    </x:row>
    <x:row r="2346" ht="52" customHeight="1">
      <x:c r="A2346" s="13" t="str">
        <x:v>TR-ACC03</x:v>
      </x:c>
      <x:c r="B2346" s="13" t="str">
        <x:v>Aide au placement</x:v>
      </x:c>
      <x:c r="C2346" s="13" t="str">
        <x:v>Trophées</x:v>
      </x:c>
      <x:c r="D2346" s="13" t="str">
        <x:v>Aides des mini-jeux</x:v>
      </x:c>
      <x:c r="E2346" s="13" t="str">
        <x:v>Lire Trophées</x:v>
      </x:c>
      <x:c r="F2346" s="13" t="str">
        <x:v>Reconstitution documentée V4 — nouvelle rédaction V5</x:v>
      </x:c>
      <x:c r="G2346" s="15" t="n">
        <x:v>6</x:v>
      </x:c>
      <x:c r="H2346" s="15" t="n">
        <x:v>8</x:v>
      </x:c>
    </x:row>
    <x:row r="2347" ht="52" customHeight="1">
      <x:c r="A2347" s="13" t="str">
        <x:v>TR-ACC04</x:v>
      </x:c>
      <x:c r="B2347" s="13" t="str">
        <x:v>Commande unique</x:v>
      </x:c>
      <x:c r="C2347" s="13" t="str">
        <x:v>Trophées</x:v>
      </x:c>
      <x:c r="D2347" s="13" t="str">
        <x:v>Aides des mini-jeux</x:v>
      </x:c>
      <x:c r="E2347" s="13" t="str">
        <x:v>Lire Trophées</x:v>
      </x:c>
      <x:c r="F2347" s="13" t="str">
        <x:v>Reconstitution documentée V4 — nouvelle rédaction V5</x:v>
      </x:c>
      <x:c r="G2347" s="15" t="n">
        <x:v>6</x:v>
      </x:c>
      <x:c r="H2347" s="15" t="n">
        <x:v>9</x:v>
      </x:c>
    </x:row>
    <x:row r="2348" ht="52" customHeight="1">
      <x:c r="A2348" s="13" t="str">
        <x:v>TR-ACC05</x:v>
      </x:c>
      <x:c r="B2348" s="13" t="str">
        <x:v>Repères multisensoriels</x:v>
      </x:c>
      <x:c r="C2348" s="13" t="str">
        <x:v>Trophées</x:v>
      </x:c>
      <x:c r="D2348" s="13" t="str">
        <x:v>Aides des mini-jeux</x:v>
      </x:c>
      <x:c r="E2348" s="13" t="str">
        <x:v>Lire Trophées</x:v>
      </x:c>
      <x:c r="F2348" s="13" t="str">
        <x:v>Reconstitution documentée V4 — nouvelle rédaction V5</x:v>
      </x:c>
      <x:c r="G2348" s="15" t="n">
        <x:v>6</x:v>
      </x:c>
      <x:c r="H2348" s="15" t="n">
        <x:v>10</x:v>
      </x:c>
    </x:row>
    <x:row r="2349" ht="52" customHeight="1">
      <x:c r="A2349" s="13" t="str">
        <x:v>TR-ACC06</x:v>
      </x:c>
      <x:c r="B2349" s="13" t="str">
        <x:v>Lecture agrandie</x:v>
      </x:c>
      <x:c r="C2349" s="13" t="str">
        <x:v>Trophées</x:v>
      </x:c>
      <x:c r="D2349" s="13" t="str">
        <x:v>Aides des mini-jeux</x:v>
      </x:c>
      <x:c r="E2349" s="13" t="str">
        <x:v>Lire Trophées</x:v>
      </x:c>
      <x:c r="F2349" s="13" t="str">
        <x:v>Reconstitution documentée V4 — nouvelle rédaction V5</x:v>
      </x:c>
      <x:c r="G2349" s="15" t="n">
        <x:v>6</x:v>
      </x:c>
      <x:c r="H2349" s="15" t="n">
        <x:v>11</x:v>
      </x:c>
    </x:row>
    <x:row r="2350" ht="52" customHeight="1">
      <x:c r="A2350" s="13" t="str">
        <x:v>TR-ACC07</x:v>
      </x:c>
      <x:c r="B2350" s="13" t="str">
        <x:v>Intensité visuelle</x:v>
      </x:c>
      <x:c r="C2350" s="13" t="str">
        <x:v>Trophées</x:v>
      </x:c>
      <x:c r="D2350" s="13" t="str">
        <x:v>Aides des mini-jeux</x:v>
      </x:c>
      <x:c r="E2350" s="13" t="str">
        <x:v>Lire Trophées</x:v>
      </x:c>
      <x:c r="F2350" s="13" t="str">
        <x:v>Reconstitution documentée V4 — nouvelle rédaction V5</x:v>
      </x:c>
      <x:c r="G2350" s="15" t="n">
        <x:v>6</x:v>
      </x:c>
      <x:c r="H2350" s="15" t="n">
        <x:v>12</x:v>
      </x:c>
    </x:row>
    <x:row r="2351" ht="52" customHeight="1">
      <x:c r="A2351" s="13" t="str">
        <x:v>TR-ACC08</x:v>
      </x:c>
      <x:c r="B2351" s="13" t="str">
        <x:v>Temps souple</x:v>
      </x:c>
      <x:c r="C2351" s="13" t="str">
        <x:v>Trophées</x:v>
      </x:c>
      <x:c r="D2351" s="13" t="str">
        <x:v>Aides des mini-jeux</x:v>
      </x:c>
      <x:c r="E2351" s="13" t="str">
        <x:v>Lire Trophées</x:v>
      </x:c>
      <x:c r="F2351" s="13" t="str">
        <x:v>Reconstitution documentée V4 — nouvelle rédaction V5</x:v>
      </x:c>
      <x:c r="G2351" s="15" t="n">
        <x:v>6</x:v>
      </x:c>
      <x:c r="H2351" s="15" t="n">
        <x:v>13</x:v>
      </x:c>
    </x:row>
    <x:row r="2352" ht="52" customHeight="1">
      <x:c r="A2352" s="13" t="str">
        <x:v>TR-ACC09</x:v>
      </x:c>
      <x:c r="B2352" s="13" t="str">
        <x:v>Vibrations facultatives</x:v>
      </x:c>
      <x:c r="C2352" s="13" t="str">
        <x:v>Trophées</x:v>
      </x:c>
      <x:c r="D2352" s="13" t="str">
        <x:v>Aides des mini-jeux</x:v>
      </x:c>
      <x:c r="E2352" s="13" t="str">
        <x:v>Lire Trophées</x:v>
      </x:c>
      <x:c r="F2352" s="13" t="str">
        <x:v>Reconstitution documentée V4 — nouvelle rédaction V5</x:v>
      </x:c>
      <x:c r="G2352" s="15" t="n">
        <x:v>6</x:v>
      </x:c>
      <x:c r="H2352" s="15" t="n">
        <x:v>14</x:v>
      </x:c>
    </x:row>
    <x:row r="2353" ht="52" customHeight="1">
      <x:c r="A2353" s="13" t="str">
        <x:v>TR-ACC10</x:v>
      </x:c>
      <x:c r="B2353" s="13" t="str">
        <x:v>Audio indépendant</x:v>
      </x:c>
      <x:c r="C2353" s="13" t="str">
        <x:v>Trophées</x:v>
      </x:c>
      <x:c r="D2353" s="13" t="str">
        <x:v>Aides des mini-jeux</x:v>
      </x:c>
      <x:c r="E2353" s="13" t="str">
        <x:v>Lire Trophées</x:v>
      </x:c>
      <x:c r="F2353" s="13" t="str">
        <x:v>Reconstitution documentée V4 — nouvelle rédaction V5</x:v>
      </x:c>
      <x:c r="G2353" s="15" t="n">
        <x:v>6</x:v>
      </x:c>
      <x:c r="H2353" s="15" t="n">
        <x:v>15</x:v>
      </x:c>
    </x:row>
    <x:row r="2354" ht="52" customHeight="1">
      <x:c r="A2354" s="13" t="str">
        <x:v>TR-ACC11</x:v>
      </x:c>
      <x:c r="B2354" s="13" t="str">
        <x:v>Réduction des mouvements</x:v>
      </x:c>
      <x:c r="C2354" s="13" t="str">
        <x:v>Trophées</x:v>
      </x:c>
      <x:c r="D2354" s="13" t="str">
        <x:v>Aides des mini-jeux</x:v>
      </x:c>
      <x:c r="E2354" s="13" t="str">
        <x:v>Lire Trophées</x:v>
      </x:c>
      <x:c r="F2354" s="13" t="str">
        <x:v>Reconstitution documentée V4 — nouvelle rédaction V5</x:v>
      </x:c>
      <x:c r="G2354" s="15" t="n">
        <x:v>6</x:v>
      </x:c>
      <x:c r="H2354" s="15" t="n">
        <x:v>16</x:v>
      </x:c>
    </x:row>
    <x:row r="2355" ht="52" customHeight="1">
      <x:c r="A2355" s="13" t="str">
        <x:v>TR-ACC12</x:v>
      </x:c>
      <x:c r="B2355" s="13" t="str">
        <x:v>Reprise guidée</x:v>
      </x:c>
      <x:c r="C2355" s="13" t="str">
        <x:v>Trophées</x:v>
      </x:c>
      <x:c r="D2355" s="13" t="str">
        <x:v>Aides des mini-jeux</x:v>
      </x:c>
      <x:c r="E2355" s="13" t="str">
        <x:v>Lire Trophées</x:v>
      </x:c>
      <x:c r="F2355" s="13" t="str">
        <x:v>Reconstitution documentée V4 — nouvelle rédaction V5</x:v>
      </x:c>
      <x:c r="G2355" s="15" t="n">
        <x:v>6</x:v>
      </x:c>
      <x:c r="H2355" s="15" t="n">
        <x:v>17</x:v>
      </x:c>
    </x:row>
    <x:row r="2356" ht="52" customHeight="1">
      <x:c r="A2356" s="13" t="str">
        <x:v>TR-STATE01</x:v>
      </x:c>
      <x:c r="B2356" s="13" t="str">
        <x:v>trophyId</x:v>
      </x:c>
      <x:c r="C2356" s="13" t="str">
        <x:v>Trophées</x:v>
      </x:c>
      <x:c r="D2356" s="13" t="str">
        <x:v>États des trophées</x:v>
      </x:c>
      <x:c r="E2356" s="13" t="str">
        <x:v>Lire Trophées</x:v>
      </x:c>
      <x:c r="F2356" s="13" t="str">
        <x:v>Reconstitution documentée V4 — nouvelle rédaction V5</x:v>
      </x:c>
      <x:c r="G2356" s="15" t="n">
        <x:v>5</x:v>
      </x:c>
      <x:c r="H2356" s="15" t="n">
        <x:v>6</x:v>
      </x:c>
    </x:row>
    <x:row r="2357" ht="52" customHeight="1">
      <x:c r="A2357" s="13" t="str">
        <x:v>TR-STATE02</x:v>
      </x:c>
      <x:c r="B2357" s="13" t="str">
        <x:v>instanceKind</x:v>
      </x:c>
      <x:c r="C2357" s="13" t="str">
        <x:v>Trophées</x:v>
      </x:c>
      <x:c r="D2357" s="13" t="str">
        <x:v>États des trophées</x:v>
      </x:c>
      <x:c r="E2357" s="13" t="str">
        <x:v>Lire Trophées</x:v>
      </x:c>
      <x:c r="F2357" s="13" t="str">
        <x:v>Reconstitution documentée V4 — nouvelle rédaction V5</x:v>
      </x:c>
      <x:c r="G2357" s="15" t="n">
        <x:v>5</x:v>
      </x:c>
      <x:c r="H2357" s="15" t="n">
        <x:v>7</x:v>
      </x:c>
    </x:row>
    <x:row r="2358" ht="52" customHeight="1">
      <x:c r="A2358" s="13" t="str">
        <x:v>TR-STATE03</x:v>
      </x:c>
      <x:c r="B2358" s="13" t="str">
        <x:v>ownerId</x:v>
      </x:c>
      <x:c r="C2358" s="13" t="str">
        <x:v>Trophées</x:v>
      </x:c>
      <x:c r="D2358" s="13" t="str">
        <x:v>États des trophées</x:v>
      </x:c>
      <x:c r="E2358" s="13" t="str">
        <x:v>Lire Trophées</x:v>
      </x:c>
      <x:c r="F2358" s="13" t="str">
        <x:v>Reconstitution documentée V4 — nouvelle rédaction V5</x:v>
      </x:c>
      <x:c r="G2358" s="15" t="n">
        <x:v>5</x:v>
      </x:c>
      <x:c r="H2358" s="15" t="n">
        <x:v>8</x:v>
      </x:c>
    </x:row>
    <x:row r="2359" ht="52" customHeight="1">
      <x:c r="A2359" s="13" t="str">
        <x:v>TR-STATE04</x:v>
      </x:c>
      <x:c r="B2359" s="13" t="str">
        <x:v>custodianId</x:v>
      </x:c>
      <x:c r="C2359" s="13" t="str">
        <x:v>Trophées</x:v>
      </x:c>
      <x:c r="D2359" s="13" t="str">
        <x:v>États des trophées</x:v>
      </x:c>
      <x:c r="E2359" s="13" t="str">
        <x:v>Lire Trophées</x:v>
      </x:c>
      <x:c r="F2359" s="13" t="str">
        <x:v>Reconstitution documentée V4 — nouvelle rédaction V5</x:v>
      </x:c>
      <x:c r="G2359" s="15" t="n">
        <x:v>5</x:v>
      </x:c>
      <x:c r="H2359" s="15" t="n">
        <x:v>9</x:v>
      </x:c>
    </x:row>
    <x:row r="2360" ht="52" customHeight="1">
      <x:c r="A2360" s="13" t="str">
        <x:v>TR-STATE05</x:v>
      </x:c>
      <x:c r="B2360" s="13" t="str">
        <x:v>locationId</x:v>
      </x:c>
      <x:c r="C2360" s="13" t="str">
        <x:v>Trophées</x:v>
      </x:c>
      <x:c r="D2360" s="13" t="str">
        <x:v>États des trophées</x:v>
      </x:c>
      <x:c r="E2360" s="13" t="str">
        <x:v>Lire Trophées</x:v>
      </x:c>
      <x:c r="F2360" s="13" t="str">
        <x:v>Reconstitution documentée V4 — nouvelle rédaction V5</x:v>
      </x:c>
      <x:c r="G2360" s="15" t="n">
        <x:v>5</x:v>
      </x:c>
      <x:c r="H2360" s="15" t="n">
        <x:v>10</x:v>
      </x:c>
    </x:row>
    <x:row r="2361" ht="52" customHeight="1">
      <x:c r="A2361" s="13" t="str">
        <x:v>TR-STATE06</x:v>
      </x:c>
      <x:c r="B2361" s="13" t="str">
        <x:v>containerId</x:v>
      </x:c>
      <x:c r="C2361" s="13" t="str">
        <x:v>Trophées</x:v>
      </x:c>
      <x:c r="D2361" s="13" t="str">
        <x:v>États des trophées</x:v>
      </x:c>
      <x:c r="E2361" s="13" t="str">
        <x:v>Lire Trophées</x:v>
      </x:c>
      <x:c r="F2361" s="13" t="str">
        <x:v>Reconstitution documentée V4 — nouvelle rédaction V5</x:v>
      </x:c>
      <x:c r="G2361" s="15" t="n">
        <x:v>5</x:v>
      </x:c>
      <x:c r="H2361" s="15" t="n">
        <x:v>11</x:v>
      </x:c>
    </x:row>
    <x:row r="2362" ht="52" customHeight="1">
      <x:c r="A2362" s="13" t="str">
        <x:v>TR-STATE07</x:v>
      </x:c>
      <x:c r="B2362" s="13" t="str">
        <x:v>missionOriginId</x:v>
      </x:c>
      <x:c r="C2362" s="13" t="str">
        <x:v>Trophées</x:v>
      </x:c>
      <x:c r="D2362" s="13" t="str">
        <x:v>États des trophées</x:v>
      </x:c>
      <x:c r="E2362" s="13" t="str">
        <x:v>Lire Trophées</x:v>
      </x:c>
      <x:c r="F2362" s="13" t="str">
        <x:v>Reconstitution documentée V4 — nouvelle rédaction V5</x:v>
      </x:c>
      <x:c r="G2362" s="15" t="n">
        <x:v>5</x:v>
      </x:c>
      <x:c r="H2362" s="15" t="n">
        <x:v>12</x:v>
      </x:c>
    </x:row>
    <x:row r="2363" ht="52" customHeight="1">
      <x:c r="A2363" s="13" t="str">
        <x:v>TR-STATE08</x:v>
      </x:c>
      <x:c r="B2363" s="13" t="str">
        <x:v>worldBranchId</x:v>
      </x:c>
      <x:c r="C2363" s="13" t="str">
        <x:v>Trophées</x:v>
      </x:c>
      <x:c r="D2363" s="13" t="str">
        <x:v>États des trophées</x:v>
      </x:c>
      <x:c r="E2363" s="13" t="str">
        <x:v>Lire Trophées</x:v>
      </x:c>
      <x:c r="F2363" s="13" t="str">
        <x:v>Reconstitution documentée V4 — nouvelle rédaction V5</x:v>
      </x:c>
      <x:c r="G2363" s="15" t="n">
        <x:v>5</x:v>
      </x:c>
      <x:c r="H2363" s="15" t="n">
        <x:v>13</x:v>
      </x:c>
    </x:row>
    <x:row r="2364" ht="52" customHeight="1">
      <x:c r="A2364" s="13" t="str">
        <x:v>TR-STATE09</x:v>
      </x:c>
      <x:c r="B2364" s="13" t="str">
        <x:v>observedFaces</x:v>
      </x:c>
      <x:c r="C2364" s="13" t="str">
        <x:v>Trophées</x:v>
      </x:c>
      <x:c r="D2364" s="13" t="str">
        <x:v>États des trophées</x:v>
      </x:c>
      <x:c r="E2364" s="13" t="str">
        <x:v>Lire Trophées</x:v>
      </x:c>
      <x:c r="F2364" s="13" t="str">
        <x:v>Reconstitution documentée V4 — nouvelle rédaction V5</x:v>
      </x:c>
      <x:c r="G2364" s="15" t="n">
        <x:v>5</x:v>
      </x:c>
      <x:c r="H2364" s="15" t="n">
        <x:v>14</x:v>
      </x:c>
    </x:row>
    <x:row r="2365" ht="52" customHeight="1">
      <x:c r="A2365" s="13" t="str">
        <x:v>TR-STATE10</x:v>
      </x:c>
      <x:c r="B2365" s="13" t="str">
        <x:v>observedClues</x:v>
      </x:c>
      <x:c r="C2365" s="13" t="str">
        <x:v>Trophées</x:v>
      </x:c>
      <x:c r="D2365" s="13" t="str">
        <x:v>États des trophées</x:v>
      </x:c>
      <x:c r="E2365" s="13" t="str">
        <x:v>Lire Trophées</x:v>
      </x:c>
      <x:c r="F2365" s="13" t="str">
        <x:v>Reconstitution documentée V4 — nouvelle rédaction V5</x:v>
      </x:c>
      <x:c r="G2365" s="15" t="n">
        <x:v>5</x:v>
      </x:c>
      <x:c r="H2365" s="15" t="n">
        <x:v>15</x:v>
      </x:c>
    </x:row>
    <x:row r="2366" ht="52" customHeight="1">
      <x:c r="A2366" s="13" t="str">
        <x:v>TR-STATE11</x:v>
      </x:c>
      <x:c r="B2366" s="13" t="str">
        <x:v>unknownQuestions</x:v>
      </x:c>
      <x:c r="C2366" s="13" t="str">
        <x:v>Trophées</x:v>
      </x:c>
      <x:c r="D2366" s="13" t="str">
        <x:v>États des trophées</x:v>
      </x:c>
      <x:c r="E2366" s="13" t="str">
        <x:v>Lire Trophées</x:v>
      </x:c>
      <x:c r="F2366" s="13" t="str">
        <x:v>Reconstitution documentée V4 — nouvelle rédaction V5</x:v>
      </x:c>
      <x:c r="G2366" s="15" t="n">
        <x:v>5</x:v>
      </x:c>
      <x:c r="H2366" s="15" t="n">
        <x:v>16</x:v>
      </x:c>
    </x:row>
    <x:row r="2367" ht="52" customHeight="1">
      <x:c r="A2367" s="13" t="str">
        <x:v>TR-STATE12</x:v>
      </x:c>
      <x:c r="B2367" s="13" t="str">
        <x:v>initialView</x:v>
      </x:c>
      <x:c r="C2367" s="13" t="str">
        <x:v>Trophées</x:v>
      </x:c>
      <x:c r="D2367" s="13" t="str">
        <x:v>États des trophées</x:v>
      </x:c>
      <x:c r="E2367" s="13" t="str">
        <x:v>Lire Trophées</x:v>
      </x:c>
      <x:c r="F2367" s="13" t="str">
        <x:v>Reconstitution documentée V4 — nouvelle rédaction V5</x:v>
      </x:c>
      <x:c r="G2367" s="15" t="n">
        <x:v>5</x:v>
      </x:c>
      <x:c r="H2367" s="15" t="n">
        <x:v>17</x:v>
      </x:c>
    </x:row>
    <x:row r="2368" ht="52" customHeight="1">
      <x:c r="A2368" s="13" t="str">
        <x:v>TR-STATE13</x:v>
      </x:c>
      <x:c r="B2368" s="13" t="str">
        <x:v>fragileZones</x:v>
      </x:c>
      <x:c r="C2368" s="13" t="str">
        <x:v>Trophées</x:v>
      </x:c>
      <x:c r="D2368" s="13" t="str">
        <x:v>États des trophées</x:v>
      </x:c>
      <x:c r="E2368" s="13" t="str">
        <x:v>Lire Trophées</x:v>
      </x:c>
      <x:c r="F2368" s="13" t="str">
        <x:v>Reconstitution documentée V4 — nouvelle rédaction V5</x:v>
      </x:c>
      <x:c r="G2368" s="15" t="n">
        <x:v>5</x:v>
      </x:c>
      <x:c r="H2368" s="15" t="n">
        <x:v>18</x:v>
      </x:c>
    </x:row>
    <x:row r="2369" ht="52" customHeight="1">
      <x:c r="A2369" s="13" t="str">
        <x:v>TR-STATE14</x:v>
      </x:c>
      <x:c r="B2369" s="13" t="str">
        <x:v>supportConfig</x:v>
      </x:c>
      <x:c r="C2369" s="13" t="str">
        <x:v>Trophées</x:v>
      </x:c>
      <x:c r="D2369" s="13" t="str">
        <x:v>États des trophées</x:v>
      </x:c>
      <x:c r="E2369" s="13" t="str">
        <x:v>Lire Trophées</x:v>
      </x:c>
      <x:c r="F2369" s="13" t="str">
        <x:v>Reconstitution documentée V4 — nouvelle rédaction V5</x:v>
      </x:c>
      <x:c r="G2369" s="15" t="n">
        <x:v>5</x:v>
      </x:c>
      <x:c r="H2369" s="15" t="n">
        <x:v>19</x:v>
      </x:c>
    </x:row>
    <x:row r="2370" ht="52" customHeight="1">
      <x:c r="A2370" s="13" t="str">
        <x:v>TR-STATE15</x:v>
      </x:c>
      <x:c r="B2370" s="13" t="str">
        <x:v>presentationQuality</x:v>
      </x:c>
      <x:c r="C2370" s="13" t="str">
        <x:v>Trophées</x:v>
      </x:c>
      <x:c r="D2370" s="13" t="str">
        <x:v>États des trophées</x:v>
      </x:c>
      <x:c r="E2370" s="13" t="str">
        <x:v>Lire Trophées</x:v>
      </x:c>
      <x:c r="F2370" s="13" t="str">
        <x:v>Reconstitution documentée V4 — nouvelle rédaction V5</x:v>
      </x:c>
      <x:c r="G2370" s="15" t="n">
        <x:v>5</x:v>
      </x:c>
      <x:c r="H2370" s="15" t="n">
        <x:v>20</x:v>
      </x:c>
    </x:row>
    <x:row r="2371" ht="52" customHeight="1">
      <x:c r="A2371" s="13" t="str">
        <x:v>TR-STATE16</x:v>
      </x:c>
      <x:c r="B2371" s="13" t="str">
        <x:v>storyAuthenticity</x:v>
      </x:c>
      <x:c r="C2371" s="13" t="str">
        <x:v>Trophées</x:v>
      </x:c>
      <x:c r="D2371" s="13" t="str">
        <x:v>États des trophées</x:v>
      </x:c>
      <x:c r="E2371" s="13" t="str">
        <x:v>Lire Trophées</x:v>
      </x:c>
      <x:c r="F2371" s="13" t="str">
        <x:v>Reconstitution documentée V4 — nouvelle rédaction V5</x:v>
      </x:c>
      <x:c r="G2371" s="15" t="n">
        <x:v>5</x:v>
      </x:c>
      <x:c r="H2371" s="15" t="n">
        <x:v>21</x:v>
      </x:c>
    </x:row>
    <x:row r="2372" ht="52" customHeight="1">
      <x:c r="A2372" s="13" t="str">
        <x:v>TR-STATE17</x:v>
      </x:c>
      <x:c r="B2372" s="13" t="str">
        <x:v>huntRecognition</x:v>
      </x:c>
      <x:c r="C2372" s="13" t="str">
        <x:v>Trophées</x:v>
      </x:c>
      <x:c r="D2372" s="13" t="str">
        <x:v>États des trophées</x:v>
      </x:c>
      <x:c r="E2372" s="13" t="str">
        <x:v>Lire Trophées</x:v>
      </x:c>
      <x:c r="F2372" s="13" t="str">
        <x:v>Reconstitution documentée V4 — nouvelle rédaction V5</x:v>
      </x:c>
      <x:c r="G2372" s="15" t="n">
        <x:v>5</x:v>
      </x:c>
      <x:c r="H2372" s="15" t="n">
        <x:v>22</x:v>
      </x:c>
    </x:row>
    <x:row r="2373" ht="52" customHeight="1">
      <x:c r="A2373" s="13" t="str">
        <x:v>TR-STATE18</x:v>
      </x:c>
      <x:c r="B2373" s="13" t="str">
        <x:v>displayPlate</x:v>
      </x:c>
      <x:c r="C2373" s="13" t="str">
        <x:v>Trophées</x:v>
      </x:c>
      <x:c r="D2373" s="13" t="str">
        <x:v>États des trophées</x:v>
      </x:c>
      <x:c r="E2373" s="13" t="str">
        <x:v>Lire Trophées</x:v>
      </x:c>
      <x:c r="F2373" s="13" t="str">
        <x:v>Reconstitution documentée V4 — nouvelle rédaction V5</x:v>
      </x:c>
      <x:c r="G2373" s="15" t="n">
        <x:v>5</x:v>
      </x:c>
      <x:c r="H2373" s="15" t="n">
        <x:v>23</x:v>
      </x:c>
    </x:row>
    <x:row r="2374" ht="52" customHeight="1">
      <x:c r="A2374" s="13" t="str">
        <x:v>TR-STATE19</x:v>
      </x:c>
      <x:c r="B2374" s="13" t="str">
        <x:v>loanState</x:v>
      </x:c>
      <x:c r="C2374" s="13" t="str">
        <x:v>Trophées</x:v>
      </x:c>
      <x:c r="D2374" s="13" t="str">
        <x:v>États des trophées</x:v>
      </x:c>
      <x:c r="E2374" s="13" t="str">
        <x:v>Lire Trophées</x:v>
      </x:c>
      <x:c r="F2374" s="13" t="str">
        <x:v>Reconstitution documentée V4 — nouvelle rédaction V5</x:v>
      </x:c>
      <x:c r="G2374" s="15" t="n">
        <x:v>5</x:v>
      </x:c>
      <x:c r="H2374" s="15" t="n">
        <x:v>24</x:v>
      </x:c>
    </x:row>
    <x:row r="2375" ht="52" customHeight="1">
      <x:c r="A2375" s="13" t="str">
        <x:v>TR-STATE20</x:v>
      </x:c>
      <x:c r="B2375" s="13" t="str">
        <x:v>stableCheckpoint</x:v>
      </x:c>
      <x:c r="C2375" s="13" t="str">
        <x:v>Trophées</x:v>
      </x:c>
      <x:c r="D2375" s="13" t="str">
        <x:v>États des trophées</x:v>
      </x:c>
      <x:c r="E2375" s="13" t="str">
        <x:v>Lire Trophées</x:v>
      </x:c>
      <x:c r="F2375" s="13" t="str">
        <x:v>Reconstitution documentée V4 — nouvelle rédaction V5</x:v>
      </x:c>
      <x:c r="G2375" s="15" t="n">
        <x:v>5</x:v>
      </x:c>
      <x:c r="H2375" s="15" t="n">
        <x:v>25</x:v>
      </x:c>
    </x:row>
    <x:row r="2376" ht="52" customHeight="1">
      <x:c r="A2376" s="13" t="str">
        <x:v>V5-TR-C01-S01</x:v>
      </x:c>
      <x:c r="B2376" s="13" t="str">
        <x:v>Libérer les deux boucles d’essai</x:v>
      </x:c>
      <x:c r="C2376" s="13" t="str">
        <x:v>Trophées</x:v>
      </x:c>
      <x:c r="D2376" s="13" t="str">
        <x:v>V5 Enquêtes de trophées</x:v>
      </x:c>
      <x:c r="E2376" s="13" t="str">
        <x:v>Lire Trophées</x:v>
      </x:c>
      <x:c r="F2376" s="13" t="str">
        <x:v>Extension V5</x:v>
      </x:c>
      <x:c r="G2376" s="15" t="n">
        <x:v>15</x:v>
      </x:c>
      <x:c r="H2376" s="15" t="n">
        <x:v>6</x:v>
      </x:c>
    </x:row>
    <x:row r="2377" ht="52" customHeight="1">
      <x:c r="A2377" s="13" t="str">
        <x:v>V5-TR-C01-S02</x:v>
      </x:c>
      <x:c r="B2377" s="13" t="str">
        <x:v>Dérouler le ruban de relevé</x:v>
      </x:c>
      <x:c r="C2377" s="13" t="str">
        <x:v>Trophées</x:v>
      </x:c>
      <x:c r="D2377" s="13" t="str">
        <x:v>V5 Enquêtes de trophées</x:v>
      </x:c>
      <x:c r="E2377" s="13" t="str">
        <x:v>Lire Trophées</x:v>
      </x:c>
      <x:c r="F2377" s="13" t="str">
        <x:v>Extension V5</x:v>
      </x:c>
      <x:c r="G2377" s="15" t="n">
        <x:v>15</x:v>
      </x:c>
      <x:c r="H2377" s="15" t="n">
        <x:v>7</x:v>
      </x:c>
    </x:row>
    <x:row r="2378" ht="52" customHeight="1">
      <x:c r="A2378" s="13" t="str">
        <x:v>V5-TR-C01-S03</x:v>
      </x:c>
      <x:c r="B2378" s="13" t="str">
        <x:v>Passer la lumière par l’ouverture</x:v>
      </x:c>
      <x:c r="C2378" s="13" t="str">
        <x:v>Trophées</x:v>
      </x:c>
      <x:c r="D2378" s="13" t="str">
        <x:v>V5 Enquêtes de trophées</x:v>
      </x:c>
      <x:c r="E2378" s="13" t="str">
        <x:v>Lire Trophées</x:v>
      </x:c>
      <x:c r="F2378" s="13" t="str">
        <x:v>Extension V5</x:v>
      </x:c>
      <x:c r="G2378" s="15" t="n">
        <x:v>15</x:v>
      </x:c>
      <x:c r="H2378" s="15" t="n">
        <x:v>8</x:v>
      </x:c>
    </x:row>
    <x:row r="2379" ht="52" customHeight="1">
      <x:c r="A2379" s="13" t="str">
        <x:v>V5-TR-C01-S04</x:v>
      </x:c>
      <x:c r="B2379" s="13" t="str">
        <x:v>Glisser le peigne de lecture</x:v>
      </x:c>
      <x:c r="C2379" s="13" t="str">
        <x:v>Trophées</x:v>
      </x:c>
      <x:c r="D2379" s="13" t="str">
        <x:v>V5 Enquêtes de trophées</x:v>
      </x:c>
      <x:c r="E2379" s="13" t="str">
        <x:v>Lire Trophées</x:v>
      </x:c>
      <x:c r="F2379" s="13" t="str">
        <x:v>Extension V5</x:v>
      </x:c>
      <x:c r="G2379" s="15" t="n">
        <x:v>15</x:v>
      </x:c>
      <x:c r="H2379" s="15" t="n">
        <x:v>9</x:v>
      </x:c>
    </x:row>
    <x:row r="2380" ht="52" customHeight="1">
      <x:c r="A2380" s="13" t="str">
        <x:v>V5-TR-C01-S05</x:v>
      </x:c>
      <x:c r="B2380" s="13" t="str">
        <x:v>Ouvrir la plaquette confiée</x:v>
      </x:c>
      <x:c r="C2380" s="13" t="str">
        <x:v>Trophées</x:v>
      </x:c>
      <x:c r="D2380" s="13" t="str">
        <x:v>V5 Enquêtes de trophées</x:v>
      </x:c>
      <x:c r="E2380" s="13" t="str">
        <x:v>Lire Trophées</x:v>
      </x:c>
      <x:c r="F2380" s="13" t="str">
        <x:v>Extension V5</x:v>
      </x:c>
      <x:c r="G2380" s="15" t="n">
        <x:v>15</x:v>
      </x:c>
      <x:c r="H2380" s="15" t="n">
        <x:v>10</x:v>
      </x:c>
    </x:row>
    <x:row r="2381" ht="52" customHeight="1">
      <x:c r="A2381" s="13" t="str">
        <x:v>V5-TR-C01-S06</x:v>
      </x:c>
      <x:c r="B2381" s="13" t="str">
        <x:v>Essayer les deux récits sur le cadre</x:v>
      </x:c>
      <x:c r="C2381" s="13" t="str">
        <x:v>Trophées</x:v>
      </x:c>
      <x:c r="D2381" s="13" t="str">
        <x:v>V5 Enquêtes de trophées</x:v>
      </x:c>
      <x:c r="E2381" s="13" t="str">
        <x:v>Lire Trophées</x:v>
      </x:c>
      <x:c r="F2381" s="13" t="str">
        <x:v>Extension V5</x:v>
      </x:c>
      <x:c r="G2381" s="15" t="n">
        <x:v>15</x:v>
      </x:c>
      <x:c r="H2381" s="15" t="n">
        <x:v>11</x:v>
      </x:c>
    </x:row>
    <x:row r="2382" ht="52" customHeight="1">
      <x:c r="A2382" s="13" t="str">
        <x:v>V5-TR-C01-S07</x:v>
      </x:c>
      <x:c r="B2382" s="13" t="str">
        <x:v>Orienter le masque vers la halte</x:v>
      </x:c>
      <x:c r="C2382" s="13" t="str">
        <x:v>Trophées</x:v>
      </x:c>
      <x:c r="D2382" s="13" t="str">
        <x:v>V5 Enquêtes de trophées</x:v>
      </x:c>
      <x:c r="E2382" s="13" t="str">
        <x:v>Lire Trophées</x:v>
      </x:c>
      <x:c r="F2382" s="13" t="str">
        <x:v>Extension V5</x:v>
      </x:c>
      <x:c r="G2382" s="15" t="n">
        <x:v>15</x:v>
      </x:c>
      <x:c r="H2382" s="15" t="n">
        <x:v>12</x:v>
      </x:c>
    </x:row>
    <x:row r="2383" ht="52" customHeight="1">
      <x:c r="A2383" s="13" t="str">
        <x:v>V5-TR-C01-S08</x:v>
      </x:c>
      <x:c r="B2383" s="13" t="str">
        <x:v>Choisir le dernier trajet</x:v>
      </x:c>
      <x:c r="C2383" s="13" t="str">
        <x:v>Trophées</x:v>
      </x:c>
      <x:c r="D2383" s="13" t="str">
        <x:v>V5 Enquêtes de trophées</x:v>
      </x:c>
      <x:c r="E2383" s="13" t="str">
        <x:v>Lire Trophées</x:v>
      </x:c>
      <x:c r="F2383" s="13" t="str">
        <x:v>Extension V5</x:v>
      </x:c>
      <x:c r="G2383" s="15" t="n">
        <x:v>15</x:v>
      </x:c>
      <x:c r="H2383" s="15" t="n">
        <x:v>13</x:v>
      </x:c>
    </x:row>
    <x:row r="2384" ht="52" customHeight="1">
      <x:c r="A2384" s="13" t="str">
        <x:v>V5-TR-C02-S01</x:v>
      </x:c>
      <x:c r="B2384" s="13" t="str">
        <x:v>Déployer le berceau en pétales</x:v>
      </x:c>
      <x:c r="C2384" s="13" t="str">
        <x:v>Trophées</x:v>
      </x:c>
      <x:c r="D2384" s="13" t="str">
        <x:v>V5 Enquêtes de trophées</x:v>
      </x:c>
      <x:c r="E2384" s="13" t="str">
        <x:v>Lire Trophées</x:v>
      </x:c>
      <x:c r="F2384" s="13" t="str">
        <x:v>Extension V5</x:v>
      </x:c>
      <x:c r="G2384" s="15" t="n">
        <x:v>15</x:v>
      </x:c>
      <x:c r="H2384" s="15" t="n">
        <x:v>14</x:v>
      </x:c>
    </x:row>
    <x:row r="2385" ht="52" customHeight="1">
      <x:c r="A2385" s="13" t="str">
        <x:v>V5-TR-C02-S02</x:v>
      </x:c>
      <x:c r="B2385" s="13" t="str">
        <x:v>Suivre la première ombre</x:v>
      </x:c>
      <x:c r="C2385" s="13" t="str">
        <x:v>Trophées</x:v>
      </x:c>
      <x:c r="D2385" s="13" t="str">
        <x:v>V5 Enquêtes de trophées</x:v>
      </x:c>
      <x:c r="E2385" s="13" t="str">
        <x:v>Lire Trophées</x:v>
      </x:c>
      <x:c r="F2385" s="13" t="str">
        <x:v>Extension V5</x:v>
      </x:c>
      <x:c r="G2385" s="15" t="n">
        <x:v>15</x:v>
      </x:c>
      <x:c r="H2385" s="15" t="n">
        <x:v>15</x:v>
      </x:c>
    </x:row>
    <x:row r="2386" ht="52" customHeight="1">
      <x:c r="A2386" s="13" t="str">
        <x:v>V5-TR-C02-S03</x:v>
      </x:c>
      <x:c r="B2386" s="13" t="str">
        <x:v>Retourner le volet translucide</x:v>
      </x:c>
      <x:c r="C2386" s="13" t="str">
        <x:v>Trophées</x:v>
      </x:c>
      <x:c r="D2386" s="13" t="str">
        <x:v>V5 Enquêtes de trophées</x:v>
      </x:c>
      <x:c r="E2386" s="13" t="str">
        <x:v>Lire Trophées</x:v>
      </x:c>
      <x:c r="F2386" s="13" t="str">
        <x:v>Extension V5</x:v>
      </x:c>
      <x:c r="G2386" s="15" t="n">
        <x:v>15</x:v>
      </x:c>
      <x:c r="H2386" s="15" t="n">
        <x:v>16</x:v>
      </x:c>
    </x:row>
    <x:row r="2387" ht="52" customHeight="1">
      <x:c r="A2387" s="13" t="str">
        <x:v>V5-TR-C02-S04</x:v>
      </x:c>
      <x:c r="B2387" s="13" t="str">
        <x:v>Placer les silhouettes du terrain</x:v>
      </x:c>
      <x:c r="C2387" s="13" t="str">
        <x:v>Trophées</x:v>
      </x:c>
      <x:c r="D2387" s="13" t="str">
        <x:v>V5 Enquêtes de trophées</x:v>
      </x:c>
      <x:c r="E2387" s="13" t="str">
        <x:v>Lire Trophées</x:v>
      </x:c>
      <x:c r="F2387" s="13" t="str">
        <x:v>Extension V5</x:v>
      </x:c>
      <x:c r="G2387" s="15" t="n">
        <x:v>15</x:v>
      </x:c>
      <x:c r="H2387" s="15" t="n">
        <x:v>17</x:v>
      </x:c>
    </x:row>
    <x:row r="2388" ht="52" customHeight="1">
      <x:c r="A2388" s="13" t="str">
        <x:v>V5-TR-C02-S05</x:v>
      </x:c>
      <x:c r="B2388" s="13" t="str">
        <x:v>Faire coulisser la fenêtre temporelle</x:v>
      </x:c>
      <x:c r="C2388" s="13" t="str">
        <x:v>Trophées</x:v>
      </x:c>
      <x:c r="D2388" s="13" t="str">
        <x:v>V5 Enquêtes de trophées</x:v>
      </x:c>
      <x:c r="E2388" s="13" t="str">
        <x:v>Lire Trophées</x:v>
      </x:c>
      <x:c r="F2388" s="13" t="str">
        <x:v>Extension V5</x:v>
      </x:c>
      <x:c r="G2388" s="15" t="n">
        <x:v>15</x:v>
      </x:c>
      <x:c r="H2388" s="15" t="n">
        <x:v>18</x:v>
      </x:c>
    </x:row>
    <x:row r="2389" ht="52" customHeight="1">
      <x:c r="A2389" s="13" t="str">
        <x:v>V5-TR-C02-S06</x:v>
      </x:c>
      <x:c r="B2389" s="13" t="str">
        <x:v>Rassembler les quatre ombres</x:v>
      </x:c>
      <x:c r="C2389" s="13" t="str">
        <x:v>Trophées</x:v>
      </x:c>
      <x:c r="D2389" s="13" t="str">
        <x:v>V5 Enquêtes de trophées</x:v>
      </x:c>
      <x:c r="E2389" s="13" t="str">
        <x:v>Lire Trophées</x:v>
      </x:c>
      <x:c r="F2389" s="13" t="str">
        <x:v>Extension V5</x:v>
      </x:c>
      <x:c r="G2389" s="15" t="n">
        <x:v>15</x:v>
      </x:c>
      <x:c r="H2389" s="15" t="n">
        <x:v>19</x:v>
      </x:c>
    </x:row>
    <x:row r="2390" ht="52" customHeight="1">
      <x:c r="A2390" s="13" t="str">
        <x:v>V5-TR-C02-S07</x:v>
      </x:c>
      <x:c r="B2390" s="13" t="str">
        <x:v>Monter une plaque à plusieurs voix</x:v>
      </x:c>
      <x:c r="C2390" s="13" t="str">
        <x:v>Trophées</x:v>
      </x:c>
      <x:c r="D2390" s="13" t="str">
        <x:v>V5 Enquêtes de trophées</x:v>
      </x:c>
      <x:c r="E2390" s="13" t="str">
        <x:v>Lire Trophées</x:v>
      </x:c>
      <x:c r="F2390" s="13" t="str">
        <x:v>Extension V5</x:v>
      </x:c>
      <x:c r="G2390" s="15" t="n">
        <x:v>15</x:v>
      </x:c>
      <x:c r="H2390" s="15" t="n">
        <x:v>20</x:v>
      </x:c>
    </x:row>
    <x:row r="2391" ht="52" customHeight="1">
      <x:c r="A2391" s="13" t="str">
        <x:v>V5-TR-C02-S08</x:v>
      </x:c>
      <x:c r="B2391" s="13" t="str">
        <x:v>Ouvrir le cercle de retour</x:v>
      </x:c>
      <x:c r="C2391" s="13" t="str">
        <x:v>Trophées</x:v>
      </x:c>
      <x:c r="D2391" s="13" t="str">
        <x:v>V5 Enquêtes de trophées</x:v>
      </x:c>
      <x:c r="E2391" s="13" t="str">
        <x:v>Lire Trophées</x:v>
      </x:c>
      <x:c r="F2391" s="13" t="str">
        <x:v>Extension V5</x:v>
      </x:c>
      <x:c r="G2391" s="15" t="n">
        <x:v>15</x:v>
      </x:c>
      <x:c r="H2391" s="15" t="n">
        <x:v>21</x:v>
      </x:c>
    </x:row>
    <x:row r="2392" ht="52" customHeight="1">
      <x:c r="A2392" s="13" t="str">
        <x:v>V5-TR-C03-S01</x:v>
      </x:c>
      <x:c r="B2392" s="13" t="str">
        <x:v>Déplier sans effacer les plis</x:v>
      </x:c>
      <x:c r="C2392" s="13" t="str">
        <x:v>Trophées</x:v>
      </x:c>
      <x:c r="D2392" s="13" t="str">
        <x:v>V5 Enquêtes de trophées</x:v>
      </x:c>
      <x:c r="E2392" s="13" t="str">
        <x:v>Lire Trophées</x:v>
      </x:c>
      <x:c r="F2392" s="13" t="str">
        <x:v>Extension V5</x:v>
      </x:c>
      <x:c r="G2392" s="15" t="n">
        <x:v>15</x:v>
      </x:c>
      <x:c r="H2392" s="15" t="n">
        <x:v>22</x:v>
      </x:c>
    </x:row>
    <x:row r="2393" ht="52" customHeight="1">
      <x:c r="A2393" s="13" t="str">
        <x:v>V5-TR-C03-S02</x:v>
      </x:c>
      <x:c r="B2393" s="13" t="str">
        <x:v>Aligner le pli avec le relief</x:v>
      </x:c>
      <x:c r="C2393" s="13" t="str">
        <x:v>Trophées</x:v>
      </x:c>
      <x:c r="D2393" s="13" t="str">
        <x:v>V5 Enquêtes de trophées</x:v>
      </x:c>
      <x:c r="E2393" s="13" t="str">
        <x:v>Lire Trophées</x:v>
      </x:c>
      <x:c r="F2393" s="13" t="str">
        <x:v>Extension V5</x:v>
      </x:c>
      <x:c r="G2393" s="15" t="n">
        <x:v>15</x:v>
      </x:c>
      <x:c r="H2393" s="15" t="n">
        <x:v>23</x:v>
      </x:c>
    </x:row>
    <x:row r="2394" ht="52" customHeight="1">
      <x:c r="A2394" s="13" t="str">
        <x:v>V5-TR-C03-S03</x:v>
      </x:c>
      <x:c r="B2394" s="13" t="str">
        <x:v>Faire courir le curseur de pas</x:v>
      </x:c>
      <x:c r="C2394" s="13" t="str">
        <x:v>Trophées</x:v>
      </x:c>
      <x:c r="D2394" s="13" t="str">
        <x:v>V5 Enquêtes de trophées</x:v>
      </x:c>
      <x:c r="E2394" s="13" t="str">
        <x:v>Lire Trophées</x:v>
      </x:c>
      <x:c r="F2394" s="13" t="str">
        <x:v>Extension V5</x:v>
      </x:c>
      <x:c r="G2394" s="15" t="n">
        <x:v>15</x:v>
      </x:c>
      <x:c r="H2394" s="15" t="n">
        <x:v>24</x:v>
      </x:c>
    </x:row>
    <x:row r="2395" ht="52" customHeight="1">
      <x:c r="A2395" s="13" t="str">
        <x:v>V5-TR-C03-S04</x:v>
      </x:c>
      <x:c r="B2395" s="13" t="str">
        <x:v>Tourner le petit miroir de lecture</x:v>
      </x:c>
      <x:c r="C2395" s="13" t="str">
        <x:v>Trophées</x:v>
      </x:c>
      <x:c r="D2395" s="13" t="str">
        <x:v>V5 Enquêtes de trophées</x:v>
      </x:c>
      <x:c r="E2395" s="13" t="str">
        <x:v>Lire Trophées</x:v>
      </x:c>
      <x:c r="F2395" s="13" t="str">
        <x:v>Extension V5</x:v>
      </x:c>
      <x:c r="G2395" s="15" t="n">
        <x:v>15</x:v>
      </x:c>
      <x:c r="H2395" s="15" t="n">
        <x:v>25</x:v>
      </x:c>
    </x:row>
    <x:row r="2396" ht="52" customHeight="1">
      <x:c r="A2396" s="13" t="str">
        <x:v>V5-TR-C03-S05</x:v>
      </x:c>
      <x:c r="B2396" s="13" t="str">
        <x:v>Séparer nos deux trajets</x:v>
      </x:c>
      <x:c r="C2396" s="13" t="str">
        <x:v>Trophées</x:v>
      </x:c>
      <x:c r="D2396" s="13" t="str">
        <x:v>V5 Enquêtes de trophées</x:v>
      </x:c>
      <x:c r="E2396" s="13" t="str">
        <x:v>Lire Trophées</x:v>
      </x:c>
      <x:c r="F2396" s="13" t="str">
        <x:v>Extension V5</x:v>
      </x:c>
      <x:c r="G2396" s="15" t="n">
        <x:v>15</x:v>
      </x:c>
      <x:c r="H2396" s="15" t="n">
        <x:v>26</x:v>
      </x:c>
    </x:row>
    <x:row r="2397" ht="52" customHeight="1">
      <x:c r="A2397" s="13" t="str">
        <x:v>V5-TR-C03-S06</x:v>
      </x:c>
      <x:c r="B2397" s="13" t="str">
        <x:v>Ouvrir le message consenti</x:v>
      </x:c>
      <x:c r="C2397" s="13" t="str">
        <x:v>Trophées</x:v>
      </x:c>
      <x:c r="D2397" s="13" t="str">
        <x:v>V5 Enquêtes de trophées</x:v>
      </x:c>
      <x:c r="E2397" s="13" t="str">
        <x:v>Lire Trophées</x:v>
      </x:c>
      <x:c r="F2397" s="13" t="str">
        <x:v>Extension V5</x:v>
      </x:c>
      <x:c r="G2397" s="15" t="n">
        <x:v>15</x:v>
      </x:c>
      <x:c r="H2397" s="15" t="n">
        <x:v>27</x:v>
      </x:c>
    </x:row>
    <x:row r="2398" ht="52" customHeight="1">
      <x:c r="A2398" s="13" t="str">
        <x:v>V5-TR-C03-S07</x:v>
      </x:c>
      <x:c r="B2398" s="13" t="str">
        <x:v>Choisir l’objet ou son empreinte</x:v>
      </x:c>
      <x:c r="C2398" s="13" t="str">
        <x:v>Trophées</x:v>
      </x:c>
      <x:c r="D2398" s="13" t="str">
        <x:v>V5 Enquêtes de trophées</x:v>
      </x:c>
      <x:c r="E2398" s="13" t="str">
        <x:v>Lire Trophées</x:v>
      </x:c>
      <x:c r="F2398" s="13" t="str">
        <x:v>Extension V5</x:v>
      </x:c>
      <x:c r="G2398" s="15" t="n">
        <x:v>15</x:v>
      </x:c>
      <x:c r="H2398" s="15" t="n">
        <x:v>28</x:v>
      </x:c>
    </x:row>
    <x:row r="2399" ht="52" customHeight="1">
      <x:c r="A2399" s="13" t="str">
        <x:v>V5-TR-C03-S08</x:v>
      </x:c>
      <x:c r="B2399" s="13" t="str">
        <x:v>Achever le trajet choisi</x:v>
      </x:c>
      <x:c r="C2399" s="13" t="str">
        <x:v>Trophées</x:v>
      </x:c>
      <x:c r="D2399" s="13" t="str">
        <x:v>V5 Enquêtes de trophées</x:v>
      </x:c>
      <x:c r="E2399" s="13" t="str">
        <x:v>Lire Trophées</x:v>
      </x:c>
      <x:c r="F2399" s="13" t="str">
        <x:v>Extension V5</x:v>
      </x:c>
      <x:c r="G2399" s="15" t="n">
        <x:v>15</x:v>
      </x:c>
      <x:c r="H2399" s="15" t="n">
        <x:v>29</x:v>
      </x:c>
    </x:row>
    <x:row r="2400" ht="52" customHeight="1">
      <x:c r="A2400" s="13" t="str">
        <x:v>V5-TR-C04-S01</x:v>
      </x:c>
      <x:c r="B2400" s="13" t="str">
        <x:v>Caler le fragment oblique</x:v>
      </x:c>
      <x:c r="C2400" s="13" t="str">
        <x:v>Trophées</x:v>
      </x:c>
      <x:c r="D2400" s="13" t="str">
        <x:v>V5 Enquêtes de trophées</x:v>
      </x:c>
      <x:c r="E2400" s="13" t="str">
        <x:v>Lire Trophées</x:v>
      </x:c>
      <x:c r="F2400" s="13" t="str">
        <x:v>Extension V5</x:v>
      </x:c>
      <x:c r="G2400" s="15" t="n">
        <x:v>15</x:v>
      </x:c>
      <x:c r="H2400" s="15" t="n">
        <x:v>30</x:v>
      </x:c>
    </x:row>
    <x:row r="2401" ht="52" customHeight="1">
      <x:c r="A2401" s="13" t="str">
        <x:v>V5-TR-C04-S02</x:v>
      </x:c>
      <x:c r="B2401" s="13" t="str">
        <x:v>Éclairer les points de route</x:v>
      </x:c>
      <x:c r="C2401" s="13" t="str">
        <x:v>Trophées</x:v>
      </x:c>
      <x:c r="D2401" s="13" t="str">
        <x:v>V5 Enquêtes de trophées</x:v>
      </x:c>
      <x:c r="E2401" s="13" t="str">
        <x:v>Lire Trophées</x:v>
      </x:c>
      <x:c r="F2401" s="13" t="str">
        <x:v>Extension V5</x:v>
      </x:c>
      <x:c r="G2401" s="15" t="n">
        <x:v>15</x:v>
      </x:c>
      <x:c r="H2401" s="15" t="n">
        <x:v>31</x:v>
      </x:c>
    </x:row>
    <x:row r="2402" ht="52" customHeight="1">
      <x:c r="A2402" s="13" t="str">
        <x:v>V5-TR-C04-S03</x:v>
      </x:c>
      <x:c r="B2402" s="13" t="str">
        <x:v>Tourner le disque des escales</x:v>
      </x:c>
      <x:c r="C2402" s="13" t="str">
        <x:v>Trophées</x:v>
      </x:c>
      <x:c r="D2402" s="13" t="str">
        <x:v>V5 Enquêtes de trophées</x:v>
      </x:c>
      <x:c r="E2402" s="13" t="str">
        <x:v>Lire Trophées</x:v>
      </x:c>
      <x:c r="F2402" s="13" t="str">
        <x:v>Extension V5</x:v>
      </x:c>
      <x:c r="G2402" s="15" t="n">
        <x:v>15</x:v>
      </x:c>
      <x:c r="H2402" s="15" t="n">
        <x:v>32</x:v>
      </x:c>
    </x:row>
    <x:row r="2403" ht="52" customHeight="1">
      <x:c r="A2403" s="13" t="str">
        <x:v>V5-TR-C04-S04</x:v>
      </x:c>
      <x:c r="B2403" s="13" t="str">
        <x:v>Glisser la bande des dérives</x:v>
      </x:c>
      <x:c r="C2403" s="13" t="str">
        <x:v>Trophées</x:v>
      </x:c>
      <x:c r="D2403" s="13" t="str">
        <x:v>V5 Enquêtes de trophées</x:v>
      </x:c>
      <x:c r="E2403" s="13" t="str">
        <x:v>Lire Trophées</x:v>
      </x:c>
      <x:c r="F2403" s="13" t="str">
        <x:v>Extension V5</x:v>
      </x:c>
      <x:c r="G2403" s="15" t="n">
        <x:v>15</x:v>
      </x:c>
      <x:c r="H2403" s="15" t="n">
        <x:v>33</x:v>
      </x:c>
    </x:row>
    <x:row r="2404" ht="52" customHeight="1">
      <x:c r="A2404" s="13" t="str">
        <x:v>V5-TR-C04-S05</x:v>
      </x:c>
      <x:c r="B2404" s="13" t="str">
        <x:v>Poser le secteur manquant</x:v>
      </x:c>
      <x:c r="C2404" s="13" t="str">
        <x:v>Trophées</x:v>
      </x:c>
      <x:c r="D2404" s="13" t="str">
        <x:v>V5 Enquêtes de trophées</x:v>
      </x:c>
      <x:c r="E2404" s="13" t="str">
        <x:v>Lire Trophées</x:v>
      </x:c>
      <x:c r="F2404" s="13" t="str">
        <x:v>Extension V5</x:v>
      </x:c>
      <x:c r="G2404" s="15" t="n">
        <x:v>15</x:v>
      </x:c>
      <x:c r="H2404" s="15" t="n">
        <x:v>34</x:v>
      </x:c>
    </x:row>
    <x:row r="2405" ht="52" customHeight="1">
      <x:c r="A2405" s="13" t="str">
        <x:v>V5-TR-C04-S06</x:v>
      </x:c>
      <x:c r="B2405" s="13" t="str">
        <x:v>Comparer les reprises de coque</x:v>
      </x:c>
      <x:c r="C2405" s="13" t="str">
        <x:v>Trophées</x:v>
      </x:c>
      <x:c r="D2405" s="13" t="str">
        <x:v>V5 Enquêtes de trophées</x:v>
      </x:c>
      <x:c r="E2405" s="13" t="str">
        <x:v>Lire Trophées</x:v>
      </x:c>
      <x:c r="F2405" s="13" t="str">
        <x:v>Extension V5</x:v>
      </x:c>
      <x:c r="G2405" s="15" t="n">
        <x:v>15</x:v>
      </x:c>
      <x:c r="H2405" s="15" t="n">
        <x:v>35</x:v>
      </x:c>
    </x:row>
    <x:row r="2406" ht="52" customHeight="1">
      <x:c r="A2406" s="13" t="str">
        <x:v>V5-TR-C04-S07</x:v>
      </x:c>
      <x:c r="B2406" s="13" t="str">
        <x:v>Construire la plaque de route partielle</x:v>
      </x:c>
      <x:c r="C2406" s="13" t="str">
        <x:v>Trophées</x:v>
      </x:c>
      <x:c r="D2406" s="13" t="str">
        <x:v>V5 Enquêtes de trophées</x:v>
      </x:c>
      <x:c r="E2406" s="13" t="str">
        <x:v>Lire Trophées</x:v>
      </x:c>
      <x:c r="F2406" s="13" t="str">
        <x:v>Extension V5</x:v>
      </x:c>
      <x:c r="G2406" s="15" t="n">
        <x:v>15</x:v>
      </x:c>
      <x:c r="H2406" s="15" t="n">
        <x:v>36</x:v>
      </x:c>
    </x:row>
    <x:row r="2407" ht="52" customHeight="1">
      <x:c r="A2407" s="13" t="str">
        <x:v>V5-TR-C04-S08</x:v>
      </x:c>
      <x:c r="B2407" s="13" t="str">
        <x:v>Installer l’éclat près de la carte</x:v>
      </x:c>
      <x:c r="C2407" s="13" t="str">
        <x:v>Trophées</x:v>
      </x:c>
      <x:c r="D2407" s="13" t="str">
        <x:v>V5 Enquêtes de trophées</x:v>
      </x:c>
      <x:c r="E2407" s="13" t="str">
        <x:v>Lire Trophées</x:v>
      </x:c>
      <x:c r="F2407" s="13" t="str">
        <x:v>Extension V5</x:v>
      </x:c>
      <x:c r="G2407" s="15" t="n">
        <x:v>15</x:v>
      </x:c>
      <x:c r="H2407" s="15" t="n">
        <x:v>37</x:v>
      </x:c>
    </x:row>
    <x:row r="2408" ht="52" customHeight="1">
      <x:c r="A2408" s="13" t="str">
        <x:v>V5-TR-C05-S01</x:v>
      </x:c>
      <x:c r="B2408" s="13" t="str">
        <x:v>Ouvrir le cadre de l’épreuve</x:v>
      </x:c>
      <x:c r="C2408" s="13" t="str">
        <x:v>Trophées</x:v>
      </x:c>
      <x:c r="D2408" s="13" t="str">
        <x:v>V5 Enquêtes de trophées</x:v>
      </x:c>
      <x:c r="E2408" s="13" t="str">
        <x:v>Lire Trophées</x:v>
      </x:c>
      <x:c r="F2408" s="13" t="str">
        <x:v>Extension V5</x:v>
      </x:c>
      <x:c r="G2408" s="15" t="n">
        <x:v>15</x:v>
      </x:c>
      <x:c r="H2408" s="15" t="n">
        <x:v>38</x:v>
      </x:c>
    </x:row>
    <x:row r="2409" ht="52" customHeight="1">
      <x:c r="A2409" s="13" t="str">
        <x:v>V5-TR-C05-S02</x:v>
      </x:c>
      <x:c r="B2409" s="13" t="str">
        <x:v>Aligner les marques de départ</x:v>
      </x:c>
      <x:c r="C2409" s="13" t="str">
        <x:v>Trophées</x:v>
      </x:c>
      <x:c r="D2409" s="13" t="str">
        <x:v>V5 Enquêtes de trophées</x:v>
      </x:c>
      <x:c r="E2409" s="13" t="str">
        <x:v>Lire Trophées</x:v>
      </x:c>
      <x:c r="F2409" s="13" t="str">
        <x:v>Extension V5</x:v>
      </x:c>
      <x:c r="G2409" s="15" t="n">
        <x:v>15</x:v>
      </x:c>
      <x:c r="H2409" s="15" t="n">
        <x:v>39</x:v>
      </x:c>
    </x:row>
    <x:row r="2410" ht="52" customHeight="1">
      <x:c r="A2410" s="13" t="str">
        <x:v>V5-TR-C05-S03</x:v>
      </x:c>
      <x:c r="B2410" s="13" t="str">
        <x:v>Faire pivoter l’ombre de frappe</x:v>
      </x:c>
      <x:c r="C2410" s="13" t="str">
        <x:v>Trophées</x:v>
      </x:c>
      <x:c r="D2410" s="13" t="str">
        <x:v>V5 Enquêtes de trophées</x:v>
      </x:c>
      <x:c r="E2410" s="13" t="str">
        <x:v>Lire Trophées</x:v>
      </x:c>
      <x:c r="F2410" s="13" t="str">
        <x:v>Extension V5</x:v>
      </x:c>
      <x:c r="G2410" s="15" t="n">
        <x:v>15</x:v>
      </x:c>
      <x:c r="H2410" s="15" t="n">
        <x:v>40</x:v>
      </x:c>
    </x:row>
    <x:row r="2411" ht="52" customHeight="1">
      <x:c r="A2411" s="13" t="str">
        <x:v>V5-TR-C05-S04</x:v>
      </x:c>
      <x:c r="B2411" s="13" t="str">
        <x:v>Assembler le modèle de trajectoire</x:v>
      </x:c>
      <x:c r="C2411" s="13" t="str">
        <x:v>Trophées</x:v>
      </x:c>
      <x:c r="D2411" s="13" t="str">
        <x:v>V5 Enquêtes de trophées</x:v>
      </x:c>
      <x:c r="E2411" s="13" t="str">
        <x:v>Lire Trophées</x:v>
      </x:c>
      <x:c r="F2411" s="13" t="str">
        <x:v>Extension V5</x:v>
      </x:c>
      <x:c r="G2411" s="15" t="n">
        <x:v>15</x:v>
      </x:c>
      <x:c r="H2411" s="15" t="n">
        <x:v>41</x:v>
      </x:c>
    </x:row>
    <x:row r="2412" ht="52" customHeight="1">
      <x:c r="A2412" s="13" t="str">
        <x:v>V5-TR-C05-S05</x:v>
      </x:c>
      <x:c r="B2412" s="13" t="str">
        <x:v>Déplacer le repère de retour</x:v>
      </x:c>
      <x:c r="C2412" s="13" t="str">
        <x:v>Trophées</x:v>
      </x:c>
      <x:c r="D2412" s="13" t="str">
        <x:v>V5 Enquêtes de trophées</x:v>
      </x:c>
      <x:c r="E2412" s="13" t="str">
        <x:v>Lire Trophées</x:v>
      </x:c>
      <x:c r="F2412" s="13" t="str">
        <x:v>Extension V5</x:v>
      </x:c>
      <x:c r="G2412" s="15" t="n">
        <x:v>15</x:v>
      </x:c>
      <x:c r="H2412" s="15" t="n">
        <x:v>42</x:v>
      </x:c>
    </x:row>
    <x:row r="2413" ht="52" customHeight="1">
      <x:c r="A2413" s="13" t="str">
        <x:v>V5-TR-C05-S06</x:v>
      </x:c>
      <x:c r="B2413" s="13" t="str">
        <x:v>Comparer les deux réactions</x:v>
      </x:c>
      <x:c r="C2413" s="13" t="str">
        <x:v>Trophées</x:v>
      </x:c>
      <x:c r="D2413" s="13" t="str">
        <x:v>V5 Enquêtes de trophées</x:v>
      </x:c>
      <x:c r="E2413" s="13" t="str">
        <x:v>Lire Trophées</x:v>
      </x:c>
      <x:c r="F2413" s="13" t="str">
        <x:v>Extension V5</x:v>
      </x:c>
      <x:c r="G2413" s="15" t="n">
        <x:v>15</x:v>
      </x:c>
      <x:c r="H2413" s="15" t="n">
        <x:v>43</x:v>
      </x:c>
    </x:row>
    <x:row r="2414" ht="52" customHeight="1">
      <x:c r="A2414" s="13" t="str">
        <x:v>V5-TR-C05-S07</x:v>
      </x:c>
      <x:c r="B2414" s="13" t="str">
        <x:v>Choisir la place de mémoire</x:v>
      </x:c>
      <x:c r="C2414" s="13" t="str">
        <x:v>Trophées</x:v>
      </x:c>
      <x:c r="D2414" s="13" t="str">
        <x:v>V5 Enquêtes de trophées</x:v>
      </x:c>
      <x:c r="E2414" s="13" t="str">
        <x:v>Lire Trophées</x:v>
      </x:c>
      <x:c r="F2414" s="13" t="str">
        <x:v>Extension V5</x:v>
      </x:c>
      <x:c r="G2414" s="15" t="n">
        <x:v>15</x:v>
      </x:c>
      <x:c r="H2414" s="15" t="n">
        <x:v>44</x:v>
      </x:c>
    </x:row>
    <x:row r="2415" ht="52" customHeight="1">
      <x:c r="A2415" s="13" t="str">
        <x:v>V5-TR-C05-S08</x:v>
      </x:c>
      <x:c r="B2415" s="13" t="str">
        <x:v>Fermer l’anneau sans fermer la rivalité</x:v>
      </x:c>
      <x:c r="C2415" s="13" t="str">
        <x:v>Trophées</x:v>
      </x:c>
      <x:c r="D2415" s="13" t="str">
        <x:v>V5 Enquêtes de trophées</x:v>
      </x:c>
      <x:c r="E2415" s="13" t="str">
        <x:v>Lire Trophées</x:v>
      </x:c>
      <x:c r="F2415" s="13" t="str">
        <x:v>Extension V5</x:v>
      </x:c>
      <x:c r="G2415" s="15" t="n">
        <x:v>15</x:v>
      </x:c>
      <x:c r="H2415" s="15" t="n">
        <x:v>45</x:v>
      </x:c>
    </x:row>
    <x:row r="2416" ht="52" customHeight="1">
      <x:c r="A2416" s="13" t="str">
        <x:v>V5-TR-C06-S01</x:v>
      </x:c>
      <x:c r="B2416" s="13" t="str">
        <x:v>Présenter le sceau de branche</x:v>
      </x:c>
      <x:c r="C2416" s="13" t="str">
        <x:v>Trophées</x:v>
      </x:c>
      <x:c r="D2416" s="13" t="str">
        <x:v>V5 Enquêtes de trophées</x:v>
      </x:c>
      <x:c r="E2416" s="13" t="str">
        <x:v>Lire Trophées</x:v>
      </x:c>
      <x:c r="F2416" s="13" t="str">
        <x:v>Extension V5</x:v>
      </x:c>
      <x:c r="G2416" s="15" t="n">
        <x:v>15</x:v>
      </x:c>
      <x:c r="H2416" s="15" t="n">
        <x:v>46</x:v>
      </x:c>
    </x:row>
    <x:row r="2417" ht="52" customHeight="1">
      <x:c r="A2417" s="13" t="str">
        <x:v>V5-TR-C06-S02</x:v>
      </x:c>
      <x:c r="B2417" s="13" t="str">
        <x:v>Poser la lumière du relevé ancien</x:v>
      </x:c>
      <x:c r="C2417" s="13" t="str">
        <x:v>Trophées</x:v>
      </x:c>
      <x:c r="D2417" s="13" t="str">
        <x:v>V5 Enquêtes de trophées</x:v>
      </x:c>
      <x:c r="E2417" s="13" t="str">
        <x:v>Lire Trophées</x:v>
      </x:c>
      <x:c r="F2417" s="13" t="str">
        <x:v>Extension V5</x:v>
      </x:c>
      <x:c r="G2417" s="15" t="n">
        <x:v>15</x:v>
      </x:c>
      <x:c r="H2417" s="15" t="n">
        <x:v>47</x:v>
      </x:c>
    </x:row>
    <x:row r="2418" ht="52" customHeight="1">
      <x:c r="A2418" s="13" t="str">
        <x:v>V5-TR-C06-S03</x:v>
      </x:c>
      <x:c r="B2418" s="13" t="str">
        <x:v>Faire glisser la vue du présent</x:v>
      </x:c>
      <x:c r="C2418" s="13" t="str">
        <x:v>Trophées</x:v>
      </x:c>
      <x:c r="D2418" s="13" t="str">
        <x:v>V5 Enquêtes de trophées</x:v>
      </x:c>
      <x:c r="E2418" s="13" t="str">
        <x:v>Lire Trophées</x:v>
      </x:c>
      <x:c r="F2418" s="13" t="str">
        <x:v>Extension V5</x:v>
      </x:c>
      <x:c r="G2418" s="15" t="n">
        <x:v>15</x:v>
      </x:c>
      <x:c r="H2418" s="15" t="n">
        <x:v>48</x:v>
      </x:c>
    </x:row>
    <x:row r="2419" ht="52" customHeight="1">
      <x:c r="A2419" s="13" t="str">
        <x:v>V5-TR-C06-S04</x:v>
      </x:c>
      <x:c r="B2419" s="13" t="str">
        <x:v>Séparer les strates visibles</x:v>
      </x:c>
      <x:c r="C2419" s="13" t="str">
        <x:v>Trophées</x:v>
      </x:c>
      <x:c r="D2419" s="13" t="str">
        <x:v>V5 Enquêtes de trophées</x:v>
      </x:c>
      <x:c r="E2419" s="13" t="str">
        <x:v>Lire Trophées</x:v>
      </x:c>
      <x:c r="F2419" s="13" t="str">
        <x:v>Extension V5</x:v>
      </x:c>
      <x:c r="G2419" s="15" t="n">
        <x:v>15</x:v>
      </x:c>
      <x:c r="H2419" s="15" t="n">
        <x:v>49</x:v>
      </x:c>
    </x:row>
    <x:row r="2420" ht="52" customHeight="1">
      <x:c r="A2420" s="13" t="str">
        <x:v>V5-TR-C06-S05</x:v>
      </x:c>
      <x:c r="B2420" s="13" t="str">
        <x:v>Installer le cadre d’incertitude</x:v>
      </x:c>
      <x:c r="C2420" s="13" t="str">
        <x:v>Trophées</x:v>
      </x:c>
      <x:c r="D2420" s="13" t="str">
        <x:v>V5 Enquêtes de trophées</x:v>
      </x:c>
      <x:c r="E2420" s="13" t="str">
        <x:v>Lire Trophées</x:v>
      </x:c>
      <x:c r="F2420" s="13" t="str">
        <x:v>Extension V5</x:v>
      </x:c>
      <x:c r="G2420" s="15" t="n">
        <x:v>15</x:v>
      </x:c>
      <x:c r="H2420" s="15" t="n">
        <x:v>50</x:v>
      </x:c>
    </x:row>
    <x:row r="2421" ht="52" customHeight="1">
      <x:c r="A2421" s="13" t="str">
        <x:v>V5-TR-C06-S06</x:v>
      </x:c>
      <x:c r="B2421" s="13" t="str">
        <x:v>Raccorder le trajet de retour</x:v>
      </x:c>
      <x:c r="C2421" s="13" t="str">
        <x:v>Trophées</x:v>
      </x:c>
      <x:c r="D2421" s="13" t="str">
        <x:v>V5 Enquêtes de trophées</x:v>
      </x:c>
      <x:c r="E2421" s="13" t="str">
        <x:v>Lire Trophées</x:v>
      </x:c>
      <x:c r="F2421" s="13" t="str">
        <x:v>Extension V5</x:v>
      </x:c>
      <x:c r="G2421" s="15" t="n">
        <x:v>15</x:v>
      </x:c>
      <x:c r="H2421" s="15" t="n">
        <x:v>51</x:v>
      </x:c>
    </x:row>
    <x:row r="2422" ht="52" customHeight="1">
      <x:c r="A2422" s="13" t="str">
        <x:v>V5-TR-C06-S07</x:v>
      </x:c>
      <x:c r="B2422" s="13" t="str">
        <x:v>Préparer la double présentation</x:v>
      </x:c>
      <x:c r="C2422" s="13" t="str">
        <x:v>Trophées</x:v>
      </x:c>
      <x:c r="D2422" s="13" t="str">
        <x:v>V5 Enquêtes de trophées</x:v>
      </x:c>
      <x:c r="E2422" s="13" t="str">
        <x:v>Lire Trophées</x:v>
      </x:c>
      <x:c r="F2422" s="13" t="str">
        <x:v>Extension V5</x:v>
      </x:c>
      <x:c r="G2422" s="15" t="n">
        <x:v>15</x:v>
      </x:c>
      <x:c r="H2422" s="15" t="n">
        <x:v>52</x:v>
      </x:c>
    </x:row>
    <x:row r="2423" ht="52" customHeight="1">
      <x:c r="A2423" s="13" t="str">
        <x:v>V5-TR-C06-S08</x:v>
      </x:c>
      <x:c r="B2423" s="13" t="str">
        <x:v>Choisir la prochaine question</x:v>
      </x:c>
      <x:c r="C2423" s="13" t="str">
        <x:v>Trophées</x:v>
      </x:c>
      <x:c r="D2423" s="13" t="str">
        <x:v>V5 Enquêtes de trophées</x:v>
      </x:c>
      <x:c r="E2423" s="13" t="str">
        <x:v>Lire Trophées</x:v>
      </x:c>
      <x:c r="F2423" s="13" t="str">
        <x:v>Extension V5</x:v>
      </x:c>
      <x:c r="G2423" s="15" t="n">
        <x:v>15</x:v>
      </x:c>
      <x:c r="H2423" s="15" t="n">
        <x:v>53</x:v>
      </x:c>
    </x:row>
    <x:row r="2424" ht="52" customHeight="1">
      <x:c r="A2424" s="13" t="str">
        <x:v>W3-METH01</x:v>
      </x:c>
      <x:c r="B2424" s="13" t="str">
        <x:v>Périmètre reconstruit</x:v>
      </x:c>
      <x:c r="C2424" s="13" t="str">
        <x:v>Guerre</x:v>
      </x:c>
      <x:c r="D2424" s="13" t="str">
        <x:v>Méthode de guerre</x:v>
      </x:c>
      <x:c r="E2424" s="13" t="str">
        <x:v>Lire Guerre</x:v>
      </x:c>
      <x:c r="F2424" s="13" t="str">
        <x:v>Reconstitution documentée V4 — nouvelle rédaction V5</x:v>
      </x:c>
      <x:c r="G2424" s="15" t="n">
        <x:v>4</x:v>
      </x:c>
      <x:c r="H2424" s="15" t="n">
        <x:v>6</x:v>
      </x:c>
    </x:row>
    <x:row r="2425" ht="52" customHeight="1">
      <x:c r="A2425" s="13" t="str">
        <x:v>W3-METH02</x:v>
      </x:c>
      <x:c r="B2425" s="13" t="str">
        <x:v>Statut de conception</x:v>
      </x:c>
      <x:c r="C2425" s="13" t="str">
        <x:v>Guerre</x:v>
      </x:c>
      <x:c r="D2425" s="13" t="str">
        <x:v>Méthode de guerre</x:v>
      </x:c>
      <x:c r="E2425" s="13" t="str">
        <x:v>Lire Guerre</x:v>
      </x:c>
      <x:c r="F2425" s="13" t="str">
        <x:v>Reconstitution documentée V4 — nouvelle rédaction V5</x:v>
      </x:c>
      <x:c r="G2425" s="15" t="n">
        <x:v>4</x:v>
      </x:c>
      <x:c r="H2425" s="15" t="n">
        <x:v>7</x:v>
      </x:c>
    </x:row>
    <x:row r="2426" ht="52" customHeight="1">
      <x:c r="A2426" s="13" t="str">
        <x:v>W3-METH03</x:v>
      </x:c>
      <x:c r="B2426" s="13" t="str">
        <x:v>Statut du lore</x:v>
      </x:c>
      <x:c r="C2426" s="13" t="str">
        <x:v>Guerre</x:v>
      </x:c>
      <x:c r="D2426" s="13" t="str">
        <x:v>Méthode de guerre</x:v>
      </x:c>
      <x:c r="E2426" s="13" t="str">
        <x:v>Lire Guerre</x:v>
      </x:c>
      <x:c r="F2426" s="13" t="str">
        <x:v>Reconstitution documentée V4 — nouvelle rédaction V5</x:v>
      </x:c>
      <x:c r="G2426" s="15" t="n">
        <x:v>4</x:v>
      </x:c>
      <x:c r="H2426" s="15" t="n">
        <x:v>8</x:v>
      </x:c>
    </x:row>
    <x:row r="2427" ht="52" customHeight="1">
      <x:c r="A2427" s="13" t="str">
        <x:v>W3-METH04</x:v>
      </x:c>
      <x:c r="B2427" s="13" t="str">
        <x:v>Guerre facultative</x:v>
      </x:c>
      <x:c r="C2427" s="13" t="str">
        <x:v>Guerre</x:v>
      </x:c>
      <x:c r="D2427" s="13" t="str">
        <x:v>Méthode de guerre</x:v>
      </x:c>
      <x:c r="E2427" s="13" t="str">
        <x:v>Lire Guerre</x:v>
      </x:c>
      <x:c r="F2427" s="13" t="str">
        <x:v>Reconstitution documentée V4 — nouvelle rédaction V5</x:v>
      </x:c>
      <x:c r="G2427" s="15" t="n">
        <x:v>4</x:v>
      </x:c>
      <x:c r="H2427" s="15" t="n">
        <x:v>9</x:v>
      </x:c>
    </x:row>
    <x:row r="2428" ht="52" customHeight="1">
      <x:c r="A2428" s="13" t="str">
        <x:v>W3-METH05</x:v>
      </x:c>
      <x:c r="B2428" s="13" t="str">
        <x:v>Trois modes, un monde</x:v>
      </x:c>
      <x:c r="C2428" s="13" t="str">
        <x:v>Guerre</x:v>
      </x:c>
      <x:c r="D2428" s="13" t="str">
        <x:v>Méthode de guerre</x:v>
      </x:c>
      <x:c r="E2428" s="13" t="str">
        <x:v>Lire Guerre</x:v>
      </x:c>
      <x:c r="F2428" s="13" t="str">
        <x:v>Reconstitution documentée V4 — nouvelle rédaction V5</x:v>
      </x:c>
      <x:c r="G2428" s="15" t="n">
        <x:v>4</x:v>
      </x:c>
      <x:c r="H2428" s="15" t="n">
        <x:v>10</x:v>
      </x:c>
    </x:row>
    <x:row r="2429" ht="52" customHeight="1">
      <x:c r="A2429" s="13" t="str">
        <x:v>W3-METH06</x:v>
      </x:c>
      <x:c r="B2429" s="13" t="str">
        <x:v>Présence physique</x:v>
      </x:c>
      <x:c r="C2429" s="13" t="str">
        <x:v>Guerre</x:v>
      </x:c>
      <x:c r="D2429" s="13" t="str">
        <x:v>Méthode de guerre</x:v>
      </x:c>
      <x:c r="E2429" s="13" t="str">
        <x:v>Lire Guerre</x:v>
      </x:c>
      <x:c r="F2429" s="13" t="str">
        <x:v>Reconstitution documentée V4 — nouvelle rédaction V5</x:v>
      </x:c>
      <x:c r="G2429" s="15" t="n">
        <x:v>4</x:v>
      </x:c>
      <x:c r="H2429" s="15" t="n">
        <x:v>11</x:v>
      </x:c>
    </x:row>
    <x:row r="2430" ht="52" customHeight="1">
      <x:c r="A2430" s="13" t="str">
        <x:v>W3-METH07</x:v>
      </x:c>
      <x:c r="B2430" s="13" t="str">
        <x:v>Communautés autonomes</x:v>
      </x:c>
      <x:c r="C2430" s="13" t="str">
        <x:v>Guerre</x:v>
      </x:c>
      <x:c r="D2430" s="13" t="str">
        <x:v>Méthode de guerre</x:v>
      </x:c>
      <x:c r="E2430" s="13" t="str">
        <x:v>Lire Guerre</x:v>
      </x:c>
      <x:c r="F2430" s="13" t="str">
        <x:v>Reconstitution documentée V4 — nouvelle rédaction V5</x:v>
      </x:c>
      <x:c r="G2430" s="15" t="n">
        <x:v>4</x:v>
      </x:c>
      <x:c r="H2430" s="15" t="n">
        <x:v>12</x:v>
      </x:c>
    </x:row>
    <x:row r="2431" ht="52" customHeight="1">
      <x:c r="A2431" s="13" t="str">
        <x:v>W3-METH08</x:v>
      </x:c>
      <x:c r="B2431" s="13" t="str">
        <x:v>Équilibrage explicite</x:v>
      </x:c>
      <x:c r="C2431" s="13" t="str">
        <x:v>Guerre</x:v>
      </x:c>
      <x:c r="D2431" s="13" t="str">
        <x:v>Méthode de guerre</x:v>
      </x:c>
      <x:c r="E2431" s="13" t="str">
        <x:v>Lire Guerre</x:v>
      </x:c>
      <x:c r="F2431" s="13" t="str">
        <x:v>Reconstitution documentée V4 — nouvelle rédaction V5</x:v>
      </x:c>
      <x:c r="G2431" s="15" t="n">
        <x:v>4</x:v>
      </x:c>
      <x:c r="H2431" s="15" t="n">
        <x:v>13</x:v>
      </x:c>
    </x:row>
    <x:row r="2432" ht="52" customHeight="1">
      <x:c r="A2432" s="13" t="str">
        <x:v>W3-METH09</x:v>
      </x:c>
      <x:c r="B2432" s="13" t="str">
        <x:v>Lecture des missions</x:v>
      </x:c>
      <x:c r="C2432" s="13" t="str">
        <x:v>Guerre</x:v>
      </x:c>
      <x:c r="D2432" s="13" t="str">
        <x:v>Méthode de guerre</x:v>
      </x:c>
      <x:c r="E2432" s="13" t="str">
        <x:v>Lire Guerre</x:v>
      </x:c>
      <x:c r="F2432" s="13" t="str">
        <x:v>Reconstitution documentée V4 — nouvelle rédaction V5</x:v>
      </x:c>
      <x:c r="G2432" s="15" t="n">
        <x:v>4</x:v>
      </x:c>
      <x:c r="H2432" s="15" t="n">
        <x:v>14</x:v>
      </x:c>
    </x:row>
    <x:row r="2433" ht="52" customHeight="1">
      <x:c r="A2433" s="13" t="str">
        <x:v>W3-METH10</x:v>
      </x:c>
      <x:c r="B2433" s="13" t="str">
        <x:v>Équipes incarnées</x:v>
      </x:c>
      <x:c r="C2433" s="13" t="str">
        <x:v>Guerre</x:v>
      </x:c>
      <x:c r="D2433" s="13" t="str">
        <x:v>Méthode de guerre</x:v>
      </x:c>
      <x:c r="E2433" s="13" t="str">
        <x:v>Lire Guerre</x:v>
      </x:c>
      <x:c r="F2433" s="13" t="str">
        <x:v>Reconstitution documentée V4 — nouvelle rédaction V5</x:v>
      </x:c>
      <x:c r="G2433" s="15" t="n">
        <x:v>4</x:v>
      </x:c>
      <x:c r="H2433" s="15" t="n">
        <x:v>15</x:v>
      </x:c>
    </x:row>
    <x:row r="2434" ht="52" customHeight="1">
      <x:c r="A2434" s="13" t="str">
        <x:v>W3-METH11</x:v>
      </x:c>
      <x:c r="B2434" s="13" t="str">
        <x:v>Échelle contenue</x:v>
      </x:c>
      <x:c r="C2434" s="13" t="str">
        <x:v>Guerre</x:v>
      </x:c>
      <x:c r="D2434" s="13" t="str">
        <x:v>Méthode de guerre</x:v>
      </x:c>
      <x:c r="E2434" s="13" t="str">
        <x:v>Lire Guerre</x:v>
      </x:c>
      <x:c r="F2434" s="13" t="str">
        <x:v>Reconstitution documentée V4 — nouvelle rédaction V5</x:v>
      </x:c>
      <x:c r="G2434" s="15" t="n">
        <x:v>4</x:v>
      </x:c>
      <x:c r="H2434" s="15" t="n">
        <x:v>16</x:v>
      </x:c>
    </x:row>
    <x:row r="2435" ht="52" customHeight="1">
      <x:c r="A2435" s="13" t="str">
        <x:v>W3-METH12</x:v>
      </x:c>
      <x:c r="B2435" s="13" t="str">
        <x:v>Warp et origine</x:v>
      </x:c>
      <x:c r="C2435" s="13" t="str">
        <x:v>Guerre</x:v>
      </x:c>
      <x:c r="D2435" s="13" t="str">
        <x:v>Méthode de guerre</x:v>
      </x:c>
      <x:c r="E2435" s="13" t="str">
        <x:v>Lire Guerre</x:v>
      </x:c>
      <x:c r="F2435" s="13" t="str">
        <x:v>Reconstitution documentée V4 — nouvelle rédaction V5</x:v>
      </x:c>
      <x:c r="G2435" s="15" t="n">
        <x:v>4</x:v>
      </x:c>
      <x:c r="H2435" s="15" t="n">
        <x:v>17</x:v>
      </x:c>
    </x:row>
    <x:row r="2436" ht="52" customHeight="1">
      <x:c r="A2436" s="13" t="str">
        <x:v>W3-PAR01</x:v>
      </x:c>
      <x:c r="B2436" s="13" t="str">
        <x:v>XP minimale</x:v>
      </x:c>
      <x:c r="C2436" s="13" t="str">
        <x:v>Guerre</x:v>
      </x:c>
      <x:c r="D2436" s="13" t="str">
        <x:v>Paramètres de guerre</x:v>
      </x:c>
      <x:c r="E2436" s="13" t="str">
        <x:v>Lire Guerre</x:v>
      </x:c>
      <x:c r="F2436" s="13" t="str">
        <x:v>Reconstitution documentée V4 — nouvelle rédaction V5</x:v>
      </x:c>
      <x:c r="G2436" s="15" t="n">
        <x:v>7</x:v>
      </x:c>
      <x:c r="H2436" s="15" t="n">
        <x:v>6</x:v>
      </x:c>
    </x:row>
    <x:row r="2437" ht="52" customHeight="1">
      <x:c r="A2437" s="13" t="str">
        <x:v>W3-PAR02</x:v>
      </x:c>
      <x:c r="B2437" s="13" t="str">
        <x:v>XP maximale</x:v>
      </x:c>
      <x:c r="C2437" s="13" t="str">
        <x:v>Guerre</x:v>
      </x:c>
      <x:c r="D2437" s="13" t="str">
        <x:v>Paramètres de guerre</x:v>
      </x:c>
      <x:c r="E2437" s="13" t="str">
        <x:v>Lire Guerre</x:v>
      </x:c>
      <x:c r="F2437" s="13" t="str">
        <x:v>Reconstitution documentée V4 — nouvelle rédaction V5</x:v>
      </x:c>
      <x:c r="G2437" s="15" t="n">
        <x:v>7</x:v>
      </x:c>
      <x:c r="H2437" s="15" t="n">
        <x:v>7</x:v>
      </x:c>
    </x:row>
    <x:row r="2438" ht="52" customHeight="1">
      <x:c r="A2438" s="13" t="str">
        <x:v>W3-PAR03</x:v>
      </x:c>
      <x:c r="B2438" s="13" t="str">
        <x:v>Seuil novice</x:v>
      </x:c>
      <x:c r="C2438" s="13" t="str">
        <x:v>Guerre</x:v>
      </x:c>
      <x:c r="D2438" s="13" t="str">
        <x:v>Paramètres de guerre</x:v>
      </x:c>
      <x:c r="E2438" s="13" t="str">
        <x:v>Lire Guerre</x:v>
      </x:c>
      <x:c r="F2438" s="13" t="str">
        <x:v>Reconstitution documentée V4 — nouvelle rédaction V5</x:v>
      </x:c>
      <x:c r="G2438" s="15" t="n">
        <x:v>7</x:v>
      </x:c>
      <x:c r="H2438" s="15" t="n">
        <x:v>8</x:v>
      </x:c>
    </x:row>
    <x:row r="2439" ht="52" customHeight="1">
      <x:c r="A2439" s="13" t="str">
        <x:v>W3-PAR04</x:v>
      </x:c>
      <x:c r="B2439" s="13" t="str">
        <x:v>Seuil vétéran</x:v>
      </x:c>
      <x:c r="C2439" s="13" t="str">
        <x:v>Guerre</x:v>
      </x:c>
      <x:c r="D2439" s="13" t="str">
        <x:v>Paramètres de guerre</x:v>
      </x:c>
      <x:c r="E2439" s="13" t="str">
        <x:v>Lire Guerre</x:v>
      </x:c>
      <x:c r="F2439" s="13" t="str">
        <x:v>Reconstitution documentée V4 — nouvelle rédaction V5</x:v>
      </x:c>
      <x:c r="G2439" s="15" t="n">
        <x:v>7</x:v>
      </x:c>
      <x:c r="H2439" s="15" t="n">
        <x:v>9</x:v>
      </x:c>
    </x:row>
    <x:row r="2440" ht="52" customHeight="1">
      <x:c r="A2440" s="13" t="str">
        <x:v>W3-PAR05</x:v>
      </x:c>
      <x:c r="B2440" s="13" t="str">
        <x:v>Seuil maître</x:v>
      </x:c>
      <x:c r="C2440" s="13" t="str">
        <x:v>Guerre</x:v>
      </x:c>
      <x:c r="D2440" s="13" t="str">
        <x:v>Paramètres de guerre</x:v>
      </x:c>
      <x:c r="E2440" s="13" t="str">
        <x:v>Lire Guerre</x:v>
      </x:c>
      <x:c r="F2440" s="13" t="str">
        <x:v>Reconstitution documentée V4 — nouvelle rédaction V5</x:v>
      </x:c>
      <x:c r="G2440" s="15" t="n">
        <x:v>7</x:v>
      </x:c>
      <x:c r="H2440" s="15" t="n">
        <x:v>10</x:v>
      </x:c>
    </x:row>
    <x:row r="2441" ht="52" customHeight="1">
      <x:c r="A2441" s="13" t="str">
        <x:v>W3-PAR06</x:v>
      </x:c>
      <x:c r="B2441" s="13" t="str">
        <x:v>Puissance novice</x:v>
      </x:c>
      <x:c r="C2441" s="13" t="str">
        <x:v>Guerre</x:v>
      </x:c>
      <x:c r="D2441" s="13" t="str">
        <x:v>Paramètres de guerre</x:v>
      </x:c>
      <x:c r="E2441" s="13" t="str">
        <x:v>Lire Guerre</x:v>
      </x:c>
      <x:c r="F2441" s="13" t="str">
        <x:v>Reconstitution documentée V4 — nouvelle rédaction V5</x:v>
      </x:c>
      <x:c r="G2441" s="15" t="n">
        <x:v>7</x:v>
      </x:c>
      <x:c r="H2441" s="15" t="n">
        <x:v>11</x:v>
      </x:c>
    </x:row>
    <x:row r="2442" ht="52" customHeight="1">
      <x:c r="A2442" s="13" t="str">
        <x:v>W3-PAR07</x:v>
      </x:c>
      <x:c r="B2442" s="13" t="str">
        <x:v>Puissance vétéran</x:v>
      </x:c>
      <x:c r="C2442" s="13" t="str">
        <x:v>Guerre</x:v>
      </x:c>
      <x:c r="D2442" s="13" t="str">
        <x:v>Paramètres de guerre</x:v>
      </x:c>
      <x:c r="E2442" s="13" t="str">
        <x:v>Lire Guerre</x:v>
      </x:c>
      <x:c r="F2442" s="13" t="str">
        <x:v>Reconstitution documentée V4 — nouvelle rédaction V5</x:v>
      </x:c>
      <x:c r="G2442" s="15" t="n">
        <x:v>7</x:v>
      </x:c>
      <x:c r="H2442" s="15" t="n">
        <x:v>12</x:v>
      </x:c>
    </x:row>
    <x:row r="2443" ht="52" customHeight="1">
      <x:c r="A2443" s="13" t="str">
        <x:v>W3-PAR08</x:v>
      </x:c>
      <x:c r="B2443" s="13" t="str">
        <x:v>Puissance maître</x:v>
      </x:c>
      <x:c r="C2443" s="13" t="str">
        <x:v>Guerre</x:v>
      </x:c>
      <x:c r="D2443" s="13" t="str">
        <x:v>Paramètres de guerre</x:v>
      </x:c>
      <x:c r="E2443" s="13" t="str">
        <x:v>Lire Guerre</x:v>
      </x:c>
      <x:c r="F2443" s="13" t="str">
        <x:v>Reconstitution documentée V4 — nouvelle rédaction V5</x:v>
      </x:c>
      <x:c r="G2443" s="15" t="n">
        <x:v>7</x:v>
      </x:c>
      <x:c r="H2443" s="15" t="n">
        <x:v>13</x:v>
      </x:c>
    </x:row>
    <x:row r="2444" ht="52" customHeight="1">
      <x:c r="A2444" s="13" t="str">
        <x:v>W3-PAR09</x:v>
      </x:c>
      <x:c r="B2444" s="13" t="str">
        <x:v>Capacité initiale</x:v>
      </x:c>
      <x:c r="C2444" s="13" t="str">
        <x:v>Guerre</x:v>
      </x:c>
      <x:c r="D2444" s="13" t="str">
        <x:v>Paramètres de guerre</x:v>
      </x:c>
      <x:c r="E2444" s="13" t="str">
        <x:v>Lire Guerre</x:v>
      </x:c>
      <x:c r="F2444" s="13" t="str">
        <x:v>Reconstitution documentée V4 — nouvelle rédaction V5</x:v>
      </x:c>
      <x:c r="G2444" s="15" t="n">
        <x:v>7</x:v>
      </x:c>
      <x:c r="H2444" s="15" t="n">
        <x:v>14</x:v>
      </x:c>
    </x:row>
    <x:row r="2445" ht="52" customHeight="1">
      <x:c r="A2445" s="13" t="str">
        <x:v>W3-PAR10</x:v>
      </x:c>
      <x:c r="B2445" s="13" t="str">
        <x:v>Capacité intermédiaire</x:v>
      </x:c>
      <x:c r="C2445" s="13" t="str">
        <x:v>Guerre</x:v>
      </x:c>
      <x:c r="D2445" s="13" t="str">
        <x:v>Paramètres de guerre</x:v>
      </x:c>
      <x:c r="E2445" s="13" t="str">
        <x:v>Lire Guerre</x:v>
      </x:c>
      <x:c r="F2445" s="13" t="str">
        <x:v>Reconstitution documentée V4 — nouvelle rédaction V5</x:v>
      </x:c>
      <x:c r="G2445" s="15" t="n">
        <x:v>7</x:v>
      </x:c>
      <x:c r="H2445" s="15" t="n">
        <x:v>15</x:v>
      </x:c>
    </x:row>
    <x:row r="2446" ht="52" customHeight="1">
      <x:c r="A2446" s="13" t="str">
        <x:v>W3-PAR11</x:v>
      </x:c>
      <x:c r="B2446" s="13" t="str">
        <x:v>Capacité tardive</x:v>
      </x:c>
      <x:c r="C2446" s="13" t="str">
        <x:v>Guerre</x:v>
      </x:c>
      <x:c r="D2446" s="13" t="str">
        <x:v>Paramètres de guerre</x:v>
      </x:c>
      <x:c r="E2446" s="13" t="str">
        <x:v>Lire Guerre</x:v>
      </x:c>
      <x:c r="F2446" s="13" t="str">
        <x:v>Reconstitution documentée V4 — nouvelle rédaction V5</x:v>
      </x:c>
      <x:c r="G2446" s="15" t="n">
        <x:v>7</x:v>
      </x:c>
      <x:c r="H2446" s="15" t="n">
        <x:v>16</x:v>
      </x:c>
    </x:row>
    <x:row r="2447" ht="52" customHeight="1">
      <x:c r="A2447" s="13" t="str">
        <x:v>W3-PAR12</x:v>
      </x:c>
      <x:c r="B2447" s="13" t="str">
        <x:v>Stock maximum</x:v>
      </x:c>
      <x:c r="C2447" s="13" t="str">
        <x:v>Guerre</x:v>
      </x:c>
      <x:c r="D2447" s="13" t="str">
        <x:v>Paramètres de guerre</x:v>
      </x:c>
      <x:c r="E2447" s="13" t="str">
        <x:v>Lire Guerre</x:v>
      </x:c>
      <x:c r="F2447" s="13" t="str">
        <x:v>Reconstitution documentée V4 — nouvelle rédaction V5</x:v>
      </x:c>
      <x:c r="G2447" s="15" t="n">
        <x:v>7</x:v>
      </x:c>
      <x:c r="H2447" s="15" t="n">
        <x:v>17</x:v>
      </x:c>
    </x:row>
    <x:row r="2448" ht="52" customHeight="1">
      <x:c r="A2448" s="13" t="str">
        <x:v>W3-PAR13</x:v>
      </x:c>
      <x:c r="B2448" s="13" t="str">
        <x:v>Facteur ravitaillé</x:v>
      </x:c>
      <x:c r="C2448" s="13" t="str">
        <x:v>Guerre</x:v>
      </x:c>
      <x:c r="D2448" s="13" t="str">
        <x:v>Paramètres de guerre</x:v>
      </x:c>
      <x:c r="E2448" s="13" t="str">
        <x:v>Lire Guerre</x:v>
      </x:c>
      <x:c r="F2448" s="13" t="str">
        <x:v>Reconstitution documentée V4 — nouvelle rédaction V5</x:v>
      </x:c>
      <x:c r="G2448" s="15" t="n">
        <x:v>7</x:v>
      </x:c>
      <x:c r="H2448" s="15" t="n">
        <x:v>18</x:v>
      </x:c>
    </x:row>
    <x:row r="2449" ht="52" customHeight="1">
      <x:c r="A2449" s="13" t="str">
        <x:v>W3-PAR14</x:v>
      </x:c>
      <x:c r="B2449" s="13" t="str">
        <x:v>Facteur rationné</x:v>
      </x:c>
      <x:c r="C2449" s="13" t="str">
        <x:v>Guerre</x:v>
      </x:c>
      <x:c r="D2449" s="13" t="str">
        <x:v>Paramètres de guerre</x:v>
      </x:c>
      <x:c r="E2449" s="13" t="str">
        <x:v>Lire Guerre</x:v>
      </x:c>
      <x:c r="F2449" s="13" t="str">
        <x:v>Reconstitution documentée V4 — nouvelle rédaction V5</x:v>
      </x:c>
      <x:c r="G2449" s="15" t="n">
        <x:v>7</x:v>
      </x:c>
      <x:c r="H2449" s="15" t="n">
        <x:v>19</x:v>
      </x:c>
    </x:row>
    <x:row r="2450" ht="52" customHeight="1">
      <x:c r="A2450" s="13" t="str">
        <x:v>W3-PAR15</x:v>
      </x:c>
      <x:c r="B2450" s="13" t="str">
        <x:v>Fatigue maximale</x:v>
      </x:c>
      <x:c r="C2450" s="13" t="str">
        <x:v>Guerre</x:v>
      </x:c>
      <x:c r="D2450" s="13" t="str">
        <x:v>Paramètres de guerre</x:v>
      </x:c>
      <x:c r="E2450" s="13" t="str">
        <x:v>Lire Guerre</x:v>
      </x:c>
      <x:c r="F2450" s="13" t="str">
        <x:v>Reconstitution documentée V4 — nouvelle rédaction V5</x:v>
      </x:c>
      <x:c r="G2450" s="15" t="n">
        <x:v>7</x:v>
      </x:c>
      <x:c r="H2450" s="15" t="n">
        <x:v>20</x:v>
      </x:c>
    </x:row>
    <x:row r="2451" ht="52" customHeight="1">
      <x:c r="A2451" s="13" t="str">
        <x:v>W3-PAR16</x:v>
      </x:c>
      <x:c r="B2451" s="13" t="str">
        <x:v>Diviseur de fatigue</x:v>
      </x:c>
      <x:c r="C2451" s="13" t="str">
        <x:v>Guerre</x:v>
      </x:c>
      <x:c r="D2451" s="13" t="str">
        <x:v>Paramètres de guerre</x:v>
      </x:c>
      <x:c r="E2451" s="13" t="str">
        <x:v>Lire Guerre</x:v>
      </x:c>
      <x:c r="F2451" s="13" t="str">
        <x:v>Reconstitution documentée V4 — nouvelle rédaction V5</x:v>
      </x:c>
      <x:c r="G2451" s="15" t="n">
        <x:v>7</x:v>
      </x:c>
      <x:c r="H2451" s="15" t="n">
        <x:v>21</x:v>
      </x:c>
    </x:row>
    <x:row r="2452" ht="52" customHeight="1">
      <x:c r="A2452" s="13" t="str">
        <x:v>W3-PAR17</x:v>
      </x:c>
      <x:c r="B2452" s="13" t="str">
        <x:v>Facteur fatigue plancher</x:v>
      </x:c>
      <x:c r="C2452" s="13" t="str">
        <x:v>Guerre</x:v>
      </x:c>
      <x:c r="D2452" s="13" t="str">
        <x:v>Paramètres de guerre</x:v>
      </x:c>
      <x:c r="E2452" s="13" t="str">
        <x:v>Lire Guerre</x:v>
      </x:c>
      <x:c r="F2452" s="13" t="str">
        <x:v>Reconstitution documentée V4 — nouvelle rédaction V5</x:v>
      </x:c>
      <x:c r="G2452" s="15" t="n">
        <x:v>7</x:v>
      </x:c>
      <x:c r="H2452" s="15" t="n">
        <x:v>22</x:v>
      </x:c>
    </x:row>
    <x:row r="2453" ht="52" customHeight="1">
      <x:c r="A2453" s="13" t="str">
        <x:v>W3-PAR18</x:v>
      </x:c>
      <x:c r="B2453" s="13" t="str">
        <x:v>Bonus terrain plafond</x:v>
      </x:c>
      <x:c r="C2453" s="13" t="str">
        <x:v>Guerre</x:v>
      </x:c>
      <x:c r="D2453" s="13" t="str">
        <x:v>Paramètres de guerre</x:v>
      </x:c>
      <x:c r="E2453" s="13" t="str">
        <x:v>Lire Guerre</x:v>
      </x:c>
      <x:c r="F2453" s="13" t="str">
        <x:v>Reconstitution documentée V4 — nouvelle rédaction V5</x:v>
      </x:c>
      <x:c r="G2453" s="15" t="n">
        <x:v>7</x:v>
      </x:c>
      <x:c r="H2453" s="15" t="n">
        <x:v>23</x:v>
      </x:c>
    </x:row>
    <x:row r="2454" ht="52" customHeight="1">
      <x:c r="A2454" s="13" t="str">
        <x:v>W3-PAR19</x:v>
      </x:c>
      <x:c r="B2454" s="13" t="str">
        <x:v>XP reconnaissance</x:v>
      </x:c>
      <x:c r="C2454" s="13" t="str">
        <x:v>Guerre</x:v>
      </x:c>
      <x:c r="D2454" s="13" t="str">
        <x:v>Paramètres de guerre</x:v>
      </x:c>
      <x:c r="E2454" s="13" t="str">
        <x:v>Lire Guerre</x:v>
      </x:c>
      <x:c r="F2454" s="13" t="str">
        <x:v>Reconstitution documentée V4 — nouvelle rédaction V5</x:v>
      </x:c>
      <x:c r="G2454" s="15" t="n">
        <x:v>7</x:v>
      </x:c>
      <x:c r="H2454" s="15" t="n">
        <x:v>24</x:v>
      </x:c>
    </x:row>
    <x:row r="2455" ht="52" customHeight="1">
      <x:c r="A2455" s="13" t="str">
        <x:v>W3-PAR20</x:v>
      </x:c>
      <x:c r="B2455" s="13" t="str">
        <x:v>XP objectif héroïque</x:v>
      </x:c>
      <x:c r="C2455" s="13" t="str">
        <x:v>Guerre</x:v>
      </x:c>
      <x:c r="D2455" s="13" t="str">
        <x:v>Paramètres de guerre</x:v>
      </x:c>
      <x:c r="E2455" s="13" t="str">
        <x:v>Lire Guerre</x:v>
      </x:c>
      <x:c r="F2455" s="13" t="str">
        <x:v>Reconstitution documentée V4 — nouvelle rédaction V5</x:v>
      </x:c>
      <x:c r="G2455" s="15" t="n">
        <x:v>7</x:v>
      </x:c>
      <x:c r="H2455" s="15" t="n">
        <x:v>25</x:v>
      </x:c>
    </x:row>
    <x:row r="2456" ht="52" customHeight="1">
      <x:c r="A2456" s="13" t="str">
        <x:v>W3-PAR21</x:v>
      </x:c>
      <x:c r="B2456" s="13" t="str">
        <x:v>XP objectif bataille</x:v>
      </x:c>
      <x:c r="C2456" s="13" t="str">
        <x:v>Guerre</x:v>
      </x:c>
      <x:c r="D2456" s="13" t="str">
        <x:v>Paramètres de guerre</x:v>
      </x:c>
      <x:c r="E2456" s="13" t="str">
        <x:v>Lire Guerre</x:v>
      </x:c>
      <x:c r="F2456" s="13" t="str">
        <x:v>Reconstitution documentée V4 — nouvelle rédaction V5</x:v>
      </x:c>
      <x:c r="G2456" s="15" t="n">
        <x:v>7</x:v>
      </x:c>
      <x:c r="H2456" s="15" t="n">
        <x:v>26</x:v>
      </x:c>
    </x:row>
    <x:row r="2457" ht="52" customHeight="1">
      <x:c r="A2457" s="13" t="str">
        <x:v>W3-PAR22</x:v>
      </x:c>
      <x:c r="B2457" s="13" t="str">
        <x:v>XP repli propre</x:v>
      </x:c>
      <x:c r="C2457" s="13" t="str">
        <x:v>Guerre</x:v>
      </x:c>
      <x:c r="D2457" s="13" t="str">
        <x:v>Paramètres de guerre</x:v>
      </x:c>
      <x:c r="E2457" s="13" t="str">
        <x:v>Lire Guerre</x:v>
      </x:c>
      <x:c r="F2457" s="13" t="str">
        <x:v>Reconstitution documentée V4 — nouvelle rédaction V5</x:v>
      </x:c>
      <x:c r="G2457" s="15" t="n">
        <x:v>7</x:v>
      </x:c>
      <x:c r="H2457" s="15" t="n">
        <x:v>27</x:v>
      </x:c>
    </x:row>
    <x:row r="2458" ht="52" customHeight="1">
      <x:c r="A2458" s="13" t="str">
        <x:v>W3-PAR23</x:v>
      </x:c>
      <x:c r="B2458" s="13" t="str">
        <x:v>XP finale de campagne</x:v>
      </x:c>
      <x:c r="C2458" s="13" t="str">
        <x:v>Guerre</x:v>
      </x:c>
      <x:c r="D2458" s="13" t="str">
        <x:v>Paramètres de guerre</x:v>
      </x:c>
      <x:c r="E2458" s="13" t="str">
        <x:v>Lire Guerre</x:v>
      </x:c>
      <x:c r="F2458" s="13" t="str">
        <x:v>Reconstitution documentée V4 — nouvelle rédaction V5</x:v>
      </x:c>
      <x:c r="G2458" s="15" t="n">
        <x:v>7</x:v>
      </x:c>
      <x:c r="H2458" s="15" t="n">
        <x:v>28</x:v>
      </x:c>
    </x:row>
    <x:row r="2459" ht="52" customHeight="1">
      <x:c r="A2459" s="13" t="str">
        <x:v>W3-PAR24</x:v>
      </x:c>
      <x:c r="B2459" s="13" t="str">
        <x:v>XP maximum par transaction</x:v>
      </x:c>
      <x:c r="C2459" s="13" t="str">
        <x:v>Guerre</x:v>
      </x:c>
      <x:c r="D2459" s="13" t="str">
        <x:v>Paramètres de guerre</x:v>
      </x:c>
      <x:c r="E2459" s="13" t="str">
        <x:v>Lire Guerre</x:v>
      </x:c>
      <x:c r="F2459" s="13" t="str">
        <x:v>Reconstitution documentée V4 — nouvelle rédaction V5</x:v>
      </x:c>
      <x:c r="G2459" s="15" t="n">
        <x:v>7</x:v>
      </x:c>
      <x:c r="H2459" s="15" t="n">
        <x:v>29</x:v>
      </x:c>
    </x:row>
    <x:row r="2460" ht="52" customHeight="1">
      <x:c r="A2460" s="13" t="str">
        <x:v>W3-PAR25</x:v>
      </x:c>
      <x:c r="B2460" s="13" t="str">
        <x:v>Garnison minimale</x:v>
      </x:c>
      <x:c r="C2460" s="13" t="str">
        <x:v>Guerre</x:v>
      </x:c>
      <x:c r="D2460" s="13" t="str">
        <x:v>Paramètres de guerre</x:v>
      </x:c>
      <x:c r="E2460" s="13" t="str">
        <x:v>Lire Guerre</x:v>
      </x:c>
      <x:c r="F2460" s="13" t="str">
        <x:v>Reconstitution documentée V4 — nouvelle rédaction V5</x:v>
      </x:c>
      <x:c r="G2460" s="15" t="n">
        <x:v>7</x:v>
      </x:c>
      <x:c r="H2460" s="15" t="n">
        <x:v>30</x:v>
      </x:c>
    </x:row>
    <x:row r="2461" ht="52" customHeight="1">
      <x:c r="A2461" s="13" t="str">
        <x:v>W3-PAR26</x:v>
      </x:c>
      <x:c r="B2461" s="13" t="str">
        <x:v>Tour d’intégration standard</x:v>
      </x:c>
      <x:c r="C2461" s="13" t="str">
        <x:v>Guerre</x:v>
      </x:c>
      <x:c r="D2461" s="13" t="str">
        <x:v>Paramètres de guerre</x:v>
      </x:c>
      <x:c r="E2461" s="13" t="str">
        <x:v>Lire Guerre</x:v>
      </x:c>
      <x:c r="F2461" s="13" t="str">
        <x:v>Reconstitution documentée V4 — nouvelle rédaction V5</x:v>
      </x:c>
      <x:c r="G2461" s="15" t="n">
        <x:v>7</x:v>
      </x:c>
      <x:c r="H2461" s="15" t="n">
        <x:v>31</x:v>
      </x:c>
    </x:row>
    <x:row r="2462" ht="52" customHeight="1">
      <x:c r="A2462" s="13" t="str">
        <x:v>W3-PAR27</x:v>
      </x:c>
      <x:c r="B2462" s="13" t="str">
        <x:v>Tour d’intégration spécialiste</x:v>
      </x:c>
      <x:c r="C2462" s="13" t="str">
        <x:v>Guerre</x:v>
      </x:c>
      <x:c r="D2462" s="13" t="str">
        <x:v>Paramètres de guerre</x:v>
      </x:c>
      <x:c r="E2462" s="13" t="str">
        <x:v>Lire Guerre</x:v>
      </x:c>
      <x:c r="F2462" s="13" t="str">
        <x:v>Reconstitution documentée V4 — nouvelle rédaction V5</x:v>
      </x:c>
      <x:c r="G2462" s="15" t="n">
        <x:v>7</x:v>
      </x:c>
      <x:c r="H2462" s="15" t="n">
        <x:v>32</x:v>
      </x:c>
    </x:row>
    <x:row r="2463" ht="52" customHeight="1">
      <x:c r="A2463" s="13" t="str">
        <x:v>W3-PAR28</x:v>
      </x:c>
      <x:c r="B2463" s="13" t="str">
        <x:v>Construction minimale</x:v>
      </x:c>
      <x:c r="C2463" s="13" t="str">
        <x:v>Guerre</x:v>
      </x:c>
      <x:c r="D2463" s="13" t="str">
        <x:v>Paramètres de guerre</x:v>
      </x:c>
      <x:c r="E2463" s="13" t="str">
        <x:v>Lire Guerre</x:v>
      </x:c>
      <x:c r="F2463" s="13" t="str">
        <x:v>Reconstitution documentée V4 — nouvelle rédaction V5</x:v>
      </x:c>
      <x:c r="G2463" s="15" t="n">
        <x:v>7</x:v>
      </x:c>
      <x:c r="H2463" s="15" t="n">
        <x:v>33</x:v>
      </x:c>
    </x:row>
    <x:row r="2464" ht="52" customHeight="1">
      <x:c r="A2464" s="13" t="str">
        <x:v>W3-PAR29</x:v>
      </x:c>
      <x:c r="B2464" s="13" t="str">
        <x:v>Retrait de fatigue au repos</x:v>
      </x:c>
      <x:c r="C2464" s="13" t="str">
        <x:v>Guerre</x:v>
      </x:c>
      <x:c r="D2464" s="13" t="str">
        <x:v>Paramètres de guerre</x:v>
      </x:c>
      <x:c r="E2464" s="13" t="str">
        <x:v>Lire Guerre</x:v>
      </x:c>
      <x:c r="F2464" s="13" t="str">
        <x:v>Reconstitution documentée V4 — nouvelle rédaction V5</x:v>
      </x:c>
      <x:c r="G2464" s="15" t="n">
        <x:v>7</x:v>
      </x:c>
      <x:c r="H2464" s="15" t="n">
        <x:v>34</x:v>
      </x:c>
    </x:row>
    <x:row r="2465" ht="52" customHeight="1">
      <x:c r="A2465" s="13" t="str">
        <x:v>W3-PAR30</x:v>
      </x:c>
      <x:c r="B2465" s="13" t="str">
        <x:v>Fatigue de marche ordinaire</x:v>
      </x:c>
      <x:c r="C2465" s="13" t="str">
        <x:v>Guerre</x:v>
      </x:c>
      <x:c r="D2465" s="13" t="str">
        <x:v>Paramètres de guerre</x:v>
      </x:c>
      <x:c r="E2465" s="13" t="str">
        <x:v>Lire Guerre</x:v>
      </x:c>
      <x:c r="F2465" s="13" t="str">
        <x:v>Reconstitution documentée V4 — nouvelle rédaction V5</x:v>
      </x:c>
      <x:c r="G2465" s="15" t="n">
        <x:v>7</x:v>
      </x:c>
      <x:c r="H2465" s="15" t="n">
        <x:v>35</x:v>
      </x:c>
    </x:row>
    <x:row r="2466" ht="52" customHeight="1">
      <x:c r="A2466" s="13" t="str">
        <x:v>W3-PAR31</x:v>
      </x:c>
      <x:c r="B2466" s="13" t="str">
        <x:v>Fatigue de bataille</x:v>
      </x:c>
      <x:c r="C2466" s="13" t="str">
        <x:v>Guerre</x:v>
      </x:c>
      <x:c r="D2466" s="13" t="str">
        <x:v>Paramètres de guerre</x:v>
      </x:c>
      <x:c r="E2466" s="13" t="str">
        <x:v>Lire Guerre</x:v>
      </x:c>
      <x:c r="F2466" s="13" t="str">
        <x:v>Reconstitution documentée V4 — nouvelle rédaction V5</x:v>
      </x:c>
      <x:c r="G2466" s="15" t="n">
        <x:v>7</x:v>
      </x:c>
      <x:c r="H2466" s="15" t="n">
        <x:v>36</x:v>
      </x:c>
    </x:row>
    <x:row r="2467" ht="52" customHeight="1">
      <x:c r="A2467" s="13" t="str">
        <x:v>W3-CL01</x:v>
      </x:c>
      <x:c r="B2467" s="13" t="str">
        <x:v>Maisons des Braises</x:v>
      </x:c>
      <x:c r="C2467" s="13" t="str">
        <x:v>Guerre</x:v>
      </x:c>
      <x:c r="D2467" s="13" t="str">
        <x:v>Doctrines des clans</x:v>
      </x:c>
      <x:c r="E2467" s="13" t="str">
        <x:v>Lire Guerre</x:v>
      </x:c>
      <x:c r="F2467" s="13" t="str">
        <x:v>Reconstitution documentée V4 — nouvelle rédaction V5</x:v>
      </x:c>
      <x:c r="G2467" s="15" t="n">
        <x:v>10</x:v>
      </x:c>
      <x:c r="H2467" s="15" t="n">
        <x:v>6</x:v>
      </x:c>
    </x:row>
    <x:row r="2468" ht="52" customHeight="1">
      <x:c r="A2468" s="13" t="str">
        <x:v>W3-CL02</x:v>
      </x:c>
      <x:c r="B2468" s="13" t="str">
        <x:v>Peuple des Citernes</x:v>
      </x:c>
      <x:c r="C2468" s="13" t="str">
        <x:v>Guerre</x:v>
      </x:c>
      <x:c r="D2468" s="13" t="str">
        <x:v>Doctrines des clans</x:v>
      </x:c>
      <x:c r="E2468" s="13" t="str">
        <x:v>Lire Guerre</x:v>
      </x:c>
      <x:c r="F2468" s="13" t="str">
        <x:v>Reconstitution documentée V4 — nouvelle rédaction V5</x:v>
      </x:c>
      <x:c r="G2468" s="15" t="n">
        <x:v>10</x:v>
      </x:c>
      <x:c r="H2468" s="15" t="n">
        <x:v>7</x:v>
      </x:c>
    </x:row>
    <x:row r="2469" ht="52" customHeight="1">
      <x:c r="A2469" s="13" t="str">
        <x:v>W3-CL03</x:v>
      </x:c>
      <x:c r="B2469" s="13" t="str">
        <x:v>Gardiens des Hautes Branches</x:v>
      </x:c>
      <x:c r="C2469" s="13" t="str">
        <x:v>Guerre</x:v>
      </x:c>
      <x:c r="D2469" s="13" t="str">
        <x:v>Doctrines des clans</x:v>
      </x:c>
      <x:c r="E2469" s="13" t="str">
        <x:v>Lire Guerre</x:v>
      </x:c>
      <x:c r="F2469" s="13" t="str">
        <x:v>Reconstitution documentée V4 — nouvelle rédaction V5</x:v>
      </x:c>
      <x:c r="G2469" s="15" t="n">
        <x:v>10</x:v>
      </x:c>
      <x:c r="H2469" s="15" t="n">
        <x:v>8</x:v>
      </x:c>
    </x:row>
    <x:row r="2470" ht="52" customHeight="1">
      <x:c r="A2470" s="13" t="str">
        <x:v>W3-CL04</x:v>
      </x:c>
      <x:c r="B2470" s="13" t="str">
        <x:v>Veilleurs des Eaux Calmes</x:v>
      </x:c>
      <x:c r="C2470" s="13" t="str">
        <x:v>Guerre</x:v>
      </x:c>
      <x:c r="D2470" s="13" t="str">
        <x:v>Doctrines des clans</x:v>
      </x:c>
      <x:c r="E2470" s="13" t="str">
        <x:v>Lire Guerre</x:v>
      </x:c>
      <x:c r="F2470" s="13" t="str">
        <x:v>Reconstitution documentée V4 — nouvelle rédaction V5</x:v>
      </x:c>
      <x:c r="G2470" s="15" t="n">
        <x:v>10</x:v>
      </x:c>
      <x:c r="H2470" s="15" t="n">
        <x:v>9</x:v>
      </x:c>
    </x:row>
    <x:row r="2471" ht="52" customHeight="1">
      <x:c r="A2471" s="13" t="str">
        <x:v>W3-CL05</x:v>
      </x:c>
      <x:c r="B2471" s="13" t="str">
        <x:v>Veilleurs des Crêtes</x:v>
      </x:c>
      <x:c r="C2471" s="13" t="str">
        <x:v>Guerre</x:v>
      </x:c>
      <x:c r="D2471" s="13" t="str">
        <x:v>Doctrines des clans</x:v>
      </x:c>
      <x:c r="E2471" s="13" t="str">
        <x:v>Lire Guerre</x:v>
      </x:c>
      <x:c r="F2471" s="13" t="str">
        <x:v>Reconstitution documentée V4 — nouvelle rédaction V5</x:v>
      </x:c>
      <x:c r="G2471" s="15" t="n">
        <x:v>10</x:v>
      </x:c>
      <x:c r="H2471" s="15" t="n">
        <x:v>10</x:v>
      </x:c>
    </x:row>
    <x:row r="2472" ht="52" customHeight="1">
      <x:c r="A2472" s="13" t="str">
        <x:v>W3-CL06</x:v>
      </x:c>
      <x:c r="B2472" s="13" t="str">
        <x:v>Maisons du Rivage</x:v>
      </x:c>
      <x:c r="C2472" s="13" t="str">
        <x:v>Guerre</x:v>
      </x:c>
      <x:c r="D2472" s="13" t="str">
        <x:v>Doctrines des clans</x:v>
      </x:c>
      <x:c r="E2472" s="13" t="str">
        <x:v>Lire Guerre</x:v>
      </x:c>
      <x:c r="F2472" s="13" t="str">
        <x:v>Reconstitution documentée V4 — nouvelle rédaction V5</x:v>
      </x:c>
      <x:c r="G2472" s="15" t="n">
        <x:v>10</x:v>
      </x:c>
      <x:c r="H2472" s="15" t="n">
        <x:v>11</x:v>
      </x:c>
    </x:row>
    <x:row r="2473" ht="52" customHeight="1">
      <x:c r="A2473" s="13" t="str">
        <x:v>W3-CL07</x:v>
      </x:c>
      <x:c r="B2473" s="13" t="str">
        <x:v>Artisans de la Roche Chaude</x:v>
      </x:c>
      <x:c r="C2473" s="13" t="str">
        <x:v>Guerre</x:v>
      </x:c>
      <x:c r="D2473" s="13" t="str">
        <x:v>Doctrines des clans</x:v>
      </x:c>
      <x:c r="E2473" s="13" t="str">
        <x:v>Lire Guerre</x:v>
      </x:c>
      <x:c r="F2473" s="13" t="str">
        <x:v>Reconstitution documentée V4 — nouvelle rédaction V5</x:v>
      </x:c>
      <x:c r="G2473" s="15" t="n">
        <x:v>10</x:v>
      </x:c>
      <x:c r="H2473" s="15" t="n">
        <x:v>12</x:v>
      </x:c>
    </x:row>
    <x:row r="2474" ht="52" customHeight="1">
      <x:c r="A2474" s="13" t="str">
        <x:v>W3-CL08</x:v>
      </x:c>
      <x:c r="B2474" s="13" t="str">
        <x:v>Maisons du Givre</x:v>
      </x:c>
      <x:c r="C2474" s="13" t="str">
        <x:v>Guerre</x:v>
      </x:c>
      <x:c r="D2474" s="13" t="str">
        <x:v>Doctrines des clans</x:v>
      </x:c>
      <x:c r="E2474" s="13" t="str">
        <x:v>Lire Guerre</x:v>
      </x:c>
      <x:c r="F2474" s="13" t="str">
        <x:v>Reconstitution documentée V4 — nouvelle rédaction V5</x:v>
      </x:c>
      <x:c r="G2474" s="15" t="n">
        <x:v>10</x:v>
      </x:c>
      <x:c r="H2474" s="15" t="n">
        <x:v>13</x:v>
      </x:c>
    </x:row>
    <x:row r="2475" ht="52" customHeight="1">
      <x:c r="A2475" s="13" t="str">
        <x:v>W3-CL09</x:v>
      </x:c>
      <x:c r="B2475" s="13" t="str">
        <x:v>Conservateurs des Anciennes Pierres</x:v>
      </x:c>
      <x:c r="C2475" s="13" t="str">
        <x:v>Guerre</x:v>
      </x:c>
      <x:c r="D2475" s="13" t="str">
        <x:v>Doctrines des clans</x:v>
      </x:c>
      <x:c r="E2475" s="13" t="str">
        <x:v>Lire Guerre</x:v>
      </x:c>
      <x:c r="F2475" s="13" t="str">
        <x:v>Reconstitution documentée V4 — nouvelle rédaction V5</x:v>
      </x:c>
      <x:c r="G2475" s="15" t="n">
        <x:v>10</x:v>
      </x:c>
      <x:c r="H2475" s="15" t="n">
        <x:v>14</x:v>
      </x:c>
    </x:row>
    <x:row r="2476" ht="52" customHeight="1">
      <x:c r="A2476" s="13" t="str">
        <x:v>W3-CL10</x:v>
      </x:c>
      <x:c r="B2476" s="13" t="str">
        <x:v>Gardiens du Confinement</x:v>
      </x:c>
      <x:c r="C2476" s="13" t="str">
        <x:v>Guerre</x:v>
      </x:c>
      <x:c r="D2476" s="13" t="str">
        <x:v>Doctrines des clans</x:v>
      </x:c>
      <x:c r="E2476" s="13" t="str">
        <x:v>Lire Guerre</x:v>
      </x:c>
      <x:c r="F2476" s="13" t="str">
        <x:v>Reconstitution documentée V4 — nouvelle rédaction V5</x:v>
      </x:c>
      <x:c r="G2476" s="15" t="n">
        <x:v>10</x:v>
      </x:c>
      <x:c r="H2476" s="15" t="n">
        <x:v>15</x:v>
      </x:c>
    </x:row>
    <x:row r="2477" ht="52" customHeight="1">
      <x:c r="A2477" s="13" t="str">
        <x:v>W3-CL11</x:v>
      </x:c>
      <x:c r="B2477" s="13" t="str">
        <x:v>Flotte des Haltes Lointaines</x:v>
      </x:c>
      <x:c r="C2477" s="13" t="str">
        <x:v>Guerre</x:v>
      </x:c>
      <x:c r="D2477" s="13" t="str">
        <x:v>Doctrines des clans</x:v>
      </x:c>
      <x:c r="E2477" s="13" t="str">
        <x:v>Lire Guerre</x:v>
      </x:c>
      <x:c r="F2477" s="13" t="str">
        <x:v>Reconstitution documentée V4 — nouvelle rédaction V5</x:v>
      </x:c>
      <x:c r="G2477" s="15" t="n">
        <x:v>10</x:v>
      </x:c>
      <x:c r="H2477" s="15" t="n">
        <x:v>16</x:v>
      </x:c>
    </x:row>
    <x:row r="2478" ht="52" customHeight="1">
      <x:c r="A2478" s="13" t="str">
        <x:v>W3-CL12</x:v>
      </x:c>
      <x:c r="B2478" s="13" t="str">
        <x:v>Pacte des Mandats Liés</x:v>
      </x:c>
      <x:c r="C2478" s="13" t="str">
        <x:v>Guerre</x:v>
      </x:c>
      <x:c r="D2478" s="13" t="str">
        <x:v>Doctrines des clans</x:v>
      </x:c>
      <x:c r="E2478" s="13" t="str">
        <x:v>Lire Guerre</x:v>
      </x:c>
      <x:c r="F2478" s="13" t="str">
        <x:v>Reconstitution documentée V4 — nouvelle rédaction V5</x:v>
      </x:c>
      <x:c r="G2478" s="15" t="n">
        <x:v>10</x:v>
      </x:c>
      <x:c r="H2478" s="15" t="n">
        <x:v>17</x:v>
      </x:c>
    </x:row>
    <x:row r="2479" ht="52" customHeight="1">
      <x:c r="A2479" s="13" t="str">
        <x:v>W3-CL13</x:v>
      </x:c>
      <x:c r="B2479" s="13" t="str">
        <x:v>Cercle des Noms Rapportés</x:v>
      </x:c>
      <x:c r="C2479" s="13" t="str">
        <x:v>Guerre</x:v>
      </x:c>
      <x:c r="D2479" s="13" t="str">
        <x:v>Doctrines des clans</x:v>
      </x:c>
      <x:c r="E2479" s="13" t="str">
        <x:v>Lire Guerre</x:v>
      </x:c>
      <x:c r="F2479" s="13" t="str">
        <x:v>Reconstitution documentée V4 — nouvelle rédaction V5</x:v>
      </x:c>
      <x:c r="G2479" s="15" t="n">
        <x:v>10</x:v>
      </x:c>
      <x:c r="H2479" s="15" t="n">
        <x:v>18</x:v>
      </x:c>
    </x:row>
    <x:row r="2480" ht="52" customHeight="1">
      <x:c r="A2480" s="13" t="str">
        <x:v>W3-CL14</x:v>
      </x:c>
      <x:c r="B2480" s="13" t="str">
        <x:v>Foyer des Retours</x:v>
      </x:c>
      <x:c r="C2480" s="13" t="str">
        <x:v>Guerre</x:v>
      </x:c>
      <x:c r="D2480" s="13" t="str">
        <x:v>Doctrines des clans</x:v>
      </x:c>
      <x:c r="E2480" s="13" t="str">
        <x:v>Lire Guerre</x:v>
      </x:c>
      <x:c r="F2480" s="13" t="str">
        <x:v>Reconstitution documentée V4 — nouvelle rédaction V5</x:v>
      </x:c>
      <x:c r="G2480" s="15" t="n">
        <x:v>10</x:v>
      </x:c>
      <x:c r="H2480" s="15" t="n">
        <x:v>19</x:v>
      </x:c>
    </x:row>
    <x:row r="2481" ht="52" customHeight="1">
      <x:c r="A2481" s="13" t="str">
        <x:v>W3-CL15</x:v>
      </x:c>
      <x:c r="B2481" s="13" t="str">
        <x:v>Ligue des Forges Fermées</x:v>
      </x:c>
      <x:c r="C2481" s="13" t="str">
        <x:v>Guerre</x:v>
      </x:c>
      <x:c r="D2481" s="13" t="str">
        <x:v>Doctrines des clans</x:v>
      </x:c>
      <x:c r="E2481" s="13" t="str">
        <x:v>Lire Guerre</x:v>
      </x:c>
      <x:c r="F2481" s="13" t="str">
        <x:v>Reconstitution documentée V4 — nouvelle rédaction V5</x:v>
      </x:c>
      <x:c r="G2481" s="15" t="n">
        <x:v>10</x:v>
      </x:c>
      <x:c r="H2481" s="15" t="n">
        <x:v>20</x:v>
      </x:c>
    </x:row>
    <x:row r="2482" ht="52" customHeight="1">
      <x:c r="A2482" s="13" t="str">
        <x:v>W3-U01</x:v>
      </x:c>
      <x:c r="B2482" s="13" t="str">
        <x:v>Pisteurs de lisière</x:v>
      </x:c>
      <x:c r="C2482" s="13" t="str">
        <x:v>Guerre</x:v>
      </x:c>
      <x:c r="D2482" s="13" t="str">
        <x:v>Unités de guerre</x:v>
      </x:c>
      <x:c r="E2482" s="13" t="str">
        <x:v>Lire Guerre</x:v>
      </x:c>
      <x:c r="F2482" s="13" t="str">
        <x:v>Reconstitution documentée V4 — nouvelle rédaction V5</x:v>
      </x:c>
      <x:c r="G2482" s="15" t="n">
        <x:v>15</x:v>
      </x:c>
      <x:c r="H2482" s="15" t="n">
        <x:v>6</x:v>
      </x:c>
    </x:row>
    <x:row r="2483" ht="52" customHeight="1">
      <x:c r="A2483" s="13" t="str">
        <x:v>W3-U02</x:v>
      </x:c>
      <x:c r="B2483" s="13" t="str">
        <x:v>Éclaireur de crête</x:v>
      </x:c>
      <x:c r="C2483" s="13" t="str">
        <x:v>Guerre</x:v>
      </x:c>
      <x:c r="D2483" s="13" t="str">
        <x:v>Unités de guerre</x:v>
      </x:c>
      <x:c r="E2483" s="13" t="str">
        <x:v>Lire Guerre</x:v>
      </x:c>
      <x:c r="F2483" s="13" t="str">
        <x:v>Reconstitution documentée V4 — nouvelle rédaction V5</x:v>
      </x:c>
      <x:c r="G2483" s="15" t="n">
        <x:v>15</x:v>
      </x:c>
      <x:c r="H2483" s="15" t="n">
        <x:v>7</x:v>
      </x:c>
    </x:row>
    <x:row r="2484" ht="52" customHeight="1">
      <x:c r="A2484" s="13" t="str">
        <x:v>W3-U03</x:v>
      </x:c>
      <x:c r="B2484" s="13" t="str">
        <x:v>Veilleurs de marais</x:v>
      </x:c>
      <x:c r="C2484" s="13" t="str">
        <x:v>Guerre</x:v>
      </x:c>
      <x:c r="D2484" s="13" t="str">
        <x:v>Unités de guerre</x:v>
      </x:c>
      <x:c r="E2484" s="13" t="str">
        <x:v>Lire Guerre</x:v>
      </x:c>
      <x:c r="F2484" s="13" t="str">
        <x:v>Reconstitution documentée V4 — nouvelle rédaction V5</x:v>
      </x:c>
      <x:c r="G2484" s="15" t="n">
        <x:v>15</x:v>
      </x:c>
      <x:c r="H2484" s="15" t="n">
        <x:v>8</x:v>
      </x:c>
    </x:row>
    <x:row r="2485" ht="52" customHeight="1">
      <x:c r="A2485" s="13" t="str">
        <x:v>W3-U04</x:v>
      </x:c>
      <x:c r="B2485" s="13" t="str">
        <x:v>Traqueurs d’odeurs</x:v>
      </x:c>
      <x:c r="C2485" s="13" t="str">
        <x:v>Guerre</x:v>
      </x:c>
      <x:c r="D2485" s="13" t="str">
        <x:v>Unités de guerre</x:v>
      </x:c>
      <x:c r="E2485" s="13" t="str">
        <x:v>Lire Guerre</x:v>
      </x:c>
      <x:c r="F2485" s="13" t="str">
        <x:v>Reconstitution documentée V4 — nouvelle rédaction V5</x:v>
      </x:c>
      <x:c r="G2485" s="15" t="n">
        <x:v>15</x:v>
      </x:c>
      <x:c r="H2485" s="15" t="n">
        <x:v>9</x:v>
      </x:c>
    </x:row>
    <x:row r="2486" ht="52" customHeight="1">
      <x:c r="A2486" s="13" t="str">
        <x:v>W3-U05</x:v>
      </x:c>
      <x:c r="B2486" s="13" t="str">
        <x:v>Guetteur des ombres</x:v>
      </x:c>
      <x:c r="C2486" s="13" t="str">
        <x:v>Guerre</x:v>
      </x:c>
      <x:c r="D2486" s="13" t="str">
        <x:v>Unités de guerre</x:v>
      </x:c>
      <x:c r="E2486" s="13" t="str">
        <x:v>Lire Guerre</x:v>
      </x:c>
      <x:c r="F2486" s="13" t="str">
        <x:v>Reconstitution documentée V4 — nouvelle rédaction V5</x:v>
      </x:c>
      <x:c r="G2486" s="15" t="n">
        <x:v>15</x:v>
      </x:c>
      <x:c r="H2486" s="15" t="n">
        <x:v>10</x:v>
      </x:c>
    </x:row>
    <x:row r="2487" ht="52" customHeight="1">
      <x:c r="A2487" s="13" t="str">
        <x:v>W3-U06</x:v>
      </x:c>
      <x:c r="B2487" s="13" t="str">
        <x:v>Marqueurs de route</x:v>
      </x:c>
      <x:c r="C2487" s="13" t="str">
        <x:v>Guerre</x:v>
      </x:c>
      <x:c r="D2487" s="13" t="str">
        <x:v>Unités de guerre</x:v>
      </x:c>
      <x:c r="E2487" s="13" t="str">
        <x:v>Lire Guerre</x:v>
      </x:c>
      <x:c r="F2487" s="13" t="str">
        <x:v>Reconstitution documentée V4 — nouvelle rédaction V5</x:v>
      </x:c>
      <x:c r="G2487" s="15" t="n">
        <x:v>15</x:v>
      </x:c>
      <x:c r="H2487" s="15" t="n">
        <x:v>11</x:v>
      </x:c>
    </x:row>
    <x:row r="2488" ht="52" customHeight="1">
      <x:c r="A2488" s="13" t="str">
        <x:v>W3-U07</x:v>
      </x:c>
      <x:c r="B2488" s="13" t="str">
        <x:v>Lanciers de seuil</x:v>
      </x:c>
      <x:c r="C2488" s="13" t="str">
        <x:v>Guerre</x:v>
      </x:c>
      <x:c r="D2488" s="13" t="str">
        <x:v>Unités de guerre</x:v>
      </x:c>
      <x:c r="E2488" s="13" t="str">
        <x:v>Lire Guerre</x:v>
      </x:c>
      <x:c r="F2488" s="13" t="str">
        <x:v>Reconstitution documentée V4 — nouvelle rédaction V5</x:v>
      </x:c>
      <x:c r="G2488" s="15" t="n">
        <x:v>15</x:v>
      </x:c>
      <x:c r="H2488" s="15" t="n">
        <x:v>12</x:v>
      </x:c>
    </x:row>
    <x:row r="2489" ht="52" customHeight="1">
      <x:c r="A2489" s="13" t="str">
        <x:v>W3-U08</x:v>
      </x:c>
      <x:c r="B2489" s="13" t="str">
        <x:v>Duelliste des braises</x:v>
      </x:c>
      <x:c r="C2489" s="13" t="str">
        <x:v>Guerre</x:v>
      </x:c>
      <x:c r="D2489" s="13" t="str">
        <x:v>Unités de guerre</x:v>
      </x:c>
      <x:c r="E2489" s="13" t="str">
        <x:v>Lire Guerre</x:v>
      </x:c>
      <x:c r="F2489" s="13" t="str">
        <x:v>Reconstitution documentée V4 — nouvelle rédaction V5</x:v>
      </x:c>
      <x:c r="G2489" s="15" t="n">
        <x:v>15</x:v>
      </x:c>
      <x:c r="H2489" s="15" t="n">
        <x:v>13</x:v>
      </x:c>
    </x:row>
    <x:row r="2490" ht="52" customHeight="1">
      <x:c r="A2490" s="13" t="str">
        <x:v>W3-U09</x:v>
      </x:c>
      <x:c r="B2490" s="13" t="str">
        <x:v>Gardiens à disque</x:v>
      </x:c>
      <x:c r="C2490" s="13" t="str">
        <x:v>Guerre</x:v>
      </x:c>
      <x:c r="D2490" s="13" t="str">
        <x:v>Unités de guerre</x:v>
      </x:c>
      <x:c r="E2490" s="13" t="str">
        <x:v>Lire Guerre</x:v>
      </x:c>
      <x:c r="F2490" s="13" t="str">
        <x:v>Reconstitution documentée V4 — nouvelle rédaction V5</x:v>
      </x:c>
      <x:c r="G2490" s="15" t="n">
        <x:v>15</x:v>
      </x:c>
      <x:c r="H2490" s="15" t="n">
        <x:v>14</x:v>
      </x:c>
    </x:row>
    <x:row r="2491" ht="52" customHeight="1">
      <x:c r="A2491" s="13" t="str">
        <x:v>W3-U10</x:v>
      </x:c>
      <x:c r="B2491" s="13" t="str">
        <x:v>Portes-boucliers de forge</x:v>
      </x:c>
      <x:c r="C2491" s="13" t="str">
        <x:v>Guerre</x:v>
      </x:c>
      <x:c r="D2491" s="13" t="str">
        <x:v>Unités de guerre</x:v>
      </x:c>
      <x:c r="E2491" s="13" t="str">
        <x:v>Lire Guerre</x:v>
      </x:c>
      <x:c r="F2491" s="13" t="str">
        <x:v>Reconstitution documentée V4 — nouvelle rédaction V5</x:v>
      </x:c>
      <x:c r="G2491" s="15" t="n">
        <x:v>15</x:v>
      </x:c>
      <x:c r="H2491" s="15" t="n">
        <x:v>15</x:v>
      </x:c>
    </x:row>
    <x:row r="2492" ht="52" customHeight="1">
      <x:c r="A2492" s="13" t="str">
        <x:v>W3-U11</x:v>
      </x:c>
      <x:c r="B2492" s="13" t="str">
        <x:v>Chasseurs au combistick</x:v>
      </x:c>
      <x:c r="C2492" s="13" t="str">
        <x:v>Guerre</x:v>
      </x:c>
      <x:c r="D2492" s="13" t="str">
        <x:v>Unités de guerre</x:v>
      </x:c>
      <x:c r="E2492" s="13" t="str">
        <x:v>Lire Guerre</x:v>
      </x:c>
      <x:c r="F2492" s="13" t="str">
        <x:v>Reconstitution documentée V4 — nouvelle rédaction V5</x:v>
      </x:c>
      <x:c r="G2492" s="15" t="n">
        <x:v>15</x:v>
      </x:c>
      <x:c r="H2492" s="15" t="n">
        <x:v>16</x:v>
      </x:c>
    </x:row>
    <x:row r="2493" ht="52" customHeight="1">
      <x:c r="A2493" s="13" t="str">
        <x:v>W3-U12</x:v>
      </x:c>
      <x:c r="B2493" s="13" t="str">
        <x:v>Grimpeurs de piliers</x:v>
      </x:c>
      <x:c r="C2493" s="13" t="str">
        <x:v>Guerre</x:v>
      </x:c>
      <x:c r="D2493" s="13" t="str">
        <x:v>Unités de guerre</x:v>
      </x:c>
      <x:c r="E2493" s="13" t="str">
        <x:v>Lire Guerre</x:v>
      </x:c>
      <x:c r="F2493" s="13" t="str">
        <x:v>Reconstitution documentée V4 — nouvelle rédaction V5</x:v>
      </x:c>
      <x:c r="G2493" s="15" t="n">
        <x:v>15</x:v>
      </x:c>
      <x:c r="H2493" s="15" t="n">
        <x:v>17</x:v>
      </x:c>
    </x:row>
    <x:row r="2494" ht="52" customHeight="1">
      <x:c r="A2494" s="13" t="str">
        <x:v>W3-U13</x:v>
      </x:c>
      <x:c r="B2494" s="13" t="str">
        <x:v>Tireurs au speargun</x:v>
      </x:c>
      <x:c r="C2494" s="13" t="str">
        <x:v>Guerre</x:v>
      </x:c>
      <x:c r="D2494" s="13" t="str">
        <x:v>Unités de guerre</x:v>
      </x:c>
      <x:c r="E2494" s="13" t="str">
        <x:v>Lire Guerre</x:v>
      </x:c>
      <x:c r="F2494" s="13" t="str">
        <x:v>Reconstitution documentée V4 — nouvelle rédaction V5</x:v>
      </x:c>
      <x:c r="G2494" s="15" t="n">
        <x:v>15</x:v>
      </x:c>
      <x:c r="H2494" s="15" t="n">
        <x:v>18</x:v>
      </x:c>
    </x:row>
    <x:row r="2495" ht="52" customHeight="1">
      <x:c r="A2495" s="13" t="str">
        <x:v>W3-U14</x:v>
      </x:c>
      <x:c r="B2495" s="13" t="str">
        <x:v>Tireur de plasma mesuré</x:v>
      </x:c>
      <x:c r="C2495" s="13" t="str">
        <x:v>Guerre</x:v>
      </x:c>
      <x:c r="D2495" s="13" t="str">
        <x:v>Unités de guerre</x:v>
      </x:c>
      <x:c r="E2495" s="13" t="str">
        <x:v>Lire Guerre</x:v>
      </x:c>
      <x:c r="F2495" s="13" t="str">
        <x:v>Reconstitution documentée V4 — nouvelle rédaction V5</x:v>
      </x:c>
      <x:c r="G2495" s="15" t="n">
        <x:v>15</x:v>
      </x:c>
      <x:c r="H2495" s="15" t="n">
        <x:v>19</x:v>
      </x:c>
    </x:row>
    <x:row r="2496" ht="52" customHeight="1">
      <x:c r="A2496" s="13" t="str">
        <x:v>W3-U15</x:v>
      </x:c>
      <x:c r="B2496" s="13" t="str">
        <x:v>Poseurs de filets</x:v>
      </x:c>
      <x:c r="C2496" s="13" t="str">
        <x:v>Guerre</x:v>
      </x:c>
      <x:c r="D2496" s="13" t="str">
        <x:v>Unités de guerre</x:v>
      </x:c>
      <x:c r="E2496" s="13" t="str">
        <x:v>Lire Guerre</x:v>
      </x:c>
      <x:c r="F2496" s="13" t="str">
        <x:v>Reconstitution documentée V4 — nouvelle rédaction V5</x:v>
      </x:c>
      <x:c r="G2496" s="15" t="n">
        <x:v>15</x:v>
      </x:c>
      <x:c r="H2496" s="15" t="n">
        <x:v>20</x:v>
      </x:c>
    </x:row>
    <x:row r="2497" ht="52" customHeight="1">
      <x:c r="A2497" s="13" t="str">
        <x:v>W3-U16</x:v>
      </x:c>
      <x:c r="B2497" s="13" t="str">
        <x:v>Piégeurs de passage</x:v>
      </x:c>
      <x:c r="C2497" s="13" t="str">
        <x:v>Guerre</x:v>
      </x:c>
      <x:c r="D2497" s="13" t="str">
        <x:v>Unités de guerre</x:v>
      </x:c>
      <x:c r="E2497" s="13" t="str">
        <x:v>Lire Guerre</x:v>
      </x:c>
      <x:c r="F2497" s="13" t="str">
        <x:v>Reconstitution documentée V4 — nouvelle rédaction V5</x:v>
      </x:c>
      <x:c r="G2497" s="15" t="n">
        <x:v>15</x:v>
      </x:c>
      <x:c r="H2497" s="15" t="n">
        <x:v>21</x:v>
      </x:c>
    </x:row>
    <x:row r="2498" ht="52" customHeight="1">
      <x:c r="A2498" s="13" t="str">
        <x:v>W3-U17</x:v>
      </x:c>
      <x:c r="B2498" s="13" t="str">
        <x:v>Équipe d’extraction</x:v>
      </x:c>
      <x:c r="C2498" s="13" t="str">
        <x:v>Guerre</x:v>
      </x:c>
      <x:c r="D2498" s="13" t="str">
        <x:v>Unités de guerre</x:v>
      </x:c>
      <x:c r="E2498" s="13" t="str">
        <x:v>Lire Guerre</x:v>
      </x:c>
      <x:c r="F2498" s="13" t="str">
        <x:v>Reconstitution documentée V4 — nouvelle rédaction V5</x:v>
      </x:c>
      <x:c r="G2498" s="15" t="n">
        <x:v>15</x:v>
      </x:c>
      <x:c r="H2498" s="15" t="n">
        <x:v>22</x:v>
      </x:c>
    </x:row>
    <x:row r="2499" ht="52" customHeight="1">
      <x:c r="A2499" s="13" t="str">
        <x:v>W3-U18</x:v>
      </x:c>
      <x:c r="B2499" s="13" t="str">
        <x:v>Soigneur de terrain</x:v>
      </x:c>
      <x:c r="C2499" s="13" t="str">
        <x:v>Guerre</x:v>
      </x:c>
      <x:c r="D2499" s="13" t="str">
        <x:v>Unités de guerre</x:v>
      </x:c>
      <x:c r="E2499" s="13" t="str">
        <x:v>Lire Guerre</x:v>
      </x:c>
      <x:c r="F2499" s="13" t="str">
        <x:v>Reconstitution documentée V4 — nouvelle rédaction V5</x:v>
      </x:c>
      <x:c r="G2499" s="15" t="n">
        <x:v>15</x:v>
      </x:c>
      <x:c r="H2499" s="15" t="n">
        <x:v>23</x:v>
      </x:c>
    </x:row>
    <x:row r="2500" ht="52" customHeight="1">
      <x:c r="A2500" s="13" t="str">
        <x:v>W3-U19</x:v>
      </x:c>
      <x:c r="B2500" s="13" t="str">
        <x:v>Récupérateurs de charges</x:v>
      </x:c>
      <x:c r="C2500" s="13" t="str">
        <x:v>Guerre</x:v>
      </x:c>
      <x:c r="D2500" s="13" t="str">
        <x:v>Unités de guerre</x:v>
      </x:c>
      <x:c r="E2500" s="13" t="str">
        <x:v>Lire Guerre</x:v>
      </x:c>
      <x:c r="F2500" s="13" t="str">
        <x:v>Reconstitution documentée V4 — nouvelle rédaction V5</x:v>
      </x:c>
      <x:c r="G2500" s="15" t="n">
        <x:v>15</x:v>
      </x:c>
      <x:c r="H2500" s="15" t="n">
        <x:v>24</x:v>
      </x:c>
    </x:row>
    <x:row r="2501" ht="52" customHeight="1">
      <x:c r="A2501" s="13" t="str">
        <x:v>W3-U20</x:v>
      </x:c>
      <x:c r="B2501" s="13" t="str">
        <x:v>Artisans d’ancrage</x:v>
      </x:c>
      <x:c r="C2501" s="13" t="str">
        <x:v>Guerre</x:v>
      </x:c>
      <x:c r="D2501" s="13" t="str">
        <x:v>Unités de guerre</x:v>
      </x:c>
      <x:c r="E2501" s="13" t="str">
        <x:v>Lire Guerre</x:v>
      </x:c>
      <x:c r="F2501" s="13" t="str">
        <x:v>Reconstitution documentée V4 — nouvelle rédaction V5</x:v>
      </x:c>
      <x:c r="G2501" s="15" t="n">
        <x:v>15</x:v>
      </x:c>
      <x:c r="H2501" s="15" t="n">
        <x:v>25</x:v>
      </x:c>
    </x:row>
    <x:row r="2502" ht="52" customHeight="1">
      <x:c r="A2502" s="13" t="str">
        <x:v>W3-U21</x:v>
      </x:c>
      <x:c r="B2502" s="13" t="str">
        <x:v>Guides de monture</x:v>
      </x:c>
      <x:c r="C2502" s="13" t="str">
        <x:v>Guerre</x:v>
      </x:c>
      <x:c r="D2502" s="13" t="str">
        <x:v>Unités de guerre</x:v>
      </x:c>
      <x:c r="E2502" s="13" t="str">
        <x:v>Lire Guerre</x:v>
      </x:c>
      <x:c r="F2502" s="13" t="str">
        <x:v>Reconstitution documentée V4 — nouvelle rédaction V5</x:v>
      </x:c>
      <x:c r="G2502" s="15" t="n">
        <x:v>15</x:v>
      </x:c>
      <x:c r="H2502" s="15" t="n">
        <x:v>26</x:v>
      </x:c>
    </x:row>
    <x:row r="2503" ht="52" customHeight="1">
      <x:c r="A2503" s="13" t="str">
        <x:v>W3-U22</x:v>
      </x:c>
      <x:c r="B2503" s="13" t="str">
        <x:v>Conduite de hound</x:v>
      </x:c>
      <x:c r="C2503" s="13" t="str">
        <x:v>Guerre</x:v>
      </x:c>
      <x:c r="D2503" s="13" t="str">
        <x:v>Unités de guerre</x:v>
      </x:c>
      <x:c r="E2503" s="13" t="str">
        <x:v>Lire Guerre</x:v>
      </x:c>
      <x:c r="F2503" s="13" t="str">
        <x:v>Reconstitution documentée V4 — nouvelle rédaction V5</x:v>
      </x:c>
      <x:c r="G2503" s="15" t="n">
        <x:v>15</x:v>
      </x:c>
      <x:c r="H2503" s="15" t="n">
        <x:v>27</x:v>
      </x:c>
    </x:row>
    <x:row r="2504" ht="52" customHeight="1">
      <x:c r="A2504" s="13" t="str">
        <x:v>W3-U23</x:v>
      </x:c>
      <x:c r="B2504" s="13" t="str">
        <x:v>Gardiens de réserve</x:v>
      </x:c>
      <x:c r="C2504" s="13" t="str">
        <x:v>Guerre</x:v>
      </x:c>
      <x:c r="D2504" s="13" t="str">
        <x:v>Unités de guerre</x:v>
      </x:c>
      <x:c r="E2504" s="13" t="str">
        <x:v>Lire Guerre</x:v>
      </x:c>
      <x:c r="F2504" s="13" t="str">
        <x:v>Reconstitution documentée V4 — nouvelle rédaction V5</x:v>
      </x:c>
      <x:c r="G2504" s="15" t="n">
        <x:v>15</x:v>
      </x:c>
      <x:c r="H2504" s="15" t="n">
        <x:v>28</x:v>
      </x:c>
    </x:row>
    <x:row r="2505" ht="52" customHeight="1">
      <x:c r="A2505" s="13" t="str">
        <x:v>W3-U24</x:v>
      </x:c>
      <x:c r="B2505" s="13" t="str">
        <x:v>Chasseurs du givre</x:v>
      </x:c>
      <x:c r="C2505" s="13" t="str">
        <x:v>Guerre</x:v>
      </x:c>
      <x:c r="D2505" s="13" t="str">
        <x:v>Unités de guerre</x:v>
      </x:c>
      <x:c r="E2505" s="13" t="str">
        <x:v>Lire Guerre</x:v>
      </x:c>
      <x:c r="F2505" s="13" t="str">
        <x:v>Reconstitution documentée V4 — nouvelle rédaction V5</x:v>
      </x:c>
      <x:c r="G2505" s="15" t="n">
        <x:v>15</x:v>
      </x:c>
      <x:c r="H2505" s="15" t="n">
        <x:v>29</x:v>
      </x:c>
    </x:row>
    <x:row r="2506" ht="52" customHeight="1">
      <x:c r="A2506" s="13" t="str">
        <x:v>W3-U25</x:v>
      </x:c>
      <x:c r="B2506" s="13" t="str">
        <x:v>Nageurs du rivage</x:v>
      </x:c>
      <x:c r="C2506" s="13" t="str">
        <x:v>Guerre</x:v>
      </x:c>
      <x:c r="D2506" s="13" t="str">
        <x:v>Unités de guerre</x:v>
      </x:c>
      <x:c r="E2506" s="13" t="str">
        <x:v>Lire Guerre</x:v>
      </x:c>
      <x:c r="F2506" s="13" t="str">
        <x:v>Reconstitution documentée V4 — nouvelle rédaction V5</x:v>
      </x:c>
      <x:c r="G2506" s="15" t="n">
        <x:v>15</x:v>
      </x:c>
      <x:c r="H2506" s="15" t="n">
        <x:v>30</x:v>
      </x:c>
    </x:row>
    <x:row r="2507" ht="52" customHeight="1">
      <x:c r="A2507" s="13" t="str">
        <x:v>W3-U26</x:v>
      </x:c>
      <x:c r="B2507" s="13" t="str">
        <x:v>Briseurs de blocus</x:v>
      </x:c>
      <x:c r="C2507" s="13" t="str">
        <x:v>Guerre</x:v>
      </x:c>
      <x:c r="D2507" s="13" t="str">
        <x:v>Unités de guerre</x:v>
      </x:c>
      <x:c r="E2507" s="13" t="str">
        <x:v>Lire Guerre</x:v>
      </x:c>
      <x:c r="F2507" s="13" t="str">
        <x:v>Reconstitution documentée V4 — nouvelle rédaction V5</x:v>
      </x:c>
      <x:c r="G2507" s="15" t="n">
        <x:v>15</x:v>
      </x:c>
      <x:c r="H2507" s="15" t="n">
        <x:v>31</x:v>
      </x:c>
    </x:row>
    <x:row r="2508" ht="52" customHeight="1">
      <x:c r="A2508" s="13" t="str">
        <x:v>W3-U27</x:v>
      </x:c>
      <x:c r="B2508" s="13" t="str">
        <x:v>Sentinelles de quarantaine</x:v>
      </x:c>
      <x:c r="C2508" s="13" t="str">
        <x:v>Guerre</x:v>
      </x:c>
      <x:c r="D2508" s="13" t="str">
        <x:v>Unités de guerre</x:v>
      </x:c>
      <x:c r="E2508" s="13" t="str">
        <x:v>Lire Guerre</x:v>
      </x:c>
      <x:c r="F2508" s="13" t="str">
        <x:v>Reconstitution documentée V4 — nouvelle rédaction V5</x:v>
      </x:c>
      <x:c r="G2508" s="15" t="n">
        <x:v>15</x:v>
      </x:c>
      <x:c r="H2508" s="15" t="n">
        <x:v>32</x:v>
      </x:c>
    </x:row>
    <x:row r="2509" ht="52" customHeight="1">
      <x:c r="A2509" s="13" t="str">
        <x:v>W3-U28</x:v>
      </x:c>
      <x:c r="B2509" s="13" t="str">
        <x:v>Messagers de coalition</x:v>
      </x:c>
      <x:c r="C2509" s="13" t="str">
        <x:v>Guerre</x:v>
      </x:c>
      <x:c r="D2509" s="13" t="str">
        <x:v>Unités de guerre</x:v>
      </x:c>
      <x:c r="E2509" s="13" t="str">
        <x:v>Lire Guerre</x:v>
      </x:c>
      <x:c r="F2509" s="13" t="str">
        <x:v>Reconstitution documentée V4 — nouvelle rédaction V5</x:v>
      </x:c>
      <x:c r="G2509" s="15" t="n">
        <x:v>15</x:v>
      </x:c>
      <x:c r="H2509" s="15" t="n">
        <x:v>33</x:v>
      </x:c>
    </x:row>
    <x:row r="2510" ht="52" customHeight="1">
      <x:c r="A2510" s="13" t="str">
        <x:v>W3-U29</x:v>
      </x:c>
      <x:c r="B2510" s="13" t="str">
        <x:v>Gardiens de témoins</x:v>
      </x:c>
      <x:c r="C2510" s="13" t="str">
        <x:v>Guerre</x:v>
      </x:c>
      <x:c r="D2510" s="13" t="str">
        <x:v>Unités de guerre</x:v>
      </x:c>
      <x:c r="E2510" s="13" t="str">
        <x:v>Lire Guerre</x:v>
      </x:c>
      <x:c r="F2510" s="13" t="str">
        <x:v>Reconstitution documentée V4 — nouvelle rédaction V5</x:v>
      </x:c>
      <x:c r="G2510" s="15" t="n">
        <x:v>15</x:v>
      </x:c>
      <x:c r="H2510" s="15" t="n">
        <x:v>34</x:v>
      </x:c>
    </x:row>
    <x:row r="2511" ht="52" customHeight="1">
      <x:c r="A2511" s="13" t="str">
        <x:v>W3-U30</x:v>
      </x:c>
      <x:c r="B2511" s="13" t="str">
        <x:v>Ancien coordinateur</x:v>
      </x:c>
      <x:c r="C2511" s="13" t="str">
        <x:v>Guerre</x:v>
      </x:c>
      <x:c r="D2511" s="13" t="str">
        <x:v>Unités de guerre</x:v>
      </x:c>
      <x:c r="E2511" s="13" t="str">
        <x:v>Lire Guerre</x:v>
      </x:c>
      <x:c r="F2511" s="13" t="str">
        <x:v>Reconstitution documentée V4 — nouvelle rédaction V5</x:v>
      </x:c>
      <x:c r="G2511" s="15" t="n">
        <x:v>15</x:v>
      </x:c>
      <x:c r="H2511" s="15" t="n">
        <x:v>35</x:v>
      </x:c>
    </x:row>
    <x:row r="2512" ht="52" customHeight="1">
      <x:c r="A2512" s="13" t="str">
        <x:v>W5-SP01</x:v>
      </x:c>
      <x:c r="B2512" s="13" t="str">
        <x:v>Pisteurs de lisière</x:v>
      </x:c>
      <x:c r="C2512" s="13" t="str">
        <x:v>Guerre</x:v>
      </x:c>
      <x:c r="D2512" s="13" t="str">
        <x:v>V5 Spécialisations des unités</x:v>
      </x:c>
      <x:c r="E2512" s="13" t="str">
        <x:v>Lire Guerre</x:v>
      </x:c>
      <x:c r="F2512" s="13" t="str">
        <x:v>Extension V5</x:v>
      </x:c>
      <x:c r="G2512" s="15" t="n">
        <x:v>12</x:v>
      </x:c>
      <x:c r="H2512" s="15" t="n">
        <x:v>6</x:v>
      </x:c>
    </x:row>
    <x:row r="2513" ht="52" customHeight="1">
      <x:c r="A2513" s="13" t="str">
        <x:v>W5-SP02</x:v>
      </x:c>
      <x:c r="B2513" s="13" t="str">
        <x:v>Éclaireur de crête</x:v>
      </x:c>
      <x:c r="C2513" s="13" t="str">
        <x:v>Guerre</x:v>
      </x:c>
      <x:c r="D2513" s="13" t="str">
        <x:v>V5 Spécialisations des unités</x:v>
      </x:c>
      <x:c r="E2513" s="13" t="str">
        <x:v>Lire Guerre</x:v>
      </x:c>
      <x:c r="F2513" s="13" t="str">
        <x:v>Extension V5</x:v>
      </x:c>
      <x:c r="G2513" s="15" t="n">
        <x:v>12</x:v>
      </x:c>
      <x:c r="H2513" s="15" t="n">
        <x:v>7</x:v>
      </x:c>
    </x:row>
    <x:row r="2514" ht="52" customHeight="1">
      <x:c r="A2514" s="13" t="str">
        <x:v>W5-SP03</x:v>
      </x:c>
      <x:c r="B2514" s="13" t="str">
        <x:v>Veilleurs de marais</x:v>
      </x:c>
      <x:c r="C2514" s="13" t="str">
        <x:v>Guerre</x:v>
      </x:c>
      <x:c r="D2514" s="13" t="str">
        <x:v>V5 Spécialisations des unités</x:v>
      </x:c>
      <x:c r="E2514" s="13" t="str">
        <x:v>Lire Guerre</x:v>
      </x:c>
      <x:c r="F2514" s="13" t="str">
        <x:v>Extension V5</x:v>
      </x:c>
      <x:c r="G2514" s="15" t="n">
        <x:v>12</x:v>
      </x:c>
      <x:c r="H2514" s="15" t="n">
        <x:v>8</x:v>
      </x:c>
    </x:row>
    <x:row r="2515" ht="52" customHeight="1">
      <x:c r="A2515" s="13" t="str">
        <x:v>W5-SP04</x:v>
      </x:c>
      <x:c r="B2515" s="13" t="str">
        <x:v>Traqueurs d’odeurs</x:v>
      </x:c>
      <x:c r="C2515" s="13" t="str">
        <x:v>Guerre</x:v>
      </x:c>
      <x:c r="D2515" s="13" t="str">
        <x:v>V5 Spécialisations des unités</x:v>
      </x:c>
      <x:c r="E2515" s="13" t="str">
        <x:v>Lire Guerre</x:v>
      </x:c>
      <x:c r="F2515" s="13" t="str">
        <x:v>Extension V5</x:v>
      </x:c>
      <x:c r="G2515" s="15" t="n">
        <x:v>12</x:v>
      </x:c>
      <x:c r="H2515" s="15" t="n">
        <x:v>9</x:v>
      </x:c>
    </x:row>
    <x:row r="2516" ht="52" customHeight="1">
      <x:c r="A2516" s="13" t="str">
        <x:v>W5-SP05</x:v>
      </x:c>
      <x:c r="B2516" s="13" t="str">
        <x:v>Guetteur des ombres</x:v>
      </x:c>
      <x:c r="C2516" s="13" t="str">
        <x:v>Guerre</x:v>
      </x:c>
      <x:c r="D2516" s="13" t="str">
        <x:v>V5 Spécialisations des unités</x:v>
      </x:c>
      <x:c r="E2516" s="13" t="str">
        <x:v>Lire Guerre</x:v>
      </x:c>
      <x:c r="F2516" s="13" t="str">
        <x:v>Extension V5</x:v>
      </x:c>
      <x:c r="G2516" s="15" t="n">
        <x:v>12</x:v>
      </x:c>
      <x:c r="H2516" s="15" t="n">
        <x:v>10</x:v>
      </x:c>
    </x:row>
    <x:row r="2517" ht="52" customHeight="1">
      <x:c r="A2517" s="13" t="str">
        <x:v>W5-SP06</x:v>
      </x:c>
      <x:c r="B2517" s="13" t="str">
        <x:v>Marqueurs de route</x:v>
      </x:c>
      <x:c r="C2517" s="13" t="str">
        <x:v>Guerre</x:v>
      </x:c>
      <x:c r="D2517" s="13" t="str">
        <x:v>V5 Spécialisations des unités</x:v>
      </x:c>
      <x:c r="E2517" s="13" t="str">
        <x:v>Lire Guerre</x:v>
      </x:c>
      <x:c r="F2517" s="13" t="str">
        <x:v>Extension V5</x:v>
      </x:c>
      <x:c r="G2517" s="15" t="n">
        <x:v>12</x:v>
      </x:c>
      <x:c r="H2517" s="15" t="n">
        <x:v>11</x:v>
      </x:c>
    </x:row>
    <x:row r="2518" ht="52" customHeight="1">
      <x:c r="A2518" s="13" t="str">
        <x:v>W5-SP07</x:v>
      </x:c>
      <x:c r="B2518" s="13" t="str">
        <x:v>Lanciers de seuil</x:v>
      </x:c>
      <x:c r="C2518" s="13" t="str">
        <x:v>Guerre</x:v>
      </x:c>
      <x:c r="D2518" s="13" t="str">
        <x:v>V5 Spécialisations des unités</x:v>
      </x:c>
      <x:c r="E2518" s="13" t="str">
        <x:v>Lire Guerre</x:v>
      </x:c>
      <x:c r="F2518" s="13" t="str">
        <x:v>Extension V5</x:v>
      </x:c>
      <x:c r="G2518" s="15" t="n">
        <x:v>12</x:v>
      </x:c>
      <x:c r="H2518" s="15" t="n">
        <x:v>12</x:v>
      </x:c>
    </x:row>
    <x:row r="2519" ht="52" customHeight="1">
      <x:c r="A2519" s="13" t="str">
        <x:v>W5-SP08</x:v>
      </x:c>
      <x:c r="B2519" s="13" t="str">
        <x:v>Duelliste des braises</x:v>
      </x:c>
      <x:c r="C2519" s="13" t="str">
        <x:v>Guerre</x:v>
      </x:c>
      <x:c r="D2519" s="13" t="str">
        <x:v>V5 Spécialisations des unités</x:v>
      </x:c>
      <x:c r="E2519" s="13" t="str">
        <x:v>Lire Guerre</x:v>
      </x:c>
      <x:c r="F2519" s="13" t="str">
        <x:v>Extension V5</x:v>
      </x:c>
      <x:c r="G2519" s="15" t="n">
        <x:v>12</x:v>
      </x:c>
      <x:c r="H2519" s="15" t="n">
        <x:v>13</x:v>
      </x:c>
    </x:row>
    <x:row r="2520" ht="52" customHeight="1">
      <x:c r="A2520" s="13" t="str">
        <x:v>W5-SP09</x:v>
      </x:c>
      <x:c r="B2520" s="13" t="str">
        <x:v>Gardiens à disque</x:v>
      </x:c>
      <x:c r="C2520" s="13" t="str">
        <x:v>Guerre</x:v>
      </x:c>
      <x:c r="D2520" s="13" t="str">
        <x:v>V5 Spécialisations des unités</x:v>
      </x:c>
      <x:c r="E2520" s="13" t="str">
        <x:v>Lire Guerre</x:v>
      </x:c>
      <x:c r="F2520" s="13" t="str">
        <x:v>Extension V5</x:v>
      </x:c>
      <x:c r="G2520" s="15" t="n">
        <x:v>12</x:v>
      </x:c>
      <x:c r="H2520" s="15" t="n">
        <x:v>14</x:v>
      </x:c>
    </x:row>
    <x:row r="2521" ht="52" customHeight="1">
      <x:c r="A2521" s="13" t="str">
        <x:v>W5-SP10</x:v>
      </x:c>
      <x:c r="B2521" s="13" t="str">
        <x:v>Portes-boucliers de forge</x:v>
      </x:c>
      <x:c r="C2521" s="13" t="str">
        <x:v>Guerre</x:v>
      </x:c>
      <x:c r="D2521" s="13" t="str">
        <x:v>V5 Spécialisations des unités</x:v>
      </x:c>
      <x:c r="E2521" s="13" t="str">
        <x:v>Lire Guerre</x:v>
      </x:c>
      <x:c r="F2521" s="13" t="str">
        <x:v>Extension V5</x:v>
      </x:c>
      <x:c r="G2521" s="15" t="n">
        <x:v>12</x:v>
      </x:c>
      <x:c r="H2521" s="15" t="n">
        <x:v>15</x:v>
      </x:c>
    </x:row>
    <x:row r="2522" ht="52" customHeight="1">
      <x:c r="A2522" s="13" t="str">
        <x:v>W5-SP11</x:v>
      </x:c>
      <x:c r="B2522" s="13" t="str">
        <x:v>Chasseurs au combistick</x:v>
      </x:c>
      <x:c r="C2522" s="13" t="str">
        <x:v>Guerre</x:v>
      </x:c>
      <x:c r="D2522" s="13" t="str">
        <x:v>V5 Spécialisations des unités</x:v>
      </x:c>
      <x:c r="E2522" s="13" t="str">
        <x:v>Lire Guerre</x:v>
      </x:c>
      <x:c r="F2522" s="13" t="str">
        <x:v>Extension V5</x:v>
      </x:c>
      <x:c r="G2522" s="15" t="n">
        <x:v>12</x:v>
      </x:c>
      <x:c r="H2522" s="15" t="n">
        <x:v>16</x:v>
      </x:c>
    </x:row>
    <x:row r="2523" ht="52" customHeight="1">
      <x:c r="A2523" s="13" t="str">
        <x:v>W5-SP12</x:v>
      </x:c>
      <x:c r="B2523" s="13" t="str">
        <x:v>Grimpeurs de piliers</x:v>
      </x:c>
      <x:c r="C2523" s="13" t="str">
        <x:v>Guerre</x:v>
      </x:c>
      <x:c r="D2523" s="13" t="str">
        <x:v>V5 Spécialisations des unités</x:v>
      </x:c>
      <x:c r="E2523" s="13" t="str">
        <x:v>Lire Guerre</x:v>
      </x:c>
      <x:c r="F2523" s="13" t="str">
        <x:v>Extension V5</x:v>
      </x:c>
      <x:c r="G2523" s="15" t="n">
        <x:v>12</x:v>
      </x:c>
      <x:c r="H2523" s="15" t="n">
        <x:v>17</x:v>
      </x:c>
    </x:row>
    <x:row r="2524" ht="52" customHeight="1">
      <x:c r="A2524" s="13" t="str">
        <x:v>W5-SP13</x:v>
      </x:c>
      <x:c r="B2524" s="13" t="str">
        <x:v>Tireurs au speargun</x:v>
      </x:c>
      <x:c r="C2524" s="13" t="str">
        <x:v>Guerre</x:v>
      </x:c>
      <x:c r="D2524" s="13" t="str">
        <x:v>V5 Spécialisations des unités</x:v>
      </x:c>
      <x:c r="E2524" s="13" t="str">
        <x:v>Lire Guerre</x:v>
      </x:c>
      <x:c r="F2524" s="13" t="str">
        <x:v>Extension V5</x:v>
      </x:c>
      <x:c r="G2524" s="15" t="n">
        <x:v>12</x:v>
      </x:c>
      <x:c r="H2524" s="15" t="n">
        <x:v>18</x:v>
      </x:c>
    </x:row>
    <x:row r="2525" ht="52" customHeight="1">
      <x:c r="A2525" s="13" t="str">
        <x:v>W5-SP14</x:v>
      </x:c>
      <x:c r="B2525" s="13" t="str">
        <x:v>Tireur de plasma mesuré</x:v>
      </x:c>
      <x:c r="C2525" s="13" t="str">
        <x:v>Guerre</x:v>
      </x:c>
      <x:c r="D2525" s="13" t="str">
        <x:v>V5 Spécialisations des unités</x:v>
      </x:c>
      <x:c r="E2525" s="13" t="str">
        <x:v>Lire Guerre</x:v>
      </x:c>
      <x:c r="F2525" s="13" t="str">
        <x:v>Extension V5</x:v>
      </x:c>
      <x:c r="G2525" s="15" t="n">
        <x:v>12</x:v>
      </x:c>
      <x:c r="H2525" s="15" t="n">
        <x:v>19</x:v>
      </x:c>
    </x:row>
    <x:row r="2526" ht="52" customHeight="1">
      <x:c r="A2526" s="13" t="str">
        <x:v>W5-SP15</x:v>
      </x:c>
      <x:c r="B2526" s="13" t="str">
        <x:v>Poseurs de filets</x:v>
      </x:c>
      <x:c r="C2526" s="13" t="str">
        <x:v>Guerre</x:v>
      </x:c>
      <x:c r="D2526" s="13" t="str">
        <x:v>V5 Spécialisations des unités</x:v>
      </x:c>
      <x:c r="E2526" s="13" t="str">
        <x:v>Lire Guerre</x:v>
      </x:c>
      <x:c r="F2526" s="13" t="str">
        <x:v>Extension V5</x:v>
      </x:c>
      <x:c r="G2526" s="15" t="n">
        <x:v>12</x:v>
      </x:c>
      <x:c r="H2526" s="15" t="n">
        <x:v>20</x:v>
      </x:c>
    </x:row>
    <x:row r="2527" ht="52" customHeight="1">
      <x:c r="A2527" s="13" t="str">
        <x:v>W5-SP16</x:v>
      </x:c>
      <x:c r="B2527" s="13" t="str">
        <x:v>Piégeurs de passage</x:v>
      </x:c>
      <x:c r="C2527" s="13" t="str">
        <x:v>Guerre</x:v>
      </x:c>
      <x:c r="D2527" s="13" t="str">
        <x:v>V5 Spécialisations des unités</x:v>
      </x:c>
      <x:c r="E2527" s="13" t="str">
        <x:v>Lire Guerre</x:v>
      </x:c>
      <x:c r="F2527" s="13" t="str">
        <x:v>Extension V5</x:v>
      </x:c>
      <x:c r="G2527" s="15" t="n">
        <x:v>12</x:v>
      </x:c>
      <x:c r="H2527" s="15" t="n">
        <x:v>21</x:v>
      </x:c>
    </x:row>
    <x:row r="2528" ht="52" customHeight="1">
      <x:c r="A2528" s="13" t="str">
        <x:v>W5-SP17</x:v>
      </x:c>
      <x:c r="B2528" s="13" t="str">
        <x:v>Équipe d’extraction</x:v>
      </x:c>
      <x:c r="C2528" s="13" t="str">
        <x:v>Guerre</x:v>
      </x:c>
      <x:c r="D2528" s="13" t="str">
        <x:v>V5 Spécialisations des unités</x:v>
      </x:c>
      <x:c r="E2528" s="13" t="str">
        <x:v>Lire Guerre</x:v>
      </x:c>
      <x:c r="F2528" s="13" t="str">
        <x:v>Extension V5</x:v>
      </x:c>
      <x:c r="G2528" s="15" t="n">
        <x:v>12</x:v>
      </x:c>
      <x:c r="H2528" s="15" t="n">
        <x:v>22</x:v>
      </x:c>
    </x:row>
    <x:row r="2529" ht="52" customHeight="1">
      <x:c r="A2529" s="13" t="str">
        <x:v>W5-SP18</x:v>
      </x:c>
      <x:c r="B2529" s="13" t="str">
        <x:v>Soigneur de terrain</x:v>
      </x:c>
      <x:c r="C2529" s="13" t="str">
        <x:v>Guerre</x:v>
      </x:c>
      <x:c r="D2529" s="13" t="str">
        <x:v>V5 Spécialisations des unités</x:v>
      </x:c>
      <x:c r="E2529" s="13" t="str">
        <x:v>Lire Guerre</x:v>
      </x:c>
      <x:c r="F2529" s="13" t="str">
        <x:v>Extension V5</x:v>
      </x:c>
      <x:c r="G2529" s="15" t="n">
        <x:v>12</x:v>
      </x:c>
      <x:c r="H2529" s="15" t="n">
        <x:v>23</x:v>
      </x:c>
    </x:row>
    <x:row r="2530" ht="52" customHeight="1">
      <x:c r="A2530" s="13" t="str">
        <x:v>W5-SP19</x:v>
      </x:c>
      <x:c r="B2530" s="13" t="str">
        <x:v>Récupérateurs de charges</x:v>
      </x:c>
      <x:c r="C2530" s="13" t="str">
        <x:v>Guerre</x:v>
      </x:c>
      <x:c r="D2530" s="13" t="str">
        <x:v>V5 Spécialisations des unités</x:v>
      </x:c>
      <x:c r="E2530" s="13" t="str">
        <x:v>Lire Guerre</x:v>
      </x:c>
      <x:c r="F2530" s="13" t="str">
        <x:v>Extension V5</x:v>
      </x:c>
      <x:c r="G2530" s="15" t="n">
        <x:v>12</x:v>
      </x:c>
      <x:c r="H2530" s="15" t="n">
        <x:v>24</x:v>
      </x:c>
    </x:row>
    <x:row r="2531" ht="52" customHeight="1">
      <x:c r="A2531" s="13" t="str">
        <x:v>W5-SP20</x:v>
      </x:c>
      <x:c r="B2531" s="13" t="str">
        <x:v>Artisans d’ancrage</x:v>
      </x:c>
      <x:c r="C2531" s="13" t="str">
        <x:v>Guerre</x:v>
      </x:c>
      <x:c r="D2531" s="13" t="str">
        <x:v>V5 Spécialisations des unités</x:v>
      </x:c>
      <x:c r="E2531" s="13" t="str">
        <x:v>Lire Guerre</x:v>
      </x:c>
      <x:c r="F2531" s="13" t="str">
        <x:v>Extension V5</x:v>
      </x:c>
      <x:c r="G2531" s="15" t="n">
        <x:v>12</x:v>
      </x:c>
      <x:c r="H2531" s="15" t="n">
        <x:v>25</x:v>
      </x:c>
    </x:row>
    <x:row r="2532" ht="52" customHeight="1">
      <x:c r="A2532" s="13" t="str">
        <x:v>W5-SP21</x:v>
      </x:c>
      <x:c r="B2532" s="13" t="str">
        <x:v>Guides de monture</x:v>
      </x:c>
      <x:c r="C2532" s="13" t="str">
        <x:v>Guerre</x:v>
      </x:c>
      <x:c r="D2532" s="13" t="str">
        <x:v>V5 Spécialisations des unités</x:v>
      </x:c>
      <x:c r="E2532" s="13" t="str">
        <x:v>Lire Guerre</x:v>
      </x:c>
      <x:c r="F2532" s="13" t="str">
        <x:v>Extension V5</x:v>
      </x:c>
      <x:c r="G2532" s="15" t="n">
        <x:v>12</x:v>
      </x:c>
      <x:c r="H2532" s="15" t="n">
        <x:v>26</x:v>
      </x:c>
    </x:row>
    <x:row r="2533" ht="52" customHeight="1">
      <x:c r="A2533" s="13" t="str">
        <x:v>W5-SP22</x:v>
      </x:c>
      <x:c r="B2533" s="13" t="str">
        <x:v>Conduite de hound</x:v>
      </x:c>
      <x:c r="C2533" s="13" t="str">
        <x:v>Guerre</x:v>
      </x:c>
      <x:c r="D2533" s="13" t="str">
        <x:v>V5 Spécialisations des unités</x:v>
      </x:c>
      <x:c r="E2533" s="13" t="str">
        <x:v>Lire Guerre</x:v>
      </x:c>
      <x:c r="F2533" s="13" t="str">
        <x:v>Extension V5</x:v>
      </x:c>
      <x:c r="G2533" s="15" t="n">
        <x:v>12</x:v>
      </x:c>
      <x:c r="H2533" s="15" t="n">
        <x:v>27</x:v>
      </x:c>
    </x:row>
    <x:row r="2534" ht="52" customHeight="1">
      <x:c r="A2534" s="13" t="str">
        <x:v>W5-SP23</x:v>
      </x:c>
      <x:c r="B2534" s="13" t="str">
        <x:v>Gardiens de réserve</x:v>
      </x:c>
      <x:c r="C2534" s="13" t="str">
        <x:v>Guerre</x:v>
      </x:c>
      <x:c r="D2534" s="13" t="str">
        <x:v>V5 Spécialisations des unités</x:v>
      </x:c>
      <x:c r="E2534" s="13" t="str">
        <x:v>Lire Guerre</x:v>
      </x:c>
      <x:c r="F2534" s="13" t="str">
        <x:v>Extension V5</x:v>
      </x:c>
      <x:c r="G2534" s="15" t="n">
        <x:v>12</x:v>
      </x:c>
      <x:c r="H2534" s="15" t="n">
        <x:v>28</x:v>
      </x:c>
    </x:row>
    <x:row r="2535" ht="52" customHeight="1">
      <x:c r="A2535" s="13" t="str">
        <x:v>W5-SP24</x:v>
      </x:c>
      <x:c r="B2535" s="13" t="str">
        <x:v>Chasseurs du givre</x:v>
      </x:c>
      <x:c r="C2535" s="13" t="str">
        <x:v>Guerre</x:v>
      </x:c>
      <x:c r="D2535" s="13" t="str">
        <x:v>V5 Spécialisations des unités</x:v>
      </x:c>
      <x:c r="E2535" s="13" t="str">
        <x:v>Lire Guerre</x:v>
      </x:c>
      <x:c r="F2535" s="13" t="str">
        <x:v>Extension V5</x:v>
      </x:c>
      <x:c r="G2535" s="15" t="n">
        <x:v>12</x:v>
      </x:c>
      <x:c r="H2535" s="15" t="n">
        <x:v>29</x:v>
      </x:c>
    </x:row>
    <x:row r="2536" ht="52" customHeight="1">
      <x:c r="A2536" s="13" t="str">
        <x:v>W5-SP25</x:v>
      </x:c>
      <x:c r="B2536" s="13" t="str">
        <x:v>Nageurs du rivage</x:v>
      </x:c>
      <x:c r="C2536" s="13" t="str">
        <x:v>Guerre</x:v>
      </x:c>
      <x:c r="D2536" s="13" t="str">
        <x:v>V5 Spécialisations des unités</x:v>
      </x:c>
      <x:c r="E2536" s="13" t="str">
        <x:v>Lire Guerre</x:v>
      </x:c>
      <x:c r="F2536" s="13" t="str">
        <x:v>Extension V5</x:v>
      </x:c>
      <x:c r="G2536" s="15" t="n">
        <x:v>12</x:v>
      </x:c>
      <x:c r="H2536" s="15" t="n">
        <x:v>30</x:v>
      </x:c>
    </x:row>
    <x:row r="2537" ht="52" customHeight="1">
      <x:c r="A2537" s="13" t="str">
        <x:v>W5-SP26</x:v>
      </x:c>
      <x:c r="B2537" s="13" t="str">
        <x:v>Briseurs de blocus</x:v>
      </x:c>
      <x:c r="C2537" s="13" t="str">
        <x:v>Guerre</x:v>
      </x:c>
      <x:c r="D2537" s="13" t="str">
        <x:v>V5 Spécialisations des unités</x:v>
      </x:c>
      <x:c r="E2537" s="13" t="str">
        <x:v>Lire Guerre</x:v>
      </x:c>
      <x:c r="F2537" s="13" t="str">
        <x:v>Extension V5</x:v>
      </x:c>
      <x:c r="G2537" s="15" t="n">
        <x:v>12</x:v>
      </x:c>
      <x:c r="H2537" s="15" t="n">
        <x:v>31</x:v>
      </x:c>
    </x:row>
    <x:row r="2538" ht="52" customHeight="1">
      <x:c r="A2538" s="13" t="str">
        <x:v>W5-SP27</x:v>
      </x:c>
      <x:c r="B2538" s="13" t="str">
        <x:v>Sentinelles de quarantaine</x:v>
      </x:c>
      <x:c r="C2538" s="13" t="str">
        <x:v>Guerre</x:v>
      </x:c>
      <x:c r="D2538" s="13" t="str">
        <x:v>V5 Spécialisations des unités</x:v>
      </x:c>
      <x:c r="E2538" s="13" t="str">
        <x:v>Lire Guerre</x:v>
      </x:c>
      <x:c r="F2538" s="13" t="str">
        <x:v>Extension V5</x:v>
      </x:c>
      <x:c r="G2538" s="15" t="n">
        <x:v>12</x:v>
      </x:c>
      <x:c r="H2538" s="15" t="n">
        <x:v>32</x:v>
      </x:c>
    </x:row>
    <x:row r="2539" ht="52" customHeight="1">
      <x:c r="A2539" s="13" t="str">
        <x:v>W5-SP28</x:v>
      </x:c>
      <x:c r="B2539" s="13" t="str">
        <x:v>Messagers de coalition</x:v>
      </x:c>
      <x:c r="C2539" s="13" t="str">
        <x:v>Guerre</x:v>
      </x:c>
      <x:c r="D2539" s="13" t="str">
        <x:v>V5 Spécialisations des unités</x:v>
      </x:c>
      <x:c r="E2539" s="13" t="str">
        <x:v>Lire Guerre</x:v>
      </x:c>
      <x:c r="F2539" s="13" t="str">
        <x:v>Extension V5</x:v>
      </x:c>
      <x:c r="G2539" s="15" t="n">
        <x:v>12</x:v>
      </x:c>
      <x:c r="H2539" s="15" t="n">
        <x:v>33</x:v>
      </x:c>
    </x:row>
    <x:row r="2540" ht="52" customHeight="1">
      <x:c r="A2540" s="13" t="str">
        <x:v>W5-SP29</x:v>
      </x:c>
      <x:c r="B2540" s="13" t="str">
        <x:v>Gardiens de témoins</x:v>
      </x:c>
      <x:c r="C2540" s="13" t="str">
        <x:v>Guerre</x:v>
      </x:c>
      <x:c r="D2540" s="13" t="str">
        <x:v>V5 Spécialisations des unités</x:v>
      </x:c>
      <x:c r="E2540" s="13" t="str">
        <x:v>Lire Guerre</x:v>
      </x:c>
      <x:c r="F2540" s="13" t="str">
        <x:v>Extension V5</x:v>
      </x:c>
      <x:c r="G2540" s="15" t="n">
        <x:v>12</x:v>
      </x:c>
      <x:c r="H2540" s="15" t="n">
        <x:v>34</x:v>
      </x:c>
    </x:row>
    <x:row r="2541" ht="52" customHeight="1">
      <x:c r="A2541" s="13" t="str">
        <x:v>W5-SP30</x:v>
      </x:c>
      <x:c r="B2541" s="13" t="str">
        <x:v>Ancien coordinateur</x:v>
      </x:c>
      <x:c r="C2541" s="13" t="str">
        <x:v>Guerre</x:v>
      </x:c>
      <x:c r="D2541" s="13" t="str">
        <x:v>V5 Spécialisations des unités</x:v>
      </x:c>
      <x:c r="E2541" s="13" t="str">
        <x:v>Lire Guerre</x:v>
      </x:c>
      <x:c r="F2541" s="13" t="str">
        <x:v>Extension V5</x:v>
      </x:c>
      <x:c r="G2541" s="15" t="n">
        <x:v>12</x:v>
      </x:c>
      <x:c r="H2541" s="15" t="n">
        <x:v>35</x:v>
      </x:c>
    </x:row>
    <x:row r="2542" ht="52" customHeight="1">
      <x:c r="A2542" s="13" t="str">
        <x:v>W3-UP01</x:v>
      </x:c>
      <x:c r="B2542" s="13" t="str">
        <x:v>Novice</x:v>
      </x:c>
      <x:c r="C2542" s="13" t="str">
        <x:v>Guerre</x:v>
      </x:c>
      <x:c r="D2542" s="13" t="str">
        <x:v>Progression militaire</x:v>
      </x:c>
      <x:c r="E2542" s="13" t="str">
        <x:v>Lire Guerre</x:v>
      </x:c>
      <x:c r="F2542" s="13" t="str">
        <x:v>Reconstitution documentée V4 — nouvelle rédaction V5</x:v>
      </x:c>
      <x:c r="G2542" s="15" t="n">
        <x:v>8</x:v>
      </x:c>
      <x:c r="H2542" s="15" t="n">
        <x:v>6</x:v>
      </x:c>
    </x:row>
    <x:row r="2543" ht="52" customHeight="1">
      <x:c r="A2543" s="13" t="str">
        <x:v>W3-UP02</x:v>
      </x:c>
      <x:c r="B2543" s="13" t="str">
        <x:v>Vétéran</x:v>
      </x:c>
      <x:c r="C2543" s="13" t="str">
        <x:v>Guerre</x:v>
      </x:c>
      <x:c r="D2543" s="13" t="str">
        <x:v>Progression militaire</x:v>
      </x:c>
      <x:c r="E2543" s="13" t="str">
        <x:v>Lire Guerre</x:v>
      </x:c>
      <x:c r="F2543" s="13" t="str">
        <x:v>Reconstitution documentée V4 — nouvelle rédaction V5</x:v>
      </x:c>
      <x:c r="G2543" s="15" t="n">
        <x:v>8</x:v>
      </x:c>
      <x:c r="H2543" s="15" t="n">
        <x:v>7</x:v>
      </x:c>
    </x:row>
    <x:row r="2544" ht="52" customHeight="1">
      <x:c r="A2544" s="13" t="str">
        <x:v>W3-UP03</x:v>
      </x:c>
      <x:c r="B2544" s="13" t="str">
        <x:v>Maître</x:v>
      </x:c>
      <x:c r="C2544" s="13" t="str">
        <x:v>Guerre</x:v>
      </x:c>
      <x:c r="D2544" s="13" t="str">
        <x:v>Progression militaire</x:v>
      </x:c>
      <x:c r="E2544" s="13" t="str">
        <x:v>Lire Guerre</x:v>
      </x:c>
      <x:c r="F2544" s="13" t="str">
        <x:v>Reconstitution documentée V4 — nouvelle rédaction V5</x:v>
      </x:c>
      <x:c r="G2544" s="15" t="n">
        <x:v>8</x:v>
      </x:c>
      <x:c r="H2544" s="15" t="n">
        <x:v>8</x:v>
      </x:c>
    </x:row>
    <x:row r="2545" ht="52" customHeight="1">
      <x:c r="A2545" s="13" t="str">
        <x:v>W3-UP04</x:v>
      </x:c>
      <x:c r="B2545" s="13" t="str">
        <x:v>Objectif reconnu</x:v>
      </x:c>
      <x:c r="C2545" s="13" t="str">
        <x:v>Guerre</x:v>
      </x:c>
      <x:c r="D2545" s="13" t="str">
        <x:v>Progression militaire</x:v>
      </x:c>
      <x:c r="E2545" s="13" t="str">
        <x:v>Lire Guerre</x:v>
      </x:c>
      <x:c r="F2545" s="13" t="str">
        <x:v>Reconstitution documentée V4 — nouvelle rédaction V5</x:v>
      </x:c>
      <x:c r="G2545" s="15" t="n">
        <x:v>8</x:v>
      </x:c>
      <x:c r="H2545" s="15" t="n">
        <x:v>9</x:v>
      </x:c>
    </x:row>
    <x:row r="2546" ht="52" customHeight="1">
      <x:c r="A2546" s="13" t="str">
        <x:v>W3-UP05</x:v>
      </x:c>
      <x:c r="B2546" s="13" t="str">
        <x:v>Action héroïque</x:v>
      </x:c>
      <x:c r="C2546" s="13" t="str">
        <x:v>Guerre</x:v>
      </x:c>
      <x:c r="D2546" s="13" t="str">
        <x:v>Progression militaire</x:v>
      </x:c>
      <x:c r="E2546" s="13" t="str">
        <x:v>Lire Guerre</x:v>
      </x:c>
      <x:c r="F2546" s="13" t="str">
        <x:v>Reconstitution documentée V4 — nouvelle rédaction V5</x:v>
      </x:c>
      <x:c r="G2546" s="15" t="n">
        <x:v>8</x:v>
      </x:c>
      <x:c r="H2546" s="15" t="n">
        <x:v>10</x:v>
      </x:c>
    </x:row>
    <x:row r="2547" ht="52" customHeight="1">
      <x:c r="A2547" s="13" t="str">
        <x:v>W3-UP06</x:v>
      </x:c>
      <x:c r="B2547" s="13" t="str">
        <x:v>Bataille résolue</x:v>
      </x:c>
      <x:c r="C2547" s="13" t="str">
        <x:v>Guerre</x:v>
      </x:c>
      <x:c r="D2547" s="13" t="str">
        <x:v>Progression militaire</x:v>
      </x:c>
      <x:c r="E2547" s="13" t="str">
        <x:v>Lire Guerre</x:v>
      </x:c>
      <x:c r="F2547" s="13" t="str">
        <x:v>Reconstitution documentée V4 — nouvelle rédaction V5</x:v>
      </x:c>
      <x:c r="G2547" s="15" t="n">
        <x:v>8</x:v>
      </x:c>
      <x:c r="H2547" s="15" t="n">
        <x:v>11</x:v>
      </x:c>
    </x:row>
    <x:row r="2548" ht="52" customHeight="1">
      <x:c r="A2548" s="13" t="str">
        <x:v>W3-UP07</x:v>
      </x:c>
      <x:c r="B2548" s="13" t="str">
        <x:v>Repli organisé</x:v>
      </x:c>
      <x:c r="C2548" s="13" t="str">
        <x:v>Guerre</x:v>
      </x:c>
      <x:c r="D2548" s="13" t="str">
        <x:v>Progression militaire</x:v>
      </x:c>
      <x:c r="E2548" s="13" t="str">
        <x:v>Lire Guerre</x:v>
      </x:c>
      <x:c r="F2548" s="13" t="str">
        <x:v>Reconstitution documentée V4 — nouvelle rédaction V5</x:v>
      </x:c>
      <x:c r="G2548" s="15" t="n">
        <x:v>8</x:v>
      </x:c>
      <x:c r="H2548" s="15" t="n">
        <x:v>12</x:v>
      </x:c>
    </x:row>
    <x:row r="2549" ht="52" customHeight="1">
      <x:c r="A2549" s="13" t="str">
        <x:v>W3-UP08</x:v>
      </x:c>
      <x:c r="B2549" s="13" t="str">
        <x:v>Finale de campagne</x:v>
      </x:c>
      <x:c r="C2549" s="13" t="str">
        <x:v>Guerre</x:v>
      </x:c>
      <x:c r="D2549" s="13" t="str">
        <x:v>Progression militaire</x:v>
      </x:c>
      <x:c r="E2549" s="13" t="str">
        <x:v>Lire Guerre</x:v>
      </x:c>
      <x:c r="F2549" s="13" t="str">
        <x:v>Reconstitution documentée V4 — nouvelle rédaction V5</x:v>
      </x:c>
      <x:c r="G2549" s="15" t="n">
        <x:v>8</x:v>
      </x:c>
      <x:c r="H2549" s="15" t="n">
        <x:v>13</x:v>
      </x:c>
    </x:row>
    <x:row r="2550" ht="52" customHeight="1">
      <x:c r="A2550" s="13" t="str">
        <x:v>W3-UP09</x:v>
      </x:c>
      <x:c r="B2550" s="13" t="str">
        <x:v>Pertes et remplacement</x:v>
      </x:c>
      <x:c r="C2550" s="13" t="str">
        <x:v>Guerre</x:v>
      </x:c>
      <x:c r="D2550" s="13" t="str">
        <x:v>Progression militaire</x:v>
      </x:c>
      <x:c r="E2550" s="13" t="str">
        <x:v>Lire Guerre</x:v>
      </x:c>
      <x:c r="F2550" s="13" t="str">
        <x:v>Reconstitution documentée V4 — nouvelle rédaction V5</x:v>
      </x:c>
      <x:c r="G2550" s="15" t="n">
        <x:v>8</x:v>
      </x:c>
      <x:c r="H2550" s="15" t="n">
        <x:v>14</x:v>
      </x:c>
    </x:row>
    <x:row r="2551" ht="52" customHeight="1">
      <x:c r="A2551" s="13" t="str">
        <x:v>W3-S01</x:v>
      </x:c>
      <x:c r="B2551" s="13" t="str">
        <x:v>Poste de veille</x:v>
      </x:c>
      <x:c r="C2551" s="13" t="str">
        <x:v>Guerre</x:v>
      </x:c>
      <x:c r="D2551" s="13" t="str">
        <x:v>Structures de guerre</x:v>
      </x:c>
      <x:c r="E2551" s="13" t="str">
        <x:v>Lire Guerre</x:v>
      </x:c>
      <x:c r="F2551" s="13" t="str">
        <x:v>Reconstitution documentée V4 — nouvelle rédaction V5</x:v>
      </x:c>
      <x:c r="G2551" s="15" t="n">
        <x:v>11</x:v>
      </x:c>
      <x:c r="H2551" s="15" t="n">
        <x:v>6</x:v>
      </x:c>
    </x:row>
    <x:row r="2552" ht="52" customHeight="1">
      <x:c r="A2552" s="13" t="str">
        <x:v>W3-S02</x:v>
      </x:c>
      <x:c r="B2552" s="13" t="str">
        <x:v>Abri de relève</x:v>
      </x:c>
      <x:c r="C2552" s="13" t="str">
        <x:v>Guerre</x:v>
      </x:c>
      <x:c r="D2552" s="13" t="str">
        <x:v>Structures de guerre</x:v>
      </x:c>
      <x:c r="E2552" s="13" t="str">
        <x:v>Lire Guerre</x:v>
      </x:c>
      <x:c r="F2552" s="13" t="str">
        <x:v>Reconstitution documentée V4 — nouvelle rédaction V5</x:v>
      </x:c>
      <x:c r="G2552" s="15" t="n">
        <x:v>11</x:v>
      </x:c>
      <x:c r="H2552" s="15" t="n">
        <x:v>7</x:v>
      </x:c>
    </x:row>
    <x:row r="2553" ht="52" customHeight="1">
      <x:c r="A2553" s="13" t="str">
        <x:v>W3-S03</x:v>
      </x:c>
      <x:c r="B2553" s="13" t="str">
        <x:v>Cache logistique</x:v>
      </x:c>
      <x:c r="C2553" s="13" t="str">
        <x:v>Guerre</x:v>
      </x:c>
      <x:c r="D2553" s="13" t="str">
        <x:v>Structures de guerre</x:v>
      </x:c>
      <x:c r="E2553" s="13" t="str">
        <x:v>Lire Guerre</x:v>
      </x:c>
      <x:c r="F2553" s="13" t="str">
        <x:v>Reconstitution documentée V4 — nouvelle rédaction V5</x:v>
      </x:c>
      <x:c r="G2553" s="15" t="n">
        <x:v>11</x:v>
      </x:c>
      <x:c r="H2553" s="15" t="n">
        <x:v>8</x:v>
      </x:c>
    </x:row>
    <x:row r="2554" ht="52" customHeight="1">
      <x:c r="A2554" s="13" t="str">
        <x:v>W3-S04</x:v>
      </x:c>
      <x:c r="B2554" s="13" t="str">
        <x:v>Atelier d’ancrage</x:v>
      </x:c>
      <x:c r="C2554" s="13" t="str">
        <x:v>Guerre</x:v>
      </x:c>
      <x:c r="D2554" s="13" t="str">
        <x:v>Structures de guerre</x:v>
      </x:c>
      <x:c r="E2554" s="13" t="str">
        <x:v>Lire Guerre</x:v>
      </x:c>
      <x:c r="F2554" s="13" t="str">
        <x:v>Reconstitution documentée V4 — nouvelle rédaction V5</x:v>
      </x:c>
      <x:c r="G2554" s="15" t="n">
        <x:v>11</x:v>
      </x:c>
      <x:c r="H2554" s="15" t="n">
        <x:v>9</x:v>
      </x:c>
    </x:row>
    <x:row r="2555" ht="52" customHeight="1">
      <x:c r="A2555" s="13" t="str">
        <x:v>W3-S05</x:v>
      </x:c>
      <x:c r="B2555" s="13" t="str">
        <x:v>Balise de route</x:v>
      </x:c>
      <x:c r="C2555" s="13" t="str">
        <x:v>Guerre</x:v>
      </x:c>
      <x:c r="D2555" s="13" t="str">
        <x:v>Structures de guerre</x:v>
      </x:c>
      <x:c r="E2555" s="13" t="str">
        <x:v>Lire Guerre</x:v>
      </x:c>
      <x:c r="F2555" s="13" t="str">
        <x:v>Reconstitution documentée V4 — nouvelle rédaction V5</x:v>
      </x:c>
      <x:c r="G2555" s="15" t="n">
        <x:v>11</x:v>
      </x:c>
      <x:c r="H2555" s="15" t="n">
        <x:v>10</x:v>
      </x:c>
    </x:row>
    <x:row r="2556" ht="52" customHeight="1">
      <x:c r="A2556" s="13" t="str">
        <x:v>W3-S06</x:v>
      </x:c>
      <x:c r="B2556" s="13" t="str">
        <x:v>Plateforme de tir</x:v>
      </x:c>
      <x:c r="C2556" s="13" t="str">
        <x:v>Guerre</x:v>
      </x:c>
      <x:c r="D2556" s="13" t="str">
        <x:v>Structures de guerre</x:v>
      </x:c>
      <x:c r="E2556" s="13" t="str">
        <x:v>Lire Guerre</x:v>
      </x:c>
      <x:c r="F2556" s="13" t="str">
        <x:v>Reconstitution documentée V4 — nouvelle rédaction V5</x:v>
      </x:c>
      <x:c r="G2556" s="15" t="n">
        <x:v>11</x:v>
      </x:c>
      <x:c r="H2556" s="15" t="n">
        <x:v>11</x:v>
      </x:c>
    </x:row>
    <x:row r="2557" ht="52" customHeight="1">
      <x:c r="A2557" s="13" t="str">
        <x:v>W3-S07</x:v>
      </x:c>
      <x:c r="B2557" s="13" t="str">
        <x:v>Seuil renforcé</x:v>
      </x:c>
      <x:c r="C2557" s="13" t="str">
        <x:v>Guerre</x:v>
      </x:c>
      <x:c r="D2557" s="13" t="str">
        <x:v>Structures de guerre</x:v>
      </x:c>
      <x:c r="E2557" s="13" t="str">
        <x:v>Lire Guerre</x:v>
      </x:c>
      <x:c r="F2557" s="13" t="str">
        <x:v>Reconstitution documentée V4 — nouvelle rédaction V5</x:v>
      </x:c>
      <x:c r="G2557" s="15" t="n">
        <x:v>11</x:v>
      </x:c>
      <x:c r="H2557" s="15" t="n">
        <x:v>12</x:v>
      </x:c>
    </x:row>
    <x:row r="2558" ht="52" customHeight="1">
      <x:c r="A2558" s="13" t="str">
        <x:v>W3-S08</x:v>
      </x:c>
      <x:c r="B2558" s="13" t="str">
        <x:v>Pont de cordes</x:v>
      </x:c>
      <x:c r="C2558" s="13" t="str">
        <x:v>Guerre</x:v>
      </x:c>
      <x:c r="D2558" s="13" t="str">
        <x:v>Structures de guerre</x:v>
      </x:c>
      <x:c r="E2558" s="13" t="str">
        <x:v>Lire Guerre</x:v>
      </x:c>
      <x:c r="F2558" s="13" t="str">
        <x:v>Reconstitution documentée V4 — nouvelle rédaction V5</x:v>
      </x:c>
      <x:c r="G2558" s="15" t="n">
        <x:v>11</x:v>
      </x:c>
      <x:c r="H2558" s="15" t="n">
        <x:v>13</x:v>
      </x:c>
    </x:row>
    <x:row r="2559" ht="52" customHeight="1">
      <x:c r="A2559" s="13" t="str">
        <x:v>W3-S09</x:v>
      </x:c>
      <x:c r="B2559" s="13" t="str">
        <x:v>Quai léger</x:v>
      </x:c>
      <x:c r="C2559" s="13" t="str">
        <x:v>Guerre</x:v>
      </x:c>
      <x:c r="D2559" s="13" t="str">
        <x:v>Structures de guerre</x:v>
      </x:c>
      <x:c r="E2559" s="13" t="str">
        <x:v>Lire Guerre</x:v>
      </x:c>
      <x:c r="F2559" s="13" t="str">
        <x:v>Reconstitution documentée V4 — nouvelle rédaction V5</x:v>
      </x:c>
      <x:c r="G2559" s="15" t="n">
        <x:v>11</x:v>
      </x:c>
      <x:c r="H2559" s="15" t="n">
        <x:v>14</x:v>
      </x:c>
    </x:row>
    <x:row r="2560" ht="52" customHeight="1">
      <x:c r="A2560" s="13" t="str">
        <x:v>W3-S10</x:v>
      </x:c>
      <x:c r="B2560" s="13" t="str">
        <x:v>Aire de montures</x:v>
      </x:c>
      <x:c r="C2560" s="13" t="str">
        <x:v>Guerre</x:v>
      </x:c>
      <x:c r="D2560" s="13" t="str">
        <x:v>Structures de guerre</x:v>
      </x:c>
      <x:c r="E2560" s="13" t="str">
        <x:v>Lire Guerre</x:v>
      </x:c>
      <x:c r="F2560" s="13" t="str">
        <x:v>Reconstitution documentée V4 — nouvelle rédaction V5</x:v>
      </x:c>
      <x:c r="G2560" s="15" t="n">
        <x:v>11</x:v>
      </x:c>
      <x:c r="H2560" s="15" t="n">
        <x:v>15</x:v>
      </x:c>
    </x:row>
    <x:row r="2561" ht="52" customHeight="1">
      <x:c r="A2561" s="13" t="str">
        <x:v>W3-S11</x:v>
      </x:c>
      <x:c r="B2561" s="13" t="str">
        <x:v>Poste de soin</x:v>
      </x:c>
      <x:c r="C2561" s="13" t="str">
        <x:v>Guerre</x:v>
      </x:c>
      <x:c r="D2561" s="13" t="str">
        <x:v>Structures de guerre</x:v>
      </x:c>
      <x:c r="E2561" s="13" t="str">
        <x:v>Lire Guerre</x:v>
      </x:c>
      <x:c r="F2561" s="13" t="str">
        <x:v>Reconstitution documentée V4 — nouvelle rédaction V5</x:v>
      </x:c>
      <x:c r="G2561" s="15" t="n">
        <x:v>11</x:v>
      </x:c>
      <x:c r="H2561" s="15" t="n">
        <x:v>16</x:v>
      </x:c>
    </x:row>
    <x:row r="2562" ht="52" customHeight="1">
      <x:c r="A2562" s="13" t="str">
        <x:v>W3-S12</x:v>
      </x:c>
      <x:c r="B2562" s="13" t="str">
        <x:v>Relais de signaux</x:v>
      </x:c>
      <x:c r="C2562" s="13" t="str">
        <x:v>Guerre</x:v>
      </x:c>
      <x:c r="D2562" s="13" t="str">
        <x:v>Structures de guerre</x:v>
      </x:c>
      <x:c r="E2562" s="13" t="str">
        <x:v>Lire Guerre</x:v>
      </x:c>
      <x:c r="F2562" s="13" t="str">
        <x:v>Reconstitution documentée V4 — nouvelle rédaction V5</x:v>
      </x:c>
      <x:c r="G2562" s="15" t="n">
        <x:v>11</x:v>
      </x:c>
      <x:c r="H2562" s="15" t="n">
        <x:v>17</x:v>
      </x:c>
    </x:row>
    <x:row r="2563" ht="52" customHeight="1">
      <x:c r="A2563" s="13" t="str">
        <x:v>W3-S13</x:v>
      </x:c>
      <x:c r="B2563" s="13" t="str">
        <x:v>Écran de confinement</x:v>
      </x:c>
      <x:c r="C2563" s="13" t="str">
        <x:v>Guerre</x:v>
      </x:c>
      <x:c r="D2563" s="13" t="str">
        <x:v>Structures de guerre</x:v>
      </x:c>
      <x:c r="E2563" s="13" t="str">
        <x:v>Lire Guerre</x:v>
      </x:c>
      <x:c r="F2563" s="13" t="str">
        <x:v>Reconstitution documentée V4 — nouvelle rédaction V5</x:v>
      </x:c>
      <x:c r="G2563" s="15" t="n">
        <x:v>11</x:v>
      </x:c>
      <x:c r="H2563" s="15" t="n">
        <x:v>18</x:v>
      </x:c>
    </x:row>
    <x:row r="2564" ht="52" customHeight="1">
      <x:c r="A2564" s="13" t="str">
        <x:v>W3-S14</x:v>
      </x:c>
      <x:c r="B2564" s="13" t="str">
        <x:v>Emplacement de duel</x:v>
      </x:c>
      <x:c r="C2564" s="13" t="str">
        <x:v>Guerre</x:v>
      </x:c>
      <x:c r="D2564" s="13" t="str">
        <x:v>Structures de guerre</x:v>
      </x:c>
      <x:c r="E2564" s="13" t="str">
        <x:v>Lire Guerre</x:v>
      </x:c>
      <x:c r="F2564" s="13" t="str">
        <x:v>Reconstitution documentée V4 — nouvelle rédaction V5</x:v>
      </x:c>
      <x:c r="G2564" s="15" t="n">
        <x:v>11</x:v>
      </x:c>
      <x:c r="H2564" s="15" t="n">
        <x:v>19</x:v>
      </x:c>
    </x:row>
    <x:row r="2565" ht="52" customHeight="1">
      <x:c r="A2565" s="13" t="str">
        <x:v>W3-S15</x:v>
      </x:c>
      <x:c r="B2565" s="13" t="str">
        <x:v>Station d’écoute</x:v>
      </x:c>
      <x:c r="C2565" s="13" t="str">
        <x:v>Guerre</x:v>
      </x:c>
      <x:c r="D2565" s="13" t="str">
        <x:v>Structures de guerre</x:v>
      </x:c>
      <x:c r="E2565" s="13" t="str">
        <x:v>Lire Guerre</x:v>
      </x:c>
      <x:c r="F2565" s="13" t="str">
        <x:v>Reconstitution documentée V4 — nouvelle rédaction V5</x:v>
      </x:c>
      <x:c r="G2565" s="15" t="n">
        <x:v>11</x:v>
      </x:c>
      <x:c r="H2565" s="15" t="n">
        <x:v>20</x:v>
      </x:c>
    </x:row>
    <x:row r="2566" ht="52" customHeight="1">
      <x:c r="A2566" s="13" t="str">
        <x:v>W3-S16</x:v>
      </x:c>
      <x:c r="B2566" s="13" t="str">
        <x:v>Dépôt de retour</x:v>
      </x:c>
      <x:c r="C2566" s="13" t="str">
        <x:v>Guerre</x:v>
      </x:c>
      <x:c r="D2566" s="13" t="str">
        <x:v>Structures de guerre</x:v>
      </x:c>
      <x:c r="E2566" s="13" t="str">
        <x:v>Lire Guerre</x:v>
      </x:c>
      <x:c r="F2566" s="13" t="str">
        <x:v>Reconstitution documentée V4 — nouvelle rédaction V5</x:v>
      </x:c>
      <x:c r="G2566" s="15" t="n">
        <x:v>11</x:v>
      </x:c>
      <x:c r="H2566" s="15" t="n">
        <x:v>21</x:v>
      </x:c>
    </x:row>
    <x:row r="2567" ht="52" customHeight="1">
      <x:c r="A2567" s="13" t="str">
        <x:v>W3-S17</x:v>
      </x:c>
      <x:c r="B2567" s="13" t="str">
        <x:v>Anneau de treuils</x:v>
      </x:c>
      <x:c r="C2567" s="13" t="str">
        <x:v>Guerre</x:v>
      </x:c>
      <x:c r="D2567" s="13" t="str">
        <x:v>Structures de guerre</x:v>
      </x:c>
      <x:c r="E2567" s="13" t="str">
        <x:v>Lire Guerre</x:v>
      </x:c>
      <x:c r="F2567" s="13" t="str">
        <x:v>Reconstitution documentée V4 — nouvelle rédaction V5</x:v>
      </x:c>
      <x:c r="G2567" s="15" t="n">
        <x:v>11</x:v>
      </x:c>
      <x:c r="H2567" s="15" t="n">
        <x:v>22</x:v>
      </x:c>
    </x:row>
    <x:row r="2568" ht="52" customHeight="1">
      <x:c r="A2568" s="13" t="str">
        <x:v>W3-S18</x:v>
      </x:c>
      <x:c r="B2568" s="13" t="str">
        <x:v>Plateforme d’escale</x:v>
      </x:c>
      <x:c r="C2568" s="13" t="str">
        <x:v>Guerre</x:v>
      </x:c>
      <x:c r="D2568" s="13" t="str">
        <x:v>Structures de guerre</x:v>
      </x:c>
      <x:c r="E2568" s="13" t="str">
        <x:v>Lire Guerre</x:v>
      </x:c>
      <x:c r="F2568" s="13" t="str">
        <x:v>Reconstitution documentée V4 — nouvelle rédaction V5</x:v>
      </x:c>
      <x:c r="G2568" s="15" t="n">
        <x:v>11</x:v>
      </x:c>
      <x:c r="H2568" s="15" t="n">
        <x:v>23</x:v>
      </x:c>
    </x:row>
    <x:row r="2569" ht="52" customHeight="1">
      <x:c r="A2569" s="13" t="str">
        <x:v>W3-P01</x:v>
      </x:c>
      <x:c r="B2569" s="13" t="str">
        <x:v>Korthas</x:v>
      </x:c>
      <x:c r="C2569" s="13" t="str">
        <x:v>Guerre</x:v>
      </x:c>
      <x:c r="D2569" s="13" t="str">
        <x:v>Mondes en guerre</x:v>
      </x:c>
      <x:c r="E2569" s="13" t="str">
        <x:v>Lire Guerre</x:v>
      </x:c>
      <x:c r="F2569" s="13" t="str">
        <x:v>Reconstitution documentée V4 — nouvelle rédaction V5</x:v>
      </x:c>
      <x:c r="G2569" s="15" t="n">
        <x:v>13</x:v>
      </x:c>
      <x:c r="H2569" s="15" t="n">
        <x:v>6</x:v>
      </x:c>
    </x:row>
    <x:row r="2570" ht="52" customHeight="1">
      <x:c r="A2570" s="13" t="str">
        <x:v>W3-P02</x:v>
      </x:c>
      <x:c r="B2570" s="13" t="str">
        <x:v>Vesh-Kar</x:v>
      </x:c>
      <x:c r="C2570" s="13" t="str">
        <x:v>Guerre</x:v>
      </x:c>
      <x:c r="D2570" s="13" t="str">
        <x:v>Mondes en guerre</x:v>
      </x:c>
      <x:c r="E2570" s="13" t="str">
        <x:v>Lire Guerre</x:v>
      </x:c>
      <x:c r="F2570" s="13" t="str">
        <x:v>Reconstitution documentée V4 — nouvelle rédaction V5</x:v>
      </x:c>
      <x:c r="G2570" s="15" t="n">
        <x:v>13</x:v>
      </x:c>
      <x:c r="H2570" s="15" t="n">
        <x:v>7</x:v>
      </x:c>
    </x:row>
    <x:row r="2571" ht="52" customHeight="1">
      <x:c r="A2571" s="13" t="str">
        <x:v>W3-P03</x:v>
      </x:c>
      <x:c r="B2571" s="13" t="str">
        <x:v>Namarra</x:v>
      </x:c>
      <x:c r="C2571" s="13" t="str">
        <x:v>Guerre</x:v>
      </x:c>
      <x:c r="D2571" s="13" t="str">
        <x:v>Mondes en guerre</x:v>
      </x:c>
      <x:c r="E2571" s="13" t="str">
        <x:v>Lire Guerre</x:v>
      </x:c>
      <x:c r="F2571" s="13" t="str">
        <x:v>Reconstitution documentée V4 — nouvelle rédaction V5</x:v>
      </x:c>
      <x:c r="G2571" s="15" t="n">
        <x:v>13</x:v>
      </x:c>
      <x:c r="H2571" s="15" t="n">
        <x:v>8</x:v>
      </x:c>
    </x:row>
    <x:row r="2572" ht="52" customHeight="1">
      <x:c r="A2572" s="13" t="str">
        <x:v>W3-P04</x:v>
      </x:c>
      <x:c r="B2572" s="13" t="str">
        <x:v>Oruun</x:v>
      </x:c>
      <x:c r="C2572" s="13" t="str">
        <x:v>Guerre</x:v>
      </x:c>
      <x:c r="D2572" s="13" t="str">
        <x:v>Mondes en guerre</x:v>
      </x:c>
      <x:c r="E2572" s="13" t="str">
        <x:v>Lire Guerre</x:v>
      </x:c>
      <x:c r="F2572" s="13" t="str">
        <x:v>Reconstitution documentée V4 — nouvelle rédaction V5</x:v>
      </x:c>
      <x:c r="G2572" s="15" t="n">
        <x:v>13</x:v>
      </x:c>
      <x:c r="H2572" s="15" t="n">
        <x:v>9</x:v>
      </x:c>
    </x:row>
    <x:row r="2573" ht="52" customHeight="1">
      <x:c r="A2573" s="13" t="str">
        <x:v>W3-P05</x:v>
      </x:c>
      <x:c r="B2573" s="13" t="str">
        <x:v>Sahr-Keth</x:v>
      </x:c>
      <x:c r="C2573" s="13" t="str">
        <x:v>Guerre</x:v>
      </x:c>
      <x:c r="D2573" s="13" t="str">
        <x:v>Mondes en guerre</x:v>
      </x:c>
      <x:c r="E2573" s="13" t="str">
        <x:v>Lire Guerre</x:v>
      </x:c>
      <x:c r="F2573" s="13" t="str">
        <x:v>Reconstitution documentée V4 — nouvelle rédaction V5</x:v>
      </x:c>
      <x:c r="G2573" s="15" t="n">
        <x:v>13</x:v>
      </x:c>
      <x:c r="H2573" s="15" t="n">
        <x:v>10</x:v>
      </x:c>
    </x:row>
    <x:row r="2574" ht="52" customHeight="1">
      <x:c r="A2574" s="13" t="str">
        <x:v>W3-P06</x:v>
      </x:c>
      <x:c r="B2574" s="13" t="str">
        <x:v>Ilyss</x:v>
      </x:c>
      <x:c r="C2574" s="13" t="str">
        <x:v>Guerre</x:v>
      </x:c>
      <x:c r="D2574" s="13" t="str">
        <x:v>Mondes en guerre</x:v>
      </x:c>
      <x:c r="E2574" s="13" t="str">
        <x:v>Lire Guerre</x:v>
      </x:c>
      <x:c r="F2574" s="13" t="str">
        <x:v>Reconstitution documentée V4 — nouvelle rédaction V5</x:v>
      </x:c>
      <x:c r="G2574" s="15" t="n">
        <x:v>13</x:v>
      </x:c>
      <x:c r="H2574" s="15" t="n">
        <x:v>11</x:v>
      </x:c>
    </x:row>
    <x:row r="2575" ht="52" customHeight="1">
      <x:c r="A2575" s="13" t="str">
        <x:v>W3-KR01</x:v>
      </x:c>
      <x:c r="B2575" s="13" t="str">
        <x:v>Crêtes des Deux Échos</x:v>
      </x:c>
      <x:c r="C2575" s="13" t="str">
        <x:v>Guerre</x:v>
      </x:c>
      <x:c r="D2575" s="13" t="str">
        <x:v>Régions de Korthas</x:v>
      </x:c>
      <x:c r="E2575" s="13" t="str">
        <x:v>Lire Guerre</x:v>
      </x:c>
      <x:c r="F2575" s="13" t="str">
        <x:v>Reconstitution documentée V4 — nouvelle rédaction V5</x:v>
      </x:c>
      <x:c r="G2575" s="15" t="n">
        <x:v>10</x:v>
      </x:c>
      <x:c r="H2575" s="15" t="n">
        <x:v>6</x:v>
      </x:c>
    </x:row>
    <x:row r="2576" ht="52" customHeight="1">
      <x:c r="A2576" s="13" t="str">
        <x:v>W3-KR02</x:v>
      </x:c>
      <x:c r="B2576" s="13" t="str">
        <x:v>Bassins de Verre Noir</x:v>
      </x:c>
      <x:c r="C2576" s="13" t="str">
        <x:v>Guerre</x:v>
      </x:c>
      <x:c r="D2576" s="13" t="str">
        <x:v>Régions de Korthas</x:v>
      </x:c>
      <x:c r="E2576" s="13" t="str">
        <x:v>Lire Guerre</x:v>
      </x:c>
      <x:c r="F2576" s="13" t="str">
        <x:v>Reconstitution documentée V4 — nouvelle rédaction V5</x:v>
      </x:c>
      <x:c r="G2576" s="15" t="n">
        <x:v>10</x:v>
      </x:c>
      <x:c r="H2576" s="15" t="n">
        <x:v>7</x:v>
      </x:c>
    </x:row>
    <x:row r="2577" ht="52" customHeight="1">
      <x:c r="A2577" s="13" t="str">
        <x:v>W3-KR03</x:v>
      </x:c>
      <x:c r="B2577" s="13" t="str">
        <x:v>Canopée des Piliers Brisés</x:v>
      </x:c>
      <x:c r="C2577" s="13" t="str">
        <x:v>Guerre</x:v>
      </x:c>
      <x:c r="D2577" s="13" t="str">
        <x:v>Régions de Korthas</x:v>
      </x:c>
      <x:c r="E2577" s="13" t="str">
        <x:v>Lire Guerre</x:v>
      </x:c>
      <x:c r="F2577" s="13" t="str">
        <x:v>Reconstitution documentée V4 — nouvelle rédaction V5</x:v>
      </x:c>
      <x:c r="G2577" s="15" t="n">
        <x:v>10</x:v>
      </x:c>
      <x:c r="H2577" s="15" t="n">
        <x:v>8</x:v>
      </x:c>
    </x:row>
    <x:row r="2578" ht="52" customHeight="1">
      <x:c r="A2578" s="13" t="str">
        <x:v>W3-KR04</x:v>
      </x:c>
      <x:c r="B2578" s="13" t="str">
        <x:v>Marais des Noms Perdus</x:v>
      </x:c>
      <x:c r="C2578" s="13" t="str">
        <x:v>Guerre</x:v>
      </x:c>
      <x:c r="D2578" s="13" t="str">
        <x:v>Régions de Korthas</x:v>
      </x:c>
      <x:c r="E2578" s="13" t="str">
        <x:v>Lire Guerre</x:v>
      </x:c>
      <x:c r="F2578" s="13" t="str">
        <x:v>Reconstitution documentée V4 — nouvelle rédaction V5</x:v>
      </x:c>
      <x:c r="G2578" s="15" t="n">
        <x:v>10</x:v>
      </x:c>
      <x:c r="H2578" s="15" t="n">
        <x:v>9</x:v>
      </x:c>
    </x:row>
    <x:row r="2579" ht="52" customHeight="1">
      <x:c r="A2579" s="13" t="str">
        <x:v>W3-KR05</x:v>
      </x:c>
      <x:c r="B2579" s="13" t="str">
        <x:v>Couronne des Forges Froides</x:v>
      </x:c>
      <x:c r="C2579" s="13" t="str">
        <x:v>Guerre</x:v>
      </x:c>
      <x:c r="D2579" s="13" t="str">
        <x:v>Régions de Korthas</x:v>
      </x:c>
      <x:c r="E2579" s="13" t="str">
        <x:v>Lire Guerre</x:v>
      </x:c>
      <x:c r="F2579" s="13" t="str">
        <x:v>Reconstitution documentée V4 — nouvelle rédaction V5</x:v>
      </x:c>
      <x:c r="G2579" s="15" t="n">
        <x:v>10</x:v>
      </x:c>
      <x:c r="H2579" s="15" t="n">
        <x:v>10</x:v>
      </x:c>
    </x:row>
    <x:row r="2580" ht="52" customHeight="1">
      <x:c r="A2580" s="13" t="str">
        <x:v>W3-KR06</x:v>
      </x:c>
      <x:c r="B2580" s="13" t="str">
        <x:v>Plaines du Dernier Seuil</x:v>
      </x:c>
      <x:c r="C2580" s="13" t="str">
        <x:v>Guerre</x:v>
      </x:c>
      <x:c r="D2580" s="13" t="str">
        <x:v>Régions de Korthas</x:v>
      </x:c>
      <x:c r="E2580" s="13" t="str">
        <x:v>Lire Guerre</x:v>
      </x:c>
      <x:c r="F2580" s="13" t="str">
        <x:v>Reconstitution documentée V4 — nouvelle rédaction V5</x:v>
      </x:c>
      <x:c r="G2580" s="15" t="n">
        <x:v>10</x:v>
      </x:c>
      <x:c r="H2580" s="15" t="n">
        <x:v>11</x:v>
      </x:c>
    </x:row>
    <x:row r="2581" ht="52" customHeight="1">
      <x:c r="A2581" s="13" t="str">
        <x:v>W3-K01</x:v>
      </x:c>
      <x:c r="B2581" s="13" t="str">
        <x:v>Débarcadère du Premier Écho</x:v>
      </x:c>
      <x:c r="C2581" s="13" t="str">
        <x:v>Guerre</x:v>
      </x:c>
      <x:c r="D2581" s="13" t="str">
        <x:v>Territoires de Korthas</x:v>
      </x:c>
      <x:c r="E2581" s="13" t="str">
        <x:v>Lire Guerre</x:v>
      </x:c>
      <x:c r="F2581" s="13" t="str">
        <x:v>Reconstitution documentée V4 — nouvelle rédaction V5</x:v>
      </x:c>
      <x:c r="G2581" s="15" t="n">
        <x:v>15</x:v>
      </x:c>
      <x:c r="H2581" s="15" t="n">
        <x:v>6</x:v>
      </x:c>
    </x:row>
    <x:row r="2582" ht="52" customHeight="1">
      <x:c r="A2582" s="13" t="str">
        <x:v>W3-K02</x:v>
      </x:c>
      <x:c r="B2582" s="13" t="str">
        <x:v>Escalier des Lames</x:v>
      </x:c>
      <x:c r="C2582" s="13" t="str">
        <x:v>Guerre</x:v>
      </x:c>
      <x:c r="D2582" s="13" t="str">
        <x:v>Territoires de Korthas</x:v>
      </x:c>
      <x:c r="E2582" s="13" t="str">
        <x:v>Lire Guerre</x:v>
      </x:c>
      <x:c r="F2582" s="13" t="str">
        <x:v>Reconstitution documentée V4 — nouvelle rédaction V5</x:v>
      </x:c>
      <x:c r="G2582" s="15" t="n">
        <x:v>15</x:v>
      </x:c>
      <x:c r="H2582" s="15" t="n">
        <x:v>7</x:v>
      </x:c>
    </x:row>
    <x:row r="2583" ht="52" customHeight="1">
      <x:c r="A2583" s="13" t="str">
        <x:v>W3-K03</x:v>
      </x:c>
      <x:c r="B2583" s="13" t="str">
        <x:v>Corniche à Deux Vents</x:v>
      </x:c>
      <x:c r="C2583" s="13" t="str">
        <x:v>Guerre</x:v>
      </x:c>
      <x:c r="D2583" s="13" t="str">
        <x:v>Territoires de Korthas</x:v>
      </x:c>
      <x:c r="E2583" s="13" t="str">
        <x:v>Lire Guerre</x:v>
      </x:c>
      <x:c r="F2583" s="13" t="str">
        <x:v>Reconstitution documentée V4 — nouvelle rédaction V5</x:v>
      </x:c>
      <x:c r="G2583" s="15" t="n">
        <x:v>15</x:v>
      </x:c>
      <x:c r="H2583" s="15" t="n">
        <x:v>8</x:v>
      </x:c>
    </x:row>
    <x:row r="2584" ht="52" customHeight="1">
      <x:c r="A2584" s="13" t="str">
        <x:v>W3-K04</x:v>
      </x:c>
      <x:c r="B2584" s="13" t="str">
        <x:v>Sommet de l’Œil Fendu</x:v>
      </x:c>
      <x:c r="C2584" s="13" t="str">
        <x:v>Guerre</x:v>
      </x:c>
      <x:c r="D2584" s="13" t="str">
        <x:v>Territoires de Korthas</x:v>
      </x:c>
      <x:c r="E2584" s="13" t="str">
        <x:v>Lire Guerre</x:v>
      </x:c>
      <x:c r="F2584" s="13" t="str">
        <x:v>Reconstitution documentée V4 — nouvelle rédaction V5</x:v>
      </x:c>
      <x:c r="G2584" s="15" t="n">
        <x:v>15</x:v>
      </x:c>
      <x:c r="H2584" s="15" t="n">
        <x:v>9</x:v>
      </x:c>
    </x:row>
    <x:row r="2585" ht="52" customHeight="1">
      <x:c r="A2585" s="13" t="str">
        <x:v>W3-K05</x:v>
      </x:c>
      <x:c r="B2585" s="13" t="str">
        <x:v>Faille du Guide</x:v>
      </x:c>
      <x:c r="C2585" s="13" t="str">
        <x:v>Guerre</x:v>
      </x:c>
      <x:c r="D2585" s="13" t="str">
        <x:v>Territoires de Korthas</x:v>
      </x:c>
      <x:c r="E2585" s="13" t="str">
        <x:v>Lire Guerre</x:v>
      </x:c>
      <x:c r="F2585" s="13" t="str">
        <x:v>Reconstitution documentée V4 — nouvelle rédaction V5</x:v>
      </x:c>
      <x:c r="G2585" s="15" t="n">
        <x:v>15</x:v>
      </x:c>
      <x:c r="H2585" s="15" t="n">
        <x:v>10</x:v>
      </x:c>
    </x:row>
    <x:row r="2586" ht="52" customHeight="1">
      <x:c r="A2586" s="13" t="str">
        <x:v>W3-K06</x:v>
      </x:c>
      <x:c r="B2586" s="13" t="str">
        <x:v>Passage du Hurlement</x:v>
      </x:c>
      <x:c r="C2586" s="13" t="str">
        <x:v>Guerre</x:v>
      </x:c>
      <x:c r="D2586" s="13" t="str">
        <x:v>Territoires de Korthas</x:v>
      </x:c>
      <x:c r="E2586" s="13" t="str">
        <x:v>Lire Guerre</x:v>
      </x:c>
      <x:c r="F2586" s="13" t="str">
        <x:v>Reconstitution documentée V4 — nouvelle rédaction V5</x:v>
      </x:c>
      <x:c r="G2586" s="15" t="n">
        <x:v>15</x:v>
      </x:c>
      <x:c r="H2586" s="15" t="n">
        <x:v>11</x:v>
      </x:c>
    </x:row>
    <x:row r="2587" ht="52" customHeight="1">
      <x:c r="A2587" s="13" t="str">
        <x:v>W3-K07</x:v>
      </x:c>
      <x:c r="B2587" s="13" t="str">
        <x:v>Citerne des Trois Reflets</x:v>
      </x:c>
      <x:c r="C2587" s="13" t="str">
        <x:v>Guerre</x:v>
      </x:c>
      <x:c r="D2587" s="13" t="str">
        <x:v>Territoires de Korthas</x:v>
      </x:c>
      <x:c r="E2587" s="13" t="str">
        <x:v>Lire Guerre</x:v>
      </x:c>
      <x:c r="F2587" s="13" t="str">
        <x:v>Reconstitution documentée V4 — nouvelle rédaction V5</x:v>
      </x:c>
      <x:c r="G2587" s="15" t="n">
        <x:v>15</x:v>
      </x:c>
      <x:c r="H2587" s="15" t="n">
        <x:v>12</x:v>
      </x:c>
    </x:row>
    <x:row r="2588" ht="52" customHeight="1">
      <x:c r="A2588" s="13" t="str">
        <x:v>W3-K08</x:v>
      </x:c>
      <x:c r="B2588" s="13" t="str">
        <x:v>Conduite Dormante</x:v>
      </x:c>
      <x:c r="C2588" s="13" t="str">
        <x:v>Guerre</x:v>
      </x:c>
      <x:c r="D2588" s="13" t="str">
        <x:v>Territoires de Korthas</x:v>
      </x:c>
      <x:c r="E2588" s="13" t="str">
        <x:v>Lire Guerre</x:v>
      </x:c>
      <x:c r="F2588" s="13" t="str">
        <x:v>Reconstitution documentée V4 — nouvelle rédaction V5</x:v>
      </x:c>
      <x:c r="G2588" s="15" t="n">
        <x:v>15</x:v>
      </x:c>
      <x:c r="H2588" s="15" t="n">
        <x:v>13</x:v>
      </x:c>
    </x:row>
    <x:row r="2589" ht="52" customHeight="1">
      <x:c r="A2589" s="13" t="str">
        <x:v>W3-K09</x:v>
      </x:c>
      <x:c r="B2589" s="13" t="str">
        <x:v>Bassin Fendu</x:v>
      </x:c>
      <x:c r="C2589" s="13" t="str">
        <x:v>Guerre</x:v>
      </x:c>
      <x:c r="D2589" s="13" t="str">
        <x:v>Territoires de Korthas</x:v>
      </x:c>
      <x:c r="E2589" s="13" t="str">
        <x:v>Lire Guerre</x:v>
      </x:c>
      <x:c r="F2589" s="13" t="str">
        <x:v>Reconstitution documentée V4 — nouvelle rédaction V5</x:v>
      </x:c>
      <x:c r="G2589" s="15" t="n">
        <x:v>15</x:v>
      </x:c>
      <x:c r="H2589" s="15" t="n">
        <x:v>14</x:v>
      </x:c>
    </x:row>
    <x:row r="2590" ht="52" customHeight="1">
      <x:c r="A2590" s="13" t="str">
        <x:v>W3-K10</x:v>
      </x:c>
      <x:c r="B2590" s="13" t="str">
        <x:v>Tour de Vapeur</x:v>
      </x:c>
      <x:c r="C2590" s="13" t="str">
        <x:v>Guerre</x:v>
      </x:c>
      <x:c r="D2590" s="13" t="str">
        <x:v>Territoires de Korthas</x:v>
      </x:c>
      <x:c r="E2590" s="13" t="str">
        <x:v>Lire Guerre</x:v>
      </x:c>
      <x:c r="F2590" s="13" t="str">
        <x:v>Reconstitution documentée V4 — nouvelle rédaction V5</x:v>
      </x:c>
      <x:c r="G2590" s="15" t="n">
        <x:v>15</x:v>
      </x:c>
      <x:c r="H2590" s="15" t="n">
        <x:v>15</x:v>
      </x:c>
    </x:row>
    <x:row r="2591" ht="52" customHeight="1">
      <x:c r="A2591" s="13" t="str">
        <x:v>W3-K11</x:v>
      </x:c>
      <x:c r="B2591" s="13" t="str">
        <x:v>Pont des Filtres</x:v>
      </x:c>
      <x:c r="C2591" s="13" t="str">
        <x:v>Guerre</x:v>
      </x:c>
      <x:c r="D2591" s="13" t="str">
        <x:v>Territoires de Korthas</x:v>
      </x:c>
      <x:c r="E2591" s="13" t="str">
        <x:v>Lire Guerre</x:v>
      </x:c>
      <x:c r="F2591" s="13" t="str">
        <x:v>Reconstitution documentée V4 — nouvelle rédaction V5</x:v>
      </x:c>
      <x:c r="G2591" s="15" t="n">
        <x:v>15</x:v>
      </x:c>
      <x:c r="H2591" s="15" t="n">
        <x:v>16</x:v>
      </x:c>
    </x:row>
    <x:row r="2592" ht="52" customHeight="1">
      <x:c r="A2592" s="13" t="str">
        <x:v>W3-K12</x:v>
      </x:c>
      <x:c r="B2592" s="13" t="str">
        <x:v>Source sous la Roche</x:v>
      </x:c>
      <x:c r="C2592" s="13" t="str">
        <x:v>Guerre</x:v>
      </x:c>
      <x:c r="D2592" s="13" t="str">
        <x:v>Territoires de Korthas</x:v>
      </x:c>
      <x:c r="E2592" s="13" t="str">
        <x:v>Lire Guerre</x:v>
      </x:c>
      <x:c r="F2592" s="13" t="str">
        <x:v>Reconstitution documentée V4 — nouvelle rédaction V5</x:v>
      </x:c>
      <x:c r="G2592" s="15" t="n">
        <x:v>15</x:v>
      </x:c>
      <x:c r="H2592" s="15" t="n">
        <x:v>17</x:v>
      </x:c>
    </x:row>
    <x:row r="2593" ht="52" customHeight="1">
      <x:c r="A2593" s="13" t="str">
        <x:v>W3-K13</x:v>
      </x:c>
      <x:c r="B2593" s="13" t="str">
        <x:v>Pied des Piliers</x:v>
      </x:c>
      <x:c r="C2593" s="13" t="str">
        <x:v>Guerre</x:v>
      </x:c>
      <x:c r="D2593" s="13" t="str">
        <x:v>Territoires de Korthas</x:v>
      </x:c>
      <x:c r="E2593" s="13" t="str">
        <x:v>Lire Guerre</x:v>
      </x:c>
      <x:c r="F2593" s="13" t="str">
        <x:v>Reconstitution documentée V4 — nouvelle rédaction V5</x:v>
      </x:c>
      <x:c r="G2593" s="15" t="n">
        <x:v>15</x:v>
      </x:c>
      <x:c r="H2593" s="15" t="n">
        <x:v>18</x:v>
      </x:c>
    </x:row>
    <x:row r="2594" ht="52" customHeight="1">
      <x:c r="A2594" s="13" t="str">
        <x:v>W3-K14</x:v>
      </x:c>
      <x:c r="B2594" s="13" t="str">
        <x:v>Passerelle Cassée</x:v>
      </x:c>
      <x:c r="C2594" s="13" t="str">
        <x:v>Guerre</x:v>
      </x:c>
      <x:c r="D2594" s="13" t="str">
        <x:v>Territoires de Korthas</x:v>
      </x:c>
      <x:c r="E2594" s="13" t="str">
        <x:v>Lire Guerre</x:v>
      </x:c>
      <x:c r="F2594" s="13" t="str">
        <x:v>Reconstitution documentée V4 — nouvelle rédaction V5</x:v>
      </x:c>
      <x:c r="G2594" s="15" t="n">
        <x:v>15</x:v>
      </x:c>
      <x:c r="H2594" s="15" t="n">
        <x:v>19</x:v>
      </x:c>
    </x:row>
    <x:row r="2595" ht="52" customHeight="1">
      <x:c r="A2595" s="13" t="str">
        <x:v>W3-K15</x:v>
      </x:c>
      <x:c r="B2595" s="13" t="str">
        <x:v>Nid de Guet</x:v>
      </x:c>
      <x:c r="C2595" s="13" t="str">
        <x:v>Guerre</x:v>
      </x:c>
      <x:c r="D2595" s="13" t="str">
        <x:v>Territoires de Korthas</x:v>
      </x:c>
      <x:c r="E2595" s="13" t="str">
        <x:v>Lire Guerre</x:v>
      </x:c>
      <x:c r="F2595" s="13" t="str">
        <x:v>Reconstitution documentée V4 — nouvelle rédaction V5</x:v>
      </x:c>
      <x:c r="G2595" s="15" t="n">
        <x:v>15</x:v>
      </x:c>
      <x:c r="H2595" s="15" t="n">
        <x:v>20</x:v>
      </x:c>
    </x:row>
    <x:row r="2596" ht="52" customHeight="1">
      <x:c r="A2596" s="13" t="str">
        <x:v>W3-K16</x:v>
      </x:c>
      <x:c r="B2596" s="13" t="str">
        <x:v>Racines Étranglées</x:v>
      </x:c>
      <x:c r="C2596" s="13" t="str">
        <x:v>Guerre</x:v>
      </x:c>
      <x:c r="D2596" s="13" t="str">
        <x:v>Territoires de Korthas</x:v>
      </x:c>
      <x:c r="E2596" s="13" t="str">
        <x:v>Lire Guerre</x:v>
      </x:c>
      <x:c r="F2596" s="13" t="str">
        <x:v>Reconstitution documentée V4 — nouvelle rédaction V5</x:v>
      </x:c>
      <x:c r="G2596" s="15" t="n">
        <x:v>15</x:v>
      </x:c>
      <x:c r="H2596" s="15" t="n">
        <x:v>21</x:v>
      </x:c>
    </x:row>
    <x:row r="2597" ht="52" customHeight="1">
      <x:c r="A2597" s="13" t="str">
        <x:v>W3-K17</x:v>
      </x:c>
      <x:c r="B2597" s="13" t="str">
        <x:v>Cime des Signaux</x:v>
      </x:c>
      <x:c r="C2597" s="13" t="str">
        <x:v>Guerre</x:v>
      </x:c>
      <x:c r="D2597" s="13" t="str">
        <x:v>Territoires de Korthas</x:v>
      </x:c>
      <x:c r="E2597" s="13" t="str">
        <x:v>Lire Guerre</x:v>
      </x:c>
      <x:c r="F2597" s="13" t="str">
        <x:v>Reconstitution documentée V4 — nouvelle rédaction V5</x:v>
      </x:c>
      <x:c r="G2597" s="15" t="n">
        <x:v>15</x:v>
      </x:c>
      <x:c r="H2597" s="15" t="n">
        <x:v>22</x:v>
      </x:c>
    </x:row>
    <x:row r="2598" ht="52" customHeight="1">
      <x:c r="A2598" s="13" t="str">
        <x:v>W3-K18</x:v>
      </x:c>
      <x:c r="B2598" s="13" t="str">
        <x:v>Chute des Cordages</x:v>
      </x:c>
      <x:c r="C2598" s="13" t="str">
        <x:v>Guerre</x:v>
      </x:c>
      <x:c r="D2598" s="13" t="str">
        <x:v>Territoires de Korthas</x:v>
      </x:c>
      <x:c r="E2598" s="13" t="str">
        <x:v>Lire Guerre</x:v>
      </x:c>
      <x:c r="F2598" s="13" t="str">
        <x:v>Reconstitution documentée V4 — nouvelle rédaction V5</x:v>
      </x:c>
      <x:c r="G2598" s="15" t="n">
        <x:v>15</x:v>
      </x:c>
      <x:c r="H2598" s="15" t="n">
        <x:v>23</x:v>
      </x:c>
    </x:row>
    <x:row r="2599" ht="52" customHeight="1">
      <x:c r="A2599" s="13" t="str">
        <x:v>W3-K19</x:v>
      </x:c>
      <x:c r="B2599" s="13" t="str">
        <x:v>Ponton des Retours</x:v>
      </x:c>
      <x:c r="C2599" s="13" t="str">
        <x:v>Guerre</x:v>
      </x:c>
      <x:c r="D2599" s="13" t="str">
        <x:v>Territoires de Korthas</x:v>
      </x:c>
      <x:c r="E2599" s="13" t="str">
        <x:v>Lire Guerre</x:v>
      </x:c>
      <x:c r="F2599" s="13" t="str">
        <x:v>Reconstitution documentée V4 — nouvelle rédaction V5</x:v>
      </x:c>
      <x:c r="G2599" s="15" t="n">
        <x:v>15</x:v>
      </x:c>
      <x:c r="H2599" s="15" t="n">
        <x:v>24</x:v>
      </x:c>
    </x:row>
    <x:row r="2600" ht="52" customHeight="1">
      <x:c r="A2600" s="13" t="str">
        <x:v>W3-K20</x:v>
      </x:c>
      <x:c r="B2600" s="13" t="str">
        <x:v>Îlot des Lanternes</x:v>
      </x:c>
      <x:c r="C2600" s="13" t="str">
        <x:v>Guerre</x:v>
      </x:c>
      <x:c r="D2600" s="13" t="str">
        <x:v>Territoires de Korthas</x:v>
      </x:c>
      <x:c r="E2600" s="13" t="str">
        <x:v>Lire Guerre</x:v>
      </x:c>
      <x:c r="F2600" s="13" t="str">
        <x:v>Reconstitution documentée V4 — nouvelle rédaction V5</x:v>
      </x:c>
      <x:c r="G2600" s="15" t="n">
        <x:v>15</x:v>
      </x:c>
      <x:c r="H2600" s="15" t="n">
        <x:v>25</x:v>
      </x:c>
    </x:row>
    <x:row r="2601" ht="52" customHeight="1">
      <x:c r="A2601" s="13" t="str">
        <x:v>W3-K21</x:v>
      </x:c>
      <x:c r="B2601" s="13" t="str">
        <x:v>Chenal du Silencieux</x:v>
      </x:c>
      <x:c r="C2601" s="13" t="str">
        <x:v>Guerre</x:v>
      </x:c>
      <x:c r="D2601" s="13" t="str">
        <x:v>Territoires de Korthas</x:v>
      </x:c>
      <x:c r="E2601" s="13" t="str">
        <x:v>Lire Guerre</x:v>
      </x:c>
      <x:c r="F2601" s="13" t="str">
        <x:v>Reconstitution documentée V4 — nouvelle rédaction V5</x:v>
      </x:c>
      <x:c r="G2601" s="15" t="n">
        <x:v>15</x:v>
      </x:c>
      <x:c r="H2601" s="15" t="n">
        <x:v>26</x:v>
      </x:c>
    </x:row>
    <x:row r="2602" ht="52" customHeight="1">
      <x:c r="A2602" s="13" t="str">
        <x:v>W3-K22</x:v>
      </x:c>
      <x:c r="B2602" s="13" t="str">
        <x:v>Digue aux Marques</x:v>
      </x:c>
      <x:c r="C2602" s="13" t="str">
        <x:v>Guerre</x:v>
      </x:c>
      <x:c r="D2602" s="13" t="str">
        <x:v>Territoires de Korthas</x:v>
      </x:c>
      <x:c r="E2602" s="13" t="str">
        <x:v>Lire Guerre</x:v>
      </x:c>
      <x:c r="F2602" s="13" t="str">
        <x:v>Reconstitution documentée V4 — nouvelle rédaction V5</x:v>
      </x:c>
      <x:c r="G2602" s="15" t="n">
        <x:v>15</x:v>
      </x:c>
      <x:c r="H2602" s="15" t="n">
        <x:v>27</x:v>
      </x:c>
    </x:row>
    <x:row r="2603" ht="52" customHeight="1">
      <x:c r="A2603" s="13" t="str">
        <x:v>W3-K23</x:v>
      </x:c>
      <x:c r="B2603" s="13" t="str">
        <x:v>Maison des Pêcheurs</x:v>
      </x:c>
      <x:c r="C2603" s="13" t="str">
        <x:v>Guerre</x:v>
      </x:c>
      <x:c r="D2603" s="13" t="str">
        <x:v>Territoires de Korthas</x:v>
      </x:c>
      <x:c r="E2603" s="13" t="str">
        <x:v>Lire Guerre</x:v>
      </x:c>
      <x:c r="F2603" s="13" t="str">
        <x:v>Reconstitution documentée V4 — nouvelle rédaction V5</x:v>
      </x:c>
      <x:c r="G2603" s="15" t="n">
        <x:v>15</x:v>
      </x:c>
      <x:c r="H2603" s="15" t="n">
        <x:v>28</x:v>
      </x:c>
    </x:row>
    <x:row r="2604" ht="52" customHeight="1">
      <x:c r="A2604" s="13" t="str">
        <x:v>W3-K24</x:v>
      </x:c>
      <x:c r="B2604" s="13" t="str">
        <x:v>Seuil des Eaux Rouges</x:v>
      </x:c>
      <x:c r="C2604" s="13" t="str">
        <x:v>Guerre</x:v>
      </x:c>
      <x:c r="D2604" s="13" t="str">
        <x:v>Territoires de Korthas</x:v>
      </x:c>
      <x:c r="E2604" s="13" t="str">
        <x:v>Lire Guerre</x:v>
      </x:c>
      <x:c r="F2604" s="13" t="str">
        <x:v>Reconstitution documentée V4 — nouvelle rédaction V5</x:v>
      </x:c>
      <x:c r="G2604" s="15" t="n">
        <x:v>15</x:v>
      </x:c>
      <x:c r="H2604" s="15" t="n">
        <x:v>29</x:v>
      </x:c>
    </x:row>
    <x:row r="2605" ht="52" customHeight="1">
      <x:c r="A2605" s="13" t="str">
        <x:v>W3-K25</x:v>
      </x:c>
      <x:c r="B2605" s="13" t="str">
        <x:v>Cour des Pièces</x:v>
      </x:c>
      <x:c r="C2605" s="13" t="str">
        <x:v>Guerre</x:v>
      </x:c>
      <x:c r="D2605" s="13" t="str">
        <x:v>Territoires de Korthas</x:v>
      </x:c>
      <x:c r="E2605" s="13" t="str">
        <x:v>Lire Guerre</x:v>
      </x:c>
      <x:c r="F2605" s="13" t="str">
        <x:v>Reconstitution documentée V4 — nouvelle rédaction V5</x:v>
      </x:c>
      <x:c r="G2605" s="15" t="n">
        <x:v>15</x:v>
      </x:c>
      <x:c r="H2605" s="15" t="n">
        <x:v>30</x:v>
      </x:c>
    </x:row>
    <x:row r="2606" ht="52" customHeight="1">
      <x:c r="A2606" s="13" t="str">
        <x:v>W3-K26</x:v>
      </x:c>
      <x:c r="B2606" s="13" t="str">
        <x:v>Forge Éteinte</x:v>
      </x:c>
      <x:c r="C2606" s="13" t="str">
        <x:v>Guerre</x:v>
      </x:c>
      <x:c r="D2606" s="13" t="str">
        <x:v>Territoires de Korthas</x:v>
      </x:c>
      <x:c r="E2606" s="13" t="str">
        <x:v>Lire Guerre</x:v>
      </x:c>
      <x:c r="F2606" s="13" t="str">
        <x:v>Reconstitution documentée V4 — nouvelle rédaction V5</x:v>
      </x:c>
      <x:c r="G2606" s="15" t="n">
        <x:v>15</x:v>
      </x:c>
      <x:c r="H2606" s="15" t="n">
        <x:v>31</x:v>
      </x:c>
    </x:row>
    <x:row r="2607" ht="52" customHeight="1">
      <x:c r="A2607" s="13" t="str">
        <x:v>W3-K27</x:v>
      </x:c>
      <x:c r="B2607" s="13" t="str">
        <x:v>Rails de la Charge</x:v>
      </x:c>
      <x:c r="C2607" s="13" t="str">
        <x:v>Guerre</x:v>
      </x:c>
      <x:c r="D2607" s="13" t="str">
        <x:v>Territoires de Korthas</x:v>
      </x:c>
      <x:c r="E2607" s="13" t="str">
        <x:v>Lire Guerre</x:v>
      </x:c>
      <x:c r="F2607" s="13" t="str">
        <x:v>Reconstitution documentée V4 — nouvelle rédaction V5</x:v>
      </x:c>
      <x:c r="G2607" s="15" t="n">
        <x:v>15</x:v>
      </x:c>
      <x:c r="H2607" s="15" t="n">
        <x:v>32</x:v>
      </x:c>
    </x:row>
    <x:row r="2608" ht="52" customHeight="1">
      <x:c r="A2608" s="13" t="str">
        <x:v>W3-K28</x:v>
      </x:c>
      <x:c r="B2608" s="13" t="str">
        <x:v>Porte des Chaînes</x:v>
      </x:c>
      <x:c r="C2608" s="13" t="str">
        <x:v>Guerre</x:v>
      </x:c>
      <x:c r="D2608" s="13" t="str">
        <x:v>Territoires de Korthas</x:v>
      </x:c>
      <x:c r="E2608" s="13" t="str">
        <x:v>Lire Guerre</x:v>
      </x:c>
      <x:c r="F2608" s="13" t="str">
        <x:v>Reconstitution documentée V4 — nouvelle rédaction V5</x:v>
      </x:c>
      <x:c r="G2608" s="15" t="n">
        <x:v>15</x:v>
      </x:c>
      <x:c r="H2608" s="15" t="n">
        <x:v>33</x:v>
      </x:c>
    </x:row>
    <x:row r="2609" ht="52" customHeight="1">
      <x:c r="A2609" s="13" t="str">
        <x:v>W3-K29</x:v>
      </x:c>
      <x:c r="B2609" s="13" t="str">
        <x:v>Atelier des Masques</x:v>
      </x:c>
      <x:c r="C2609" s="13" t="str">
        <x:v>Guerre</x:v>
      </x:c>
      <x:c r="D2609" s="13" t="str">
        <x:v>Territoires de Korthas</x:v>
      </x:c>
      <x:c r="E2609" s="13" t="str">
        <x:v>Lire Guerre</x:v>
      </x:c>
      <x:c r="F2609" s="13" t="str">
        <x:v>Reconstitution documentée V4 — nouvelle rédaction V5</x:v>
      </x:c>
      <x:c r="G2609" s="15" t="n">
        <x:v>15</x:v>
      </x:c>
      <x:c r="H2609" s="15" t="n">
        <x:v>34</x:v>
      </x:c>
    </x:row>
    <x:row r="2610" ht="52" customHeight="1">
      <x:c r="A2610" s="13" t="str">
        <x:v>W3-K30</x:v>
      </x:c>
      <x:c r="B2610" s="13" t="str">
        <x:v>Réserve Scellée</x:v>
      </x:c>
      <x:c r="C2610" s="13" t="str">
        <x:v>Guerre</x:v>
      </x:c>
      <x:c r="D2610" s="13" t="str">
        <x:v>Territoires de Korthas</x:v>
      </x:c>
      <x:c r="E2610" s="13" t="str">
        <x:v>Lire Guerre</x:v>
      </x:c>
      <x:c r="F2610" s="13" t="str">
        <x:v>Reconstitution documentée V4 — nouvelle rédaction V5</x:v>
      </x:c>
      <x:c r="G2610" s="15" t="n">
        <x:v>15</x:v>
      </x:c>
      <x:c r="H2610" s="15" t="n">
        <x:v>35</x:v>
      </x:c>
    </x:row>
    <x:row r="2611" ht="52" customHeight="1">
      <x:c r="A2611" s="13" t="str">
        <x:v>W3-K31</x:v>
      </x:c>
      <x:c r="B2611" s="13" t="str">
        <x:v>Plaine des Trois Ombres</x:v>
      </x:c>
      <x:c r="C2611" s="13" t="str">
        <x:v>Guerre</x:v>
      </x:c>
      <x:c r="D2611" s="13" t="str">
        <x:v>Territoires de Korthas</x:v>
      </x:c>
      <x:c r="E2611" s="13" t="str">
        <x:v>Lire Guerre</x:v>
      </x:c>
      <x:c r="F2611" s="13" t="str">
        <x:v>Reconstitution documentée V4 — nouvelle rédaction V5</x:v>
      </x:c>
      <x:c r="G2611" s="15" t="n">
        <x:v>15</x:v>
      </x:c>
      <x:c r="H2611" s="15" t="n">
        <x:v>36</x:v>
      </x:c>
    </x:row>
    <x:row r="2612" ht="52" customHeight="1">
      <x:c r="A2612" s="13" t="str">
        <x:v>W3-K32</x:v>
      </x:c>
      <x:c r="B2612" s="13" t="str">
        <x:v>Colonnes Couchées</x:v>
      </x:c>
      <x:c r="C2612" s="13" t="str">
        <x:v>Guerre</x:v>
      </x:c>
      <x:c r="D2612" s="13" t="str">
        <x:v>Territoires de Korthas</x:v>
      </x:c>
      <x:c r="E2612" s="13" t="str">
        <x:v>Lire Guerre</x:v>
      </x:c>
      <x:c r="F2612" s="13" t="str">
        <x:v>Reconstitution documentée V4 — nouvelle rédaction V5</x:v>
      </x:c>
      <x:c r="G2612" s="15" t="n">
        <x:v>15</x:v>
      </x:c>
      <x:c r="H2612" s="15" t="n">
        <x:v>37</x:v>
      </x:c>
    </x:row>
    <x:row r="2613" ht="52" customHeight="1">
      <x:c r="A2613" s="13" t="str">
        <x:v>W3-K33</x:v>
      </x:c>
      <x:c r="B2613" s="13" t="str">
        <x:v>Couloir du Défi</x:v>
      </x:c>
      <x:c r="C2613" s="13" t="str">
        <x:v>Guerre</x:v>
      </x:c>
      <x:c r="D2613" s="13" t="str">
        <x:v>Territoires de Korthas</x:v>
      </x:c>
      <x:c r="E2613" s="13" t="str">
        <x:v>Lire Guerre</x:v>
      </x:c>
      <x:c r="F2613" s="13" t="str">
        <x:v>Reconstitution documentée V4 — nouvelle rédaction V5</x:v>
      </x:c>
      <x:c r="G2613" s="15" t="n">
        <x:v>15</x:v>
      </x:c>
      <x:c r="H2613" s="15" t="n">
        <x:v>38</x:v>
      </x:c>
    </x:row>
    <x:row r="2614" ht="52" customHeight="1">
      <x:c r="A2614" s="13" t="str">
        <x:v>W3-K34</x:v>
      </x:c>
      <x:c r="B2614" s="13" t="str">
        <x:v>Poste des Porteurs</x:v>
      </x:c>
      <x:c r="C2614" s="13" t="str">
        <x:v>Guerre</x:v>
      </x:c>
      <x:c r="D2614" s="13" t="str">
        <x:v>Territoires de Korthas</x:v>
      </x:c>
      <x:c r="E2614" s="13" t="str">
        <x:v>Lire Guerre</x:v>
      </x:c>
      <x:c r="F2614" s="13" t="str">
        <x:v>Reconstitution documentée V4 — nouvelle rédaction V5</x:v>
      </x:c>
      <x:c r="G2614" s="15" t="n">
        <x:v>15</x:v>
      </x:c>
      <x:c r="H2614" s="15" t="n">
        <x:v>39</x:v>
      </x:c>
    </x:row>
    <x:row r="2615" ht="52" customHeight="1">
      <x:c r="A2615" s="13" t="str">
        <x:v>W3-K35</x:v>
      </x:c>
      <x:c r="B2615" s="13" t="str">
        <x:v>Portail de la Coalition</x:v>
      </x:c>
      <x:c r="C2615" s="13" t="str">
        <x:v>Guerre</x:v>
      </x:c>
      <x:c r="D2615" s="13" t="str">
        <x:v>Territoires de Korthas</x:v>
      </x:c>
      <x:c r="E2615" s="13" t="str">
        <x:v>Lire Guerre</x:v>
      </x:c>
      <x:c r="F2615" s="13" t="str">
        <x:v>Reconstitution documentée V4 — nouvelle rédaction V5</x:v>
      </x:c>
      <x:c r="G2615" s="15" t="n">
        <x:v>15</x:v>
      </x:c>
      <x:c r="H2615" s="15" t="n">
        <x:v>40</x:v>
      </x:c>
    </x:row>
    <x:row r="2616" ht="52" customHeight="1">
      <x:c r="A2616" s="13" t="str">
        <x:v>W3-K36</x:v>
      </x:c>
      <x:c r="B2616" s="13" t="str">
        <x:v>Champ du Dernier Appel</x:v>
      </x:c>
      <x:c r="C2616" s="13" t="str">
        <x:v>Guerre</x:v>
      </x:c>
      <x:c r="D2616" s="13" t="str">
        <x:v>Territoires de Korthas</x:v>
      </x:c>
      <x:c r="E2616" s="13" t="str">
        <x:v>Lire Guerre</x:v>
      </x:c>
      <x:c r="F2616" s="13" t="str">
        <x:v>Reconstitution documentée V4 — nouvelle rédaction V5</x:v>
      </x:c>
      <x:c r="G2616" s="15" t="n">
        <x:v>15</x:v>
      </x:c>
      <x:c r="H2616" s="15" t="n">
        <x:v>41</x:v>
      </x:c>
    </x:row>
    <x:row r="2617" ht="52" customHeight="1">
      <x:c r="A2617" s="13" t="str">
        <x:v>W3-L01</x:v>
      </x:c>
      <x:c r="B2617" s="13" t="str">
        <x:v>Débarcadère du Premier Écho ↔ Escalier des Lames</x:v>
      </x:c>
      <x:c r="C2617" s="13" t="str">
        <x:v>Guerre</x:v>
      </x:c>
      <x:c r="D2617" s="13" t="str">
        <x:v>Passages de Korthas</x:v>
      </x:c>
      <x:c r="E2617" s="13" t="str">
        <x:v>Lire Guerre</x:v>
      </x:c>
      <x:c r="F2617" s="13" t="str">
        <x:v>Reconstitution documentée V4 — nouvelle rédaction V5</x:v>
      </x:c>
      <x:c r="G2617" s="15" t="n">
        <x:v>12</x:v>
      </x:c>
      <x:c r="H2617" s="15" t="n">
        <x:v>6</x:v>
      </x:c>
    </x:row>
    <x:row r="2618" ht="52" customHeight="1">
      <x:c r="A2618" s="13" t="str">
        <x:v>W3-L02</x:v>
      </x:c>
      <x:c r="B2618" s="13" t="str">
        <x:v>Escalier des Lames ↔ Corniche à Deux Vents</x:v>
      </x:c>
      <x:c r="C2618" s="13" t="str">
        <x:v>Guerre</x:v>
      </x:c>
      <x:c r="D2618" s="13" t="str">
        <x:v>Passages de Korthas</x:v>
      </x:c>
      <x:c r="E2618" s="13" t="str">
        <x:v>Lire Guerre</x:v>
      </x:c>
      <x:c r="F2618" s="13" t="str">
        <x:v>Reconstitution documentée V4 — nouvelle rédaction V5</x:v>
      </x:c>
      <x:c r="G2618" s="15" t="n">
        <x:v>12</x:v>
      </x:c>
      <x:c r="H2618" s="15" t="n">
        <x:v>7</x:v>
      </x:c>
    </x:row>
    <x:row r="2619" ht="52" customHeight="1">
      <x:c r="A2619" s="13" t="str">
        <x:v>W3-L03</x:v>
      </x:c>
      <x:c r="B2619" s="13" t="str">
        <x:v>Corniche à Deux Vents ↔ Sommet de l’Œil Fendu</x:v>
      </x:c>
      <x:c r="C2619" s="13" t="str">
        <x:v>Guerre</x:v>
      </x:c>
      <x:c r="D2619" s="13" t="str">
        <x:v>Passages de Korthas</x:v>
      </x:c>
      <x:c r="E2619" s="13" t="str">
        <x:v>Lire Guerre</x:v>
      </x:c>
      <x:c r="F2619" s="13" t="str">
        <x:v>Reconstitution documentée V4 — nouvelle rédaction V5</x:v>
      </x:c>
      <x:c r="G2619" s="15" t="n">
        <x:v>12</x:v>
      </x:c>
      <x:c r="H2619" s="15" t="n">
        <x:v>8</x:v>
      </x:c>
    </x:row>
    <x:row r="2620" ht="52" customHeight="1">
      <x:c r="A2620" s="13" t="str">
        <x:v>W3-L04</x:v>
      </x:c>
      <x:c r="B2620" s="13" t="str">
        <x:v>Sommet de l’Œil Fendu ↔ Faille du Guide</x:v>
      </x:c>
      <x:c r="C2620" s="13" t="str">
        <x:v>Guerre</x:v>
      </x:c>
      <x:c r="D2620" s="13" t="str">
        <x:v>Passages de Korthas</x:v>
      </x:c>
      <x:c r="E2620" s="13" t="str">
        <x:v>Lire Guerre</x:v>
      </x:c>
      <x:c r="F2620" s="13" t="str">
        <x:v>Reconstitution documentée V4 — nouvelle rédaction V5</x:v>
      </x:c>
      <x:c r="G2620" s="15" t="n">
        <x:v>12</x:v>
      </x:c>
      <x:c r="H2620" s="15" t="n">
        <x:v>9</x:v>
      </x:c>
    </x:row>
    <x:row r="2621" ht="52" customHeight="1">
      <x:c r="A2621" s="13" t="str">
        <x:v>W3-L05</x:v>
      </x:c>
      <x:c r="B2621" s="13" t="str">
        <x:v>Faille du Guide ↔ Passage du Hurlement</x:v>
      </x:c>
      <x:c r="C2621" s="13" t="str">
        <x:v>Guerre</x:v>
      </x:c>
      <x:c r="D2621" s="13" t="str">
        <x:v>Passages de Korthas</x:v>
      </x:c>
      <x:c r="E2621" s="13" t="str">
        <x:v>Lire Guerre</x:v>
      </x:c>
      <x:c r="F2621" s="13" t="str">
        <x:v>Reconstitution documentée V4 — nouvelle rédaction V5</x:v>
      </x:c>
      <x:c r="G2621" s="15" t="n">
        <x:v>12</x:v>
      </x:c>
      <x:c r="H2621" s="15" t="n">
        <x:v>10</x:v>
      </x:c>
    </x:row>
    <x:row r="2622" ht="52" customHeight="1">
      <x:c r="A2622" s="13" t="str">
        <x:v>W3-L06</x:v>
      </x:c>
      <x:c r="B2622" s="13" t="str">
        <x:v>Citerne des Trois Reflets ↔ Conduite Dormante</x:v>
      </x:c>
      <x:c r="C2622" s="13" t="str">
        <x:v>Guerre</x:v>
      </x:c>
      <x:c r="D2622" s="13" t="str">
        <x:v>Passages de Korthas</x:v>
      </x:c>
      <x:c r="E2622" s="13" t="str">
        <x:v>Lire Guerre</x:v>
      </x:c>
      <x:c r="F2622" s="13" t="str">
        <x:v>Reconstitution documentée V4 — nouvelle rédaction V5</x:v>
      </x:c>
      <x:c r="G2622" s="15" t="n">
        <x:v>12</x:v>
      </x:c>
      <x:c r="H2622" s="15" t="n">
        <x:v>11</x:v>
      </x:c>
    </x:row>
    <x:row r="2623" ht="52" customHeight="1">
      <x:c r="A2623" s="13" t="str">
        <x:v>W3-L07</x:v>
      </x:c>
      <x:c r="B2623" s="13" t="str">
        <x:v>Conduite Dormante ↔ Bassin Fendu</x:v>
      </x:c>
      <x:c r="C2623" s="13" t="str">
        <x:v>Guerre</x:v>
      </x:c>
      <x:c r="D2623" s="13" t="str">
        <x:v>Passages de Korthas</x:v>
      </x:c>
      <x:c r="E2623" s="13" t="str">
        <x:v>Lire Guerre</x:v>
      </x:c>
      <x:c r="F2623" s="13" t="str">
        <x:v>Reconstitution documentée V4 — nouvelle rédaction V5</x:v>
      </x:c>
      <x:c r="G2623" s="15" t="n">
        <x:v>12</x:v>
      </x:c>
      <x:c r="H2623" s="15" t="n">
        <x:v>12</x:v>
      </x:c>
    </x:row>
    <x:row r="2624" ht="52" customHeight="1">
      <x:c r="A2624" s="13" t="str">
        <x:v>W3-L08</x:v>
      </x:c>
      <x:c r="B2624" s="13" t="str">
        <x:v>Bassin Fendu ↔ Tour de Vapeur</x:v>
      </x:c>
      <x:c r="C2624" s="13" t="str">
        <x:v>Guerre</x:v>
      </x:c>
      <x:c r="D2624" s="13" t="str">
        <x:v>Passages de Korthas</x:v>
      </x:c>
      <x:c r="E2624" s="13" t="str">
        <x:v>Lire Guerre</x:v>
      </x:c>
      <x:c r="F2624" s="13" t="str">
        <x:v>Reconstitution documentée V4 — nouvelle rédaction V5</x:v>
      </x:c>
      <x:c r="G2624" s="15" t="n">
        <x:v>12</x:v>
      </x:c>
      <x:c r="H2624" s="15" t="n">
        <x:v>13</x:v>
      </x:c>
    </x:row>
    <x:row r="2625" ht="52" customHeight="1">
      <x:c r="A2625" s="13" t="str">
        <x:v>W3-L09</x:v>
      </x:c>
      <x:c r="B2625" s="13" t="str">
        <x:v>Tour de Vapeur ↔ Pont des Filtres</x:v>
      </x:c>
      <x:c r="C2625" s="13" t="str">
        <x:v>Guerre</x:v>
      </x:c>
      <x:c r="D2625" s="13" t="str">
        <x:v>Passages de Korthas</x:v>
      </x:c>
      <x:c r="E2625" s="13" t="str">
        <x:v>Lire Guerre</x:v>
      </x:c>
      <x:c r="F2625" s="13" t="str">
        <x:v>Reconstitution documentée V4 — nouvelle rédaction V5</x:v>
      </x:c>
      <x:c r="G2625" s="15" t="n">
        <x:v>12</x:v>
      </x:c>
      <x:c r="H2625" s="15" t="n">
        <x:v>14</x:v>
      </x:c>
    </x:row>
    <x:row r="2626" ht="52" customHeight="1">
      <x:c r="A2626" s="13" t="str">
        <x:v>W3-L10</x:v>
      </x:c>
      <x:c r="B2626" s="13" t="str">
        <x:v>Pont des Filtres ↔ Source sous la Roche</x:v>
      </x:c>
      <x:c r="C2626" s="13" t="str">
        <x:v>Guerre</x:v>
      </x:c>
      <x:c r="D2626" s="13" t="str">
        <x:v>Passages de Korthas</x:v>
      </x:c>
      <x:c r="E2626" s="13" t="str">
        <x:v>Lire Guerre</x:v>
      </x:c>
      <x:c r="F2626" s="13" t="str">
        <x:v>Reconstitution documentée V4 — nouvelle rédaction V5</x:v>
      </x:c>
      <x:c r="G2626" s="15" t="n">
        <x:v>12</x:v>
      </x:c>
      <x:c r="H2626" s="15" t="n">
        <x:v>15</x:v>
      </x:c>
    </x:row>
    <x:row r="2627" ht="52" customHeight="1">
      <x:c r="A2627" s="13" t="str">
        <x:v>W3-L11</x:v>
      </x:c>
      <x:c r="B2627" s="13" t="str">
        <x:v>Pied des Piliers ↔ Passerelle Cassée</x:v>
      </x:c>
      <x:c r="C2627" s="13" t="str">
        <x:v>Guerre</x:v>
      </x:c>
      <x:c r="D2627" s="13" t="str">
        <x:v>Passages de Korthas</x:v>
      </x:c>
      <x:c r="E2627" s="13" t="str">
        <x:v>Lire Guerre</x:v>
      </x:c>
      <x:c r="F2627" s="13" t="str">
        <x:v>Reconstitution documentée V4 — nouvelle rédaction V5</x:v>
      </x:c>
      <x:c r="G2627" s="15" t="n">
        <x:v>12</x:v>
      </x:c>
      <x:c r="H2627" s="15" t="n">
        <x:v>16</x:v>
      </x:c>
    </x:row>
    <x:row r="2628" ht="52" customHeight="1">
      <x:c r="A2628" s="13" t="str">
        <x:v>W3-L12</x:v>
      </x:c>
      <x:c r="B2628" s="13" t="str">
        <x:v>Passerelle Cassée ↔ Nid de Guet</x:v>
      </x:c>
      <x:c r="C2628" s="13" t="str">
        <x:v>Guerre</x:v>
      </x:c>
      <x:c r="D2628" s="13" t="str">
        <x:v>Passages de Korthas</x:v>
      </x:c>
      <x:c r="E2628" s="13" t="str">
        <x:v>Lire Guerre</x:v>
      </x:c>
      <x:c r="F2628" s="13" t="str">
        <x:v>Reconstitution documentée V4 — nouvelle rédaction V5</x:v>
      </x:c>
      <x:c r="G2628" s="15" t="n">
        <x:v>12</x:v>
      </x:c>
      <x:c r="H2628" s="15" t="n">
        <x:v>17</x:v>
      </x:c>
    </x:row>
    <x:row r="2629" ht="52" customHeight="1">
      <x:c r="A2629" s="13" t="str">
        <x:v>W3-L13</x:v>
      </x:c>
      <x:c r="B2629" s="13" t="str">
        <x:v>Nid de Guet ↔ Racines Étranglées</x:v>
      </x:c>
      <x:c r="C2629" s="13" t="str">
        <x:v>Guerre</x:v>
      </x:c>
      <x:c r="D2629" s="13" t="str">
        <x:v>Passages de Korthas</x:v>
      </x:c>
      <x:c r="E2629" s="13" t="str">
        <x:v>Lire Guerre</x:v>
      </x:c>
      <x:c r="F2629" s="13" t="str">
        <x:v>Reconstitution documentée V4 — nouvelle rédaction V5</x:v>
      </x:c>
      <x:c r="G2629" s="15" t="n">
        <x:v>12</x:v>
      </x:c>
      <x:c r="H2629" s="15" t="n">
        <x:v>18</x:v>
      </x:c>
    </x:row>
    <x:row r="2630" ht="52" customHeight="1">
      <x:c r="A2630" s="13" t="str">
        <x:v>W3-L14</x:v>
      </x:c>
      <x:c r="B2630" s="13" t="str">
        <x:v>Racines Étranglées ↔ Cime des Signaux</x:v>
      </x:c>
      <x:c r="C2630" s="13" t="str">
        <x:v>Guerre</x:v>
      </x:c>
      <x:c r="D2630" s="13" t="str">
        <x:v>Passages de Korthas</x:v>
      </x:c>
      <x:c r="E2630" s="13" t="str">
        <x:v>Lire Guerre</x:v>
      </x:c>
      <x:c r="F2630" s="13" t="str">
        <x:v>Reconstitution documentée V4 — nouvelle rédaction V5</x:v>
      </x:c>
      <x:c r="G2630" s="15" t="n">
        <x:v>12</x:v>
      </x:c>
      <x:c r="H2630" s="15" t="n">
        <x:v>19</x:v>
      </x:c>
    </x:row>
    <x:row r="2631" ht="52" customHeight="1">
      <x:c r="A2631" s="13" t="str">
        <x:v>W3-L15</x:v>
      </x:c>
      <x:c r="B2631" s="13" t="str">
        <x:v>Cime des Signaux ↔ Chute des Cordages</x:v>
      </x:c>
      <x:c r="C2631" s="13" t="str">
        <x:v>Guerre</x:v>
      </x:c>
      <x:c r="D2631" s="13" t="str">
        <x:v>Passages de Korthas</x:v>
      </x:c>
      <x:c r="E2631" s="13" t="str">
        <x:v>Lire Guerre</x:v>
      </x:c>
      <x:c r="F2631" s="13" t="str">
        <x:v>Reconstitution documentée V4 — nouvelle rédaction V5</x:v>
      </x:c>
      <x:c r="G2631" s="15" t="n">
        <x:v>12</x:v>
      </x:c>
      <x:c r="H2631" s="15" t="n">
        <x:v>20</x:v>
      </x:c>
    </x:row>
    <x:row r="2632" ht="52" customHeight="1">
      <x:c r="A2632" s="13" t="str">
        <x:v>W3-L16</x:v>
      </x:c>
      <x:c r="B2632" s="13" t="str">
        <x:v>Ponton des Retours ↔ Îlot des Lanternes</x:v>
      </x:c>
      <x:c r="C2632" s="13" t="str">
        <x:v>Guerre</x:v>
      </x:c>
      <x:c r="D2632" s="13" t="str">
        <x:v>Passages de Korthas</x:v>
      </x:c>
      <x:c r="E2632" s="13" t="str">
        <x:v>Lire Guerre</x:v>
      </x:c>
      <x:c r="F2632" s="13" t="str">
        <x:v>Reconstitution documentée V4 — nouvelle rédaction V5</x:v>
      </x:c>
      <x:c r="G2632" s="15" t="n">
        <x:v>12</x:v>
      </x:c>
      <x:c r="H2632" s="15" t="n">
        <x:v>21</x:v>
      </x:c>
    </x:row>
    <x:row r="2633" ht="52" customHeight="1">
      <x:c r="A2633" s="13" t="str">
        <x:v>W3-L17</x:v>
      </x:c>
      <x:c r="B2633" s="13" t="str">
        <x:v>Îlot des Lanternes ↔ Chenal du Silencieux</x:v>
      </x:c>
      <x:c r="C2633" s="13" t="str">
        <x:v>Guerre</x:v>
      </x:c>
      <x:c r="D2633" s="13" t="str">
        <x:v>Passages de Korthas</x:v>
      </x:c>
      <x:c r="E2633" s="13" t="str">
        <x:v>Lire Guerre</x:v>
      </x:c>
      <x:c r="F2633" s="13" t="str">
        <x:v>Reconstitution documentée V4 — nouvelle rédaction V5</x:v>
      </x:c>
      <x:c r="G2633" s="15" t="n">
        <x:v>12</x:v>
      </x:c>
      <x:c r="H2633" s="15" t="n">
        <x:v>22</x:v>
      </x:c>
    </x:row>
    <x:row r="2634" ht="52" customHeight="1">
      <x:c r="A2634" s="13" t="str">
        <x:v>W3-L18</x:v>
      </x:c>
      <x:c r="B2634" s="13" t="str">
        <x:v>Chenal du Silencieux ↔ Digue aux Marques</x:v>
      </x:c>
      <x:c r="C2634" s="13" t="str">
        <x:v>Guerre</x:v>
      </x:c>
      <x:c r="D2634" s="13" t="str">
        <x:v>Passages de Korthas</x:v>
      </x:c>
      <x:c r="E2634" s="13" t="str">
        <x:v>Lire Guerre</x:v>
      </x:c>
      <x:c r="F2634" s="13" t="str">
        <x:v>Reconstitution documentée V4 — nouvelle rédaction V5</x:v>
      </x:c>
      <x:c r="G2634" s="15" t="n">
        <x:v>12</x:v>
      </x:c>
      <x:c r="H2634" s="15" t="n">
        <x:v>23</x:v>
      </x:c>
    </x:row>
    <x:row r="2635" ht="52" customHeight="1">
      <x:c r="A2635" s="13" t="str">
        <x:v>W3-L19</x:v>
      </x:c>
      <x:c r="B2635" s="13" t="str">
        <x:v>Digue aux Marques ↔ Maison des Pêcheurs</x:v>
      </x:c>
      <x:c r="C2635" s="13" t="str">
        <x:v>Guerre</x:v>
      </x:c>
      <x:c r="D2635" s="13" t="str">
        <x:v>Passages de Korthas</x:v>
      </x:c>
      <x:c r="E2635" s="13" t="str">
        <x:v>Lire Guerre</x:v>
      </x:c>
      <x:c r="F2635" s="13" t="str">
        <x:v>Reconstitution documentée V4 — nouvelle rédaction V5</x:v>
      </x:c>
      <x:c r="G2635" s="15" t="n">
        <x:v>12</x:v>
      </x:c>
      <x:c r="H2635" s="15" t="n">
        <x:v>24</x:v>
      </x:c>
    </x:row>
    <x:row r="2636" ht="52" customHeight="1">
      <x:c r="A2636" s="13" t="str">
        <x:v>W3-L20</x:v>
      </x:c>
      <x:c r="B2636" s="13" t="str">
        <x:v>Maison des Pêcheurs ↔ Seuil des Eaux Rouges</x:v>
      </x:c>
      <x:c r="C2636" s="13" t="str">
        <x:v>Guerre</x:v>
      </x:c>
      <x:c r="D2636" s="13" t="str">
        <x:v>Passages de Korthas</x:v>
      </x:c>
      <x:c r="E2636" s="13" t="str">
        <x:v>Lire Guerre</x:v>
      </x:c>
      <x:c r="F2636" s="13" t="str">
        <x:v>Reconstitution documentée V4 — nouvelle rédaction V5</x:v>
      </x:c>
      <x:c r="G2636" s="15" t="n">
        <x:v>12</x:v>
      </x:c>
      <x:c r="H2636" s="15" t="n">
        <x:v>25</x:v>
      </x:c>
    </x:row>
    <x:row r="2637" ht="52" customHeight="1">
      <x:c r="A2637" s="13" t="str">
        <x:v>W3-L21</x:v>
      </x:c>
      <x:c r="B2637" s="13" t="str">
        <x:v>Cour des Pièces ↔ Forge Éteinte</x:v>
      </x:c>
      <x:c r="C2637" s="13" t="str">
        <x:v>Guerre</x:v>
      </x:c>
      <x:c r="D2637" s="13" t="str">
        <x:v>Passages de Korthas</x:v>
      </x:c>
      <x:c r="E2637" s="13" t="str">
        <x:v>Lire Guerre</x:v>
      </x:c>
      <x:c r="F2637" s="13" t="str">
        <x:v>Reconstitution documentée V4 — nouvelle rédaction V5</x:v>
      </x:c>
      <x:c r="G2637" s="15" t="n">
        <x:v>12</x:v>
      </x:c>
      <x:c r="H2637" s="15" t="n">
        <x:v>26</x:v>
      </x:c>
    </x:row>
    <x:row r="2638" ht="52" customHeight="1">
      <x:c r="A2638" s="13" t="str">
        <x:v>W3-L22</x:v>
      </x:c>
      <x:c r="B2638" s="13" t="str">
        <x:v>Forge Éteinte ↔ Rails de la Charge</x:v>
      </x:c>
      <x:c r="C2638" s="13" t="str">
        <x:v>Guerre</x:v>
      </x:c>
      <x:c r="D2638" s="13" t="str">
        <x:v>Passages de Korthas</x:v>
      </x:c>
      <x:c r="E2638" s="13" t="str">
        <x:v>Lire Guerre</x:v>
      </x:c>
      <x:c r="F2638" s="13" t="str">
        <x:v>Reconstitution documentée V4 — nouvelle rédaction V5</x:v>
      </x:c>
      <x:c r="G2638" s="15" t="n">
        <x:v>12</x:v>
      </x:c>
      <x:c r="H2638" s="15" t="n">
        <x:v>27</x:v>
      </x:c>
    </x:row>
    <x:row r="2639" ht="52" customHeight="1">
      <x:c r="A2639" s="13" t="str">
        <x:v>W3-L23</x:v>
      </x:c>
      <x:c r="B2639" s="13" t="str">
        <x:v>Rails de la Charge ↔ Porte des Chaînes</x:v>
      </x:c>
      <x:c r="C2639" s="13" t="str">
        <x:v>Guerre</x:v>
      </x:c>
      <x:c r="D2639" s="13" t="str">
        <x:v>Passages de Korthas</x:v>
      </x:c>
      <x:c r="E2639" s="13" t="str">
        <x:v>Lire Guerre</x:v>
      </x:c>
      <x:c r="F2639" s="13" t="str">
        <x:v>Reconstitution documentée V4 — nouvelle rédaction V5</x:v>
      </x:c>
      <x:c r="G2639" s="15" t="n">
        <x:v>12</x:v>
      </x:c>
      <x:c r="H2639" s="15" t="n">
        <x:v>28</x:v>
      </x:c>
    </x:row>
    <x:row r="2640" ht="52" customHeight="1">
      <x:c r="A2640" s="13" t="str">
        <x:v>W3-L24</x:v>
      </x:c>
      <x:c r="B2640" s="13" t="str">
        <x:v>Porte des Chaînes ↔ Atelier des Masques</x:v>
      </x:c>
      <x:c r="C2640" s="13" t="str">
        <x:v>Guerre</x:v>
      </x:c>
      <x:c r="D2640" s="13" t="str">
        <x:v>Passages de Korthas</x:v>
      </x:c>
      <x:c r="E2640" s="13" t="str">
        <x:v>Lire Guerre</x:v>
      </x:c>
      <x:c r="F2640" s="13" t="str">
        <x:v>Reconstitution documentée V4 — nouvelle rédaction V5</x:v>
      </x:c>
      <x:c r="G2640" s="15" t="n">
        <x:v>12</x:v>
      </x:c>
      <x:c r="H2640" s="15" t="n">
        <x:v>29</x:v>
      </x:c>
    </x:row>
    <x:row r="2641" ht="52" customHeight="1">
      <x:c r="A2641" s="13" t="str">
        <x:v>W3-L25</x:v>
      </x:c>
      <x:c r="B2641" s="13" t="str">
        <x:v>Atelier des Masques ↔ Réserve Scellée</x:v>
      </x:c>
      <x:c r="C2641" s="13" t="str">
        <x:v>Guerre</x:v>
      </x:c>
      <x:c r="D2641" s="13" t="str">
        <x:v>Passages de Korthas</x:v>
      </x:c>
      <x:c r="E2641" s="13" t="str">
        <x:v>Lire Guerre</x:v>
      </x:c>
      <x:c r="F2641" s="13" t="str">
        <x:v>Reconstitution documentée V4 — nouvelle rédaction V5</x:v>
      </x:c>
      <x:c r="G2641" s="15" t="n">
        <x:v>12</x:v>
      </x:c>
      <x:c r="H2641" s="15" t="n">
        <x:v>30</x:v>
      </x:c>
    </x:row>
    <x:row r="2642" ht="52" customHeight="1">
      <x:c r="A2642" s="13" t="str">
        <x:v>W3-L26</x:v>
      </x:c>
      <x:c r="B2642" s="13" t="str">
        <x:v>Plaine des Trois Ombres ↔ Colonnes Couchées</x:v>
      </x:c>
      <x:c r="C2642" s="13" t="str">
        <x:v>Guerre</x:v>
      </x:c>
      <x:c r="D2642" s="13" t="str">
        <x:v>Passages de Korthas</x:v>
      </x:c>
      <x:c r="E2642" s="13" t="str">
        <x:v>Lire Guerre</x:v>
      </x:c>
      <x:c r="F2642" s="13" t="str">
        <x:v>Reconstitution documentée V4 — nouvelle rédaction V5</x:v>
      </x:c>
      <x:c r="G2642" s="15" t="n">
        <x:v>12</x:v>
      </x:c>
      <x:c r="H2642" s="15" t="n">
        <x:v>31</x:v>
      </x:c>
    </x:row>
    <x:row r="2643" ht="52" customHeight="1">
      <x:c r="A2643" s="13" t="str">
        <x:v>W3-L27</x:v>
      </x:c>
      <x:c r="B2643" s="13" t="str">
        <x:v>Colonnes Couchées ↔ Couloir du Défi</x:v>
      </x:c>
      <x:c r="C2643" s="13" t="str">
        <x:v>Guerre</x:v>
      </x:c>
      <x:c r="D2643" s="13" t="str">
        <x:v>Passages de Korthas</x:v>
      </x:c>
      <x:c r="E2643" s="13" t="str">
        <x:v>Lire Guerre</x:v>
      </x:c>
      <x:c r="F2643" s="13" t="str">
        <x:v>Reconstitution documentée V4 — nouvelle rédaction V5</x:v>
      </x:c>
      <x:c r="G2643" s="15" t="n">
        <x:v>12</x:v>
      </x:c>
      <x:c r="H2643" s="15" t="n">
        <x:v>32</x:v>
      </x:c>
    </x:row>
    <x:row r="2644" ht="52" customHeight="1">
      <x:c r="A2644" s="13" t="str">
        <x:v>W3-L28</x:v>
      </x:c>
      <x:c r="B2644" s="13" t="str">
        <x:v>Couloir du Défi ↔ Poste des Porteurs</x:v>
      </x:c>
      <x:c r="C2644" s="13" t="str">
        <x:v>Guerre</x:v>
      </x:c>
      <x:c r="D2644" s="13" t="str">
        <x:v>Passages de Korthas</x:v>
      </x:c>
      <x:c r="E2644" s="13" t="str">
        <x:v>Lire Guerre</x:v>
      </x:c>
      <x:c r="F2644" s="13" t="str">
        <x:v>Reconstitution documentée V4 — nouvelle rédaction V5</x:v>
      </x:c>
      <x:c r="G2644" s="15" t="n">
        <x:v>12</x:v>
      </x:c>
      <x:c r="H2644" s="15" t="n">
        <x:v>33</x:v>
      </x:c>
    </x:row>
    <x:row r="2645" ht="52" customHeight="1">
      <x:c r="A2645" s="13" t="str">
        <x:v>W3-L29</x:v>
      </x:c>
      <x:c r="B2645" s="13" t="str">
        <x:v>Poste des Porteurs ↔ Portail de la Coalition</x:v>
      </x:c>
      <x:c r="C2645" s="13" t="str">
        <x:v>Guerre</x:v>
      </x:c>
      <x:c r="D2645" s="13" t="str">
        <x:v>Passages de Korthas</x:v>
      </x:c>
      <x:c r="E2645" s="13" t="str">
        <x:v>Lire Guerre</x:v>
      </x:c>
      <x:c r="F2645" s="13" t="str">
        <x:v>Reconstitution documentée V4 — nouvelle rédaction V5</x:v>
      </x:c>
      <x:c r="G2645" s="15" t="n">
        <x:v>12</x:v>
      </x:c>
      <x:c r="H2645" s="15" t="n">
        <x:v>34</x:v>
      </x:c>
    </x:row>
    <x:row r="2646" ht="52" customHeight="1">
      <x:c r="A2646" s="13" t="str">
        <x:v>W3-L30</x:v>
      </x:c>
      <x:c r="B2646" s="13" t="str">
        <x:v>Portail de la Coalition ↔ Champ du Dernier Appel</x:v>
      </x:c>
      <x:c r="C2646" s="13" t="str">
        <x:v>Guerre</x:v>
      </x:c>
      <x:c r="D2646" s="13" t="str">
        <x:v>Passages de Korthas</x:v>
      </x:c>
      <x:c r="E2646" s="13" t="str">
        <x:v>Lire Guerre</x:v>
      </x:c>
      <x:c r="F2646" s="13" t="str">
        <x:v>Reconstitution documentée V4 — nouvelle rédaction V5</x:v>
      </x:c>
      <x:c r="G2646" s="15" t="n">
        <x:v>12</x:v>
      </x:c>
      <x:c r="H2646" s="15" t="n">
        <x:v>35</x:v>
      </x:c>
    </x:row>
    <x:row r="2647" ht="52" customHeight="1">
      <x:c r="A2647" s="13" t="str">
        <x:v>W3-L31</x:v>
      </x:c>
      <x:c r="B2647" s="13" t="str">
        <x:v>Débarcadère du Premier Écho ↔ Citerne des Trois Reflets</x:v>
      </x:c>
      <x:c r="C2647" s="13" t="str">
        <x:v>Guerre</x:v>
      </x:c>
      <x:c r="D2647" s="13" t="str">
        <x:v>Passages de Korthas</x:v>
      </x:c>
      <x:c r="E2647" s="13" t="str">
        <x:v>Lire Guerre</x:v>
      </x:c>
      <x:c r="F2647" s="13" t="str">
        <x:v>Reconstitution documentée V4 — nouvelle rédaction V5</x:v>
      </x:c>
      <x:c r="G2647" s="15" t="n">
        <x:v>12</x:v>
      </x:c>
      <x:c r="H2647" s="15" t="n">
        <x:v>36</x:v>
      </x:c>
    </x:row>
    <x:row r="2648" ht="52" customHeight="1">
      <x:c r="A2648" s="13" t="str">
        <x:v>W3-L32</x:v>
      </x:c>
      <x:c r="B2648" s="13" t="str">
        <x:v>Escalier des Lames ↔ Conduite Dormante</x:v>
      </x:c>
      <x:c r="C2648" s="13" t="str">
        <x:v>Guerre</x:v>
      </x:c>
      <x:c r="D2648" s="13" t="str">
        <x:v>Passages de Korthas</x:v>
      </x:c>
      <x:c r="E2648" s="13" t="str">
        <x:v>Lire Guerre</x:v>
      </x:c>
      <x:c r="F2648" s="13" t="str">
        <x:v>Reconstitution documentée V4 — nouvelle rédaction V5</x:v>
      </x:c>
      <x:c r="G2648" s="15" t="n">
        <x:v>12</x:v>
      </x:c>
      <x:c r="H2648" s="15" t="n">
        <x:v>37</x:v>
      </x:c>
    </x:row>
    <x:row r="2649" ht="52" customHeight="1">
      <x:c r="A2649" s="13" t="str">
        <x:v>W3-L33</x:v>
      </x:c>
      <x:c r="B2649" s="13" t="str">
        <x:v>Corniche à Deux Vents ↔ Bassin Fendu</x:v>
      </x:c>
      <x:c r="C2649" s="13" t="str">
        <x:v>Guerre</x:v>
      </x:c>
      <x:c r="D2649" s="13" t="str">
        <x:v>Passages de Korthas</x:v>
      </x:c>
      <x:c r="E2649" s="13" t="str">
        <x:v>Lire Guerre</x:v>
      </x:c>
      <x:c r="F2649" s="13" t="str">
        <x:v>Reconstitution documentée V4 — nouvelle rédaction V5</x:v>
      </x:c>
      <x:c r="G2649" s="15" t="n">
        <x:v>12</x:v>
      </x:c>
      <x:c r="H2649" s="15" t="n">
        <x:v>38</x:v>
      </x:c>
    </x:row>
    <x:row r="2650" ht="52" customHeight="1">
      <x:c r="A2650" s="13" t="str">
        <x:v>W3-L34</x:v>
      </x:c>
      <x:c r="B2650" s="13" t="str">
        <x:v>Sommet de l’Œil Fendu ↔ Tour de Vapeur</x:v>
      </x:c>
      <x:c r="C2650" s="13" t="str">
        <x:v>Guerre</x:v>
      </x:c>
      <x:c r="D2650" s="13" t="str">
        <x:v>Passages de Korthas</x:v>
      </x:c>
      <x:c r="E2650" s="13" t="str">
        <x:v>Lire Guerre</x:v>
      </x:c>
      <x:c r="F2650" s="13" t="str">
        <x:v>Reconstitution documentée V4 — nouvelle rédaction V5</x:v>
      </x:c>
      <x:c r="G2650" s="15" t="n">
        <x:v>12</x:v>
      </x:c>
      <x:c r="H2650" s="15" t="n">
        <x:v>39</x:v>
      </x:c>
    </x:row>
    <x:row r="2651" ht="52" customHeight="1">
      <x:c r="A2651" s="13" t="str">
        <x:v>W3-L35</x:v>
      </x:c>
      <x:c r="B2651" s="13" t="str">
        <x:v>Faille du Guide ↔ Pont des Filtres</x:v>
      </x:c>
      <x:c r="C2651" s="13" t="str">
        <x:v>Guerre</x:v>
      </x:c>
      <x:c r="D2651" s="13" t="str">
        <x:v>Passages de Korthas</x:v>
      </x:c>
      <x:c r="E2651" s="13" t="str">
        <x:v>Lire Guerre</x:v>
      </x:c>
      <x:c r="F2651" s="13" t="str">
        <x:v>Reconstitution documentée V4 — nouvelle rédaction V5</x:v>
      </x:c>
      <x:c r="G2651" s="15" t="n">
        <x:v>12</x:v>
      </x:c>
      <x:c r="H2651" s="15" t="n">
        <x:v>40</x:v>
      </x:c>
    </x:row>
    <x:row r="2652" ht="52" customHeight="1">
      <x:c r="A2652" s="13" t="str">
        <x:v>W3-L36</x:v>
      </x:c>
      <x:c r="B2652" s="13" t="str">
        <x:v>Passage du Hurlement ↔ Source sous la Roche</x:v>
      </x:c>
      <x:c r="C2652" s="13" t="str">
        <x:v>Guerre</x:v>
      </x:c>
      <x:c r="D2652" s="13" t="str">
        <x:v>Passages de Korthas</x:v>
      </x:c>
      <x:c r="E2652" s="13" t="str">
        <x:v>Lire Guerre</x:v>
      </x:c>
      <x:c r="F2652" s="13" t="str">
        <x:v>Reconstitution documentée V4 — nouvelle rédaction V5</x:v>
      </x:c>
      <x:c r="G2652" s="15" t="n">
        <x:v>12</x:v>
      </x:c>
      <x:c r="H2652" s="15" t="n">
        <x:v>41</x:v>
      </x:c>
    </x:row>
    <x:row r="2653" ht="52" customHeight="1">
      <x:c r="A2653" s="13" t="str">
        <x:v>W3-L37</x:v>
      </x:c>
      <x:c r="B2653" s="13" t="str">
        <x:v>Citerne des Trois Reflets ↔ Pied des Piliers</x:v>
      </x:c>
      <x:c r="C2653" s="13" t="str">
        <x:v>Guerre</x:v>
      </x:c>
      <x:c r="D2653" s="13" t="str">
        <x:v>Passages de Korthas</x:v>
      </x:c>
      <x:c r="E2653" s="13" t="str">
        <x:v>Lire Guerre</x:v>
      </x:c>
      <x:c r="F2653" s="13" t="str">
        <x:v>Reconstitution documentée V4 — nouvelle rédaction V5</x:v>
      </x:c>
      <x:c r="G2653" s="15" t="n">
        <x:v>12</x:v>
      </x:c>
      <x:c r="H2653" s="15" t="n">
        <x:v>42</x:v>
      </x:c>
    </x:row>
    <x:row r="2654" ht="52" customHeight="1">
      <x:c r="A2654" s="13" t="str">
        <x:v>W3-L38</x:v>
      </x:c>
      <x:c r="B2654" s="13" t="str">
        <x:v>Conduite Dormante ↔ Passerelle Cassée</x:v>
      </x:c>
      <x:c r="C2654" s="13" t="str">
        <x:v>Guerre</x:v>
      </x:c>
      <x:c r="D2654" s="13" t="str">
        <x:v>Passages de Korthas</x:v>
      </x:c>
      <x:c r="E2654" s="13" t="str">
        <x:v>Lire Guerre</x:v>
      </x:c>
      <x:c r="F2654" s="13" t="str">
        <x:v>Reconstitution documentée V4 — nouvelle rédaction V5</x:v>
      </x:c>
      <x:c r="G2654" s="15" t="n">
        <x:v>12</x:v>
      </x:c>
      <x:c r="H2654" s="15" t="n">
        <x:v>43</x:v>
      </x:c>
    </x:row>
    <x:row r="2655" ht="52" customHeight="1">
      <x:c r="A2655" s="13" t="str">
        <x:v>W3-L39</x:v>
      </x:c>
      <x:c r="B2655" s="13" t="str">
        <x:v>Bassin Fendu ↔ Nid de Guet</x:v>
      </x:c>
      <x:c r="C2655" s="13" t="str">
        <x:v>Guerre</x:v>
      </x:c>
      <x:c r="D2655" s="13" t="str">
        <x:v>Passages de Korthas</x:v>
      </x:c>
      <x:c r="E2655" s="13" t="str">
        <x:v>Lire Guerre</x:v>
      </x:c>
      <x:c r="F2655" s="13" t="str">
        <x:v>Reconstitution documentée V4 — nouvelle rédaction V5</x:v>
      </x:c>
      <x:c r="G2655" s="15" t="n">
        <x:v>12</x:v>
      </x:c>
      <x:c r="H2655" s="15" t="n">
        <x:v>44</x:v>
      </x:c>
    </x:row>
    <x:row r="2656" ht="52" customHeight="1">
      <x:c r="A2656" s="13" t="str">
        <x:v>W3-L40</x:v>
      </x:c>
      <x:c r="B2656" s="13" t="str">
        <x:v>Tour de Vapeur ↔ Racines Étranglées</x:v>
      </x:c>
      <x:c r="C2656" s="13" t="str">
        <x:v>Guerre</x:v>
      </x:c>
      <x:c r="D2656" s="13" t="str">
        <x:v>Passages de Korthas</x:v>
      </x:c>
      <x:c r="E2656" s="13" t="str">
        <x:v>Lire Guerre</x:v>
      </x:c>
      <x:c r="F2656" s="13" t="str">
        <x:v>Reconstitution documentée V4 — nouvelle rédaction V5</x:v>
      </x:c>
      <x:c r="G2656" s="15" t="n">
        <x:v>12</x:v>
      </x:c>
      <x:c r="H2656" s="15" t="n">
        <x:v>45</x:v>
      </x:c>
    </x:row>
    <x:row r="2657" ht="52" customHeight="1">
      <x:c r="A2657" s="13" t="str">
        <x:v>W3-L41</x:v>
      </x:c>
      <x:c r="B2657" s="13" t="str">
        <x:v>Pont des Filtres ↔ Cime des Signaux</x:v>
      </x:c>
      <x:c r="C2657" s="13" t="str">
        <x:v>Guerre</x:v>
      </x:c>
      <x:c r="D2657" s="13" t="str">
        <x:v>Passages de Korthas</x:v>
      </x:c>
      <x:c r="E2657" s="13" t="str">
        <x:v>Lire Guerre</x:v>
      </x:c>
      <x:c r="F2657" s="13" t="str">
        <x:v>Reconstitution documentée V4 — nouvelle rédaction V5</x:v>
      </x:c>
      <x:c r="G2657" s="15" t="n">
        <x:v>12</x:v>
      </x:c>
      <x:c r="H2657" s="15" t="n">
        <x:v>46</x:v>
      </x:c>
    </x:row>
    <x:row r="2658" ht="52" customHeight="1">
      <x:c r="A2658" s="13" t="str">
        <x:v>W3-L42</x:v>
      </x:c>
      <x:c r="B2658" s="13" t="str">
        <x:v>Source sous la Roche ↔ Chute des Cordages</x:v>
      </x:c>
      <x:c r="C2658" s="13" t="str">
        <x:v>Guerre</x:v>
      </x:c>
      <x:c r="D2658" s="13" t="str">
        <x:v>Passages de Korthas</x:v>
      </x:c>
      <x:c r="E2658" s="13" t="str">
        <x:v>Lire Guerre</x:v>
      </x:c>
      <x:c r="F2658" s="13" t="str">
        <x:v>Reconstitution documentée V4 — nouvelle rédaction V5</x:v>
      </x:c>
      <x:c r="G2658" s="15" t="n">
        <x:v>12</x:v>
      </x:c>
      <x:c r="H2658" s="15" t="n">
        <x:v>47</x:v>
      </x:c>
    </x:row>
    <x:row r="2659" ht="52" customHeight="1">
      <x:c r="A2659" s="13" t="str">
        <x:v>W3-L43</x:v>
      </x:c>
      <x:c r="B2659" s="13" t="str">
        <x:v>Pied des Piliers ↔ Ponton des Retours</x:v>
      </x:c>
      <x:c r="C2659" s="13" t="str">
        <x:v>Guerre</x:v>
      </x:c>
      <x:c r="D2659" s="13" t="str">
        <x:v>Passages de Korthas</x:v>
      </x:c>
      <x:c r="E2659" s="13" t="str">
        <x:v>Lire Guerre</x:v>
      </x:c>
      <x:c r="F2659" s="13" t="str">
        <x:v>Reconstitution documentée V4 — nouvelle rédaction V5</x:v>
      </x:c>
      <x:c r="G2659" s="15" t="n">
        <x:v>12</x:v>
      </x:c>
      <x:c r="H2659" s="15" t="n">
        <x:v>48</x:v>
      </x:c>
    </x:row>
    <x:row r="2660" ht="52" customHeight="1">
      <x:c r="A2660" s="13" t="str">
        <x:v>W3-L44</x:v>
      </x:c>
      <x:c r="B2660" s="13" t="str">
        <x:v>Passerelle Cassée ↔ Îlot des Lanternes</x:v>
      </x:c>
      <x:c r="C2660" s="13" t="str">
        <x:v>Guerre</x:v>
      </x:c>
      <x:c r="D2660" s="13" t="str">
        <x:v>Passages de Korthas</x:v>
      </x:c>
      <x:c r="E2660" s="13" t="str">
        <x:v>Lire Guerre</x:v>
      </x:c>
      <x:c r="F2660" s="13" t="str">
        <x:v>Reconstitution documentée V4 — nouvelle rédaction V5</x:v>
      </x:c>
      <x:c r="G2660" s="15" t="n">
        <x:v>12</x:v>
      </x:c>
      <x:c r="H2660" s="15" t="n">
        <x:v>49</x:v>
      </x:c>
    </x:row>
    <x:row r="2661" ht="52" customHeight="1">
      <x:c r="A2661" s="13" t="str">
        <x:v>W3-L45</x:v>
      </x:c>
      <x:c r="B2661" s="13" t="str">
        <x:v>Nid de Guet ↔ Chenal du Silencieux</x:v>
      </x:c>
      <x:c r="C2661" s="13" t="str">
        <x:v>Guerre</x:v>
      </x:c>
      <x:c r="D2661" s="13" t="str">
        <x:v>Passages de Korthas</x:v>
      </x:c>
      <x:c r="E2661" s="13" t="str">
        <x:v>Lire Guerre</x:v>
      </x:c>
      <x:c r="F2661" s="13" t="str">
        <x:v>Reconstitution documentée V4 — nouvelle rédaction V5</x:v>
      </x:c>
      <x:c r="G2661" s="15" t="n">
        <x:v>12</x:v>
      </x:c>
      <x:c r="H2661" s="15" t="n">
        <x:v>50</x:v>
      </x:c>
    </x:row>
    <x:row r="2662" ht="52" customHeight="1">
      <x:c r="A2662" s="13" t="str">
        <x:v>W3-L46</x:v>
      </x:c>
      <x:c r="B2662" s="13" t="str">
        <x:v>Racines Étranglées ↔ Digue aux Marques</x:v>
      </x:c>
      <x:c r="C2662" s="13" t="str">
        <x:v>Guerre</x:v>
      </x:c>
      <x:c r="D2662" s="13" t="str">
        <x:v>Passages de Korthas</x:v>
      </x:c>
      <x:c r="E2662" s="13" t="str">
        <x:v>Lire Guerre</x:v>
      </x:c>
      <x:c r="F2662" s="13" t="str">
        <x:v>Reconstitution documentée V4 — nouvelle rédaction V5</x:v>
      </x:c>
      <x:c r="G2662" s="15" t="n">
        <x:v>12</x:v>
      </x:c>
      <x:c r="H2662" s="15" t="n">
        <x:v>51</x:v>
      </x:c>
    </x:row>
    <x:row r="2663" ht="52" customHeight="1">
      <x:c r="A2663" s="13" t="str">
        <x:v>W3-L47</x:v>
      </x:c>
      <x:c r="B2663" s="13" t="str">
        <x:v>Cime des Signaux ↔ Maison des Pêcheurs</x:v>
      </x:c>
      <x:c r="C2663" s="13" t="str">
        <x:v>Guerre</x:v>
      </x:c>
      <x:c r="D2663" s="13" t="str">
        <x:v>Passages de Korthas</x:v>
      </x:c>
      <x:c r="E2663" s="13" t="str">
        <x:v>Lire Guerre</x:v>
      </x:c>
      <x:c r="F2663" s="13" t="str">
        <x:v>Reconstitution documentée V4 — nouvelle rédaction V5</x:v>
      </x:c>
      <x:c r="G2663" s="15" t="n">
        <x:v>12</x:v>
      </x:c>
      <x:c r="H2663" s="15" t="n">
        <x:v>52</x:v>
      </x:c>
    </x:row>
    <x:row r="2664" ht="52" customHeight="1">
      <x:c r="A2664" s="13" t="str">
        <x:v>W3-L48</x:v>
      </x:c>
      <x:c r="B2664" s="13" t="str">
        <x:v>Chute des Cordages ↔ Seuil des Eaux Rouges</x:v>
      </x:c>
      <x:c r="C2664" s="13" t="str">
        <x:v>Guerre</x:v>
      </x:c>
      <x:c r="D2664" s="13" t="str">
        <x:v>Passages de Korthas</x:v>
      </x:c>
      <x:c r="E2664" s="13" t="str">
        <x:v>Lire Guerre</x:v>
      </x:c>
      <x:c r="F2664" s="13" t="str">
        <x:v>Reconstitution documentée V4 — nouvelle rédaction V5</x:v>
      </x:c>
      <x:c r="G2664" s="15" t="n">
        <x:v>12</x:v>
      </x:c>
      <x:c r="H2664" s="15" t="n">
        <x:v>53</x:v>
      </x:c>
    </x:row>
    <x:row r="2665" ht="52" customHeight="1">
      <x:c r="A2665" s="13" t="str">
        <x:v>W3-L49</x:v>
      </x:c>
      <x:c r="B2665" s="13" t="str">
        <x:v>Ponton des Retours ↔ Cour des Pièces</x:v>
      </x:c>
      <x:c r="C2665" s="13" t="str">
        <x:v>Guerre</x:v>
      </x:c>
      <x:c r="D2665" s="13" t="str">
        <x:v>Passages de Korthas</x:v>
      </x:c>
      <x:c r="E2665" s="13" t="str">
        <x:v>Lire Guerre</x:v>
      </x:c>
      <x:c r="F2665" s="13" t="str">
        <x:v>Reconstitution documentée V4 — nouvelle rédaction V5</x:v>
      </x:c>
      <x:c r="G2665" s="15" t="n">
        <x:v>12</x:v>
      </x:c>
      <x:c r="H2665" s="15" t="n">
        <x:v>54</x:v>
      </x:c>
    </x:row>
    <x:row r="2666" ht="52" customHeight="1">
      <x:c r="A2666" s="13" t="str">
        <x:v>W3-L50</x:v>
      </x:c>
      <x:c r="B2666" s="13" t="str">
        <x:v>Îlot des Lanternes ↔ Forge Éteinte</x:v>
      </x:c>
      <x:c r="C2666" s="13" t="str">
        <x:v>Guerre</x:v>
      </x:c>
      <x:c r="D2666" s="13" t="str">
        <x:v>Passages de Korthas</x:v>
      </x:c>
      <x:c r="E2666" s="13" t="str">
        <x:v>Lire Guerre</x:v>
      </x:c>
      <x:c r="F2666" s="13" t="str">
        <x:v>Reconstitution documentée V4 — nouvelle rédaction V5</x:v>
      </x:c>
      <x:c r="G2666" s="15" t="n">
        <x:v>12</x:v>
      </x:c>
      <x:c r="H2666" s="15" t="n">
        <x:v>55</x:v>
      </x:c>
    </x:row>
    <x:row r="2667" ht="52" customHeight="1">
      <x:c r="A2667" s="13" t="str">
        <x:v>W3-L51</x:v>
      </x:c>
      <x:c r="B2667" s="13" t="str">
        <x:v>Chenal du Silencieux ↔ Rails de la Charge</x:v>
      </x:c>
      <x:c r="C2667" s="13" t="str">
        <x:v>Guerre</x:v>
      </x:c>
      <x:c r="D2667" s="13" t="str">
        <x:v>Passages de Korthas</x:v>
      </x:c>
      <x:c r="E2667" s="13" t="str">
        <x:v>Lire Guerre</x:v>
      </x:c>
      <x:c r="F2667" s="13" t="str">
        <x:v>Reconstitution documentée V4 — nouvelle rédaction V5</x:v>
      </x:c>
      <x:c r="G2667" s="15" t="n">
        <x:v>12</x:v>
      </x:c>
      <x:c r="H2667" s="15" t="n">
        <x:v>56</x:v>
      </x:c>
    </x:row>
    <x:row r="2668" ht="52" customHeight="1">
      <x:c r="A2668" s="13" t="str">
        <x:v>W3-L52</x:v>
      </x:c>
      <x:c r="B2668" s="13" t="str">
        <x:v>Digue aux Marques ↔ Porte des Chaînes</x:v>
      </x:c>
      <x:c r="C2668" s="13" t="str">
        <x:v>Guerre</x:v>
      </x:c>
      <x:c r="D2668" s="13" t="str">
        <x:v>Passages de Korthas</x:v>
      </x:c>
      <x:c r="E2668" s="13" t="str">
        <x:v>Lire Guerre</x:v>
      </x:c>
      <x:c r="F2668" s="13" t="str">
        <x:v>Reconstitution documentée V4 — nouvelle rédaction V5</x:v>
      </x:c>
      <x:c r="G2668" s="15" t="n">
        <x:v>12</x:v>
      </x:c>
      <x:c r="H2668" s="15" t="n">
        <x:v>57</x:v>
      </x:c>
    </x:row>
    <x:row r="2669" ht="52" customHeight="1">
      <x:c r="A2669" s="13" t="str">
        <x:v>W3-L53</x:v>
      </x:c>
      <x:c r="B2669" s="13" t="str">
        <x:v>Maison des Pêcheurs ↔ Atelier des Masques</x:v>
      </x:c>
      <x:c r="C2669" s="13" t="str">
        <x:v>Guerre</x:v>
      </x:c>
      <x:c r="D2669" s="13" t="str">
        <x:v>Passages de Korthas</x:v>
      </x:c>
      <x:c r="E2669" s="13" t="str">
        <x:v>Lire Guerre</x:v>
      </x:c>
      <x:c r="F2669" s="13" t="str">
        <x:v>Reconstitution documentée V4 — nouvelle rédaction V5</x:v>
      </x:c>
      <x:c r="G2669" s="15" t="n">
        <x:v>12</x:v>
      </x:c>
      <x:c r="H2669" s="15" t="n">
        <x:v>58</x:v>
      </x:c>
    </x:row>
    <x:row r="2670" ht="52" customHeight="1">
      <x:c r="A2670" s="13" t="str">
        <x:v>W3-L54</x:v>
      </x:c>
      <x:c r="B2670" s="13" t="str">
        <x:v>Seuil des Eaux Rouges ↔ Réserve Scellée</x:v>
      </x:c>
      <x:c r="C2670" s="13" t="str">
        <x:v>Guerre</x:v>
      </x:c>
      <x:c r="D2670" s="13" t="str">
        <x:v>Passages de Korthas</x:v>
      </x:c>
      <x:c r="E2670" s="13" t="str">
        <x:v>Lire Guerre</x:v>
      </x:c>
      <x:c r="F2670" s="13" t="str">
        <x:v>Reconstitution documentée V4 — nouvelle rédaction V5</x:v>
      </x:c>
      <x:c r="G2670" s="15" t="n">
        <x:v>12</x:v>
      </x:c>
      <x:c r="H2670" s="15" t="n">
        <x:v>59</x:v>
      </x:c>
    </x:row>
    <x:row r="2671" ht="52" customHeight="1">
      <x:c r="A2671" s="13" t="str">
        <x:v>W3-L55</x:v>
      </x:c>
      <x:c r="B2671" s="13" t="str">
        <x:v>Cour des Pièces ↔ Plaine des Trois Ombres</x:v>
      </x:c>
      <x:c r="C2671" s="13" t="str">
        <x:v>Guerre</x:v>
      </x:c>
      <x:c r="D2671" s="13" t="str">
        <x:v>Passages de Korthas</x:v>
      </x:c>
      <x:c r="E2671" s="13" t="str">
        <x:v>Lire Guerre</x:v>
      </x:c>
      <x:c r="F2671" s="13" t="str">
        <x:v>Reconstitution documentée V4 — nouvelle rédaction V5</x:v>
      </x:c>
      <x:c r="G2671" s="15" t="n">
        <x:v>12</x:v>
      </x:c>
      <x:c r="H2671" s="15" t="n">
        <x:v>60</x:v>
      </x:c>
    </x:row>
    <x:row r="2672" ht="52" customHeight="1">
      <x:c r="A2672" s="13" t="str">
        <x:v>W3-L56</x:v>
      </x:c>
      <x:c r="B2672" s="13" t="str">
        <x:v>Forge Éteinte ↔ Colonnes Couchées</x:v>
      </x:c>
      <x:c r="C2672" s="13" t="str">
        <x:v>Guerre</x:v>
      </x:c>
      <x:c r="D2672" s="13" t="str">
        <x:v>Passages de Korthas</x:v>
      </x:c>
      <x:c r="E2672" s="13" t="str">
        <x:v>Lire Guerre</x:v>
      </x:c>
      <x:c r="F2672" s="13" t="str">
        <x:v>Reconstitution documentée V4 — nouvelle rédaction V5</x:v>
      </x:c>
      <x:c r="G2672" s="15" t="n">
        <x:v>12</x:v>
      </x:c>
      <x:c r="H2672" s="15" t="n">
        <x:v>61</x:v>
      </x:c>
    </x:row>
    <x:row r="2673" ht="52" customHeight="1">
      <x:c r="A2673" s="13" t="str">
        <x:v>W3-L57</x:v>
      </x:c>
      <x:c r="B2673" s="13" t="str">
        <x:v>Rails de la Charge ↔ Couloir du Défi</x:v>
      </x:c>
      <x:c r="C2673" s="13" t="str">
        <x:v>Guerre</x:v>
      </x:c>
      <x:c r="D2673" s="13" t="str">
        <x:v>Passages de Korthas</x:v>
      </x:c>
      <x:c r="E2673" s="13" t="str">
        <x:v>Lire Guerre</x:v>
      </x:c>
      <x:c r="F2673" s="13" t="str">
        <x:v>Reconstitution documentée V4 — nouvelle rédaction V5</x:v>
      </x:c>
      <x:c r="G2673" s="15" t="n">
        <x:v>12</x:v>
      </x:c>
      <x:c r="H2673" s="15" t="n">
        <x:v>62</x:v>
      </x:c>
    </x:row>
    <x:row r="2674" ht="52" customHeight="1">
      <x:c r="A2674" s="13" t="str">
        <x:v>W3-L58</x:v>
      </x:c>
      <x:c r="B2674" s="13" t="str">
        <x:v>Porte des Chaînes ↔ Poste des Porteurs</x:v>
      </x:c>
      <x:c r="C2674" s="13" t="str">
        <x:v>Guerre</x:v>
      </x:c>
      <x:c r="D2674" s="13" t="str">
        <x:v>Passages de Korthas</x:v>
      </x:c>
      <x:c r="E2674" s="13" t="str">
        <x:v>Lire Guerre</x:v>
      </x:c>
      <x:c r="F2674" s="13" t="str">
        <x:v>Reconstitution documentée V4 — nouvelle rédaction V5</x:v>
      </x:c>
      <x:c r="G2674" s="15" t="n">
        <x:v>12</x:v>
      </x:c>
      <x:c r="H2674" s="15" t="n">
        <x:v>63</x:v>
      </x:c>
    </x:row>
    <x:row r="2675" ht="52" customHeight="1">
      <x:c r="A2675" s="13" t="str">
        <x:v>W3-L59</x:v>
      </x:c>
      <x:c r="B2675" s="13" t="str">
        <x:v>Atelier des Masques ↔ Portail de la Coalition</x:v>
      </x:c>
      <x:c r="C2675" s="13" t="str">
        <x:v>Guerre</x:v>
      </x:c>
      <x:c r="D2675" s="13" t="str">
        <x:v>Passages de Korthas</x:v>
      </x:c>
      <x:c r="E2675" s="13" t="str">
        <x:v>Lire Guerre</x:v>
      </x:c>
      <x:c r="F2675" s="13" t="str">
        <x:v>Reconstitution documentée V4 — nouvelle rédaction V5</x:v>
      </x:c>
      <x:c r="G2675" s="15" t="n">
        <x:v>12</x:v>
      </x:c>
      <x:c r="H2675" s="15" t="n">
        <x:v>64</x:v>
      </x:c>
    </x:row>
    <x:row r="2676" ht="52" customHeight="1">
      <x:c r="A2676" s="13" t="str">
        <x:v>W3-L60</x:v>
      </x:c>
      <x:c r="B2676" s="13" t="str">
        <x:v>Réserve Scellée ↔ Champ du Dernier Appel</x:v>
      </x:c>
      <x:c r="C2676" s="13" t="str">
        <x:v>Guerre</x:v>
      </x:c>
      <x:c r="D2676" s="13" t="str">
        <x:v>Passages de Korthas</x:v>
      </x:c>
      <x:c r="E2676" s="13" t="str">
        <x:v>Lire Guerre</x:v>
      </x:c>
      <x:c r="F2676" s="13" t="str">
        <x:v>Reconstitution documentée V4 — nouvelle rédaction V5</x:v>
      </x:c>
      <x:c r="G2676" s="15" t="n">
        <x:v>12</x:v>
      </x:c>
      <x:c r="H2676" s="15" t="n">
        <x:v>65</x:v>
      </x:c>
    </x:row>
    <x:row r="2677" ht="52" customHeight="1">
      <x:c r="A2677" s="13" t="str">
        <x:v>W3-L61</x:v>
      </x:c>
      <x:c r="B2677" s="13" t="str">
        <x:v>Débarcadère du Premier Écho ↔ Conduite Dormante</x:v>
      </x:c>
      <x:c r="C2677" s="13" t="str">
        <x:v>Guerre</x:v>
      </x:c>
      <x:c r="D2677" s="13" t="str">
        <x:v>Passages de Korthas</x:v>
      </x:c>
      <x:c r="E2677" s="13" t="str">
        <x:v>Lire Guerre</x:v>
      </x:c>
      <x:c r="F2677" s="13" t="str">
        <x:v>Reconstitution documentée V4 — nouvelle rédaction V5</x:v>
      </x:c>
      <x:c r="G2677" s="15" t="n">
        <x:v>12</x:v>
      </x:c>
      <x:c r="H2677" s="15" t="n">
        <x:v>66</x:v>
      </x:c>
    </x:row>
    <x:row r="2678" ht="52" customHeight="1">
      <x:c r="A2678" s="13" t="str">
        <x:v>W3-L62</x:v>
      </x:c>
      <x:c r="B2678" s="13" t="str">
        <x:v>Faille du Guide ↔ Source sous la Roche</x:v>
      </x:c>
      <x:c r="C2678" s="13" t="str">
        <x:v>Guerre</x:v>
      </x:c>
      <x:c r="D2678" s="13" t="str">
        <x:v>Passages de Korthas</x:v>
      </x:c>
      <x:c r="E2678" s="13" t="str">
        <x:v>Lire Guerre</x:v>
      </x:c>
      <x:c r="F2678" s="13" t="str">
        <x:v>Reconstitution documentée V4 — nouvelle rédaction V5</x:v>
      </x:c>
      <x:c r="G2678" s="15" t="n">
        <x:v>12</x:v>
      </x:c>
      <x:c r="H2678" s="15" t="n">
        <x:v>67</x:v>
      </x:c>
    </x:row>
    <x:row r="2679" ht="52" customHeight="1">
      <x:c r="A2679" s="13" t="str">
        <x:v>W3-L63</x:v>
      </x:c>
      <x:c r="B2679" s="13" t="str">
        <x:v>Citerne des Trois Reflets ↔ Passerelle Cassée</x:v>
      </x:c>
      <x:c r="C2679" s="13" t="str">
        <x:v>Guerre</x:v>
      </x:c>
      <x:c r="D2679" s="13" t="str">
        <x:v>Passages de Korthas</x:v>
      </x:c>
      <x:c r="E2679" s="13" t="str">
        <x:v>Lire Guerre</x:v>
      </x:c>
      <x:c r="F2679" s="13" t="str">
        <x:v>Reconstitution documentée V4 — nouvelle rédaction V5</x:v>
      </x:c>
      <x:c r="G2679" s="15" t="n">
        <x:v>12</x:v>
      </x:c>
      <x:c r="H2679" s="15" t="n">
        <x:v>68</x:v>
      </x:c>
    </x:row>
    <x:row r="2680" ht="52" customHeight="1">
      <x:c r="A2680" s="13" t="str">
        <x:v>W3-L64</x:v>
      </x:c>
      <x:c r="B2680" s="13" t="str">
        <x:v>Pont des Filtres ↔ Chute des Cordages</x:v>
      </x:c>
      <x:c r="C2680" s="13" t="str">
        <x:v>Guerre</x:v>
      </x:c>
      <x:c r="D2680" s="13" t="str">
        <x:v>Passages de Korthas</x:v>
      </x:c>
      <x:c r="E2680" s="13" t="str">
        <x:v>Lire Guerre</x:v>
      </x:c>
      <x:c r="F2680" s="13" t="str">
        <x:v>Reconstitution documentée V4 — nouvelle rédaction V5</x:v>
      </x:c>
      <x:c r="G2680" s="15" t="n">
        <x:v>12</x:v>
      </x:c>
      <x:c r="H2680" s="15" t="n">
        <x:v>69</x:v>
      </x:c>
    </x:row>
    <x:row r="2681" ht="52" customHeight="1">
      <x:c r="A2681" s="13" t="str">
        <x:v>W3-L65</x:v>
      </x:c>
      <x:c r="B2681" s="13" t="str">
        <x:v>Pied des Piliers ↔ Îlot des Lanternes</x:v>
      </x:c>
      <x:c r="C2681" s="13" t="str">
        <x:v>Guerre</x:v>
      </x:c>
      <x:c r="D2681" s="13" t="str">
        <x:v>Passages de Korthas</x:v>
      </x:c>
      <x:c r="E2681" s="13" t="str">
        <x:v>Lire Guerre</x:v>
      </x:c>
      <x:c r="F2681" s="13" t="str">
        <x:v>Reconstitution documentée V4 — nouvelle rédaction V5</x:v>
      </x:c>
      <x:c r="G2681" s="15" t="n">
        <x:v>12</x:v>
      </x:c>
      <x:c r="H2681" s="15" t="n">
        <x:v>70</x:v>
      </x:c>
    </x:row>
    <x:row r="2682" ht="52" customHeight="1">
      <x:c r="A2682" s="13" t="str">
        <x:v>W3-L66</x:v>
      </x:c>
      <x:c r="B2682" s="13" t="str">
        <x:v>Cime des Signaux ↔ Seuil des Eaux Rouges</x:v>
      </x:c>
      <x:c r="C2682" s="13" t="str">
        <x:v>Guerre</x:v>
      </x:c>
      <x:c r="D2682" s="13" t="str">
        <x:v>Passages de Korthas</x:v>
      </x:c>
      <x:c r="E2682" s="13" t="str">
        <x:v>Lire Guerre</x:v>
      </x:c>
      <x:c r="F2682" s="13" t="str">
        <x:v>Reconstitution documentée V4 — nouvelle rédaction V5</x:v>
      </x:c>
      <x:c r="G2682" s="15" t="n">
        <x:v>12</x:v>
      </x:c>
      <x:c r="H2682" s="15" t="n">
        <x:v>71</x:v>
      </x:c>
    </x:row>
    <x:row r="2683" ht="52" customHeight="1">
      <x:c r="A2683" s="13" t="str">
        <x:v>W3-L67</x:v>
      </x:c>
      <x:c r="B2683" s="13" t="str">
        <x:v>Ponton des Retours ↔ Forge Éteinte</x:v>
      </x:c>
      <x:c r="C2683" s="13" t="str">
        <x:v>Guerre</x:v>
      </x:c>
      <x:c r="D2683" s="13" t="str">
        <x:v>Passages de Korthas</x:v>
      </x:c>
      <x:c r="E2683" s="13" t="str">
        <x:v>Lire Guerre</x:v>
      </x:c>
      <x:c r="F2683" s="13" t="str">
        <x:v>Reconstitution documentée V4 — nouvelle rédaction V5</x:v>
      </x:c>
      <x:c r="G2683" s="15" t="n">
        <x:v>12</x:v>
      </x:c>
      <x:c r="H2683" s="15" t="n">
        <x:v>72</x:v>
      </x:c>
    </x:row>
    <x:row r="2684" ht="52" customHeight="1">
      <x:c r="A2684" s="13" t="str">
        <x:v>W3-L68</x:v>
      </x:c>
      <x:c r="B2684" s="13" t="str">
        <x:v>Maison des Pêcheurs ↔ Réserve Scellée</x:v>
      </x:c>
      <x:c r="C2684" s="13" t="str">
        <x:v>Guerre</x:v>
      </x:c>
      <x:c r="D2684" s="13" t="str">
        <x:v>Passages de Korthas</x:v>
      </x:c>
      <x:c r="E2684" s="13" t="str">
        <x:v>Lire Guerre</x:v>
      </x:c>
      <x:c r="F2684" s="13" t="str">
        <x:v>Reconstitution documentée V4 — nouvelle rédaction V5</x:v>
      </x:c>
      <x:c r="G2684" s="15" t="n">
        <x:v>12</x:v>
      </x:c>
      <x:c r="H2684" s="15" t="n">
        <x:v>73</x:v>
      </x:c>
    </x:row>
    <x:row r="2685" ht="52" customHeight="1">
      <x:c r="A2685" s="13" t="str">
        <x:v>W3-L69</x:v>
      </x:c>
      <x:c r="B2685" s="13" t="str">
        <x:v>Cour des Pièces ↔ Colonnes Couchées</x:v>
      </x:c>
      <x:c r="C2685" s="13" t="str">
        <x:v>Guerre</x:v>
      </x:c>
      <x:c r="D2685" s="13" t="str">
        <x:v>Passages de Korthas</x:v>
      </x:c>
      <x:c r="E2685" s="13" t="str">
        <x:v>Lire Guerre</x:v>
      </x:c>
      <x:c r="F2685" s="13" t="str">
        <x:v>Reconstitution documentée V4 — nouvelle rédaction V5</x:v>
      </x:c>
      <x:c r="G2685" s="15" t="n">
        <x:v>12</x:v>
      </x:c>
      <x:c r="H2685" s="15" t="n">
        <x:v>74</x:v>
      </x:c>
    </x:row>
    <x:row r="2686" ht="52" customHeight="1">
      <x:c r="A2686" s="13" t="str">
        <x:v>W3-L70</x:v>
      </x:c>
      <x:c r="B2686" s="13" t="str">
        <x:v>Atelier des Masques ↔ Champ du Dernier Appel</x:v>
      </x:c>
      <x:c r="C2686" s="13" t="str">
        <x:v>Guerre</x:v>
      </x:c>
      <x:c r="D2686" s="13" t="str">
        <x:v>Passages de Korthas</x:v>
      </x:c>
      <x:c r="E2686" s="13" t="str">
        <x:v>Lire Guerre</x:v>
      </x:c>
      <x:c r="F2686" s="13" t="str">
        <x:v>Reconstitution documentée V4 — nouvelle rédaction V5</x:v>
      </x:c>
      <x:c r="G2686" s="15" t="n">
        <x:v>12</x:v>
      </x:c>
      <x:c r="H2686" s="15" t="n">
        <x:v>75</x:v>
      </x:c>
    </x:row>
    <x:row r="2687" ht="52" customHeight="1">
      <x:c r="A2687" s="13" t="str">
        <x:v>W3-MAP01</x:v>
      </x:c>
      <x:c r="B2687" s="13" t="str">
        <x:v>Les Corniches opposées</x:v>
      </x:c>
      <x:c r="C2687" s="13" t="str">
        <x:v>Guerre</x:v>
      </x:c>
      <x:c r="D2687" s="13" t="str">
        <x:v>Cartes des escarmouches</x:v>
      </x:c>
      <x:c r="E2687" s="13" t="str">
        <x:v>Lire Guerre</x:v>
      </x:c>
      <x:c r="F2687" s="13" t="str">
        <x:v>Reconstitution documentée V4 — nouvelle rédaction V5</x:v>
      </x:c>
      <x:c r="G2687" s="15" t="n">
        <x:v>13</x:v>
      </x:c>
      <x:c r="H2687" s="15" t="n">
        <x:v>6</x:v>
      </x:c>
    </x:row>
    <x:row r="2688" ht="52" customHeight="1">
      <x:c r="A2688" s="13" t="str">
        <x:v>W3-MAP02</x:v>
      </x:c>
      <x:c r="B2688" s="13" t="str">
        <x:v>Les Conduites de Verre Noir</x:v>
      </x:c>
      <x:c r="C2688" s="13" t="str">
        <x:v>Guerre</x:v>
      </x:c>
      <x:c r="D2688" s="13" t="str">
        <x:v>Cartes des escarmouches</x:v>
      </x:c>
      <x:c r="E2688" s="13" t="str">
        <x:v>Lire Guerre</x:v>
      </x:c>
      <x:c r="F2688" s="13" t="str">
        <x:v>Reconstitution documentée V4 — nouvelle rédaction V5</x:v>
      </x:c>
      <x:c r="G2688" s="15" t="n">
        <x:v>13</x:v>
      </x:c>
      <x:c r="H2688" s="15" t="n">
        <x:v>7</x:v>
      </x:c>
    </x:row>
    <x:row r="2689" ht="52" customHeight="1">
      <x:c r="A2689" s="13" t="str">
        <x:v>W3-MAP03</x:v>
      </x:c>
      <x:c r="B2689" s="13" t="str">
        <x:v>Les Trois Cratères</x:v>
      </x:c>
      <x:c r="C2689" s="13" t="str">
        <x:v>Guerre</x:v>
      </x:c>
      <x:c r="D2689" s="13" t="str">
        <x:v>Cartes des escarmouches</x:v>
      </x:c>
      <x:c r="E2689" s="13" t="str">
        <x:v>Lire Guerre</x:v>
      </x:c>
      <x:c r="F2689" s="13" t="str">
        <x:v>Reconstitution documentée V4 — nouvelle rédaction V5</x:v>
      </x:c>
      <x:c r="G2689" s="15" t="n">
        <x:v>13</x:v>
      </x:c>
      <x:c r="H2689" s="15" t="n">
        <x:v>8</x:v>
      </x:c>
    </x:row>
    <x:row r="2690" ht="52" customHeight="1">
      <x:c r="A2690" s="13" t="str">
        <x:v>W3-MAP04</x:v>
      </x:c>
      <x:c r="B2690" s="13" t="str">
        <x:v>Le Relais sous les Cendres</x:v>
      </x:c>
      <x:c r="C2690" s="13" t="str">
        <x:v>Guerre</x:v>
      </x:c>
      <x:c r="D2690" s="13" t="str">
        <x:v>Cartes des escarmouches</x:v>
      </x:c>
      <x:c r="E2690" s="13" t="str">
        <x:v>Lire Guerre</x:v>
      </x:c>
      <x:c r="F2690" s="13" t="str">
        <x:v>Reconstitution documentée V4 — nouvelle rédaction V5</x:v>
      </x:c>
      <x:c r="G2690" s="15" t="n">
        <x:v>13</x:v>
      </x:c>
      <x:c r="H2690" s="15" t="n">
        <x:v>9</x:v>
      </x:c>
    </x:row>
    <x:row r="2691" ht="52" customHeight="1">
      <x:c r="A2691" s="13" t="str">
        <x:v>W3-MAP05</x:v>
      </x:c>
      <x:c r="B2691" s="13" t="str">
        <x:v>La Canopée coupée</x:v>
      </x:c>
      <x:c r="C2691" s="13" t="str">
        <x:v>Guerre</x:v>
      </x:c>
      <x:c r="D2691" s="13" t="str">
        <x:v>Cartes des escarmouches</x:v>
      </x:c>
      <x:c r="E2691" s="13" t="str">
        <x:v>Lire Guerre</x:v>
      </x:c>
      <x:c r="F2691" s="13" t="str">
        <x:v>Reconstitution documentée V4 — nouvelle rédaction V5</x:v>
      </x:c>
      <x:c r="G2691" s="15" t="n">
        <x:v>13</x:v>
      </x:c>
      <x:c r="H2691" s="15" t="n">
        <x:v>10</x:v>
      </x:c>
    </x:row>
    <x:row r="2692" ht="52" customHeight="1">
      <x:c r="A2692" s="13" t="str">
        <x:v>W3-MAP06</x:v>
      </x:c>
      <x:c r="B2692" s="13" t="str">
        <x:v>Le Gué des Deux Pistes</x:v>
      </x:c>
      <x:c r="C2692" s="13" t="str">
        <x:v>Guerre</x:v>
      </x:c>
      <x:c r="D2692" s="13" t="str">
        <x:v>Cartes des escarmouches</x:v>
      </x:c>
      <x:c r="E2692" s="13" t="str">
        <x:v>Lire Guerre</x:v>
      </x:c>
      <x:c r="F2692" s="13" t="str">
        <x:v>Reconstitution documentée V4 — nouvelle rédaction V5</x:v>
      </x:c>
      <x:c r="G2692" s="15" t="n">
        <x:v>13</x:v>
      </x:c>
      <x:c r="H2692" s="15" t="n">
        <x:v>11</x:v>
      </x:c>
    </x:row>
    <x:row r="2693" ht="52" customHeight="1">
      <x:c r="A2693" s="13" t="str">
        <x:v>W3-MAP07</x:v>
      </x:c>
      <x:c r="B2693" s="13" t="str">
        <x:v>Les Quais de la Marée Haute</x:v>
      </x:c>
      <x:c r="C2693" s="13" t="str">
        <x:v>Guerre</x:v>
      </x:c>
      <x:c r="D2693" s="13" t="str">
        <x:v>Cartes des escarmouches</x:v>
      </x:c>
      <x:c r="E2693" s="13" t="str">
        <x:v>Lire Guerre</x:v>
      </x:c>
      <x:c r="F2693" s="13" t="str">
        <x:v>Reconstitution documentée V4 — nouvelle rédaction V5</x:v>
      </x:c>
      <x:c r="G2693" s="15" t="n">
        <x:v>13</x:v>
      </x:c>
      <x:c r="H2693" s="15" t="n">
        <x:v>12</x:v>
      </x:c>
    </x:row>
    <x:row r="2694" ht="52" customHeight="1">
      <x:c r="A2694" s="13" t="str">
        <x:v>W3-MAP08</x:v>
      </x:c>
      <x:c r="B2694" s="13" t="str">
        <x:v>L’Île aux Deux Feux</x:v>
      </x:c>
      <x:c r="C2694" s="13" t="str">
        <x:v>Guerre</x:v>
      </x:c>
      <x:c r="D2694" s="13" t="str">
        <x:v>Cartes des escarmouches</x:v>
      </x:c>
      <x:c r="E2694" s="13" t="str">
        <x:v>Lire Guerre</x:v>
      </x:c>
      <x:c r="F2694" s="13" t="str">
        <x:v>Reconstitution documentée V4 — nouvelle rédaction V5</x:v>
      </x:c>
      <x:c r="G2694" s="15" t="n">
        <x:v>13</x:v>
      </x:c>
      <x:c r="H2694" s="15" t="n">
        <x:v>13</x:v>
      </x:c>
    </x:row>
    <x:row r="2695" ht="52" customHeight="1">
      <x:c r="A2695" s="13" t="str">
        <x:v>W3-MAP09</x:v>
      </x:c>
      <x:c r="B2695" s="13" t="str">
        <x:v>La Faille aux Reflets</x:v>
      </x:c>
      <x:c r="C2695" s="13" t="str">
        <x:v>Guerre</x:v>
      </x:c>
      <x:c r="D2695" s="13" t="str">
        <x:v>Cartes des escarmouches</x:v>
      </x:c>
      <x:c r="E2695" s="13" t="str">
        <x:v>Lire Guerre</x:v>
      </x:c>
      <x:c r="F2695" s="13" t="str">
        <x:v>Reconstitution documentée V4 — nouvelle rédaction V5</x:v>
      </x:c>
      <x:c r="G2695" s="15" t="n">
        <x:v>13</x:v>
      </x:c>
      <x:c r="H2695" s="15" t="n">
        <x:v>14</x:v>
      </x:c>
    </x:row>
    <x:row r="2696" ht="52" customHeight="1">
      <x:c r="A2696" s="13" t="str">
        <x:v>W3-MAP10</x:v>
      </x:c>
      <x:c r="B2696" s="13" t="str">
        <x:v>Les Galeries de Chaleur</x:v>
      </x:c>
      <x:c r="C2696" s="13" t="str">
        <x:v>Guerre</x:v>
      </x:c>
      <x:c r="D2696" s="13" t="str">
        <x:v>Cartes des escarmouches</x:v>
      </x:c>
      <x:c r="E2696" s="13" t="str">
        <x:v>Lire Guerre</x:v>
      </x:c>
      <x:c r="F2696" s="13" t="str">
        <x:v>Reconstitution documentée V4 — nouvelle rédaction V5</x:v>
      </x:c>
      <x:c r="G2696" s="15" t="n">
        <x:v>13</x:v>
      </x:c>
      <x:c r="H2696" s="15" t="n">
        <x:v>15</x:v>
      </x:c>
    </x:row>
    <x:row r="2697" ht="52" customHeight="1">
      <x:c r="A2697" s="13" t="str">
        <x:v>W3-MAP11</x:v>
      </x:c>
      <x:c r="B2697" s="13" t="str">
        <x:v>Les Portes superposées</x:v>
      </x:c>
      <x:c r="C2697" s="13" t="str">
        <x:v>Guerre</x:v>
      </x:c>
      <x:c r="D2697" s="13" t="str">
        <x:v>Cartes des escarmouches</x:v>
      </x:c>
      <x:c r="E2697" s="13" t="str">
        <x:v>Lire Guerre</x:v>
      </x:c>
      <x:c r="F2697" s="13" t="str">
        <x:v>Reconstitution documentée V4 — nouvelle rédaction V5</x:v>
      </x:c>
      <x:c r="G2697" s="15" t="n">
        <x:v>13</x:v>
      </x:c>
      <x:c r="H2697" s="15" t="n">
        <x:v>16</x:v>
      </x:c>
    </x:row>
    <x:row r="2698" ht="52" customHeight="1">
      <x:c r="A2698" s="13" t="str">
        <x:v>W3-MAP12</x:v>
      </x:c>
      <x:c r="B2698" s="13" t="str">
        <x:v>L’Anneau des Coques</x:v>
      </x:c>
      <x:c r="C2698" s="13" t="str">
        <x:v>Guerre</x:v>
      </x:c>
      <x:c r="D2698" s="13" t="str">
        <x:v>Cartes des escarmouches</x:v>
      </x:c>
      <x:c r="E2698" s="13" t="str">
        <x:v>Lire Guerre</x:v>
      </x:c>
      <x:c r="F2698" s="13" t="str">
        <x:v>Reconstitution documentée V4 — nouvelle rédaction V5</x:v>
      </x:c>
      <x:c r="G2698" s="15" t="n">
        <x:v>13</x:v>
      </x:c>
      <x:c r="H2698" s="15" t="n">
        <x:v>17</x:v>
      </x:c>
    </x:row>
    <x:row r="2699" ht="52" customHeight="1">
      <x:c r="A2699" s="13" t="str">
        <x:v>W3-A01</x:v>
      </x:c>
      <x:c r="B2699" s="13" t="str">
        <x:v>Une trace pour deux clans</x:v>
      </x:c>
      <x:c r="C2699" s="13" t="str">
        <x:v>Guerre</x:v>
      </x:c>
      <x:c r="D2699" s="13" t="str">
        <x:v>Arcs de guerre narrative</x:v>
      </x:c>
      <x:c r="E2699" s="13" t="str">
        <x:v>Lire Guerre</x:v>
      </x:c>
      <x:c r="F2699" s="13" t="str">
        <x:v>Reconstitution documentée V4 — nouvelle rédaction V5</x:v>
      </x:c>
      <x:c r="G2699" s="15" t="n">
        <x:v>11</x:v>
      </x:c>
      <x:c r="H2699" s="15" t="n">
        <x:v>6</x:v>
      </x:c>
    </x:row>
    <x:row r="2700" ht="52" customHeight="1">
      <x:c r="A2700" s="13" t="str">
        <x:v>W3-A02</x:v>
      </x:c>
      <x:c r="B2700" s="13" t="str">
        <x:v>La nuit des citernes</x:v>
      </x:c>
      <x:c r="C2700" s="13" t="str">
        <x:v>Guerre</x:v>
      </x:c>
      <x:c r="D2700" s="13" t="str">
        <x:v>Arcs de guerre narrative</x:v>
      </x:c>
      <x:c r="E2700" s="13" t="str">
        <x:v>Lire Guerre</x:v>
      </x:c>
      <x:c r="F2700" s="13" t="str">
        <x:v>Reconstitution documentée V4 — nouvelle rédaction V5</x:v>
      </x:c>
      <x:c r="G2700" s="15" t="n">
        <x:v>11</x:v>
      </x:c>
      <x:c r="H2700" s="15" t="n">
        <x:v>7</x:v>
      </x:c>
    </x:row>
    <x:row r="2701" ht="52" customHeight="1">
      <x:c r="A2701" s="13" t="str">
        <x:v>W3-A03</x:v>
      </x:c>
      <x:c r="B2701" s="13" t="str">
        <x:v>Les yeux de Korthas</x:v>
      </x:c>
      <x:c r="C2701" s="13" t="str">
        <x:v>Guerre</x:v>
      </x:c>
      <x:c r="D2701" s="13" t="str">
        <x:v>Arcs de guerre narrative</x:v>
      </x:c>
      <x:c r="E2701" s="13" t="str">
        <x:v>Lire Guerre</x:v>
      </x:c>
      <x:c r="F2701" s="13" t="str">
        <x:v>Reconstitution documentée V4 — nouvelle rédaction V5</x:v>
      </x:c>
      <x:c r="G2701" s="15" t="n">
        <x:v>11</x:v>
      </x:c>
      <x:c r="H2701" s="15" t="n">
        <x:v>8</x:v>
      </x:c>
    </x:row>
    <x:row r="2702" ht="52" customHeight="1">
      <x:c r="A2702" s="13" t="str">
        <x:v>W3-A04</x:v>
      </x:c>
      <x:c r="B2702" s="13" t="str">
        <x:v>La forge sous les chaînes</x:v>
      </x:c>
      <x:c r="C2702" s="13" t="str">
        <x:v>Guerre</x:v>
      </x:c>
      <x:c r="D2702" s="13" t="str">
        <x:v>Arcs de guerre narrative</x:v>
      </x:c>
      <x:c r="E2702" s="13" t="str">
        <x:v>Lire Guerre</x:v>
      </x:c>
      <x:c r="F2702" s="13" t="str">
        <x:v>Reconstitution documentée V4 — nouvelle rédaction V5</x:v>
      </x:c>
      <x:c r="G2702" s="15" t="n">
        <x:v>11</x:v>
      </x:c>
      <x:c r="H2702" s="15" t="n">
        <x:v>9</x:v>
      </x:c>
    </x:row>
    <x:row r="2703" ht="52" customHeight="1">
      <x:c r="A2703" s="13" t="str">
        <x:v>W3-A05</x:v>
      </x:c>
      <x:c r="B2703" s="13" t="str">
        <x:v>Le signal dans la tempête</x:v>
      </x:c>
      <x:c r="C2703" s="13" t="str">
        <x:v>Guerre</x:v>
      </x:c>
      <x:c r="D2703" s="13" t="str">
        <x:v>Arcs de guerre narrative</x:v>
      </x:c>
      <x:c r="E2703" s="13" t="str">
        <x:v>Lire Guerre</x:v>
      </x:c>
      <x:c r="F2703" s="13" t="str">
        <x:v>Reconstitution documentée V4 — nouvelle rédaction V5</x:v>
      </x:c>
      <x:c r="G2703" s="15" t="n">
        <x:v>11</x:v>
      </x:c>
      <x:c r="H2703" s="15" t="n">
        <x:v>10</x:v>
      </x:c>
    </x:row>
    <x:row r="2704" ht="52" customHeight="1">
      <x:c r="A2704" s="13" t="str">
        <x:v>W3-A06</x:v>
      </x:c>
      <x:c r="B2704" s="13" t="str">
        <x:v>Sous les branches ennemies</x:v>
      </x:c>
      <x:c r="C2704" s="13" t="str">
        <x:v>Guerre</x:v>
      </x:c>
      <x:c r="D2704" s="13" t="str">
        <x:v>Arcs de guerre narrative</x:v>
      </x:c>
      <x:c r="E2704" s="13" t="str">
        <x:v>Lire Guerre</x:v>
      </x:c>
      <x:c r="F2704" s="13" t="str">
        <x:v>Reconstitution documentée V4 — nouvelle rédaction V5</x:v>
      </x:c>
      <x:c r="G2704" s="15" t="n">
        <x:v>11</x:v>
      </x:c>
      <x:c r="H2704" s="15" t="n">
        <x:v>11</x:v>
      </x:c>
    </x:row>
    <x:row r="2705" ht="52" customHeight="1">
      <x:c r="A2705" s="13" t="str">
        <x:v>W3-A07</x:v>
      </x:c>
      <x:c r="B2705" s="13" t="str">
        <x:v>Les chasseurs du ressac</x:v>
      </x:c>
      <x:c r="C2705" s="13" t="str">
        <x:v>Guerre</x:v>
      </x:c>
      <x:c r="D2705" s="13" t="str">
        <x:v>Arcs de guerre narrative</x:v>
      </x:c>
      <x:c r="E2705" s="13" t="str">
        <x:v>Lire Guerre</x:v>
      </x:c>
      <x:c r="F2705" s="13" t="str">
        <x:v>Reconstitution documentée V4 — nouvelle rédaction V5</x:v>
      </x:c>
      <x:c r="G2705" s="15" t="n">
        <x:v>11</x:v>
      </x:c>
      <x:c r="H2705" s="15" t="n">
        <x:v>12</x:v>
      </x:c>
    </x:row>
    <x:row r="2706" ht="52" customHeight="1">
      <x:c r="A2706" s="13" t="str">
        <x:v>W3-A08</x:v>
      </x:c>
      <x:c r="B2706" s="13" t="str">
        <x:v>La poursuite du givre</x:v>
      </x:c>
      <x:c r="C2706" s="13" t="str">
        <x:v>Guerre</x:v>
      </x:c>
      <x:c r="D2706" s="13" t="str">
        <x:v>Arcs de guerre narrative</x:v>
      </x:c>
      <x:c r="E2706" s="13" t="str">
        <x:v>Lire Guerre</x:v>
      </x:c>
      <x:c r="F2706" s="13" t="str">
        <x:v>Reconstitution documentée V4 — nouvelle rédaction V5</x:v>
      </x:c>
      <x:c r="G2706" s="15" t="n">
        <x:v>11</x:v>
      </x:c>
      <x:c r="H2706" s="15" t="n">
        <x:v>13</x:v>
      </x:c>
    </x:row>
    <x:row r="2707" ht="52" customHeight="1">
      <x:c r="A2707" s="13" t="str">
        <x:v>W3-A09</x:v>
      </x:c>
      <x:c r="B2707" s="13" t="str">
        <x:v>Le mandat brisé</x:v>
      </x:c>
      <x:c r="C2707" s="13" t="str">
        <x:v>Guerre</x:v>
      </x:c>
      <x:c r="D2707" s="13" t="str">
        <x:v>Arcs de guerre narrative</x:v>
      </x:c>
      <x:c r="E2707" s="13" t="str">
        <x:v>Lire Guerre</x:v>
      </x:c>
      <x:c r="F2707" s="13" t="str">
        <x:v>Reconstitution documentée V4 — nouvelle rédaction V5</x:v>
      </x:c>
      <x:c r="G2707" s="15" t="n">
        <x:v>11</x:v>
      </x:c>
      <x:c r="H2707" s="15" t="n">
        <x:v>14</x:v>
      </x:c>
    </x:row>
    <x:row r="2708" ht="52" customHeight="1">
      <x:c r="A2708" s="13" t="str">
        <x:v>W3-A10</x:v>
      </x:c>
      <x:c r="B2708" s="13" t="str">
        <x:v>La chasse des chasseurs</x:v>
      </x:c>
      <x:c r="C2708" s="13" t="str">
        <x:v>Guerre</x:v>
      </x:c>
      <x:c r="D2708" s="13" t="str">
        <x:v>Arcs de guerre narrative</x:v>
      </x:c>
      <x:c r="E2708" s="13" t="str">
        <x:v>Lire Guerre</x:v>
      </x:c>
      <x:c r="F2708" s="13" t="str">
        <x:v>Reconstitution documentée V4 — nouvelle rédaction V5</x:v>
      </x:c>
      <x:c r="G2708" s="15" t="n">
        <x:v>11</x:v>
      </x:c>
      <x:c r="H2708" s="15" t="n">
        <x:v>15</x:v>
      </x:c>
    </x:row>
    <x:row r="2709" ht="52" customHeight="1">
      <x:c r="A2709" s="13" t="str">
        <x:v>W3-A11</x:v>
      </x:c>
      <x:c r="B2709" s="13" t="str">
        <x:v>La route des blessés</x:v>
      </x:c>
      <x:c r="C2709" s="13" t="str">
        <x:v>Guerre</x:v>
      </x:c>
      <x:c r="D2709" s="13" t="str">
        <x:v>Arcs de guerre narrative</x:v>
      </x:c>
      <x:c r="E2709" s="13" t="str">
        <x:v>Lire Guerre</x:v>
      </x:c>
      <x:c r="F2709" s="13" t="str">
        <x:v>Reconstitution documentée V4 — nouvelle rédaction V5</x:v>
      </x:c>
      <x:c r="G2709" s="15" t="n">
        <x:v>11</x:v>
      </x:c>
      <x:c r="H2709" s="15" t="n">
        <x:v>16</x:v>
      </x:c>
    </x:row>
    <x:row r="2710" ht="52" customHeight="1">
      <x:c r="A2710" s="13" t="str">
        <x:v>W3-A12</x:v>
      </x:c>
      <x:c r="B2710" s="13" t="str">
        <x:v>Le dernier front choisi</x:v>
      </x:c>
      <x:c r="C2710" s="13" t="str">
        <x:v>Guerre</x:v>
      </x:c>
      <x:c r="D2710" s="13" t="str">
        <x:v>Arcs de guerre narrative</x:v>
      </x:c>
      <x:c r="E2710" s="13" t="str">
        <x:v>Lire Guerre</x:v>
      </x:c>
      <x:c r="F2710" s="13" t="str">
        <x:v>Reconstitution documentée V4 — nouvelle rédaction V5</x:v>
      </x:c>
      <x:c r="G2710" s="15" t="n">
        <x:v>11</x:v>
      </x:c>
      <x:c r="H2710" s="15" t="n">
        <x:v>17</x:v>
      </x:c>
    </x:row>
    <x:row r="2711" ht="52" customHeight="1">
      <x:c r="A2711" s="13" t="str">
        <x:v>W3-N01</x:v>
      </x:c>
      <x:c r="B2711" s="13" t="str">
        <x:v>Sous la cendre fraîche</x:v>
      </x:c>
      <x:c r="C2711" s="13" t="str">
        <x:v>Guerre</x:v>
      </x:c>
      <x:c r="D2711" s="13" t="str">
        <x:v>Missions de guerre narrative</x:v>
      </x:c>
      <x:c r="E2711" s="13" t="str">
        <x:v>Lire Guerre</x:v>
      </x:c>
      <x:c r="F2711" s="13" t="str">
        <x:v>Reconstitution documentée V4 — nouvelle rédaction V5</x:v>
      </x:c>
      <x:c r="G2711" s="15" t="n">
        <x:v>16</x:v>
      </x:c>
      <x:c r="H2711" s="15" t="n">
        <x:v>6</x:v>
      </x:c>
    </x:row>
    <x:row r="2712" ht="52" customHeight="1">
      <x:c r="A2712" s="13" t="str">
        <x:v>W3-N02</x:v>
      </x:c>
      <x:c r="B2712" s="13" t="str">
        <x:v>Le trait dans la pierre</x:v>
      </x:c>
      <x:c r="C2712" s="13" t="str">
        <x:v>Guerre</x:v>
      </x:c>
      <x:c r="D2712" s="13" t="str">
        <x:v>Missions de guerre narrative</x:v>
      </x:c>
      <x:c r="E2712" s="13" t="str">
        <x:v>Lire Guerre</x:v>
      </x:c>
      <x:c r="F2712" s="13" t="str">
        <x:v>Reconstitution documentée V4 — nouvelle rédaction V5</x:v>
      </x:c>
      <x:c r="G2712" s="15" t="n">
        <x:v>16</x:v>
      </x:c>
      <x:c r="H2712" s="15" t="n">
        <x:v>7</x:v>
      </x:c>
    </x:row>
    <x:row r="2713" ht="52" customHeight="1">
      <x:c r="A2713" s="13" t="str">
        <x:v>W3-N03</x:v>
      </x:c>
      <x:c r="B2713" s="13" t="str">
        <x:v>Le duel de l’arche basse</x:v>
      </x:c>
      <x:c r="C2713" s="13" t="str">
        <x:v>Guerre</x:v>
      </x:c>
      <x:c r="D2713" s="13" t="str">
        <x:v>Missions de guerre narrative</x:v>
      </x:c>
      <x:c r="E2713" s="13" t="str">
        <x:v>Lire Guerre</x:v>
      </x:c>
      <x:c r="F2713" s="13" t="str">
        <x:v>Reconstitution documentée V4 — nouvelle rédaction V5</x:v>
      </x:c>
      <x:c r="G2713" s="15" t="n">
        <x:v>16</x:v>
      </x:c>
      <x:c r="H2713" s="15" t="n">
        <x:v>8</x:v>
      </x:c>
    </x:row>
    <x:row r="2714" ht="52" customHeight="1">
      <x:c r="A2714" s="13" t="str">
        <x:v>W3-N04</x:v>
      </x:c>
      <x:c r="B2714" s="13" t="str">
        <x:v>Deux ombres sur un trophée</x:v>
      </x:c>
      <x:c r="C2714" s="13" t="str">
        <x:v>Guerre</x:v>
      </x:c>
      <x:c r="D2714" s="13" t="str">
        <x:v>Missions de guerre narrative</x:v>
      </x:c>
      <x:c r="E2714" s="13" t="str">
        <x:v>Lire Guerre</x:v>
      </x:c>
      <x:c r="F2714" s="13" t="str">
        <x:v>Reconstitution documentée V4 — nouvelle rédaction V5</x:v>
      </x:c>
      <x:c r="G2714" s="15" t="n">
        <x:v>16</x:v>
      </x:c>
      <x:c r="H2714" s="15" t="n">
        <x:v>9</x:v>
      </x:c>
    </x:row>
    <x:row r="2715" ht="52" customHeight="1">
      <x:c r="A2715" s="13" t="str">
        <x:v>W3-N05</x:v>
      </x:c>
      <x:c r="B2715" s="13" t="str">
        <x:v>La conduite qui sonne creux</x:v>
      </x:c>
      <x:c r="C2715" s="13" t="str">
        <x:v>Guerre</x:v>
      </x:c>
      <x:c r="D2715" s="13" t="str">
        <x:v>Missions de guerre narrative</x:v>
      </x:c>
      <x:c r="E2715" s="13" t="str">
        <x:v>Lire Guerre</x:v>
      </x:c>
      <x:c r="F2715" s="13" t="str">
        <x:v>Reconstitution documentée V4 — nouvelle rédaction V5</x:v>
      </x:c>
      <x:c r="G2715" s="15" t="n">
        <x:v>16</x:v>
      </x:c>
      <x:c r="H2715" s="15" t="n">
        <x:v>10</x:v>
      </x:c>
    </x:row>
    <x:row r="2716" ht="52" customHeight="1">
      <x:c r="A2716" s="13" t="str">
        <x:v>W3-N06</x:v>
      </x:c>
      <x:c r="B2716" s="13" t="str">
        <x:v>Les mains sur le treuil</x:v>
      </x:c>
      <x:c r="C2716" s="13" t="str">
        <x:v>Guerre</x:v>
      </x:c>
      <x:c r="D2716" s="13" t="str">
        <x:v>Missions de guerre narrative</x:v>
      </x:c>
      <x:c r="E2716" s="13" t="str">
        <x:v>Lire Guerre</x:v>
      </x:c>
      <x:c r="F2716" s="13" t="str">
        <x:v>Reconstitution documentée V4 — nouvelle rédaction V5</x:v>
      </x:c>
      <x:c r="G2716" s="15" t="n">
        <x:v>16</x:v>
      </x:c>
      <x:c r="H2716" s="15" t="n">
        <x:v>11</x:v>
      </x:c>
    </x:row>
    <x:row r="2717" ht="52" customHeight="1">
      <x:c r="A2717" s="13" t="str">
        <x:v>W3-N07</x:v>
      </x:c>
      <x:c r="B2717" s="13" t="str">
        <x:v>Le puits des assaillants</x:v>
      </x:c>
      <x:c r="C2717" s="13" t="str">
        <x:v>Guerre</x:v>
      </x:c>
      <x:c r="D2717" s="13" t="str">
        <x:v>Missions de guerre narrative</x:v>
      </x:c>
      <x:c r="E2717" s="13" t="str">
        <x:v>Lire Guerre</x:v>
      </x:c>
      <x:c r="F2717" s="13" t="str">
        <x:v>Reconstitution documentée V4 — nouvelle rédaction V5</x:v>
      </x:c>
      <x:c r="G2717" s="15" t="n">
        <x:v>16</x:v>
      </x:c>
      <x:c r="H2717" s="15" t="n">
        <x:v>12</x:v>
      </x:c>
    </x:row>
    <x:row r="2718" ht="52" customHeight="1">
      <x:c r="A2718" s="13" t="str">
        <x:v>W3-N08</x:v>
      </x:c>
      <x:c r="B2718" s="13" t="str">
        <x:v>Le retour du courant</x:v>
      </x:c>
      <x:c r="C2718" s="13" t="str">
        <x:v>Guerre</x:v>
      </x:c>
      <x:c r="D2718" s="13" t="str">
        <x:v>Missions de guerre narrative</x:v>
      </x:c>
      <x:c r="E2718" s="13" t="str">
        <x:v>Lire Guerre</x:v>
      </x:c>
      <x:c r="F2718" s="13" t="str">
        <x:v>Reconstitution documentée V4 — nouvelle rédaction V5</x:v>
      </x:c>
      <x:c r="G2718" s="15" t="n">
        <x:v>16</x:v>
      </x:c>
      <x:c r="H2718" s="15" t="n">
        <x:v>13</x:v>
      </x:c>
    </x:row>
    <x:row r="2719" ht="52" customHeight="1">
      <x:c r="A2719" s="13" t="str">
        <x:v>W3-N09</x:v>
      </x:c>
      <x:c r="B2719" s="13" t="str">
        <x:v>L’ombre du sommet</x:v>
      </x:c>
      <x:c r="C2719" s="13" t="str">
        <x:v>Guerre</x:v>
      </x:c>
      <x:c r="D2719" s="13" t="str">
        <x:v>Missions de guerre narrative</x:v>
      </x:c>
      <x:c r="E2719" s="13" t="str">
        <x:v>Lire Guerre</x:v>
      </x:c>
      <x:c r="F2719" s="13" t="str">
        <x:v>Reconstitution documentée V4 — nouvelle rédaction V5</x:v>
      </x:c>
      <x:c r="G2719" s="15" t="n">
        <x:v>16</x:v>
      </x:c>
      <x:c r="H2719" s="15" t="n">
        <x:v>14</x:v>
      </x:c>
    </x:row>
    <x:row r="2720" ht="52" customHeight="1">
      <x:c r="A2720" s="13" t="str">
        <x:v>W3-N10</x:v>
      </x:c>
      <x:c r="B2720" s="13" t="str">
        <x:v>Le signal renvoyé</x:v>
      </x:c>
      <x:c r="C2720" s="13" t="str">
        <x:v>Guerre</x:v>
      </x:c>
      <x:c r="D2720" s="13" t="str">
        <x:v>Missions de guerre narrative</x:v>
      </x:c>
      <x:c r="E2720" s="13" t="str">
        <x:v>Lire Guerre</x:v>
      </x:c>
      <x:c r="F2720" s="13" t="str">
        <x:v>Reconstitution documentée V4 — nouvelle rédaction V5</x:v>
      </x:c>
      <x:c r="G2720" s="15" t="n">
        <x:v>16</x:v>
      </x:c>
      <x:c r="H2720" s="15" t="n">
        <x:v>15</x:v>
      </x:c>
    </x:row>
    <x:row r="2721" ht="52" customHeight="1">
      <x:c r="A2721" s="13" t="str">
        <x:v>W3-N11</x:v>
      </x:c>
      <x:c r="B2721" s="13" t="str">
        <x:v>La traversée à découvert</x:v>
      </x:c>
      <x:c r="C2721" s="13" t="str">
        <x:v>Guerre</x:v>
      </x:c>
      <x:c r="D2721" s="13" t="str">
        <x:v>Missions de guerre narrative</x:v>
      </x:c>
      <x:c r="E2721" s="13" t="str">
        <x:v>Lire Guerre</x:v>
      </x:c>
      <x:c r="F2721" s="13" t="str">
        <x:v>Reconstitution documentée V4 — nouvelle rédaction V5</x:v>
      </x:c>
      <x:c r="G2721" s="15" t="n">
        <x:v>16</x:v>
      </x:c>
      <x:c r="H2721" s="15" t="n">
        <x:v>16</x:v>
      </x:c>
    </x:row>
    <x:row r="2722" ht="52" customHeight="1">
      <x:c r="A2722" s="13" t="str">
        <x:v>W3-N12</x:v>
      </x:c>
      <x:c r="B2722" s="13" t="str">
        <x:v>Le défi du deuxième écho</x:v>
      </x:c>
      <x:c r="C2722" s="13" t="str">
        <x:v>Guerre</x:v>
      </x:c>
      <x:c r="D2722" s="13" t="str">
        <x:v>Missions de guerre narrative</x:v>
      </x:c>
      <x:c r="E2722" s="13" t="str">
        <x:v>Lire Guerre</x:v>
      </x:c>
      <x:c r="F2722" s="13" t="str">
        <x:v>Reconstitution documentée V4 — nouvelle rédaction V5</x:v>
      </x:c>
      <x:c r="G2722" s="15" t="n">
        <x:v>16</x:v>
      </x:c>
      <x:c r="H2722" s="15" t="n">
        <x:v>17</x:v>
      </x:c>
    </x:row>
    <x:row r="2723" ht="52" customHeight="1">
      <x:c r="A2723" s="13" t="str">
        <x:v>W3-N13</x:v>
      </x:c>
      <x:c r="B2723" s="13" t="str">
        <x:v>Les rails sans charge</x:v>
      </x:c>
      <x:c r="C2723" s="13" t="str">
        <x:v>Guerre</x:v>
      </x:c>
      <x:c r="D2723" s="13" t="str">
        <x:v>Missions de guerre narrative</x:v>
      </x:c>
      <x:c r="E2723" s="13" t="str">
        <x:v>Lire Guerre</x:v>
      </x:c>
      <x:c r="F2723" s="13" t="str">
        <x:v>Reconstitution documentée V4 — nouvelle rédaction V5</x:v>
      </x:c>
      <x:c r="G2723" s="15" t="n">
        <x:v>16</x:v>
      </x:c>
      <x:c r="H2723" s="15" t="n">
        <x:v>18</x:v>
      </x:c>
    </x:row>
    <x:row r="2724" ht="52" customHeight="1">
      <x:c r="A2724" s="13" t="str">
        <x:v>W3-N14</x:v>
      </x:c>
      <x:c r="B2724" s="13" t="str">
        <x:v>La porte à contrepoids</x:v>
      </x:c>
      <x:c r="C2724" s="13" t="str">
        <x:v>Guerre</x:v>
      </x:c>
      <x:c r="D2724" s="13" t="str">
        <x:v>Missions de guerre narrative</x:v>
      </x:c>
      <x:c r="E2724" s="13" t="str">
        <x:v>Lire Guerre</x:v>
      </x:c>
      <x:c r="F2724" s="13" t="str">
        <x:v>Reconstitution documentée V4 — nouvelle rédaction V5</x:v>
      </x:c>
      <x:c r="G2724" s="15" t="n">
        <x:v>16</x:v>
      </x:c>
      <x:c r="H2724" s="15" t="n">
        <x:v>19</x:v>
      </x:c>
    </x:row>
    <x:row r="2725" ht="52" customHeight="1">
      <x:c r="A2725" s="13" t="str">
        <x:v>W3-N15</x:v>
      </x:c>
      <x:c r="B2725" s="13" t="str">
        <x:v>Chaleur dans l’atelier mort</x:v>
      </x:c>
      <x:c r="C2725" s="13" t="str">
        <x:v>Guerre</x:v>
      </x:c>
      <x:c r="D2725" s="13" t="str">
        <x:v>Missions de guerre narrative</x:v>
      </x:c>
      <x:c r="E2725" s="13" t="str">
        <x:v>Lire Guerre</x:v>
      </x:c>
      <x:c r="F2725" s="13" t="str">
        <x:v>Reconstitution documentée V4 — nouvelle rédaction V5</x:v>
      </x:c>
      <x:c r="G2725" s="15" t="n">
        <x:v>16</x:v>
      </x:c>
      <x:c r="H2725" s="15" t="n">
        <x:v>20</x:v>
      </x:c>
    </x:row>
    <x:row r="2726" ht="52" customHeight="1">
      <x:c r="A2726" s="13" t="str">
        <x:v>W3-N16</x:v>
      </x:c>
      <x:c r="B2726" s="13" t="str">
        <x:v>Le poids du retour</x:v>
      </x:c>
      <x:c r="C2726" s="13" t="str">
        <x:v>Guerre</x:v>
      </x:c>
      <x:c r="D2726" s="13" t="str">
        <x:v>Missions de guerre narrative</x:v>
      </x:c>
      <x:c r="E2726" s="13" t="str">
        <x:v>Lire Guerre</x:v>
      </x:c>
      <x:c r="F2726" s="13" t="str">
        <x:v>Reconstitution documentée V4 — nouvelle rédaction V5</x:v>
      </x:c>
      <x:c r="G2726" s="15" t="n">
        <x:v>16</x:v>
      </x:c>
      <x:c r="H2726" s="15" t="n">
        <x:v>21</x:v>
      </x:c>
    </x:row>
    <x:row r="2727" ht="52" customHeight="1">
      <x:c r="A2727" s="13" t="str">
        <x:v>W3-N17</x:v>
      </x:c>
      <x:c r="B2727" s="13" t="str">
        <x:v>Le reflet dans la poussière</x:v>
      </x:c>
      <x:c r="C2727" s="13" t="str">
        <x:v>Guerre</x:v>
      </x:c>
      <x:c r="D2727" s="13" t="str">
        <x:v>Missions de guerre narrative</x:v>
      </x:c>
      <x:c r="E2727" s="13" t="str">
        <x:v>Lire Guerre</x:v>
      </x:c>
      <x:c r="F2727" s="13" t="str">
        <x:v>Reconstitution documentée V4 — nouvelle rédaction V5</x:v>
      </x:c>
      <x:c r="G2727" s="15" t="n">
        <x:v>16</x:v>
      </x:c>
      <x:c r="H2727" s="15" t="n">
        <x:v>22</x:v>
      </x:c>
    </x:row>
    <x:row r="2728" ht="52" customHeight="1">
      <x:c r="A2728" s="13" t="str">
        <x:v>W3-N18</x:v>
      </x:c>
      <x:c r="B2728" s="13" t="str">
        <x:v>L’émetteur porté à la main</x:v>
      </x:c>
      <x:c r="C2728" s="13" t="str">
        <x:v>Guerre</x:v>
      </x:c>
      <x:c r="D2728" s="13" t="str">
        <x:v>Missions de guerre narrative</x:v>
      </x:c>
      <x:c r="E2728" s="13" t="str">
        <x:v>Lire Guerre</x:v>
      </x:c>
      <x:c r="F2728" s="13" t="str">
        <x:v>Reconstitution documentée V4 — nouvelle rédaction V5</x:v>
      </x:c>
      <x:c r="G2728" s="15" t="n">
        <x:v>16</x:v>
      </x:c>
      <x:c r="H2728" s="15" t="n">
        <x:v>23</x:v>
      </x:c>
    </x:row>
    <x:row r="2729" ht="52" customHeight="1">
      <x:c r="A2729" s="13" t="str">
        <x:v>W3-N19</x:v>
      </x:c>
      <x:c r="B2729" s="13" t="str">
        <x:v>Trois points avant le vent</x:v>
      </x:c>
      <x:c r="C2729" s="13" t="str">
        <x:v>Guerre</x:v>
      </x:c>
      <x:c r="D2729" s="13" t="str">
        <x:v>Missions de guerre narrative</x:v>
      </x:c>
      <x:c r="E2729" s="13" t="str">
        <x:v>Lire Guerre</x:v>
      </x:c>
      <x:c r="F2729" s="13" t="str">
        <x:v>Reconstitution documentée V4 — nouvelle rédaction V5</x:v>
      </x:c>
      <x:c r="G2729" s="15" t="n">
        <x:v>16</x:v>
      </x:c>
      <x:c r="H2729" s="15" t="n">
        <x:v>24</x:v>
      </x:c>
    </x:row>
    <x:row r="2730" ht="52" customHeight="1">
      <x:c r="A2730" s="13" t="str">
        <x:v>W3-N20</x:v>
      </x:c>
      <x:c r="B2730" s="13" t="str">
        <x:v>La chasse du dernier départ</x:v>
      </x:c>
      <x:c r="C2730" s="13" t="str">
        <x:v>Guerre</x:v>
      </x:c>
      <x:c r="D2730" s="13" t="str">
        <x:v>Missions de guerre narrative</x:v>
      </x:c>
      <x:c r="E2730" s="13" t="str">
        <x:v>Lire Guerre</x:v>
      </x:c>
      <x:c r="F2730" s="13" t="str">
        <x:v>Reconstitution documentée V4 — nouvelle rédaction V5</x:v>
      </x:c>
      <x:c r="G2730" s="15" t="n">
        <x:v>16</x:v>
      </x:c>
      <x:c r="H2730" s="15" t="n">
        <x:v>25</x:v>
      </x:c>
    </x:row>
    <x:row r="2731" ht="52" customHeight="1">
      <x:c r="A2731" s="13" t="str">
        <x:v>W3-N21</x:v>
      </x:c>
      <x:c r="B2731" s="13" t="str">
        <x:v>Les trois pistes du gué</x:v>
      </x:c>
      <x:c r="C2731" s="13" t="str">
        <x:v>Guerre</x:v>
      </x:c>
      <x:c r="D2731" s="13" t="str">
        <x:v>Missions de guerre narrative</x:v>
      </x:c>
      <x:c r="E2731" s="13" t="str">
        <x:v>Lire Guerre</x:v>
      </x:c>
      <x:c r="F2731" s="13" t="str">
        <x:v>Reconstitution documentée V4 — nouvelle rédaction V5</x:v>
      </x:c>
      <x:c r="G2731" s="15" t="n">
        <x:v>16</x:v>
      </x:c>
      <x:c r="H2731" s="15" t="n">
        <x:v>26</x:v>
      </x:c>
    </x:row>
    <x:row r="2732" ht="52" customHeight="1">
      <x:c r="A2732" s="13" t="str">
        <x:v>W3-N22</x:v>
      </x:c>
      <x:c r="B2732" s="13" t="str">
        <x:v>Le piège qui ferme la forêt</x:v>
      </x:c>
      <x:c r="C2732" s="13" t="str">
        <x:v>Guerre</x:v>
      </x:c>
      <x:c r="D2732" s="13" t="str">
        <x:v>Missions de guerre narrative</x:v>
      </x:c>
      <x:c r="E2732" s="13" t="str">
        <x:v>Lire Guerre</x:v>
      </x:c>
      <x:c r="F2732" s="13" t="str">
        <x:v>Reconstitution documentée V4 — nouvelle rédaction V5</x:v>
      </x:c>
      <x:c r="G2732" s="15" t="n">
        <x:v>16</x:v>
      </x:c>
      <x:c r="H2732" s="15" t="n">
        <x:v>27</x:v>
      </x:c>
    </x:row>
    <x:row r="2733" ht="52" customHeight="1">
      <x:c r="A2733" s="13" t="str">
        <x:v>W3-N23</x:v>
      </x:c>
      <x:c r="B2733" s="13" t="str">
        <x:v>La clairière des quatre lances</x:v>
      </x:c>
      <x:c r="C2733" s="13" t="str">
        <x:v>Guerre</x:v>
      </x:c>
      <x:c r="D2733" s="13" t="str">
        <x:v>Missions de guerre narrative</x:v>
      </x:c>
      <x:c r="E2733" s="13" t="str">
        <x:v>Lire Guerre</x:v>
      </x:c>
      <x:c r="F2733" s="13" t="str">
        <x:v>Reconstitution documentée V4 — nouvelle rédaction V5</x:v>
      </x:c>
      <x:c r="G2733" s="15" t="n">
        <x:v>16</x:v>
      </x:c>
      <x:c r="H2733" s="15" t="n">
        <x:v>28</x:v>
      </x:c>
    </x:row>
    <x:row r="2734" ht="52" customHeight="1">
      <x:c r="A2734" s="13" t="str">
        <x:v>W3-N24</x:v>
      </x:c>
      <x:c r="B2734" s="13" t="str">
        <x:v>Ce qui revient de la canopée</x:v>
      </x:c>
      <x:c r="C2734" s="13" t="str">
        <x:v>Guerre</x:v>
      </x:c>
      <x:c r="D2734" s="13" t="str">
        <x:v>Missions de guerre narrative</x:v>
      </x:c>
      <x:c r="E2734" s="13" t="str">
        <x:v>Lire Guerre</x:v>
      </x:c>
      <x:c r="F2734" s="13" t="str">
        <x:v>Reconstitution documentée V4 — nouvelle rédaction V5</x:v>
      </x:c>
      <x:c r="G2734" s="15" t="n">
        <x:v>16</x:v>
      </x:c>
      <x:c r="H2734" s="15" t="n">
        <x:v>29</x:v>
      </x:c>
    </x:row>
    <x:row r="2735" ht="52" customHeight="1">
      <x:c r="A2735" s="13" t="str">
        <x:v>W3-N25</x:v>
      </x:c>
      <x:c r="B2735" s="13" t="str">
        <x:v>Sous le quai des lances</x:v>
      </x:c>
      <x:c r="C2735" s="13" t="str">
        <x:v>Guerre</x:v>
      </x:c>
      <x:c r="D2735" s="13" t="str">
        <x:v>Missions de guerre narrative</x:v>
      </x:c>
      <x:c r="E2735" s="13" t="str">
        <x:v>Lire Guerre</x:v>
      </x:c>
      <x:c r="F2735" s="13" t="str">
        <x:v>Reconstitution documentée V4 — nouvelle rédaction V5</x:v>
      </x:c>
      <x:c r="G2735" s="15" t="n">
        <x:v>16</x:v>
      </x:c>
      <x:c r="H2735" s="15" t="n">
        <x:v>30</x:v>
      </x:c>
    </x:row>
    <x:row r="2736" ht="52" customHeight="1">
      <x:c r="A2736" s="13" t="str">
        <x:v>W3-N26</x:v>
      </x:c>
      <x:c r="B2736" s="13" t="str">
        <x:v>La chaîne du chenal</x:v>
      </x:c>
      <x:c r="C2736" s="13" t="str">
        <x:v>Guerre</x:v>
      </x:c>
      <x:c r="D2736" s="13" t="str">
        <x:v>Missions de guerre narrative</x:v>
      </x:c>
      <x:c r="E2736" s="13" t="str">
        <x:v>Lire Guerre</x:v>
      </x:c>
      <x:c r="F2736" s="13" t="str">
        <x:v>Reconstitution documentée V4 — nouvelle rédaction V5</x:v>
      </x:c>
      <x:c r="G2736" s="15" t="n">
        <x:v>16</x:v>
      </x:c>
      <x:c r="H2736" s="15" t="n">
        <x:v>31</x:v>
      </x:c>
    </x:row>
    <x:row r="2737" ht="52" customHeight="1">
      <x:c r="A2737" s="13" t="str">
        <x:v>W3-N27</x:v>
      </x:c>
      <x:c r="B2737" s="13" t="str">
        <x:v>Le duel des deux proue</x:v>
      </x:c>
      <x:c r="C2737" s="13" t="str">
        <x:v>Guerre</x:v>
      </x:c>
      <x:c r="D2737" s="13" t="str">
        <x:v>Missions de guerre narrative</x:v>
      </x:c>
      <x:c r="E2737" s="13" t="str">
        <x:v>Lire Guerre</x:v>
      </x:c>
      <x:c r="F2737" s="13" t="str">
        <x:v>Reconstitution documentée V4 — nouvelle rédaction V5</x:v>
      </x:c>
      <x:c r="G2737" s="15" t="n">
        <x:v>16</x:v>
      </x:c>
      <x:c r="H2737" s="15" t="n">
        <x:v>32</x:v>
      </x:c>
    </x:row>
    <x:row r="2738" ht="52" customHeight="1">
      <x:c r="A2738" s="13" t="str">
        <x:v>W3-N28</x:v>
      </x:c>
      <x:c r="B2738" s="13" t="str">
        <x:v>Le feu du retour</x:v>
      </x:c>
      <x:c r="C2738" s="13" t="str">
        <x:v>Guerre</x:v>
      </x:c>
      <x:c r="D2738" s="13" t="str">
        <x:v>Missions de guerre narrative</x:v>
      </x:c>
      <x:c r="E2738" s="13" t="str">
        <x:v>Lire Guerre</x:v>
      </x:c>
      <x:c r="F2738" s="13" t="str">
        <x:v>Reconstitution documentée V4 — nouvelle rédaction V5</x:v>
      </x:c>
      <x:c r="G2738" s="15" t="n">
        <x:v>16</x:v>
      </x:c>
      <x:c r="H2738" s="15" t="n">
        <x:v>33</x:v>
      </x:c>
    </x:row>
    <x:row r="2739" ht="52" customHeight="1">
      <x:c r="A2739" s="13" t="str">
        <x:v>W3-N29</x:v>
      </x:c>
      <x:c r="B2739" s="13" t="str">
        <x:v>Le pas qui manque</x:v>
      </x:c>
      <x:c r="C2739" s="13" t="str">
        <x:v>Guerre</x:v>
      </x:c>
      <x:c r="D2739" s="13" t="str">
        <x:v>Missions de guerre narrative</x:v>
      </x:c>
      <x:c r="E2739" s="13" t="str">
        <x:v>Lire Guerre</x:v>
      </x:c>
      <x:c r="F2739" s="13" t="str">
        <x:v>Reconstitution documentée V4 — nouvelle rédaction V5</x:v>
      </x:c>
      <x:c r="G2739" s="15" t="n">
        <x:v>16</x:v>
      </x:c>
      <x:c r="H2739" s="15" t="n">
        <x:v>34</x:v>
      </x:c>
    </x:row>
    <x:row r="2740" ht="52" customHeight="1">
      <x:c r="A2740" s="13" t="str">
        <x:v>W3-N30</x:v>
      </x:c>
      <x:c r="B2740" s="13" t="str">
        <x:v>La corde sous la glace</x:v>
      </x:c>
      <x:c r="C2740" s="13" t="str">
        <x:v>Guerre</x:v>
      </x:c>
      <x:c r="D2740" s="13" t="str">
        <x:v>Missions de guerre narrative</x:v>
      </x:c>
      <x:c r="E2740" s="13" t="str">
        <x:v>Lire Guerre</x:v>
      </x:c>
      <x:c r="F2740" s="13" t="str">
        <x:v>Reconstitution documentée V4 — nouvelle rédaction V5</x:v>
      </x:c>
      <x:c r="G2740" s="15" t="n">
        <x:v>16</x:v>
      </x:c>
      <x:c r="H2740" s="15" t="n">
        <x:v>35</x:v>
      </x:c>
    </x:row>
    <x:row r="2741" ht="52" customHeight="1">
      <x:c r="A2741" s="13" t="str">
        <x:v>W3-N31</x:v>
      </x:c>
      <x:c r="B2741" s="13" t="str">
        <x:v>La bête derrière le souffle</x:v>
      </x:c>
      <x:c r="C2741" s="13" t="str">
        <x:v>Guerre</x:v>
      </x:c>
      <x:c r="D2741" s="13" t="str">
        <x:v>Missions de guerre narrative</x:v>
      </x:c>
      <x:c r="E2741" s="13" t="str">
        <x:v>Lire Guerre</x:v>
      </x:c>
      <x:c r="F2741" s="13" t="str">
        <x:v>Reconstitution documentée V4 — nouvelle rédaction V5</x:v>
      </x:c>
      <x:c r="G2741" s="15" t="n">
        <x:v>16</x:v>
      </x:c>
      <x:c r="H2741" s="15" t="n">
        <x:v>36</x:v>
      </x:c>
    </x:row>
    <x:row r="2742" ht="52" customHeight="1">
      <x:c r="A2742" s="13" t="str">
        <x:v>W3-N32</x:v>
      </x:c>
      <x:c r="B2742" s="13" t="str">
        <x:v>Les noms revenus du froid</x:v>
      </x:c>
      <x:c r="C2742" s="13" t="str">
        <x:v>Guerre</x:v>
      </x:c>
      <x:c r="D2742" s="13" t="str">
        <x:v>Missions de guerre narrative</x:v>
      </x:c>
      <x:c r="E2742" s="13" t="str">
        <x:v>Lire Guerre</x:v>
      </x:c>
      <x:c r="F2742" s="13" t="str">
        <x:v>Reconstitution documentée V4 — nouvelle rédaction V5</x:v>
      </x:c>
      <x:c r="G2742" s="15" t="n">
        <x:v>16</x:v>
      </x:c>
      <x:c r="H2742" s="15" t="n">
        <x:v>37</x:v>
      </x:c>
    </x:row>
    <x:row r="2743" ht="52" customHeight="1">
      <x:c r="A2743" s="13" t="str">
        <x:v>W3-N33</x:v>
      </x:c>
      <x:c r="B2743" s="13" t="str">
        <x:v>Le relais sans réponse</x:v>
      </x:c>
      <x:c r="C2743" s="13" t="str">
        <x:v>Guerre</x:v>
      </x:c>
      <x:c r="D2743" s="13" t="str">
        <x:v>Missions de guerre narrative</x:v>
      </x:c>
      <x:c r="E2743" s="13" t="str">
        <x:v>Lire Guerre</x:v>
      </x:c>
      <x:c r="F2743" s="13" t="str">
        <x:v>Reconstitution documentée V4 — nouvelle rédaction V5</x:v>
      </x:c>
      <x:c r="G2743" s="15" t="n">
        <x:v>16</x:v>
      </x:c>
      <x:c r="H2743" s="15" t="n">
        <x:v>38</x:v>
      </x:c>
    </x:row>
    <x:row r="2744" ht="52" customHeight="1">
      <x:c r="A2744" s="13" t="str">
        <x:v>W3-N34</x:v>
      </x:c>
      <x:c r="B2744" s="13" t="str">
        <x:v>L’ascenseur sous les tirs</x:v>
      </x:c>
      <x:c r="C2744" s="13" t="str">
        <x:v>Guerre</x:v>
      </x:c>
      <x:c r="D2744" s="13" t="str">
        <x:v>Missions de guerre narrative</x:v>
      </x:c>
      <x:c r="E2744" s="13" t="str">
        <x:v>Lire Guerre</x:v>
      </x:c>
      <x:c r="F2744" s="13" t="str">
        <x:v>Reconstitution documentée V4 — nouvelle rédaction V5</x:v>
      </x:c>
      <x:c r="G2744" s="15" t="n">
        <x:v>16</x:v>
      </x:c>
      <x:c r="H2744" s="15" t="n">
        <x:v>39</x:v>
      </x:c>
    </x:row>
    <x:row r="2745" ht="52" customHeight="1">
      <x:c r="A2745" s="13" t="str">
        <x:v>W3-N35</x:v>
      </x:c>
      <x:c r="B2745" s="13" t="str">
        <x:v>Les lances du faux passage</x:v>
      </x:c>
      <x:c r="C2745" s="13" t="str">
        <x:v>Guerre</x:v>
      </x:c>
      <x:c r="D2745" s="13" t="str">
        <x:v>Missions de guerre narrative</x:v>
      </x:c>
      <x:c r="E2745" s="13" t="str">
        <x:v>Lire Guerre</x:v>
      </x:c>
      <x:c r="F2745" s="13" t="str">
        <x:v>Reconstitution documentée V4 — nouvelle rédaction V5</x:v>
      </x:c>
      <x:c r="G2745" s="15" t="n">
        <x:v>16</x:v>
      </x:c>
      <x:c r="H2745" s="15" t="n">
        <x:v>40</x:v>
      </x:c>
    </x:row>
    <x:row r="2746" ht="52" customHeight="1">
      <x:c r="A2746" s="13" t="str">
        <x:v>W3-N36</x:v>
      </x:c>
      <x:c r="B2746" s="13" t="str">
        <x:v>La limite gravée au sol</x:v>
      </x:c>
      <x:c r="C2746" s="13" t="str">
        <x:v>Guerre</x:v>
      </x:c>
      <x:c r="D2746" s="13" t="str">
        <x:v>Missions de guerre narrative</x:v>
      </x:c>
      <x:c r="E2746" s="13" t="str">
        <x:v>Lire Guerre</x:v>
      </x:c>
      <x:c r="F2746" s="13" t="str">
        <x:v>Reconstitution documentée V4 — nouvelle rédaction V5</x:v>
      </x:c>
      <x:c r="G2746" s="15" t="n">
        <x:v>16</x:v>
      </x:c>
      <x:c r="H2746" s="15" t="n">
        <x:v>41</x:v>
      </x:c>
    </x:row>
    <x:row r="2747" ht="52" customHeight="1">
      <x:c r="A2747" s="13" t="str">
        <x:v>W3-N37</x:v>
      </x:c>
      <x:c r="B2747" s="13" t="str">
        <x:v>Le masque sans porteur</x:v>
      </x:c>
      <x:c r="C2747" s="13" t="str">
        <x:v>Guerre</x:v>
      </x:c>
      <x:c r="D2747" s="13" t="str">
        <x:v>Missions de guerre narrative</x:v>
      </x:c>
      <x:c r="E2747" s="13" t="str">
        <x:v>Lire Guerre</x:v>
      </x:c>
      <x:c r="F2747" s="13" t="str">
        <x:v>Reconstitution documentée V4 — nouvelle rédaction V5</x:v>
      </x:c>
      <x:c r="G2747" s="15" t="n">
        <x:v>16</x:v>
      </x:c>
      <x:c r="H2747" s="15" t="n">
        <x:v>42</x:v>
      </x:c>
    </x:row>
    <x:row r="2748" ht="52" customHeight="1">
      <x:c r="A2748" s="13" t="str">
        <x:v>W3-N38</x:v>
      </x:c>
      <x:c r="B2748" s="13" t="str">
        <x:v>Les pas dans la coque</x:v>
      </x:c>
      <x:c r="C2748" s="13" t="str">
        <x:v>Guerre</x:v>
      </x:c>
      <x:c r="D2748" s="13" t="str">
        <x:v>Missions de guerre narrative</x:v>
      </x:c>
      <x:c r="E2748" s="13" t="str">
        <x:v>Lire Guerre</x:v>
      </x:c>
      <x:c r="F2748" s="13" t="str">
        <x:v>Reconstitution documentée V4 — nouvelle rédaction V5</x:v>
      </x:c>
      <x:c r="G2748" s="15" t="n">
        <x:v>16</x:v>
      </x:c>
      <x:c r="H2748" s="15" t="n">
        <x:v>43</x:v>
      </x:c>
    </x:row>
    <x:row r="2749" ht="52" customHeight="1">
      <x:c r="A2749" s="13" t="str">
        <x:v>W3-N39</x:v>
      </x:c>
      <x:c r="B2749" s="13" t="str">
        <x:v>Le cercle des prises volées</x:v>
      </x:c>
      <x:c r="C2749" s="13" t="str">
        <x:v>Guerre</x:v>
      </x:c>
      <x:c r="D2749" s="13" t="str">
        <x:v>Missions de guerre narrative</x:v>
      </x:c>
      <x:c r="E2749" s="13" t="str">
        <x:v>Lire Guerre</x:v>
      </x:c>
      <x:c r="F2749" s="13" t="str">
        <x:v>Reconstitution documentée V4 — nouvelle rédaction V5</x:v>
      </x:c>
      <x:c r="G2749" s="15" t="n">
        <x:v>16</x:v>
      </x:c>
      <x:c r="H2749" s="15" t="n">
        <x:v>44</x:v>
      </x:c>
    </x:row>
    <x:row r="2750" ht="52" customHeight="1">
      <x:c r="A2750" s="13" t="str">
        <x:v>W3-N40</x:v>
      </x:c>
      <x:c r="B2750" s="13" t="str">
        <x:v>Ceux qui réclament leur masque</x:v>
      </x:c>
      <x:c r="C2750" s="13" t="str">
        <x:v>Guerre</x:v>
      </x:c>
      <x:c r="D2750" s="13" t="str">
        <x:v>Missions de guerre narrative</x:v>
      </x:c>
      <x:c r="E2750" s="13" t="str">
        <x:v>Lire Guerre</x:v>
      </x:c>
      <x:c r="F2750" s="13" t="str">
        <x:v>Reconstitution documentée V4 — nouvelle rédaction V5</x:v>
      </x:c>
      <x:c r="G2750" s="15" t="n">
        <x:v>16</x:v>
      </x:c>
      <x:c r="H2750" s="15" t="n">
        <x:v>45</x:v>
      </x:c>
    </x:row>
    <x:row r="2751" ht="52" customHeight="1">
      <x:c r="A2751" s="13" t="str">
        <x:v>W3-N41</x:v>
      </x:c>
      <x:c r="B2751" s="13" t="str">
        <x:v>La lanterne restée allumée</x:v>
      </x:c>
      <x:c r="C2751" s="13" t="str">
        <x:v>Guerre</x:v>
      </x:c>
      <x:c r="D2751" s="13" t="str">
        <x:v>Missions de guerre narrative</x:v>
      </x:c>
      <x:c r="E2751" s="13" t="str">
        <x:v>Lire Guerre</x:v>
      </x:c>
      <x:c r="F2751" s="13" t="str">
        <x:v>Reconstitution documentée V4 — nouvelle rédaction V5</x:v>
      </x:c>
      <x:c r="G2751" s="15" t="n">
        <x:v>16</x:v>
      </x:c>
      <x:c r="H2751" s="15" t="n">
        <x:v>46</x:v>
      </x:c>
    </x:row>
    <x:row r="2752" ht="52" customHeight="1">
      <x:c r="A2752" s="13" t="str">
        <x:v>W3-N42</x:v>
      </x:c>
      <x:c r="B2752" s="13" t="str">
        <x:v>Le passage des trois charges</x:v>
      </x:c>
      <x:c r="C2752" s="13" t="str">
        <x:v>Guerre</x:v>
      </x:c>
      <x:c r="D2752" s="13" t="str">
        <x:v>Missions de guerre narrative</x:v>
      </x:c>
      <x:c r="E2752" s="13" t="str">
        <x:v>Lire Guerre</x:v>
      </x:c>
      <x:c r="F2752" s="13" t="str">
        <x:v>Reconstitution documentée V4 — nouvelle rédaction V5</x:v>
      </x:c>
      <x:c r="G2752" s="15" t="n">
        <x:v>16</x:v>
      </x:c>
      <x:c r="H2752" s="15" t="n">
        <x:v>47</x:v>
      </x:c>
    </x:row>
    <x:row r="2753" ht="52" customHeight="1">
      <x:c r="A2753" s="13" t="str">
        <x:v>W3-N43</x:v>
      </x:c>
      <x:c r="B2753" s="13" t="str">
        <x:v>Le chasseur du dernier pont</x:v>
      </x:c>
      <x:c r="C2753" s="13" t="str">
        <x:v>Guerre</x:v>
      </x:c>
      <x:c r="D2753" s="13" t="str">
        <x:v>Missions de guerre narrative</x:v>
      </x:c>
      <x:c r="E2753" s="13" t="str">
        <x:v>Lire Guerre</x:v>
      </x:c>
      <x:c r="F2753" s="13" t="str">
        <x:v>Reconstitution documentée V4 — nouvelle rédaction V5</x:v>
      </x:c>
      <x:c r="G2753" s="15" t="n">
        <x:v>16</x:v>
      </x:c>
      <x:c r="H2753" s="15" t="n">
        <x:v>48</x:v>
      </x:c>
    </x:row>
    <x:row r="2754" ht="52" customHeight="1">
      <x:c r="A2754" s="13" t="str">
        <x:v>W3-N44</x:v>
      </x:c>
      <x:c r="B2754" s="13" t="str">
        <x:v>Les places du navire</x:v>
      </x:c>
      <x:c r="C2754" s="13" t="str">
        <x:v>Guerre</x:v>
      </x:c>
      <x:c r="D2754" s="13" t="str">
        <x:v>Missions de guerre narrative</x:v>
      </x:c>
      <x:c r="E2754" s="13" t="str">
        <x:v>Lire Guerre</x:v>
      </x:c>
      <x:c r="F2754" s="13" t="str">
        <x:v>Reconstitution documentée V4 — nouvelle rédaction V5</x:v>
      </x:c>
      <x:c r="G2754" s="15" t="n">
        <x:v>16</x:v>
      </x:c>
      <x:c r="H2754" s="15" t="n">
        <x:v>49</x:v>
      </x:c>
    </x:row>
    <x:row r="2755" ht="52" customHeight="1">
      <x:c r="A2755" s="13" t="str">
        <x:v>W3-N45</x:v>
      </x:c>
      <x:c r="B2755" s="13" t="str">
        <x:v>Ce que les éclaireurs voient</x:v>
      </x:c>
      <x:c r="C2755" s="13" t="str">
        <x:v>Guerre</x:v>
      </x:c>
      <x:c r="D2755" s="13" t="str">
        <x:v>Missions de guerre narrative</x:v>
      </x:c>
      <x:c r="E2755" s="13" t="str">
        <x:v>Lire Guerre</x:v>
      </x:c>
      <x:c r="F2755" s="13" t="str">
        <x:v>Reconstitution documentée V4 — nouvelle rédaction V5</x:v>
      </x:c>
      <x:c r="G2755" s="15" t="n">
        <x:v>16</x:v>
      </x:c>
      <x:c r="H2755" s="15" t="n">
        <x:v>50</x:v>
      </x:c>
    </x:row>
    <x:row r="2756" ht="52" customHeight="1">
      <x:c r="A2756" s="13" t="str">
        <x:v>W3-N46</x:v>
      </x:c>
      <x:c r="B2756" s="13" t="str">
        <x:v>Les porteurs avant les lances</x:v>
      </x:c>
      <x:c r="C2756" s="13" t="str">
        <x:v>Guerre</x:v>
      </x:c>
      <x:c r="D2756" s="13" t="str">
        <x:v>Missions de guerre narrative</x:v>
      </x:c>
      <x:c r="E2756" s="13" t="str">
        <x:v>Lire Guerre</x:v>
      </x:c>
      <x:c r="F2756" s="13" t="str">
        <x:v>Reconstitution documentée V4 — nouvelle rédaction V5</x:v>
      </x:c>
      <x:c r="G2756" s="15" t="n">
        <x:v>16</x:v>
      </x:c>
      <x:c r="H2756" s="15" t="n">
        <x:v>51</x:v>
      </x:c>
    </x:row>
    <x:row r="2757" ht="52" customHeight="1">
      <x:c r="A2757" s="13" t="str">
        <x:v>W3-N47</x:v>
      </x:c>
      <x:c r="B2757" s="13" t="str">
        <x:v>Le champ du dernier appel</x:v>
      </x:c>
      <x:c r="C2757" s="13" t="str">
        <x:v>Guerre</x:v>
      </x:c>
      <x:c r="D2757" s="13" t="str">
        <x:v>Missions de guerre narrative</x:v>
      </x:c>
      <x:c r="E2757" s="13" t="str">
        <x:v>Lire Guerre</x:v>
      </x:c>
      <x:c r="F2757" s="13" t="str">
        <x:v>Reconstitution documentée V4 — nouvelle rédaction V5</x:v>
      </x:c>
      <x:c r="G2757" s="15" t="n">
        <x:v>16</x:v>
      </x:c>
      <x:c r="H2757" s="15" t="n">
        <x:v>52</x:v>
      </x:c>
    </x:row>
    <x:row r="2758" ht="52" customHeight="1">
      <x:c r="A2758" s="13" t="str">
        <x:v>W3-N48</x:v>
      </x:c>
      <x:c r="B2758" s="13" t="str">
        <x:v>Les feux qui restent</x:v>
      </x:c>
      <x:c r="C2758" s="13" t="str">
        <x:v>Guerre</x:v>
      </x:c>
      <x:c r="D2758" s="13" t="str">
        <x:v>Missions de guerre narrative</x:v>
      </x:c>
      <x:c r="E2758" s="13" t="str">
        <x:v>Lire Guerre</x:v>
      </x:c>
      <x:c r="F2758" s="13" t="str">
        <x:v>Reconstitution documentée V4 — nouvelle rédaction V5</x:v>
      </x:c>
      <x:c r="G2758" s="15" t="n">
        <x:v>16</x:v>
      </x:c>
      <x:c r="H2758" s="15" t="n">
        <x:v>53</x:v>
      </x:c>
    </x:row>
    <x:row r="2759" ht="52" customHeight="1">
      <x:c r="A2759" s="13" t="str">
        <x:v>W3-RTS01</x:v>
      </x:c>
      <x:c r="B2759" s="13" t="str">
        <x:v>L’angle avant le pont</x:v>
      </x:c>
      <x:c r="C2759" s="13" t="str">
        <x:v>Guerre</x:v>
      </x:c>
      <x:c r="D2759" s="13" t="str">
        <x:v>Scénarios RTS</x:v>
      </x:c>
      <x:c r="E2759" s="13" t="str">
        <x:v>Lire Guerre</x:v>
      </x:c>
      <x:c r="F2759" s="13" t="str">
        <x:v>Reconstitution documentée V4 — nouvelle rédaction V5</x:v>
      </x:c>
      <x:c r="G2759" s="15" t="n">
        <x:v>16</x:v>
      </x:c>
      <x:c r="H2759" s="15" t="n">
        <x:v>6</x:v>
      </x:c>
    </x:row>
    <x:row r="2760" ht="52" customHeight="1">
      <x:c r="A2760" s="13" t="str">
        <x:v>W3-RTS02</x:v>
      </x:c>
      <x:c r="B2760" s="13" t="str">
        <x:v>Le sommet change de mains</x:v>
      </x:c>
      <x:c r="C2760" s="13" t="str">
        <x:v>Guerre</x:v>
      </x:c>
      <x:c r="D2760" s="13" t="str">
        <x:v>Scénarios RTS</x:v>
      </x:c>
      <x:c r="E2760" s="13" t="str">
        <x:v>Lire Guerre</x:v>
      </x:c>
      <x:c r="F2760" s="13" t="str">
        <x:v>Reconstitution documentée V4 — nouvelle rédaction V5</x:v>
      </x:c>
      <x:c r="G2760" s="15" t="n">
        <x:v>16</x:v>
      </x:c>
      <x:c r="H2760" s="15" t="n">
        <x:v>7</x:v>
      </x:c>
    </x:row>
    <x:row r="2761" ht="52" customHeight="1">
      <x:c r="A2761" s="13" t="str">
        <x:v>W3-RTS03</x:v>
      </x:c>
      <x:c r="B2761" s="13" t="str">
        <x:v>La conduite sous les lances</x:v>
      </x:c>
      <x:c r="C2761" s="13" t="str">
        <x:v>Guerre</x:v>
      </x:c>
      <x:c r="D2761" s="13" t="str">
        <x:v>Scénarios RTS</x:v>
      </x:c>
      <x:c r="E2761" s="13" t="str">
        <x:v>Lire Guerre</x:v>
      </x:c>
      <x:c r="F2761" s="13" t="str">
        <x:v>Reconstitution documentée V4 — nouvelle rédaction V5</x:v>
      </x:c>
      <x:c r="G2761" s="15" t="n">
        <x:v>16</x:v>
      </x:c>
      <x:c r="H2761" s="15" t="n">
        <x:v>8</x:v>
      </x:c>
    </x:row>
    <x:row r="2762" ht="52" customHeight="1">
      <x:c r="A2762" s="13" t="str">
        <x:v>W3-RTS04</x:v>
      </x:c>
      <x:c r="B2762" s="13" t="str">
        <x:v>Le bassin retourne le piège</x:v>
      </x:c>
      <x:c r="C2762" s="13" t="str">
        <x:v>Guerre</x:v>
      </x:c>
      <x:c r="D2762" s="13" t="str">
        <x:v>Scénarios RTS</x:v>
      </x:c>
      <x:c r="E2762" s="13" t="str">
        <x:v>Lire Guerre</x:v>
      </x:c>
      <x:c r="F2762" s="13" t="str">
        <x:v>Reconstitution documentée V4 — nouvelle rédaction V5</x:v>
      </x:c>
      <x:c r="G2762" s="15" t="n">
        <x:v>16</x:v>
      </x:c>
      <x:c r="H2762" s="15" t="n">
        <x:v>9</x:v>
      </x:c>
    </x:row>
    <x:row r="2763" ht="52" customHeight="1">
      <x:c r="A2763" s="13" t="str">
        <x:v>W3-RTS05</x:v>
      </x:c>
      <x:c r="B2763" s="13" t="str">
        <x:v>Le porteur entre trois cratères</x:v>
      </x:c>
      <x:c r="C2763" s="13" t="str">
        <x:v>Guerre</x:v>
      </x:c>
      <x:c r="D2763" s="13" t="str">
        <x:v>Scénarios RTS</x:v>
      </x:c>
      <x:c r="E2763" s="13" t="str">
        <x:v>Lire Guerre</x:v>
      </x:c>
      <x:c r="F2763" s="13" t="str">
        <x:v>Reconstitution documentée V4 — nouvelle rédaction V5</x:v>
      </x:c>
      <x:c r="G2763" s="15" t="n">
        <x:v>16</x:v>
      </x:c>
      <x:c r="H2763" s="15" t="n">
        <x:v>10</x:v>
      </x:c>
    </x:row>
    <x:row r="2764" ht="52" customHeight="1">
      <x:c r="A2764" s="13" t="str">
        <x:v>W3-RTS06</x:v>
      </x:c>
      <x:c r="B2764" s="13" t="str">
        <x:v>Les chasseurs derrière le vent</x:v>
      </x:c>
      <x:c r="C2764" s="13" t="str">
        <x:v>Guerre</x:v>
      </x:c>
      <x:c r="D2764" s="13" t="str">
        <x:v>Scénarios RTS</x:v>
      </x:c>
      <x:c r="E2764" s="13" t="str">
        <x:v>Lire Guerre</x:v>
      </x:c>
      <x:c r="F2764" s="13" t="str">
        <x:v>Reconstitution documentée V4 — nouvelle rédaction V5</x:v>
      </x:c>
      <x:c r="G2764" s="15" t="n">
        <x:v>16</x:v>
      </x:c>
      <x:c r="H2764" s="15" t="n">
        <x:v>11</x:v>
      </x:c>
    </x:row>
    <x:row r="2765" ht="52" customHeight="1">
      <x:c r="A2765" s="13" t="str">
        <x:v>W3-RTS07</x:v>
      </x:c>
      <x:c r="B2765" s="13" t="str">
        <x:v>Le relais attire sa relève</x:v>
      </x:c>
      <x:c r="C2765" s="13" t="str">
        <x:v>Guerre</x:v>
      </x:c>
      <x:c r="D2765" s="13" t="str">
        <x:v>Scénarios RTS</x:v>
      </x:c>
      <x:c r="E2765" s="13" t="str">
        <x:v>Lire Guerre</x:v>
      </x:c>
      <x:c r="F2765" s="13" t="str">
        <x:v>Reconstitution documentée V4 — nouvelle rédaction V5</x:v>
      </x:c>
      <x:c r="G2765" s="15" t="n">
        <x:v>16</x:v>
      </x:c>
      <x:c r="H2765" s="15" t="n">
        <x:v>12</x:v>
      </x:c>
    </x:row>
    <x:row r="2766" ht="52" customHeight="1">
      <x:c r="A2766" s="13" t="str">
        <x:v>W3-RTS08</x:v>
      </x:c>
      <x:c r="B2766" s="13" t="str">
        <x:v>La cour avant l’effondrement</x:v>
      </x:c>
      <x:c r="C2766" s="13" t="str">
        <x:v>Guerre</x:v>
      </x:c>
      <x:c r="D2766" s="13" t="str">
        <x:v>Scénarios RTS</x:v>
      </x:c>
      <x:c r="E2766" s="13" t="str">
        <x:v>Lire Guerre</x:v>
      </x:c>
      <x:c r="F2766" s="13" t="str">
        <x:v>Reconstitution documentée V4 — nouvelle rédaction V5</x:v>
      </x:c>
      <x:c r="G2766" s="15" t="n">
        <x:v>16</x:v>
      </x:c>
      <x:c r="H2766" s="15" t="n">
        <x:v>13</x:v>
      </x:c>
    </x:row>
    <x:row r="2767" ht="52" customHeight="1">
      <x:c r="A2767" s="13" t="str">
        <x:v>W3-RTS09</x:v>
      </x:c>
      <x:c r="B2767" s="13" t="str">
        <x:v>Les trois hauteurs de la chasse</x:v>
      </x:c>
      <x:c r="C2767" s="13" t="str">
        <x:v>Guerre</x:v>
      </x:c>
      <x:c r="D2767" s="13" t="str">
        <x:v>Scénarios RTS</x:v>
      </x:c>
      <x:c r="E2767" s="13" t="str">
        <x:v>Lire Guerre</x:v>
      </x:c>
      <x:c r="F2767" s="13" t="str">
        <x:v>Reconstitution documentée V4 — nouvelle rédaction V5</x:v>
      </x:c>
      <x:c r="G2767" s="15" t="n">
        <x:v>16</x:v>
      </x:c>
      <x:c r="H2767" s="15" t="n">
        <x:v>14</x:v>
      </x:c>
    </x:row>
    <x:row r="2768" ht="52" customHeight="1">
      <x:c r="A2768" s="13" t="str">
        <x:v>W3-RTS10</x:v>
      </x:c>
      <x:c r="B2768" s="13" t="str">
        <x:v>Le cercle de la clairière</x:v>
      </x:c>
      <x:c r="C2768" s="13" t="str">
        <x:v>Guerre</x:v>
      </x:c>
      <x:c r="D2768" s="13" t="str">
        <x:v>Scénarios RTS</x:v>
      </x:c>
      <x:c r="E2768" s="13" t="str">
        <x:v>Lire Guerre</x:v>
      </x:c>
      <x:c r="F2768" s="13" t="str">
        <x:v>Reconstitution documentée V4 — nouvelle rédaction V5</x:v>
      </x:c>
      <x:c r="G2768" s="15" t="n">
        <x:v>16</x:v>
      </x:c>
      <x:c r="H2768" s="15" t="n">
        <x:v>15</x:v>
      </x:c>
    </x:row>
    <x:row r="2769" ht="52" customHeight="1">
      <x:c r="A2769" s="13" t="str">
        <x:v>W3-RTS11</x:v>
      </x:c>
      <x:c r="B2769" s="13" t="str">
        <x:v>La piste n’est pas la cible</x:v>
      </x:c>
      <x:c r="C2769" s="13" t="str">
        <x:v>Guerre</x:v>
      </x:c>
      <x:c r="D2769" s="13" t="str">
        <x:v>Scénarios RTS</x:v>
      </x:c>
      <x:c r="E2769" s="13" t="str">
        <x:v>Lire Guerre</x:v>
      </x:c>
      <x:c r="F2769" s="13" t="str">
        <x:v>Reconstitution documentée V4 — nouvelle rédaction V5</x:v>
      </x:c>
      <x:c r="G2769" s="15" t="n">
        <x:v>16</x:v>
      </x:c>
      <x:c r="H2769" s="15" t="n">
        <x:v>16</x:v>
      </x:c>
    </x:row>
    <x:row r="2770" ht="52" customHeight="1">
      <x:c r="A2770" s="13" t="str">
        <x:v>W3-RTS12</x:v>
      </x:c>
      <x:c r="B2770" s="13" t="str">
        <x:v>Le retour par l’autre rive</x:v>
      </x:c>
      <x:c r="C2770" s="13" t="str">
        <x:v>Guerre</x:v>
      </x:c>
      <x:c r="D2770" s="13" t="str">
        <x:v>Scénarios RTS</x:v>
      </x:c>
      <x:c r="E2770" s="13" t="str">
        <x:v>Lire Guerre</x:v>
      </x:c>
      <x:c r="F2770" s="13" t="str">
        <x:v>Reconstitution documentée V4 — nouvelle rédaction V5</x:v>
      </x:c>
      <x:c r="G2770" s="15" t="n">
        <x:v>16</x:v>
      </x:c>
      <x:c r="H2770" s="15" t="n">
        <x:v>17</x:v>
      </x:c>
    </x:row>
    <x:row r="2771" ht="52" customHeight="1">
      <x:c r="A2771" s="13" t="str">
        <x:v>W3-RTS13</x:v>
      </x:c>
      <x:c r="B2771" s="13" t="str">
        <x:v>Le quai avant le flot</x:v>
      </x:c>
      <x:c r="C2771" s="13" t="str">
        <x:v>Guerre</x:v>
      </x:c>
      <x:c r="D2771" s="13" t="str">
        <x:v>Scénarios RTS</x:v>
      </x:c>
      <x:c r="E2771" s="13" t="str">
        <x:v>Lire Guerre</x:v>
      </x:c>
      <x:c r="F2771" s="13" t="str">
        <x:v>Reconstitution documentée V4 — nouvelle rédaction V5</x:v>
      </x:c>
      <x:c r="G2771" s="15" t="n">
        <x:v>16</x:v>
      </x:c>
      <x:c r="H2771" s="15" t="n">
        <x:v>18</x:v>
      </x:c>
    </x:row>
    <x:row r="2772" ht="52" customHeight="1">
      <x:c r="A2772" s="13" t="str">
        <x:v>W3-RTS14</x:v>
      </x:c>
      <x:c r="B2772" s="13" t="str">
        <x:v>La dernière caisse du ponton</x:v>
      </x:c>
      <x:c r="C2772" s="13" t="str">
        <x:v>Guerre</x:v>
      </x:c>
      <x:c r="D2772" s="13" t="str">
        <x:v>Scénarios RTS</x:v>
      </x:c>
      <x:c r="E2772" s="13" t="str">
        <x:v>Lire Guerre</x:v>
      </x:c>
      <x:c r="F2772" s="13" t="str">
        <x:v>Reconstitution documentée V4 — nouvelle rédaction V5</x:v>
      </x:c>
      <x:c r="G2772" s="15" t="n">
        <x:v>16</x:v>
      </x:c>
      <x:c r="H2772" s="15" t="n">
        <x:v>19</x:v>
      </x:c>
    </x:row>
    <x:row r="2773" ht="52" customHeight="1">
      <x:c r="A2773" s="13" t="str">
        <x:v>W3-RTS15</x:v>
      </x:c>
      <x:c r="B2773" s="13" t="str">
        <x:v>Le faux feu de l’île</x:v>
      </x:c>
      <x:c r="C2773" s="13" t="str">
        <x:v>Guerre</x:v>
      </x:c>
      <x:c r="D2773" s="13" t="str">
        <x:v>Scénarios RTS</x:v>
      </x:c>
      <x:c r="E2773" s="13" t="str">
        <x:v>Lire Guerre</x:v>
      </x:c>
      <x:c r="F2773" s="13" t="str">
        <x:v>Reconstitution documentée V4 — nouvelle rédaction V5</x:v>
      </x:c>
      <x:c r="G2773" s="15" t="n">
        <x:v>16</x:v>
      </x:c>
      <x:c r="H2773" s="15" t="n">
        <x:v>20</x:v>
      </x:c>
    </x:row>
    <x:row r="2774" ht="52" customHeight="1">
      <x:c r="A2774" s="13" t="str">
        <x:v>W3-RTS16</x:v>
      </x:c>
      <x:c r="B2774" s="13" t="str">
        <x:v>Les deux feux du retour</x:v>
      </x:c>
      <x:c r="C2774" s="13" t="str">
        <x:v>Guerre</x:v>
      </x:c>
      <x:c r="D2774" s="13" t="str">
        <x:v>Scénarios RTS</x:v>
      </x:c>
      <x:c r="E2774" s="13" t="str">
        <x:v>Lire Guerre</x:v>
      </x:c>
      <x:c r="F2774" s="13" t="str">
        <x:v>Reconstitution documentée V4 — nouvelle rédaction V5</x:v>
      </x:c>
      <x:c r="G2774" s="15" t="n">
        <x:v>16</x:v>
      </x:c>
      <x:c r="H2774" s="15" t="n">
        <x:v>21</x:v>
      </x:c>
    </x:row>
    <x:row r="2775" ht="52" customHeight="1">
      <x:c r="A2775" s="13" t="str">
        <x:v>W3-RTS17</x:v>
      </x:c>
      <x:c r="B2775" s="13" t="str">
        <x:v>Le convoi sur la fissure</x:v>
      </x:c>
      <x:c r="C2775" s="13" t="str">
        <x:v>Guerre</x:v>
      </x:c>
      <x:c r="D2775" s="13" t="str">
        <x:v>Scénarios RTS</x:v>
      </x:c>
      <x:c r="E2775" s="13" t="str">
        <x:v>Lire Guerre</x:v>
      </x:c>
      <x:c r="F2775" s="13" t="str">
        <x:v>Reconstitution documentée V4 — nouvelle rédaction V5</x:v>
      </x:c>
      <x:c r="G2775" s="15" t="n">
        <x:v>16</x:v>
      </x:c>
      <x:c r="H2775" s="15" t="n">
        <x:v>22</x:v>
      </x:c>
    </x:row>
    <x:row r="2776" ht="52" customHeight="1">
      <x:c r="A2776" s="13" t="str">
        <x:v>W3-RTS18</x:v>
      </x:c>
      <x:c r="B2776" s="13" t="str">
        <x:v>Le refuge dans le souffle</x:v>
      </x:c>
      <x:c r="C2776" s="13" t="str">
        <x:v>Guerre</x:v>
      </x:c>
      <x:c r="D2776" s="13" t="str">
        <x:v>Scénarios RTS</x:v>
      </x:c>
      <x:c r="E2776" s="13" t="str">
        <x:v>Lire Guerre</x:v>
      </x:c>
      <x:c r="F2776" s="13" t="str">
        <x:v>Reconstitution documentée V4 — nouvelle rédaction V5</x:v>
      </x:c>
      <x:c r="G2776" s="15" t="n">
        <x:v>16</x:v>
      </x:c>
      <x:c r="H2776" s="15" t="n">
        <x:v>23</x:v>
      </x:c>
    </x:row>
    <x:row r="2777" ht="52" customHeight="1">
      <x:c r="A2777" s="13" t="str">
        <x:v>W3-RTS19</x:v>
      </x:c>
      <x:c r="B2777" s="13" t="str">
        <x:v>La galerie qui respire</x:v>
      </x:c>
      <x:c r="C2777" s="13" t="str">
        <x:v>Guerre</x:v>
      </x:c>
      <x:c r="D2777" s="13" t="str">
        <x:v>Scénarios RTS</x:v>
      </x:c>
      <x:c r="E2777" s="13" t="str">
        <x:v>Lire Guerre</x:v>
      </x:c>
      <x:c r="F2777" s="13" t="str">
        <x:v>Reconstitution documentée V4 — nouvelle rédaction V5</x:v>
      </x:c>
      <x:c r="G2777" s="15" t="n">
        <x:v>16</x:v>
      </x:c>
      <x:c r="H2777" s="15" t="n">
        <x:v>24</x:v>
      </x:c>
    </x:row>
    <x:row r="2778" ht="52" customHeight="1">
      <x:c r="A2778" s="13" t="str">
        <x:v>W3-RTS20</x:v>
      </x:c>
      <x:c r="B2778" s="13" t="str">
        <x:v>Le cordon dans la chaleur</x:v>
      </x:c>
      <x:c r="C2778" s="13" t="str">
        <x:v>Guerre</x:v>
      </x:c>
      <x:c r="D2778" s="13" t="str">
        <x:v>Scénarios RTS</x:v>
      </x:c>
      <x:c r="E2778" s="13" t="str">
        <x:v>Lire Guerre</x:v>
      </x:c>
      <x:c r="F2778" s="13" t="str">
        <x:v>Reconstitution documentée V4 — nouvelle rédaction V5</x:v>
      </x:c>
      <x:c r="G2778" s="15" t="n">
        <x:v>16</x:v>
      </x:c>
      <x:c r="H2778" s="15" t="n">
        <x:v>25</x:v>
      </x:c>
    </x:row>
    <x:row r="2779" ht="52" customHeight="1">
      <x:c r="A2779" s="13" t="str">
        <x:v>W3-RTS21</x:v>
      </x:c>
      <x:c r="B2779" s="13" t="str">
        <x:v>La charge entre les étages</x:v>
      </x:c>
      <x:c r="C2779" s="13" t="str">
        <x:v>Guerre</x:v>
      </x:c>
      <x:c r="D2779" s="13" t="str">
        <x:v>Scénarios RTS</x:v>
      </x:c>
      <x:c r="E2779" s="13" t="str">
        <x:v>Lire Guerre</x:v>
      </x:c>
      <x:c r="F2779" s="13" t="str">
        <x:v>Reconstitution documentée V4 — nouvelle rédaction V5</x:v>
      </x:c>
      <x:c r="G2779" s="15" t="n">
        <x:v>16</x:v>
      </x:c>
      <x:c r="H2779" s="15" t="n">
        <x:v>26</x:v>
      </x:c>
    </x:row>
    <x:row r="2780" ht="52" customHeight="1">
      <x:c r="A2780" s="13" t="str">
        <x:v>W3-RTS22</x:v>
      </x:c>
      <x:c r="B2780" s="13" t="str">
        <x:v>Le mandat au dernier palier</x:v>
      </x:c>
      <x:c r="C2780" s="13" t="str">
        <x:v>Guerre</x:v>
      </x:c>
      <x:c r="D2780" s="13" t="str">
        <x:v>Scénarios RTS</x:v>
      </x:c>
      <x:c r="E2780" s="13" t="str">
        <x:v>Lire Guerre</x:v>
      </x:c>
      <x:c r="F2780" s="13" t="str">
        <x:v>Reconstitution documentée V4 — nouvelle rédaction V5</x:v>
      </x:c>
      <x:c r="G2780" s="15" t="n">
        <x:v>16</x:v>
      </x:c>
      <x:c r="H2780" s="15" t="n">
        <x:v>27</x:v>
      </x:c>
    </x:row>
    <x:row r="2781" ht="52" customHeight="1">
      <x:c r="A2781" s="13" t="str">
        <x:v>W3-RTS23</x:v>
      </x:c>
      <x:c r="B2781" s="13" t="str">
        <x:v>L’abordage de la coque muette</x:v>
      </x:c>
      <x:c r="C2781" s="13" t="str">
        <x:v>Guerre</x:v>
      </x:c>
      <x:c r="D2781" s="13" t="str">
        <x:v>Scénarios RTS</x:v>
      </x:c>
      <x:c r="E2781" s="13" t="str">
        <x:v>Lire Guerre</x:v>
      </x:c>
      <x:c r="F2781" s="13" t="str">
        <x:v>Reconstitution documentée V4 — nouvelle rédaction V5</x:v>
      </x:c>
      <x:c r="G2781" s="15" t="n">
        <x:v>16</x:v>
      </x:c>
      <x:c r="H2781" s="15" t="n">
        <x:v>28</x:v>
      </x:c>
    </x:row>
    <x:row r="2782" ht="52" customHeight="1">
      <x:c r="A2782" s="13" t="str">
        <x:v>W3-RTS24</x:v>
      </x:c>
      <x:c r="B2782" s="13" t="str">
        <x:v>La soute des noms repris</x:v>
      </x:c>
      <x:c r="C2782" s="13" t="str">
        <x:v>Guerre</x:v>
      </x:c>
      <x:c r="D2782" s="13" t="str">
        <x:v>Scénarios RTS</x:v>
      </x:c>
      <x:c r="E2782" s="13" t="str">
        <x:v>Lire Guerre</x:v>
      </x:c>
      <x:c r="F2782" s="13" t="str">
        <x:v>Reconstitution documentée V4 — nouvelle rédaction V5</x:v>
      </x:c>
      <x:c r="G2782" s="15" t="n">
        <x:v>16</x:v>
      </x:c>
      <x:c r="H2782" s="15" t="n">
        <x:v>29</x:v>
      </x:c>
    </x:row>
    <x:row r="2783" ht="52" customHeight="1">
      <x:c r="A2783" s="13" t="str">
        <x:v>W3-R01</x:v>
      </x:c>
      <x:c r="B2783" s="13" t="str">
        <x:v>Identité d’équipe</x:v>
      </x:c>
      <x:c r="C2783" s="13" t="str">
        <x:v>Guerre</x:v>
      </x:c>
      <x:c r="D2783" s="13" t="str">
        <x:v>Règles de guerre</x:v>
      </x:c>
      <x:c r="E2783" s="13" t="str">
        <x:v>Lire Guerre</x:v>
      </x:c>
      <x:c r="F2783" s="13" t="str">
        <x:v>Reconstitution documentée V4 — nouvelle rédaction V5</x:v>
      </x:c>
      <x:c r="G2783" s="15" t="n">
        <x:v>5</x:v>
      </x:c>
      <x:c r="H2783" s="15" t="n">
        <x:v>6</x:v>
      </x:c>
    </x:row>
    <x:row r="2784" ht="52" customHeight="1">
      <x:c r="A2784" s="13" t="str">
        <x:v>W3-R02</x:v>
      </x:c>
      <x:c r="B2784" s="13" t="str">
        <x:v>Registre de résolution</x:v>
      </x:c>
      <x:c r="C2784" s="13" t="str">
        <x:v>Guerre</x:v>
      </x:c>
      <x:c r="D2784" s="13" t="str">
        <x:v>Règles de guerre</x:v>
      </x:c>
      <x:c r="E2784" s="13" t="str">
        <x:v>Lire Guerre</x:v>
      </x:c>
      <x:c r="F2784" s="13" t="str">
        <x:v>Reconstitution documentée V4 — nouvelle rédaction V5</x:v>
      </x:c>
      <x:c r="G2784" s="15" t="n">
        <x:v>5</x:v>
      </x:c>
      <x:c r="H2784" s="15" t="n">
        <x:v>7</x:v>
      </x:c>
    </x:row>
    <x:row r="2785" ht="52" customHeight="1">
      <x:c r="A2785" s="13" t="str">
        <x:v>W3-R03</x:v>
      </x:c>
      <x:c r="B2785" s="13" t="str">
        <x:v>Prise militaire</x:v>
      </x:c>
      <x:c r="C2785" s="13" t="str">
        <x:v>Guerre</x:v>
      </x:c>
      <x:c r="D2785" s="13" t="str">
        <x:v>Règles de guerre</x:v>
      </x:c>
      <x:c r="E2785" s="13" t="str">
        <x:v>Lire Guerre</x:v>
      </x:c>
      <x:c r="F2785" s="13" t="str">
        <x:v>Reconstitution documentée V4 — nouvelle rédaction V5</x:v>
      </x:c>
      <x:c r="G2785" s="15" t="n">
        <x:v>5</x:v>
      </x:c>
      <x:c r="H2785" s="15" t="n">
        <x:v>8</x:v>
      </x:c>
    </x:row>
    <x:row r="2786" ht="52" customHeight="1">
      <x:c r="A2786" s="13" t="str">
        <x:v>W3-R04</x:v>
      </x:c>
      <x:c r="B2786" s="13" t="str">
        <x:v>Occupation réelle</x:v>
      </x:c>
      <x:c r="C2786" s="13" t="str">
        <x:v>Guerre</x:v>
      </x:c>
      <x:c r="D2786" s="13" t="str">
        <x:v>Règles de guerre</x:v>
      </x:c>
      <x:c r="E2786" s="13" t="str">
        <x:v>Lire Guerre</x:v>
      </x:c>
      <x:c r="F2786" s="13" t="str">
        <x:v>Reconstitution documentée V4 — nouvelle rédaction V5</x:v>
      </x:c>
      <x:c r="G2786" s="15" t="n">
        <x:v>5</x:v>
      </x:c>
      <x:c r="H2786" s="15" t="n">
        <x:v>9</x:v>
      </x:c>
    </x:row>
    <x:row r="2787" ht="52" customHeight="1">
      <x:c r="A2787" s="13" t="str">
        <x:v>W3-R05</x:v>
      </x:c>
      <x:c r="B2787" s="13" t="str">
        <x:v>Reconnaissance distincte</x:v>
      </x:c>
      <x:c r="C2787" s="13" t="str">
        <x:v>Guerre</x:v>
      </x:c>
      <x:c r="D2787" s="13" t="str">
        <x:v>Règles de guerre</x:v>
      </x:c>
      <x:c r="E2787" s="13" t="str">
        <x:v>Lire Guerre</x:v>
      </x:c>
      <x:c r="F2787" s="13" t="str">
        <x:v>Reconstitution documentée V4 — nouvelle rédaction V5</x:v>
      </x:c>
      <x:c r="G2787" s="15" t="n">
        <x:v>5</x:v>
      </x:c>
      <x:c r="H2787" s="15" t="n">
        <x:v>10</x:v>
      </x:c>
    </x:row>
    <x:row r="2788" ht="52" customHeight="1">
      <x:c r="A2788" s="13" t="str">
        <x:v>W3-R06</x:v>
      </x:c>
      <x:c r="B2788" s="13" t="str">
        <x:v>Brouillard de guerre</x:v>
      </x:c>
      <x:c r="C2788" s="13" t="str">
        <x:v>Guerre</x:v>
      </x:c>
      <x:c r="D2788" s="13" t="str">
        <x:v>Règles de guerre</x:v>
      </x:c>
      <x:c r="E2788" s="13" t="str">
        <x:v>Lire Guerre</x:v>
      </x:c>
      <x:c r="F2788" s="13" t="str">
        <x:v>Reconstitution documentée V4 — nouvelle rédaction V5</x:v>
      </x:c>
      <x:c r="G2788" s="15" t="n">
        <x:v>5</x:v>
      </x:c>
      <x:c r="H2788" s="15" t="n">
        <x:v>11</x:v>
      </x:c>
    </x:row>
    <x:row r="2789" ht="52" customHeight="1">
      <x:c r="A2789" s="13" t="str">
        <x:v>W3-R07</x:v>
      </x:c>
      <x:c r="B2789" s="13" t="str">
        <x:v>Commandement limité</x:v>
      </x:c>
      <x:c r="C2789" s="13" t="str">
        <x:v>Guerre</x:v>
      </x:c>
      <x:c r="D2789" s="13" t="str">
        <x:v>Règles de guerre</x:v>
      </x:c>
      <x:c r="E2789" s="13" t="str">
        <x:v>Lire Guerre</x:v>
      </x:c>
      <x:c r="F2789" s="13" t="str">
        <x:v>Reconstitution documentée V4 — nouvelle rédaction V5</x:v>
      </x:c>
      <x:c r="G2789" s="15" t="n">
        <x:v>5</x:v>
      </x:c>
      <x:c r="H2789" s="15" t="n">
        <x:v>12</x:v>
      </x:c>
    </x:row>
    <x:row r="2790" ht="52" customHeight="1">
      <x:c r="A2790" s="13" t="str">
        <x:v>W3-R08</x:v>
      </x:c>
      <x:c r="B2790" s="13" t="str">
        <x:v>Stock de front</x:v>
      </x:c>
      <x:c r="C2790" s="13" t="str">
        <x:v>Guerre</x:v>
      </x:c>
      <x:c r="D2790" s="13" t="str">
        <x:v>Règles de guerre</x:v>
      </x:c>
      <x:c r="E2790" s="13" t="str">
        <x:v>Lire Guerre</x:v>
      </x:c>
      <x:c r="F2790" s="13" t="str">
        <x:v>Reconstitution documentée V4 — nouvelle rédaction V5</x:v>
      </x:c>
      <x:c r="G2790" s="15" t="n">
        <x:v>5</x:v>
      </x:c>
      <x:c r="H2790" s="15" t="n">
        <x:v>13</x:v>
      </x:c>
    </x:row>
    <x:row r="2791" ht="52" customHeight="1">
      <x:c r="A2791" s="13" t="str">
        <x:v>W3-R09</x:v>
      </x:c>
      <x:c r="B2791" s="13" t="str">
        <x:v>Chaîne logistique</x:v>
      </x:c>
      <x:c r="C2791" s="13" t="str">
        <x:v>Guerre</x:v>
      </x:c>
      <x:c r="D2791" s="13" t="str">
        <x:v>Règles de guerre</x:v>
      </x:c>
      <x:c r="E2791" s="13" t="str">
        <x:v>Lire Guerre</x:v>
      </x:c>
      <x:c r="F2791" s="13" t="str">
        <x:v>Reconstitution documentée V4 — nouvelle rédaction V5</x:v>
      </x:c>
      <x:c r="G2791" s="15" t="n">
        <x:v>5</x:v>
      </x:c>
      <x:c r="H2791" s="15" t="n">
        <x:v>14</x:v>
      </x:c>
    </x:row>
    <x:row r="2792" ht="52" customHeight="1">
      <x:c r="A2792" s="13" t="str">
        <x:v>W3-R10</x:v>
      </x:c>
      <x:c r="B2792" s="13" t="str">
        <x:v>Rationnement</x:v>
      </x:c>
      <x:c r="C2792" s="13" t="str">
        <x:v>Guerre</x:v>
      </x:c>
      <x:c r="D2792" s="13" t="str">
        <x:v>Règles de guerre</x:v>
      </x:c>
      <x:c r="E2792" s="13" t="str">
        <x:v>Lire Guerre</x:v>
      </x:c>
      <x:c r="F2792" s="13" t="str">
        <x:v>Reconstitution documentée V4 — nouvelle rédaction V5</x:v>
      </x:c>
      <x:c r="G2792" s="15" t="n">
        <x:v>5</x:v>
      </x:c>
      <x:c r="H2792" s="15" t="n">
        <x:v>15</x:v>
      </x:c>
    </x:row>
    <x:row r="2793" ht="52" customHeight="1">
      <x:c r="A2793" s="13" t="str">
        <x:v>W3-R11</x:v>
      </x:c>
      <x:c r="B2793" s="13" t="str">
        <x:v>Fatigue</x:v>
      </x:c>
      <x:c r="C2793" s="13" t="str">
        <x:v>Guerre</x:v>
      </x:c>
      <x:c r="D2793" s="13" t="str">
        <x:v>Règles de guerre</x:v>
      </x:c>
      <x:c r="E2793" s="13" t="str">
        <x:v>Lire Guerre</x:v>
      </x:c>
      <x:c r="F2793" s="13" t="str">
        <x:v>Reconstitution documentée V4 — nouvelle rédaction V5</x:v>
      </x:c>
      <x:c r="G2793" s="15" t="n">
        <x:v>5</x:v>
      </x:c>
      <x:c r="H2793" s="15" t="n">
        <x:v>16</x:v>
      </x:c>
    </x:row>
    <x:row r="2794" ht="52" customHeight="1">
      <x:c r="A2794" s="13" t="str">
        <x:v>W3-R12</x:v>
      </x:c>
      <x:c r="B2794" s="13" t="str">
        <x:v>Puissance estimée</x:v>
      </x:c>
      <x:c r="C2794" s="13" t="str">
        <x:v>Guerre</x:v>
      </x:c>
      <x:c r="D2794" s="13" t="str">
        <x:v>Règles de guerre</x:v>
      </x:c>
      <x:c r="E2794" s="13" t="str">
        <x:v>Lire Guerre</x:v>
      </x:c>
      <x:c r="F2794" s="13" t="str">
        <x:v>Reconstitution documentée V4 — nouvelle rédaction V5</x:v>
      </x:c>
      <x:c r="G2794" s="15" t="n">
        <x:v>5</x:v>
      </x:c>
      <x:c r="H2794" s="15" t="n">
        <x:v>17</x:v>
      </x:c>
    </x:row>
    <x:row r="2795" ht="52" customHeight="1">
      <x:c r="A2795" s="13" t="str">
        <x:v>W3-R13</x:v>
      </x:c>
      <x:c r="B2795" s="13" t="str">
        <x:v>XP sur objectifs</x:v>
      </x:c>
      <x:c r="C2795" s="13" t="str">
        <x:v>Guerre</x:v>
      </x:c>
      <x:c r="D2795" s="13" t="str">
        <x:v>Règles de guerre</x:v>
      </x:c>
      <x:c r="E2795" s="13" t="str">
        <x:v>Lire Guerre</x:v>
      </x:c>
      <x:c r="F2795" s="13" t="str">
        <x:v>Reconstitution documentée V4 — nouvelle rédaction V5</x:v>
      </x:c>
      <x:c r="G2795" s="15" t="n">
        <x:v>5</x:v>
      </x:c>
      <x:c r="H2795" s="15" t="n">
        <x:v>18</x:v>
      </x:c>
    </x:row>
    <x:row r="2796" ht="52" customHeight="1">
      <x:c r="A2796" s="13" t="str">
        <x:v>W3-R14</x:v>
      </x:c>
      <x:c r="B2796" s="13" t="str">
        <x:v>Spécialité exclusive</x:v>
      </x:c>
      <x:c r="C2796" s="13" t="str">
        <x:v>Guerre</x:v>
      </x:c>
      <x:c r="D2796" s="13" t="str">
        <x:v>Règles de guerre</x:v>
      </x:c>
      <x:c r="E2796" s="13" t="str">
        <x:v>Lire Guerre</x:v>
      </x:c>
      <x:c r="F2796" s="13" t="str">
        <x:v>Reconstitution documentée V4 — nouvelle rédaction V5</x:v>
      </x:c>
      <x:c r="G2796" s="15" t="n">
        <x:v>5</x:v>
      </x:c>
      <x:c r="H2796" s="15" t="n">
        <x:v>19</x:v>
      </x:c>
    </x:row>
    <x:row r="2797" ht="52" customHeight="1">
      <x:c r="A2797" s="13" t="str">
        <x:v>W3-R15</x:v>
      </x:c>
      <x:c r="B2797" s="13" t="str">
        <x:v>Effectif blessé</x:v>
      </x:c>
      <x:c r="C2797" s="13" t="str">
        <x:v>Guerre</x:v>
      </x:c>
      <x:c r="D2797" s="13" t="str">
        <x:v>Règles de guerre</x:v>
      </x:c>
      <x:c r="E2797" s="13" t="str">
        <x:v>Lire Guerre</x:v>
      </x:c>
      <x:c r="F2797" s="13" t="str">
        <x:v>Reconstitution documentée V4 — nouvelle rédaction V5</x:v>
      </x:c>
      <x:c r="G2797" s="15" t="n">
        <x:v>5</x:v>
      </x:c>
      <x:c r="H2797" s="15" t="n">
        <x:v>20</x:v>
      </x:c>
    </x:row>
    <x:row r="2798" ht="52" customHeight="1">
      <x:c r="A2798" s="13" t="str">
        <x:v>W3-R16</x:v>
      </x:c>
      <x:c r="B2798" s="13" t="str">
        <x:v>Perte définitive</x:v>
      </x:c>
      <x:c r="C2798" s="13" t="str">
        <x:v>Guerre</x:v>
      </x:c>
      <x:c r="D2798" s="13" t="str">
        <x:v>Règles de guerre</x:v>
      </x:c>
      <x:c r="E2798" s="13" t="str">
        <x:v>Lire Guerre</x:v>
      </x:c>
      <x:c r="F2798" s="13" t="str">
        <x:v>Reconstitution documentée V4 — nouvelle rédaction V5</x:v>
      </x:c>
      <x:c r="G2798" s="15" t="n">
        <x:v>5</x:v>
      </x:c>
      <x:c r="H2798" s="15" t="n">
        <x:v>21</x:v>
      </x:c>
    </x:row>
    <x:row r="2799" ht="52" customHeight="1">
      <x:c r="A2799" s="13" t="str">
        <x:v>W3-R17</x:v>
      </x:c>
      <x:c r="B2799" s="13" t="str">
        <x:v>Remplacement</x:v>
      </x:c>
      <x:c r="C2799" s="13" t="str">
        <x:v>Guerre</x:v>
      </x:c>
      <x:c r="D2799" s="13" t="str">
        <x:v>Règles de guerre</x:v>
      </x:c>
      <x:c r="E2799" s="13" t="str">
        <x:v>Lire Guerre</x:v>
      </x:c>
      <x:c r="F2799" s="13" t="str">
        <x:v>Reconstitution documentée V4 — nouvelle rédaction V5</x:v>
      </x:c>
      <x:c r="G2799" s="15" t="n">
        <x:v>5</x:v>
      </x:c>
      <x:c r="H2799" s="15" t="n">
        <x:v>22</x:v>
      </x:c>
    </x:row>
    <x:row r="2800" ht="52" customHeight="1">
      <x:c r="A2800" s="13" t="str">
        <x:v>W3-R18</x:v>
      </x:c>
      <x:c r="B2800" s="13" t="str">
        <x:v>Recrutement</x:v>
      </x:c>
      <x:c r="C2800" s="13" t="str">
        <x:v>Guerre</x:v>
      </x:c>
      <x:c r="D2800" s="13" t="str">
        <x:v>Règles de guerre</x:v>
      </x:c>
      <x:c r="E2800" s="13" t="str">
        <x:v>Lire Guerre</x:v>
      </x:c>
      <x:c r="F2800" s="13" t="str">
        <x:v>Reconstitution documentée V4 — nouvelle rédaction V5</x:v>
      </x:c>
      <x:c r="G2800" s="15" t="n">
        <x:v>5</x:v>
      </x:c>
      <x:c r="H2800" s="15" t="n">
        <x:v>23</x:v>
      </x:c>
    </x:row>
    <x:row r="2801" ht="52" customHeight="1">
      <x:c r="A2801" s="13" t="str">
        <x:v>W3-R19</x:v>
      </x:c>
      <x:c r="B2801" s="13" t="str">
        <x:v>Constructions</x:v>
      </x:c>
      <x:c r="C2801" s="13" t="str">
        <x:v>Guerre</x:v>
      </x:c>
      <x:c r="D2801" s="13" t="str">
        <x:v>Règles de guerre</x:v>
      </x:c>
      <x:c r="E2801" s="13" t="str">
        <x:v>Lire Guerre</x:v>
      </x:c>
      <x:c r="F2801" s="13" t="str">
        <x:v>Reconstitution documentée V4 — nouvelle rédaction V5</x:v>
      </x:c>
      <x:c r="G2801" s="15" t="n">
        <x:v>5</x:v>
      </x:c>
      <x:c r="H2801" s="15" t="n">
        <x:v>24</x:v>
      </x:c>
    </x:row>
    <x:row r="2802" ht="52" customHeight="1">
      <x:c r="A2802" s="13" t="str">
        <x:v>W3-R20</x:v>
      </x:c>
      <x:c r="B2802" s="13" t="str">
        <x:v>Repli</x:v>
      </x:c>
      <x:c r="C2802" s="13" t="str">
        <x:v>Guerre</x:v>
      </x:c>
      <x:c r="D2802" s="13" t="str">
        <x:v>Règles de guerre</x:v>
      </x:c>
      <x:c r="E2802" s="13" t="str">
        <x:v>Lire Guerre</x:v>
      </x:c>
      <x:c r="F2802" s="13" t="str">
        <x:v>Reconstitution documentée V4 — nouvelle rédaction V5</x:v>
      </x:c>
      <x:c r="G2802" s="15" t="n">
        <x:v>5</x:v>
      </x:c>
      <x:c r="H2802" s="15" t="n">
        <x:v>25</x:v>
      </x:c>
    </x:row>
    <x:row r="2803" ht="52" customHeight="1">
      <x:c r="A2803" s="13" t="str">
        <x:v>W3-R21</x:v>
      </x:c>
      <x:c r="B2803" s="13" t="str">
        <x:v>Réserves adverses</x:v>
      </x:c>
      <x:c r="C2803" s="13" t="str">
        <x:v>Guerre</x:v>
      </x:c>
      <x:c r="D2803" s="13" t="str">
        <x:v>Règles de guerre</x:v>
      </x:c>
      <x:c r="E2803" s="13" t="str">
        <x:v>Lire Guerre</x:v>
      </x:c>
      <x:c r="F2803" s="13" t="str">
        <x:v>Reconstitution documentée V4 — nouvelle rédaction V5</x:v>
      </x:c>
      <x:c r="G2803" s="15" t="n">
        <x:v>5</x:v>
      </x:c>
      <x:c r="H2803" s="15" t="n">
        <x:v>26</x:v>
      </x:c>
    </x:row>
    <x:row r="2804" ht="52" customHeight="1">
      <x:c r="A2804" s="13" t="str">
        <x:v>W3-R22</x:v>
      </x:c>
      <x:c r="B2804" s="13" t="str">
        <x:v>Héros et caméra</x:v>
      </x:c>
      <x:c r="C2804" s="13" t="str">
        <x:v>Guerre</x:v>
      </x:c>
      <x:c r="D2804" s="13" t="str">
        <x:v>Règles de guerre</x:v>
      </x:c>
      <x:c r="E2804" s="13" t="str">
        <x:v>Lire Guerre</x:v>
      </x:c>
      <x:c r="F2804" s="13" t="str">
        <x:v>Reconstitution documentée V4 — nouvelle rédaction V5</x:v>
      </x:c>
      <x:c r="G2804" s="15" t="n">
        <x:v>5</x:v>
      </x:c>
      <x:c r="H2804" s="15" t="n">
        <x:v>27</x:v>
      </x:c>
    </x:row>
    <x:row r="2805" ht="52" customHeight="1">
      <x:c r="A2805" s="13" t="str">
        <x:v>W3-R23</x:v>
      </x:c>
      <x:c r="B2805" s="13" t="str">
        <x:v>Objectif déjà accompli</x:v>
      </x:c>
      <x:c r="C2805" s="13" t="str">
        <x:v>Guerre</x:v>
      </x:c>
      <x:c r="D2805" s="13" t="str">
        <x:v>Règles de guerre</x:v>
      </x:c>
      <x:c r="E2805" s="13" t="str">
        <x:v>Lire Guerre</x:v>
      </x:c>
      <x:c r="F2805" s="13" t="str">
        <x:v>Reconstitution documentée V4 — nouvelle rédaction V5</x:v>
      </x:c>
      <x:c r="G2805" s="15" t="n">
        <x:v>5</x:v>
      </x:c>
      <x:c r="H2805" s="15" t="n">
        <x:v>28</x:v>
      </x:c>
    </x:row>
    <x:row r="2806" ht="52" customHeight="1">
      <x:c r="A2806" s="13" t="str">
        <x:v>W3-R24</x:v>
      </x:c>
      <x:c r="B2806" s="13" t="str">
        <x:v>Diplomatie locale</x:v>
      </x:c>
      <x:c r="C2806" s="13" t="str">
        <x:v>Guerre</x:v>
      </x:c>
      <x:c r="D2806" s="13" t="str">
        <x:v>Règles de guerre</x:v>
      </x:c>
      <x:c r="E2806" s="13" t="str">
        <x:v>Lire Guerre</x:v>
      </x:c>
      <x:c r="F2806" s="13" t="str">
        <x:v>Reconstitution documentée V4 — nouvelle rédaction V5</x:v>
      </x:c>
      <x:c r="G2806" s="15" t="n">
        <x:v>5</x:v>
      </x:c>
      <x:c r="H2806" s="15" t="n">
        <x:v>29</x:v>
      </x:c>
    </x:row>
    <x:row r="2807" ht="52" customHeight="1">
      <x:c r="A2807" s="13" t="str">
        <x:v>W3-R25</x:v>
      </x:c>
      <x:c r="B2807" s="13" t="str">
        <x:v>Guerre limitée</x:v>
      </x:c>
      <x:c r="C2807" s="13" t="str">
        <x:v>Guerre</x:v>
      </x:c>
      <x:c r="D2807" s="13" t="str">
        <x:v>Règles de guerre</x:v>
      </x:c>
      <x:c r="E2807" s="13" t="str">
        <x:v>Lire Guerre</x:v>
      </x:c>
      <x:c r="F2807" s="13" t="str">
        <x:v>Reconstitution documentée V4 — nouvelle rédaction V5</x:v>
      </x:c>
      <x:c r="G2807" s="15" t="n">
        <x:v>5</x:v>
      </x:c>
      <x:c r="H2807" s="15" t="n">
        <x:v>30</x:v>
      </x:c>
    </x:row>
    <x:row r="2808" ht="52" customHeight="1">
      <x:c r="A2808" s="13" t="str">
        <x:v>W3-R26</x:v>
      </x:c>
      <x:c r="B2808" s="13" t="str">
        <x:v>Trophées de guerre</x:v>
      </x:c>
      <x:c r="C2808" s="13" t="str">
        <x:v>Guerre</x:v>
      </x:c>
      <x:c r="D2808" s="13" t="str">
        <x:v>Règles de guerre</x:v>
      </x:c>
      <x:c r="E2808" s="13" t="str">
        <x:v>Lire Guerre</x:v>
      </x:c>
      <x:c r="F2808" s="13" t="str">
        <x:v>Reconstitution documentée V4 — nouvelle rédaction V5</x:v>
      </x:c>
      <x:c r="G2808" s="15" t="n">
        <x:v>5</x:v>
      </x:c>
      <x:c r="H2808" s="15" t="n">
        <x:v>31</x:v>
      </x:c>
    </x:row>
    <x:row r="2809" ht="52" customHeight="1">
      <x:c r="A2809" s="13" t="str">
        <x:v>W3-R27</x:v>
      </x:c>
      <x:c r="B2809" s="13" t="str">
        <x:v>Maison et conflit</x:v>
      </x:c>
      <x:c r="C2809" s="13" t="str">
        <x:v>Guerre</x:v>
      </x:c>
      <x:c r="D2809" s="13" t="str">
        <x:v>Règles de guerre</x:v>
      </x:c>
      <x:c r="E2809" s="13" t="str">
        <x:v>Lire Guerre</x:v>
      </x:c>
      <x:c r="F2809" s="13" t="str">
        <x:v>Reconstitution documentée V4 — nouvelle rédaction V5</x:v>
      </x:c>
      <x:c r="G2809" s="15" t="n">
        <x:v>5</x:v>
      </x:c>
      <x:c r="H2809" s="15" t="n">
        <x:v>32</x:v>
      </x:c>
    </x:row>
    <x:row r="2810" ht="52" customHeight="1">
      <x:c r="A2810" s="13" t="str">
        <x:v>W3-R28</x:v>
      </x:c>
      <x:c r="B2810" s="13" t="str">
        <x:v>Navire et front</x:v>
      </x:c>
      <x:c r="C2810" s="13" t="str">
        <x:v>Guerre</x:v>
      </x:c>
      <x:c r="D2810" s="13" t="str">
        <x:v>Règles de guerre</x:v>
      </x:c>
      <x:c r="E2810" s="13" t="str">
        <x:v>Lire Guerre</x:v>
      </x:c>
      <x:c r="F2810" s="13" t="str">
        <x:v>Reconstitution documentée V4 — nouvelle rédaction V5</x:v>
      </x:c>
      <x:c r="G2810" s="15" t="n">
        <x:v>5</x:v>
      </x:c>
      <x:c r="H2810" s="15" t="n">
        <x:v>33</x:v>
      </x:c>
    </x:row>
    <x:row r="2811" ht="52" customHeight="1">
      <x:c r="A2811" s="13" t="str">
        <x:v>W3-R29</x:v>
      </x:c>
      <x:c r="B2811" s="13" t="str">
        <x:v>Sauvegarde de campagne</x:v>
      </x:c>
      <x:c r="C2811" s="13" t="str">
        <x:v>Guerre</x:v>
      </x:c>
      <x:c r="D2811" s="13" t="str">
        <x:v>Règles de guerre</x:v>
      </x:c>
      <x:c r="E2811" s="13" t="str">
        <x:v>Lire Guerre</x:v>
      </x:c>
      <x:c r="F2811" s="13" t="str">
        <x:v>Reconstitution documentée V4 — nouvelle rédaction V5</x:v>
      </x:c>
      <x:c r="G2811" s="15" t="n">
        <x:v>5</x:v>
      </x:c>
      <x:c r="H2811" s="15" t="n">
        <x:v>34</x:v>
      </x:c>
    </x:row>
    <x:row r="2812" ht="52" customHeight="1">
      <x:c r="A2812" s="13" t="str">
        <x:v>W3-R30</x:v>
      </x:c>
      <x:c r="B2812" s="13" t="str">
        <x:v>Multijoueur futur</x:v>
      </x:c>
      <x:c r="C2812" s="13" t="str">
        <x:v>Guerre</x:v>
      </x:c>
      <x:c r="D2812" s="13" t="str">
        <x:v>Règles de guerre</x:v>
      </x:c>
      <x:c r="E2812" s="13" t="str">
        <x:v>Lire Guerre</x:v>
      </x:c>
      <x:c r="F2812" s="13" t="str">
        <x:v>Reconstitution documentée V4 — nouvelle rédaction V5</x:v>
      </x:c>
      <x:c r="G2812" s="15" t="n">
        <x:v>5</x:v>
      </x:c>
      <x:c r="H2812" s="15" t="n">
        <x:v>35</x:v>
      </x:c>
    </x:row>
    <x:row r="2813" ht="52" customHeight="1">
      <x:c r="A2813" s="13" t="str">
        <x:v>W3-R31</x:v>
      </x:c>
      <x:c r="B2813" s="13" t="str">
        <x:v>Warp sans effacement</x:v>
      </x:c>
      <x:c r="C2813" s="13" t="str">
        <x:v>Guerre</x:v>
      </x:c>
      <x:c r="D2813" s="13" t="str">
        <x:v>Règles de guerre</x:v>
      </x:c>
      <x:c r="E2813" s="13" t="str">
        <x:v>Lire Guerre</x:v>
      </x:c>
      <x:c r="F2813" s="13" t="str">
        <x:v>Reconstitution documentée V4 — nouvelle rédaction V5</x:v>
      </x:c>
      <x:c r="G2813" s="15" t="n">
        <x:v>5</x:v>
      </x:c>
      <x:c r="H2813" s="15" t="n">
        <x:v>36</x:v>
      </x:c>
    </x:row>
    <x:row r="2814" ht="52" customHeight="1">
      <x:c r="A2814" s="13" t="str">
        <x:v>W3-R32</x:v>
      </x:c>
      <x:c r="B2814" s="13" t="str">
        <x:v>Conclusions persistantes</x:v>
      </x:c>
      <x:c r="C2814" s="13" t="str">
        <x:v>Guerre</x:v>
      </x:c>
      <x:c r="D2814" s="13" t="str">
        <x:v>Règles de guerre</x:v>
      </x:c>
      <x:c r="E2814" s="13" t="str">
        <x:v>Lire Guerre</x:v>
      </x:c>
      <x:c r="F2814" s="13" t="str">
        <x:v>Reconstitution documentée V4 — nouvelle rédaction V5</x:v>
      </x:c>
      <x:c r="G2814" s="15" t="n">
        <x:v>5</x:v>
      </x:c>
      <x:c r="H2814" s="15" t="n">
        <x:v>37</x:v>
      </x:c>
    </x:row>
    <x:row r="2815" ht="52" customHeight="1">
      <x:c r="A2815" s="13" t="str">
        <x:v>W3-OBJ01</x:v>
      </x:c>
      <x:c r="B2815" s="13" t="str">
        <x:v>Chasse ciblée</x:v>
      </x:c>
      <x:c r="C2815" s="13" t="str">
        <x:v>Guerre</x:v>
      </x:c>
      <x:c r="D2815" s="13" t="str">
        <x:v>Objectifs militaires</x:v>
      </x:c>
      <x:c r="E2815" s="13" t="str">
        <x:v>Lire Guerre</x:v>
      </x:c>
      <x:c r="F2815" s="13" t="str">
        <x:v>Reconstitution documentée V4 — nouvelle rédaction V5</x:v>
      </x:c>
      <x:c r="G2815" s="15" t="n">
        <x:v>6</x:v>
      </x:c>
      <x:c r="H2815" s="15" t="n">
        <x:v>6</x:v>
      </x:c>
    </x:row>
    <x:row r="2816" ht="52" customHeight="1">
      <x:c r="A2816" s="13" t="str">
        <x:v>W3-OBJ02</x:v>
      </x:c>
      <x:c r="B2816" s="13" t="str">
        <x:v>Duel de seuil</x:v>
      </x:c>
      <x:c r="C2816" s="13" t="str">
        <x:v>Guerre</x:v>
      </x:c>
      <x:c r="D2816" s="13" t="str">
        <x:v>Objectifs militaires</x:v>
      </x:c>
      <x:c r="E2816" s="13" t="str">
        <x:v>Lire Guerre</x:v>
      </x:c>
      <x:c r="F2816" s="13" t="str">
        <x:v>Reconstitution documentée V4 — nouvelle rédaction V5</x:v>
      </x:c>
      <x:c r="G2816" s="15" t="n">
        <x:v>6</x:v>
      </x:c>
      <x:c r="H2816" s="15" t="n">
        <x:v>7</x:v>
      </x:c>
    </x:row>
    <x:row r="2817" ht="52" customHeight="1">
      <x:c r="A2817" s="13" t="str">
        <x:v>W3-OBJ03</x:v>
      </x:c>
      <x:c r="B2817" s="13" t="str">
        <x:v>Capture de poste</x:v>
      </x:c>
      <x:c r="C2817" s="13" t="str">
        <x:v>Guerre</x:v>
      </x:c>
      <x:c r="D2817" s="13" t="str">
        <x:v>Objectifs militaires</x:v>
      </x:c>
      <x:c r="E2817" s="13" t="str">
        <x:v>Lire Guerre</x:v>
      </x:c>
      <x:c r="F2817" s="13" t="str">
        <x:v>Reconstitution documentée V4 — nouvelle rédaction V5</x:v>
      </x:c>
      <x:c r="G2817" s="15" t="n">
        <x:v>6</x:v>
      </x:c>
      <x:c r="H2817" s="15" t="n">
        <x:v>8</x:v>
      </x:c>
    </x:row>
    <x:row r="2818" ht="52" customHeight="1">
      <x:c r="A2818" s="13" t="str">
        <x:v>W3-OBJ04</x:v>
      </x:c>
      <x:c r="B2818" s="13" t="str">
        <x:v>Extraction de personnes</x:v>
      </x:c>
      <x:c r="C2818" s="13" t="str">
        <x:v>Guerre</x:v>
      </x:c>
      <x:c r="D2818" s="13" t="str">
        <x:v>Objectifs militaires</x:v>
      </x:c>
      <x:c r="E2818" s="13" t="str">
        <x:v>Lire Guerre</x:v>
      </x:c>
      <x:c r="F2818" s="13" t="str">
        <x:v>Reconstitution documentée V4 — nouvelle rédaction V5</x:v>
      </x:c>
      <x:c r="G2818" s="15" t="n">
        <x:v>6</x:v>
      </x:c>
      <x:c r="H2818" s="15" t="n">
        <x:v>9</x:v>
      </x:c>
    </x:row>
    <x:row r="2819" ht="52" customHeight="1">
      <x:c r="A2819" s="13" t="str">
        <x:v>W3-OBJ05</x:v>
      </x:c>
      <x:c r="B2819" s="13" t="str">
        <x:v>Convoi de charge</x:v>
      </x:c>
      <x:c r="C2819" s="13" t="str">
        <x:v>Guerre</x:v>
      </x:c>
      <x:c r="D2819" s="13" t="str">
        <x:v>Objectifs militaires</x:v>
      </x:c>
      <x:c r="E2819" s="13" t="str">
        <x:v>Lire Guerre</x:v>
      </x:c>
      <x:c r="F2819" s="13" t="str">
        <x:v>Reconstitution documentée V4 — nouvelle rédaction V5</x:v>
      </x:c>
      <x:c r="G2819" s="15" t="n">
        <x:v>6</x:v>
      </x:c>
      <x:c r="H2819" s="15" t="n">
        <x:v>10</x:v>
      </x:c>
    </x:row>
    <x:row r="2820" ht="52" customHeight="1">
      <x:c r="A2820" s="13" t="str">
        <x:v>W3-OBJ06</x:v>
      </x:c>
      <x:c r="B2820" s="13" t="str">
        <x:v>Reconnaissance de route</x:v>
      </x:c>
      <x:c r="C2820" s="13" t="str">
        <x:v>Guerre</x:v>
      </x:c>
      <x:c r="D2820" s="13" t="str">
        <x:v>Objectifs militaires</x:v>
      </x:c>
      <x:c r="E2820" s="13" t="str">
        <x:v>Lire Guerre</x:v>
      </x:c>
      <x:c r="F2820" s="13" t="str">
        <x:v>Reconstitution documentée V4 — nouvelle rédaction V5</x:v>
      </x:c>
      <x:c r="G2820" s="15" t="n">
        <x:v>6</x:v>
      </x:c>
      <x:c r="H2820" s="15" t="n">
        <x:v>11</x:v>
      </x:c>
    </x:row>
    <x:row r="2821" ht="52" customHeight="1">
      <x:c r="A2821" s="13" t="str">
        <x:v>W3-OBJ07</x:v>
      </x:c>
      <x:c r="B2821" s="13" t="str">
        <x:v>Défense de travaux</x:v>
      </x:c>
      <x:c r="C2821" s="13" t="str">
        <x:v>Guerre</x:v>
      </x:c>
      <x:c r="D2821" s="13" t="str">
        <x:v>Objectifs militaires</x:v>
      </x:c>
      <x:c r="E2821" s="13" t="str">
        <x:v>Lire Guerre</x:v>
      </x:c>
      <x:c r="F2821" s="13" t="str">
        <x:v>Reconstitution documentée V4 — nouvelle rédaction V5</x:v>
      </x:c>
      <x:c r="G2821" s="15" t="n">
        <x:v>6</x:v>
      </x:c>
      <x:c r="H2821" s="15" t="n">
        <x:v>12</x:v>
      </x:c>
    </x:row>
    <x:row r="2822" ht="52" customHeight="1">
      <x:c r="A2822" s="13" t="str">
        <x:v>W3-OBJ08</x:v>
      </x:c>
      <x:c r="B2822" s="13" t="str">
        <x:v>Interception</x:v>
      </x:c>
      <x:c r="C2822" s="13" t="str">
        <x:v>Guerre</x:v>
      </x:c>
      <x:c r="D2822" s="13" t="str">
        <x:v>Objectifs militaires</x:v>
      </x:c>
      <x:c r="E2822" s="13" t="str">
        <x:v>Lire Guerre</x:v>
      </x:c>
      <x:c r="F2822" s="13" t="str">
        <x:v>Reconstitution documentée V4 — nouvelle rédaction V5</x:v>
      </x:c>
      <x:c r="G2822" s="15" t="n">
        <x:v>6</x:v>
      </x:c>
      <x:c r="H2822" s="15" t="n">
        <x:v>13</x:v>
      </x:c>
    </x:row>
    <x:row r="2823" ht="52" customHeight="1">
      <x:c r="A2823" s="13" t="str">
        <x:v>W3-OBJ09</x:v>
      </x:c>
      <x:c r="B2823" s="13" t="str">
        <x:v>Sabotage limité</x:v>
      </x:c>
      <x:c r="C2823" s="13" t="str">
        <x:v>Guerre</x:v>
      </x:c>
      <x:c r="D2823" s="13" t="str">
        <x:v>Objectifs militaires</x:v>
      </x:c>
      <x:c r="E2823" s="13" t="str">
        <x:v>Lire Guerre</x:v>
      </x:c>
      <x:c r="F2823" s="13" t="str">
        <x:v>Reconstitution documentée V4 — nouvelle rédaction V5</x:v>
      </x:c>
      <x:c r="G2823" s="15" t="n">
        <x:v>6</x:v>
      </x:c>
      <x:c r="H2823" s="15" t="n">
        <x:v>14</x:v>
      </x:c>
    </x:row>
    <x:row r="2824" ht="52" customHeight="1">
      <x:c r="A2824" s="13" t="str">
        <x:v>W3-OBJ10</x:v>
      </x:c>
      <x:c r="B2824" s="13" t="str">
        <x:v>Abordage</x:v>
      </x:c>
      <x:c r="C2824" s="13" t="str">
        <x:v>Guerre</x:v>
      </x:c>
      <x:c r="D2824" s="13" t="str">
        <x:v>Objectifs militaires</x:v>
      </x:c>
      <x:c r="E2824" s="13" t="str">
        <x:v>Lire Guerre</x:v>
      </x:c>
      <x:c r="F2824" s="13" t="str">
        <x:v>Reconstitution documentée V4 — nouvelle rédaction V5</x:v>
      </x:c>
      <x:c r="G2824" s="15" t="n">
        <x:v>6</x:v>
      </x:c>
      <x:c r="H2824" s="15" t="n">
        <x:v>15</x:v>
      </x:c>
    </x:row>
    <x:row r="2825" ht="52" customHeight="1">
      <x:c r="A2825" s="13" t="str">
        <x:v>W3-OBJ11</x:v>
      </x:c>
      <x:c r="B2825" s="13" t="str">
        <x:v>Retardement</x:v>
      </x:c>
      <x:c r="C2825" s="13" t="str">
        <x:v>Guerre</x:v>
      </x:c>
      <x:c r="D2825" s="13" t="str">
        <x:v>Objectifs militaires</x:v>
      </x:c>
      <x:c r="E2825" s="13" t="str">
        <x:v>Lire Guerre</x:v>
      </x:c>
      <x:c r="F2825" s="13" t="str">
        <x:v>Reconstitution documentée V4 — nouvelle rédaction V5</x:v>
      </x:c>
      <x:c r="G2825" s="15" t="n">
        <x:v>6</x:v>
      </x:c>
      <x:c r="H2825" s="15" t="n">
        <x:v>16</x:v>
      </x:c>
    </x:row>
    <x:row r="2826" ht="52" customHeight="1">
      <x:c r="A2826" s="13" t="str">
        <x:v>W3-OBJ12</x:v>
      </x:c>
      <x:c r="B2826" s="13" t="str">
        <x:v>Repli de garnison</x:v>
      </x:c>
      <x:c r="C2826" s="13" t="str">
        <x:v>Guerre</x:v>
      </x:c>
      <x:c r="D2826" s="13" t="str">
        <x:v>Objectifs militaires</x:v>
      </x:c>
      <x:c r="E2826" s="13" t="str">
        <x:v>Lire Guerre</x:v>
      </x:c>
      <x:c r="F2826" s="13" t="str">
        <x:v>Reconstitution documentée V4 — nouvelle rédaction V5</x:v>
      </x:c>
      <x:c r="G2826" s="15" t="n">
        <x:v>6</x:v>
      </x:c>
      <x:c r="H2826" s="15" t="n">
        <x:v>17</x:v>
      </x:c>
    </x:row>
    <x:row r="2827" ht="52" customHeight="1">
      <x:c r="A2827" s="13" t="str">
        <x:v>W3-OBJ13</x:v>
      </x:c>
      <x:c r="B2827" s="13" t="str">
        <x:v>Contournement</x:v>
      </x:c>
      <x:c r="C2827" s="13" t="str">
        <x:v>Guerre</x:v>
      </x:c>
      <x:c r="D2827" s="13" t="str">
        <x:v>Objectifs militaires</x:v>
      </x:c>
      <x:c r="E2827" s="13" t="str">
        <x:v>Lire Guerre</x:v>
      </x:c>
      <x:c r="F2827" s="13" t="str">
        <x:v>Reconstitution documentée V4 — nouvelle rédaction V5</x:v>
      </x:c>
      <x:c r="G2827" s="15" t="n">
        <x:v>6</x:v>
      </x:c>
      <x:c r="H2827" s="15" t="n">
        <x:v>18</x:v>
      </x:c>
    </x:row>
    <x:row r="2828" ht="52" customHeight="1">
      <x:c r="A2828" s="13" t="str">
        <x:v>W3-OBJ14</x:v>
      </x:c>
      <x:c r="B2828" s="13" t="str">
        <x:v>Liaison de coalition</x:v>
      </x:c>
      <x:c r="C2828" s="13" t="str">
        <x:v>Guerre</x:v>
      </x:c>
      <x:c r="D2828" s="13" t="str">
        <x:v>Objectifs militaires</x:v>
      </x:c>
      <x:c r="E2828" s="13" t="str">
        <x:v>Lire Guerre</x:v>
      </x:c>
      <x:c r="F2828" s="13" t="str">
        <x:v>Reconstitution documentée V4 — nouvelle rédaction V5</x:v>
      </x:c>
      <x:c r="G2828" s="15" t="n">
        <x:v>6</x:v>
      </x:c>
      <x:c r="H2828" s="15" t="n">
        <x:v>19</x:v>
      </x:c>
    </x:row>
    <x:row r="2829" ht="52" customHeight="1">
      <x:c r="A2829" s="13" t="str">
        <x:v>W3-OBJ15</x:v>
      </x:c>
      <x:c r="B2829" s="13" t="str">
        <x:v>Protection de témoin</x:v>
      </x:c>
      <x:c r="C2829" s="13" t="str">
        <x:v>Guerre</x:v>
      </x:c>
      <x:c r="D2829" s="13" t="str">
        <x:v>Objectifs militaires</x:v>
      </x:c>
      <x:c r="E2829" s="13" t="str">
        <x:v>Lire Guerre</x:v>
      </x:c>
      <x:c r="F2829" s="13" t="str">
        <x:v>Reconstitution documentée V4 — nouvelle rédaction V5</x:v>
      </x:c>
      <x:c r="G2829" s="15" t="n">
        <x:v>6</x:v>
      </x:c>
      <x:c r="H2829" s="15" t="n">
        <x:v>20</x:v>
      </x:c>
    </x:row>
    <x:row r="2830" ht="52" customHeight="1">
      <x:c r="A2830" s="13" t="str">
        <x:v>W3-OBJ16</x:v>
      </x:c>
      <x:c r="B2830" s="13" t="str">
        <x:v>Récupération d’équipement</x:v>
      </x:c>
      <x:c r="C2830" s="13" t="str">
        <x:v>Guerre</x:v>
      </x:c>
      <x:c r="D2830" s="13" t="str">
        <x:v>Objectifs militaires</x:v>
      </x:c>
      <x:c r="E2830" s="13" t="str">
        <x:v>Lire Guerre</x:v>
      </x:c>
      <x:c r="F2830" s="13" t="str">
        <x:v>Reconstitution documentée V4 — nouvelle rédaction V5</x:v>
      </x:c>
      <x:c r="G2830" s="15" t="n">
        <x:v>6</x:v>
      </x:c>
      <x:c r="H2830" s="15" t="n">
        <x:v>21</x:v>
      </x:c>
    </x:row>
    <x:row r="2831" ht="52" customHeight="1">
      <x:c r="A2831" s="13" t="str">
        <x:v>W3-OBJ17</x:v>
      </x:c>
      <x:c r="B2831" s="13" t="str">
        <x:v>Ouverture de corridor</x:v>
      </x:c>
      <x:c r="C2831" s="13" t="str">
        <x:v>Guerre</x:v>
      </x:c>
      <x:c r="D2831" s="13" t="str">
        <x:v>Objectifs militaires</x:v>
      </x:c>
      <x:c r="E2831" s="13" t="str">
        <x:v>Lire Guerre</x:v>
      </x:c>
      <x:c r="F2831" s="13" t="str">
        <x:v>Reconstitution documentée V4 — nouvelle rédaction V5</x:v>
      </x:c>
      <x:c r="G2831" s="15" t="n">
        <x:v>6</x:v>
      </x:c>
      <x:c r="H2831" s="15" t="n">
        <x:v>22</x:v>
      </x:c>
    </x:row>
    <x:row r="2832" ht="52" customHeight="1">
      <x:c r="A2832" s="13" t="str">
        <x:v>W3-OBJ18</x:v>
      </x:c>
      <x:c r="B2832" s="13" t="str">
        <x:v>Conclusion de front</x:v>
      </x:c>
      <x:c r="C2832" s="13" t="str">
        <x:v>Guerre</x:v>
      </x:c>
      <x:c r="D2832" s="13" t="str">
        <x:v>Objectifs militaires</x:v>
      </x:c>
      <x:c r="E2832" s="13" t="str">
        <x:v>Lire Guerre</x:v>
      </x:c>
      <x:c r="F2832" s="13" t="str">
        <x:v>Reconstitution documentée V4 — nouvelle rédaction V5</x:v>
      </x:c>
      <x:c r="G2832" s="15" t="n">
        <x:v>6</x:v>
      </x:c>
      <x:c r="H2832" s="15" t="n">
        <x:v>23</x:v>
      </x:c>
    </x:row>
    <x:row r="2833" ht="52" customHeight="1">
      <x:c r="A2833" s="13" t="str">
        <x:v>W3-DIP01</x:v>
      </x:c>
      <x:c r="B2833" s="13" t="str">
        <x:v>Passage de crête</x:v>
      </x:c>
      <x:c r="C2833" s="13" t="str">
        <x:v>Guerre</x:v>
      </x:c>
      <x:c r="D2833" s="13" t="str">
        <x:v>Diplomatie des clans</x:v>
      </x:c>
      <x:c r="E2833" s="13" t="str">
        <x:v>Lire Guerre</x:v>
      </x:c>
      <x:c r="F2833" s="13" t="str">
        <x:v>Reconstitution documentée V4 — nouvelle rédaction V5</x:v>
      </x:c>
      <x:c r="G2833" s="15" t="n">
        <x:v>8</x:v>
      </x:c>
      <x:c r="H2833" s="15" t="n">
        <x:v>6</x:v>
      </x:c>
    </x:row>
    <x:row r="2834" ht="52" customHeight="1">
      <x:c r="A2834" s="13" t="str">
        <x:v>W3-DIP02</x:v>
      </x:c>
      <x:c r="B2834" s="13" t="str">
        <x:v>Eau pendant l’assaut</x:v>
      </x:c>
      <x:c r="C2834" s="13" t="str">
        <x:v>Guerre</x:v>
      </x:c>
      <x:c r="D2834" s="13" t="str">
        <x:v>Diplomatie des clans</x:v>
      </x:c>
      <x:c r="E2834" s="13" t="str">
        <x:v>Lire Guerre</x:v>
      </x:c>
      <x:c r="F2834" s="13" t="str">
        <x:v>Reconstitution documentée V4 — nouvelle rédaction V5</x:v>
      </x:c>
      <x:c r="G2834" s="15" t="n">
        <x:v>8</x:v>
      </x:c>
      <x:c r="H2834" s="15" t="n">
        <x:v>7</x:v>
      </x:c>
    </x:row>
    <x:row r="2835" ht="52" customHeight="1">
      <x:c r="A2835" s="13" t="str">
        <x:v>W3-DIP03</x:v>
      </x:c>
      <x:c r="B2835" s="13" t="str">
        <x:v>Chasse sous la canopée</x:v>
      </x:c>
      <x:c r="C2835" s="13" t="str">
        <x:v>Guerre</x:v>
      </x:c>
      <x:c r="D2835" s="13" t="str">
        <x:v>Diplomatie des clans</x:v>
      </x:c>
      <x:c r="E2835" s="13" t="str">
        <x:v>Lire Guerre</x:v>
      </x:c>
      <x:c r="F2835" s="13" t="str">
        <x:v>Reconstitution documentée V4 — nouvelle rédaction V5</x:v>
      </x:c>
      <x:c r="G2835" s="15" t="n">
        <x:v>8</x:v>
      </x:c>
      <x:c r="H2835" s="15" t="n">
        <x:v>8</x:v>
      </x:c>
    </x:row>
    <x:row r="2836" ht="52" customHeight="1">
      <x:c r="A2836" s="13" t="str">
        <x:v>W3-DIP04</x:v>
      </x:c>
      <x:c r="B2836" s="13" t="str">
        <x:v>Halte de marée</x:v>
      </x:c>
      <x:c r="C2836" s="13" t="str">
        <x:v>Guerre</x:v>
      </x:c>
      <x:c r="D2836" s="13" t="str">
        <x:v>Diplomatie des clans</x:v>
      </x:c>
      <x:c r="E2836" s="13" t="str">
        <x:v>Lire Guerre</x:v>
      </x:c>
      <x:c r="F2836" s="13" t="str">
        <x:v>Reconstitution documentée V4 — nouvelle rédaction V5</x:v>
      </x:c>
      <x:c r="G2836" s="15" t="n">
        <x:v>8</x:v>
      </x:c>
      <x:c r="H2836" s="15" t="n">
        <x:v>9</x:v>
      </x:c>
    </x:row>
    <x:row r="2837" ht="52" customHeight="1">
      <x:c r="A2837" s="13" t="str">
        <x:v>W3-DIP05</x:v>
      </x:c>
      <x:c r="B2837" s="13" t="str">
        <x:v>Pièces pour un repli</x:v>
      </x:c>
      <x:c r="C2837" s="13" t="str">
        <x:v>Guerre</x:v>
      </x:c>
      <x:c r="D2837" s="13" t="str">
        <x:v>Diplomatie des clans</x:v>
      </x:c>
      <x:c r="E2837" s="13" t="str">
        <x:v>Lire Guerre</x:v>
      </x:c>
      <x:c r="F2837" s="13" t="str">
        <x:v>Reconstitution documentée V4 — nouvelle rédaction V5</x:v>
      </x:c>
      <x:c r="G2837" s="15" t="n">
        <x:v>8</x:v>
      </x:c>
      <x:c r="H2837" s="15" t="n">
        <x:v>10</x:v>
      </x:c>
    </x:row>
    <x:row r="2838" ht="52" customHeight="1">
      <x:c r="A2838" s="13" t="str">
        <x:v>W3-DIP06</x:v>
      </x:c>
      <x:c r="B2838" s="13" t="str">
        <x:v>Refuge avant le blizzard</x:v>
      </x:c>
      <x:c r="C2838" s="13" t="str">
        <x:v>Guerre</x:v>
      </x:c>
      <x:c r="D2838" s="13" t="str">
        <x:v>Diplomatie des clans</x:v>
      </x:c>
      <x:c r="E2838" s="13" t="str">
        <x:v>Lire Guerre</x:v>
      </x:c>
      <x:c r="F2838" s="13" t="str">
        <x:v>Reconstitution documentée V4 — nouvelle rédaction V5</x:v>
      </x:c>
      <x:c r="G2838" s="15" t="n">
        <x:v>8</x:v>
      </x:c>
      <x:c r="H2838" s="15" t="n">
        <x:v>11</x:v>
      </x:c>
    </x:row>
    <x:row r="2839" ht="52" customHeight="1">
      <x:c r="A2839" s="13" t="str">
        <x:v>W3-DIP07</x:v>
      </x:c>
      <x:c r="B2839" s="13" t="str">
        <x:v>Archive sous protection</x:v>
      </x:c>
      <x:c r="C2839" s="13" t="str">
        <x:v>Guerre</x:v>
      </x:c>
      <x:c r="D2839" s="13" t="str">
        <x:v>Diplomatie des clans</x:v>
      </x:c>
      <x:c r="E2839" s="13" t="str">
        <x:v>Lire Guerre</x:v>
      </x:c>
      <x:c r="F2839" s="13" t="str">
        <x:v>Reconstitution documentée V4 — nouvelle rédaction V5</x:v>
      </x:c>
      <x:c r="G2839" s="15" t="n">
        <x:v>8</x:v>
      </x:c>
      <x:c r="H2839" s="15" t="n">
        <x:v>12</x:v>
      </x:c>
    </x:row>
    <x:row r="2840" ht="52" customHeight="1">
      <x:c r="A2840" s="13" t="str">
        <x:v>W3-DIP08</x:v>
      </x:c>
      <x:c r="B2840" s="13" t="str">
        <x:v>Passage de quarantaine</x:v>
      </x:c>
      <x:c r="C2840" s="13" t="str">
        <x:v>Guerre</x:v>
      </x:c>
      <x:c r="D2840" s="13" t="str">
        <x:v>Diplomatie des clans</x:v>
      </x:c>
      <x:c r="E2840" s="13" t="str">
        <x:v>Lire Guerre</x:v>
      </x:c>
      <x:c r="F2840" s="13" t="str">
        <x:v>Reconstitution documentée V4 — nouvelle rédaction V5</x:v>
      </x:c>
      <x:c r="G2840" s="15" t="n">
        <x:v>8</x:v>
      </x:c>
      <x:c r="H2840" s="15" t="n">
        <x:v>13</x:v>
      </x:c>
    </x:row>
    <x:row r="2841" ht="52" customHeight="1">
      <x:c r="A2841" s="13" t="str">
        <x:v>W3-DIP09</x:v>
      </x:c>
      <x:c r="B2841" s="13" t="str">
        <x:v>Retour de coalition</x:v>
      </x:c>
      <x:c r="C2841" s="13" t="str">
        <x:v>Guerre</x:v>
      </x:c>
      <x:c r="D2841" s="13" t="str">
        <x:v>Diplomatie des clans</x:v>
      </x:c>
      <x:c r="E2841" s="13" t="str">
        <x:v>Lire Guerre</x:v>
      </x:c>
      <x:c r="F2841" s="13" t="str">
        <x:v>Reconstitution documentée V4 — nouvelle rédaction V5</x:v>
      </x:c>
      <x:c r="G2841" s="15" t="n">
        <x:v>8</x:v>
      </x:c>
      <x:c r="H2841" s="15" t="n">
        <x:v>14</x:v>
      </x:c>
    </x:row>
    <x:row r="2842" ht="52" customHeight="1">
      <x:c r="A2842" s="13" t="str">
        <x:v>W3-DIP10</x:v>
      </x:c>
      <x:c r="B2842" s="13" t="str">
        <x:v>Trophée à plusieurs voix</x:v>
      </x:c>
      <x:c r="C2842" s="13" t="str">
        <x:v>Guerre</x:v>
      </x:c>
      <x:c r="D2842" s="13" t="str">
        <x:v>Diplomatie des clans</x:v>
      </x:c>
      <x:c r="E2842" s="13" t="str">
        <x:v>Lire Guerre</x:v>
      </x:c>
      <x:c r="F2842" s="13" t="str">
        <x:v>Reconstitution documentée V4 — nouvelle rédaction V5</x:v>
      </x:c>
      <x:c r="G2842" s="15" t="n">
        <x:v>8</x:v>
      </x:c>
      <x:c r="H2842" s="15" t="n">
        <x:v>15</x:v>
      </x:c>
    </x:row>
    <x:row r="2843" ht="52" customHeight="1">
      <x:c r="A2843" s="13" t="str">
        <x:v>W3-DIP11</x:v>
      </x:c>
      <x:c r="B2843" s="13" t="str">
        <x:v>Défense de forge</x:v>
      </x:c>
      <x:c r="C2843" s="13" t="str">
        <x:v>Guerre</x:v>
      </x:c>
      <x:c r="D2843" s="13" t="str">
        <x:v>Diplomatie des clans</x:v>
      </x:c>
      <x:c r="E2843" s="13" t="str">
        <x:v>Lire Guerre</x:v>
      </x:c>
      <x:c r="F2843" s="13" t="str">
        <x:v>Reconstitution documentée V4 — nouvelle rédaction V5</x:v>
      </x:c>
      <x:c r="G2843" s="15" t="n">
        <x:v>8</x:v>
      </x:c>
      <x:c r="H2843" s="15" t="n">
        <x:v>16</x:v>
      </x:c>
    </x:row>
    <x:row r="2844" ht="52" customHeight="1">
      <x:c r="A2844" s="13" t="str">
        <x:v>W3-DIP12</x:v>
      </x:c>
      <x:c r="B2844" s="13" t="str">
        <x:v>Duel de commandants</x:v>
      </x:c>
      <x:c r="C2844" s="13" t="str">
        <x:v>Guerre</x:v>
      </x:c>
      <x:c r="D2844" s="13" t="str">
        <x:v>Diplomatie des clans</x:v>
      </x:c>
      <x:c r="E2844" s="13" t="str">
        <x:v>Lire Guerre</x:v>
      </x:c>
      <x:c r="F2844" s="13" t="str">
        <x:v>Reconstitution documentée V4 — nouvelle rédaction V5</x:v>
      </x:c>
      <x:c r="G2844" s="15" t="n">
        <x:v>8</x:v>
      </x:c>
      <x:c r="H2844" s="15" t="n">
        <x:v>17</x:v>
      </x:c>
    </x:row>
    <x:row r="2845" ht="52" customHeight="1">
      <x:c r="A2845" s="13" t="str">
        <x:v>W3-DIP13</x:v>
      </x:c>
      <x:c r="B2845" s="13" t="str">
        <x:v>Neutralité d’un atelier</x:v>
      </x:c>
      <x:c r="C2845" s="13" t="str">
        <x:v>Guerre</x:v>
      </x:c>
      <x:c r="D2845" s="13" t="str">
        <x:v>Diplomatie des clans</x:v>
      </x:c>
      <x:c r="E2845" s="13" t="str">
        <x:v>Lire Guerre</x:v>
      </x:c>
      <x:c r="F2845" s="13" t="str">
        <x:v>Reconstitution documentée V4 — nouvelle rédaction V5</x:v>
      </x:c>
      <x:c r="G2845" s="15" t="n">
        <x:v>8</x:v>
      </x:c>
      <x:c r="H2845" s="15" t="n">
        <x:v>18</x:v>
      </x:c>
    </x:row>
    <x:row r="2846" ht="52" customHeight="1">
      <x:c r="A2846" s="13" t="str">
        <x:v>W3-DIP14</x:v>
      </x:c>
      <x:c r="B2846" s="13" t="str">
        <x:v>Trêve de récupération</x:v>
      </x:c>
      <x:c r="C2846" s="13" t="str">
        <x:v>Guerre</x:v>
      </x:c>
      <x:c r="D2846" s="13" t="str">
        <x:v>Diplomatie des clans</x:v>
      </x:c>
      <x:c r="E2846" s="13" t="str">
        <x:v>Lire Guerre</x:v>
      </x:c>
      <x:c r="F2846" s="13" t="str">
        <x:v>Reconstitution documentée V4 — nouvelle rédaction V5</x:v>
      </x:c>
      <x:c r="G2846" s="15" t="n">
        <x:v>8</x:v>
      </x:c>
      <x:c r="H2846" s="15" t="n">
        <x:v>19</x:v>
      </x:c>
    </x:row>
    <x:row r="2847" ht="52" customHeight="1">
      <x:c r="A2847" s="13" t="str">
        <x:v>W3-DIP15</x:v>
      </x:c>
      <x:c r="B2847" s="13" t="str">
        <x:v>Renseignement à vérifier</x:v>
      </x:c>
      <x:c r="C2847" s="13" t="str">
        <x:v>Guerre</x:v>
      </x:c>
      <x:c r="D2847" s="13" t="str">
        <x:v>Diplomatie des clans</x:v>
      </x:c>
      <x:c r="E2847" s="13" t="str">
        <x:v>Lire Guerre</x:v>
      </x:c>
      <x:c r="F2847" s="13" t="str">
        <x:v>Reconstitution documentée V4 — nouvelle rédaction V5</x:v>
      </x:c>
      <x:c r="G2847" s="15" t="n">
        <x:v>8</x:v>
      </x:c>
      <x:c r="H2847" s="15" t="n">
        <x:v>20</x:v>
      </x:c>
    </x:row>
    <x:row r="2848" ht="52" customHeight="1">
      <x:c r="A2848" s="13" t="str">
        <x:v>W3-DIP16</x:v>
      </x:c>
      <x:c r="B2848" s="13" t="str">
        <x:v>Coalition sans annexion</x:v>
      </x:c>
      <x:c r="C2848" s="13" t="str">
        <x:v>Guerre</x:v>
      </x:c>
      <x:c r="D2848" s="13" t="str">
        <x:v>Diplomatie des clans</x:v>
      </x:c>
      <x:c r="E2848" s="13" t="str">
        <x:v>Lire Guerre</x:v>
      </x:c>
      <x:c r="F2848" s="13" t="str">
        <x:v>Reconstitution documentée V4 — nouvelle rédaction V5</x:v>
      </x:c>
      <x:c r="G2848" s="15" t="n">
        <x:v>8</x:v>
      </x:c>
      <x:c r="H2848" s="15" t="n">
        <x:v>21</x:v>
      </x:c>
    </x:row>
    <x:row r="2849" ht="52" customHeight="1">
      <x:c r="A2849" s="13" t="str">
        <x:v>W3-DIP17</x:v>
      </x:c>
      <x:c r="B2849" s="13" t="str">
        <x:v>Réserve disputée</x:v>
      </x:c>
      <x:c r="C2849" s="13" t="str">
        <x:v>Guerre</x:v>
      </x:c>
      <x:c r="D2849" s="13" t="str">
        <x:v>Diplomatie des clans</x:v>
      </x:c>
      <x:c r="E2849" s="13" t="str">
        <x:v>Lire Guerre</x:v>
      </x:c>
      <x:c r="F2849" s="13" t="str">
        <x:v>Reconstitution documentée V4 — nouvelle rédaction V5</x:v>
      </x:c>
      <x:c r="G2849" s="15" t="n">
        <x:v>8</x:v>
      </x:c>
      <x:c r="H2849" s="15" t="n">
        <x:v>22</x:v>
      </x:c>
    </x:row>
    <x:row r="2850" ht="52" customHeight="1">
      <x:c r="A2850" s="13" t="str">
        <x:v>W3-DIP18</x:v>
      </x:c>
      <x:c r="B2850" s="13" t="str">
        <x:v>Départ d’un allié</x:v>
      </x:c>
      <x:c r="C2850" s="13" t="str">
        <x:v>Guerre</x:v>
      </x:c>
      <x:c r="D2850" s="13" t="str">
        <x:v>Diplomatie des clans</x:v>
      </x:c>
      <x:c r="E2850" s="13" t="str">
        <x:v>Lire Guerre</x:v>
      </x:c>
      <x:c r="F2850" s="13" t="str">
        <x:v>Reconstitution documentée V4 — nouvelle rédaction V5</x:v>
      </x:c>
      <x:c r="G2850" s="15" t="n">
        <x:v>8</x:v>
      </x:c>
      <x:c r="H2850" s="15" t="n">
        <x:v>23</x:v>
      </x:c>
    </x:row>
    <x:row r="2851" ht="52" customHeight="1">
      <x:c r="A2851" s="13" t="str">
        <x:v>W5-EV01</x:v>
      </x:c>
      <x:c r="B2851" s="13" t="str">
        <x:v>La prise arrachée</x:v>
      </x:c>
      <x:c r="C2851" s="13" t="str">
        <x:v>Guerre</x:v>
      </x:c>
      <x:c r="D2851" s="13" t="str">
        <x:v>V5 Événements territoriaux</x:v>
      </x:c>
      <x:c r="E2851" s="13" t="str">
        <x:v>Lire Guerre</x:v>
      </x:c>
      <x:c r="F2851" s="13" t="str">
        <x:v>Extension V5</x:v>
      </x:c>
      <x:c r="G2851" s="15" t="n">
        <x:v>14</x:v>
      </x:c>
      <x:c r="H2851" s="15" t="n">
        <x:v>6</x:v>
      </x:c>
    </x:row>
    <x:row r="2852" ht="52" customHeight="1">
      <x:c r="A2852" s="13" t="str">
        <x:v>W5-EV02</x:v>
      </x:c>
      <x:c r="B2852" s="13" t="str">
        <x:v>L’observateur trop visible</x:v>
      </x:c>
      <x:c r="C2852" s="13" t="str">
        <x:v>Guerre</x:v>
      </x:c>
      <x:c r="D2852" s="13" t="str">
        <x:v>V5 Événements territoriaux</x:v>
      </x:c>
      <x:c r="E2852" s="13" t="str">
        <x:v>Lire Guerre</x:v>
      </x:c>
      <x:c r="F2852" s="13" t="str">
        <x:v>Extension V5</x:v>
      </x:c>
      <x:c r="G2852" s="15" t="n">
        <x:v>14</x:v>
      </x:c>
      <x:c r="H2852" s="15" t="n">
        <x:v>7</x:v>
      </x:c>
    </x:row>
    <x:row r="2853" ht="52" customHeight="1">
      <x:c r="A2853" s="13" t="str">
        <x:v>W5-EV03</x:v>
      </x:c>
      <x:c r="B2853" s="13" t="str">
        <x:v>Le défi de la gorge</x:v>
      </x:c>
      <x:c r="C2853" s="13" t="str">
        <x:v>Guerre</x:v>
      </x:c>
      <x:c r="D2853" s="13" t="str">
        <x:v>V5 Événements territoriaux</x:v>
      </x:c>
      <x:c r="E2853" s="13" t="str">
        <x:v>Lire Guerre</x:v>
      </x:c>
      <x:c r="F2853" s="13" t="str">
        <x:v>Extension V5</x:v>
      </x:c>
      <x:c r="G2853" s="15" t="n">
        <x:v>14</x:v>
      </x:c>
      <x:c r="H2853" s="15" t="n">
        <x:v>8</x:v>
      </x:c>
    </x:row>
    <x:row r="2854" ht="52" customHeight="1">
      <x:c r="A2854" s="13" t="str">
        <x:v>W5-EV04</x:v>
      </x:c>
      <x:c r="B2854" s="13" t="str">
        <x:v>Le messager à bout de souffle</x:v>
      </x:c>
      <x:c r="C2854" s="13" t="str">
        <x:v>Guerre</x:v>
      </x:c>
      <x:c r="D2854" s="13" t="str">
        <x:v>V5 Événements territoriaux</x:v>
      </x:c>
      <x:c r="E2854" s="13" t="str">
        <x:v>Lire Guerre</x:v>
      </x:c>
      <x:c r="F2854" s="13" t="str">
        <x:v>Extension V5</x:v>
      </x:c>
      <x:c r="G2854" s="15" t="n">
        <x:v>14</x:v>
      </x:c>
      <x:c r="H2854" s="15" t="n">
        <x:v>9</x:v>
      </x:c>
    </x:row>
    <x:row r="2855" ht="52" customHeight="1">
      <x:c r="A2855" s="13" t="str">
        <x:v>W5-EV05</x:v>
      </x:c>
      <x:c r="B2855" s="13" t="str">
        <x:v>Le nid sous le poste</x:v>
      </x:c>
      <x:c r="C2855" s="13" t="str">
        <x:v>Guerre</x:v>
      </x:c>
      <x:c r="D2855" s="13" t="str">
        <x:v>V5 Événements territoriaux</x:v>
      </x:c>
      <x:c r="E2855" s="13" t="str">
        <x:v>Lire Guerre</x:v>
      </x:c>
      <x:c r="F2855" s="13" t="str">
        <x:v>Extension V5</x:v>
      </x:c>
      <x:c r="G2855" s="15" t="n">
        <x:v>14</x:v>
      </x:c>
      <x:c r="H2855" s="15" t="n">
        <x:v>10</x:v>
      </x:c>
    </x:row>
    <x:row r="2856" ht="52" customHeight="1">
      <x:c r="A2856" s="13" t="str">
        <x:v>W5-EV06</x:v>
      </x:c>
      <x:c r="B2856" s="13" t="str">
        <x:v>Le signal du rival</x:v>
      </x:c>
      <x:c r="C2856" s="13" t="str">
        <x:v>Guerre</x:v>
      </x:c>
      <x:c r="D2856" s="13" t="str">
        <x:v>V5 Événements territoriaux</x:v>
      </x:c>
      <x:c r="E2856" s="13" t="str">
        <x:v>Lire Guerre</x:v>
      </x:c>
      <x:c r="F2856" s="13" t="str">
        <x:v>Extension V5</x:v>
      </x:c>
      <x:c r="G2856" s="15" t="n">
        <x:v>14</x:v>
      </x:c>
      <x:c r="H2856" s="15" t="n">
        <x:v>11</x:v>
      </x:c>
    </x:row>
    <x:row r="2857" ht="52" customHeight="1">
      <x:c r="A2857" s="13" t="str">
        <x:v>W5-EV07</x:v>
      </x:c>
      <x:c r="B2857" s="13" t="str">
        <x:v>Vapeur sur les filtres</x:v>
      </x:c>
      <x:c r="C2857" s="13" t="str">
        <x:v>Guerre</x:v>
      </x:c>
      <x:c r="D2857" s="13" t="str">
        <x:v>V5 Événements territoriaux</x:v>
      </x:c>
      <x:c r="E2857" s="13" t="str">
        <x:v>Lire Guerre</x:v>
      </x:c>
      <x:c r="F2857" s="13" t="str">
        <x:v>Extension V5</x:v>
      </x:c>
      <x:c r="G2857" s="15" t="n">
        <x:v>14</x:v>
      </x:c>
      <x:c r="H2857" s="15" t="n">
        <x:v>12</x:v>
      </x:c>
    </x:row>
    <x:row r="2858" ht="52" customHeight="1">
      <x:c r="A2858" s="13" t="str">
        <x:v>W5-EV08</x:v>
      </x:c>
      <x:c r="B2858" s="13" t="str">
        <x:v>Une caisse qui flotte</x:v>
      </x:c>
      <x:c r="C2858" s="13" t="str">
        <x:v>Guerre</x:v>
      </x:c>
      <x:c r="D2858" s="13" t="str">
        <x:v>V5 Événements territoriaux</x:v>
      </x:c>
      <x:c r="E2858" s="13" t="str">
        <x:v>Lire Guerre</x:v>
      </x:c>
      <x:c r="F2858" s="13" t="str">
        <x:v>Extension V5</x:v>
      </x:c>
      <x:c r="G2858" s="15" t="n">
        <x:v>14</x:v>
      </x:c>
      <x:c r="H2858" s="15" t="n">
        <x:v>13</x:v>
      </x:c>
    </x:row>
    <x:row r="2859" ht="52" customHeight="1">
      <x:c r="A2859" s="13" t="str">
        <x:v>W5-EV09</x:v>
      </x:c>
      <x:c r="B2859" s="13" t="str">
        <x:v>Les porteurs sous le pont</x:v>
      </x:c>
      <x:c r="C2859" s="13" t="str">
        <x:v>Guerre</x:v>
      </x:c>
      <x:c r="D2859" s="13" t="str">
        <x:v>V5 Événements territoriaux</x:v>
      </x:c>
      <x:c r="E2859" s="13" t="str">
        <x:v>Lire Guerre</x:v>
      </x:c>
      <x:c r="F2859" s="13" t="str">
        <x:v>Extension V5</x:v>
      </x:c>
      <x:c r="G2859" s="15" t="n">
        <x:v>14</x:v>
      </x:c>
      <x:c r="H2859" s="15" t="n">
        <x:v>14</x:v>
      </x:c>
    </x:row>
    <x:row r="2860" ht="52" customHeight="1">
      <x:c r="A2860" s="13" t="str">
        <x:v>W5-EV10</x:v>
      </x:c>
      <x:c r="B2860" s="13" t="str">
        <x:v>Le bassin partagé</x:v>
      </x:c>
      <x:c r="C2860" s="13" t="str">
        <x:v>Guerre</x:v>
      </x:c>
      <x:c r="D2860" s="13" t="str">
        <x:v>V5 Événements territoriaux</x:v>
      </x:c>
      <x:c r="E2860" s="13" t="str">
        <x:v>Lire Guerre</x:v>
      </x:c>
      <x:c r="F2860" s="13" t="str">
        <x:v>Extension V5</x:v>
      </x:c>
      <x:c r="G2860" s="15" t="n">
        <x:v>14</x:v>
      </x:c>
      <x:c r="H2860" s="15" t="n">
        <x:v>15</x:v>
      </x:c>
    </x:row>
    <x:row r="2861" ht="52" customHeight="1">
      <x:c r="A2861" s="13" t="str">
        <x:v>W5-EV11</x:v>
      </x:c>
      <x:c r="B2861" s="13" t="str">
        <x:v>La nuit des reflets</x:v>
      </x:c>
      <x:c r="C2861" s="13" t="str">
        <x:v>Guerre</x:v>
      </x:c>
      <x:c r="D2861" s="13" t="str">
        <x:v>V5 Événements territoriaux</x:v>
      </x:c>
      <x:c r="E2861" s="13" t="str">
        <x:v>Lire Guerre</x:v>
      </x:c>
      <x:c r="F2861" s="13" t="str">
        <x:v>Extension V5</x:v>
      </x:c>
      <x:c r="G2861" s="15" t="n">
        <x:v>14</x:v>
      </x:c>
      <x:c r="H2861" s="15" t="n">
        <x:v>16</x:v>
      </x:c>
    </x:row>
    <x:row r="2862" ht="52" customHeight="1">
      <x:c r="A2862" s="13" t="str">
        <x:v>W5-EV12</x:v>
      </x:c>
      <x:c r="B2862" s="13" t="str">
        <x:v>Les pièces du filtre rival</x:v>
      </x:c>
      <x:c r="C2862" s="13" t="str">
        <x:v>Guerre</x:v>
      </x:c>
      <x:c r="D2862" s="13" t="str">
        <x:v>V5 Événements territoriaux</x:v>
      </x:c>
      <x:c r="E2862" s="13" t="str">
        <x:v>Lire Guerre</x:v>
      </x:c>
      <x:c r="F2862" s="13" t="str">
        <x:v>Extension V5</x:v>
      </x:c>
      <x:c r="G2862" s="15" t="n">
        <x:v>14</x:v>
      </x:c>
      <x:c r="H2862" s="15" t="n">
        <x:v>17</x:v>
      </x:c>
    </x:row>
    <x:row r="2863" ht="52" customHeight="1">
      <x:c r="A2863" s="13" t="str">
        <x:v>W5-EV13</x:v>
      </x:c>
      <x:c r="B2863" s="13" t="str">
        <x:v>La passerelle fatiguée</x:v>
      </x:c>
      <x:c r="C2863" s="13" t="str">
        <x:v>Guerre</x:v>
      </x:c>
      <x:c r="D2863" s="13" t="str">
        <x:v>V5 Événements territoriaux</x:v>
      </x:c>
      <x:c r="E2863" s="13" t="str">
        <x:v>Lire Guerre</x:v>
      </x:c>
      <x:c r="F2863" s="13" t="str">
        <x:v>Extension V5</x:v>
      </x:c>
      <x:c r="G2863" s="15" t="n">
        <x:v>14</x:v>
      </x:c>
      <x:c r="H2863" s="15" t="n">
        <x:v>18</x:v>
      </x:c>
    </x:row>
    <x:row r="2864" ht="52" customHeight="1">
      <x:c r="A2864" s="13" t="str">
        <x:v>W5-EV14</x:v>
      </x:c>
      <x:c r="B2864" s="13" t="str">
        <x:v>La proie quitte la cime</x:v>
      </x:c>
      <x:c r="C2864" s="13" t="str">
        <x:v>Guerre</x:v>
      </x:c>
      <x:c r="D2864" s="13" t="str">
        <x:v>V5 Événements territoriaux</x:v>
      </x:c>
      <x:c r="E2864" s="13" t="str">
        <x:v>Lire Guerre</x:v>
      </x:c>
      <x:c r="F2864" s="13" t="str">
        <x:v>Extension V5</x:v>
      </x:c>
      <x:c r="G2864" s="15" t="n">
        <x:v>14</x:v>
      </x:c>
      <x:c r="H2864" s="15" t="n">
        <x:v>19</x:v>
      </x:c>
    </x:row>
    <x:row r="2865" ht="52" customHeight="1">
      <x:c r="A2865" s="13" t="str">
        <x:v>W5-EV15</x:v>
      </x:c>
      <x:c r="B2865" s="13" t="str">
        <x:v>Le piège d’un allié</x:v>
      </x:c>
      <x:c r="C2865" s="13" t="str">
        <x:v>Guerre</x:v>
      </x:c>
      <x:c r="D2865" s="13" t="str">
        <x:v>V5 Événements territoriaux</x:v>
      </x:c>
      <x:c r="E2865" s="13" t="str">
        <x:v>Lire Guerre</x:v>
      </x:c>
      <x:c r="F2865" s="13" t="str">
        <x:v>Extension V5</x:v>
      </x:c>
      <x:c r="G2865" s="15" t="n">
        <x:v>14</x:v>
      </x:c>
      <x:c r="H2865" s="15" t="n">
        <x:v>20</x:v>
      </x:c>
    </x:row>
    <x:row r="2866" ht="52" customHeight="1">
      <x:c r="A2866" s="13" t="str">
        <x:v>W5-EV16</x:v>
      </x:c>
      <x:c r="B2866" s="13" t="str">
        <x:v>La branche du guetteur</x:v>
      </x:c>
      <x:c r="C2866" s="13" t="str">
        <x:v>Guerre</x:v>
      </x:c>
      <x:c r="D2866" s="13" t="str">
        <x:v>V5 Événements territoriaux</x:v>
      </x:c>
      <x:c r="E2866" s="13" t="str">
        <x:v>Lire Guerre</x:v>
      </x:c>
      <x:c r="F2866" s="13" t="str">
        <x:v>Extension V5</x:v>
      </x:c>
      <x:c r="G2866" s="15" t="n">
        <x:v>14</x:v>
      </x:c>
      <x:c r="H2866" s="15" t="n">
        <x:v>21</x:v>
      </x:c>
    </x:row>
    <x:row r="2867" ht="52" customHeight="1">
      <x:c r="A2867" s="13" t="str">
        <x:v>W5-EV17</x:v>
      </x:c>
      <x:c r="B2867" s="13" t="str">
        <x:v>Le signal imité</x:v>
      </x:c>
      <x:c r="C2867" s="13" t="str">
        <x:v>Guerre</x:v>
      </x:c>
      <x:c r="D2867" s="13" t="str">
        <x:v>V5 Événements territoriaux</x:v>
      </x:c>
      <x:c r="E2867" s="13" t="str">
        <x:v>Lire Guerre</x:v>
      </x:c>
      <x:c r="F2867" s="13" t="str">
        <x:v>Extension V5</x:v>
      </x:c>
      <x:c r="G2867" s="15" t="n">
        <x:v>14</x:v>
      </x:c>
      <x:c r="H2867" s="15" t="n">
        <x:v>22</x:v>
      </x:c>
    </x:row>
    <x:row r="2868" ht="52" customHeight="1">
      <x:c r="A2868" s="13" t="str">
        <x:v>W5-EV18</x:v>
      </x:c>
      <x:c r="B2868" s="13" t="str">
        <x:v>Les racines après la pluie</x:v>
      </x:c>
      <x:c r="C2868" s="13" t="str">
        <x:v>Guerre</x:v>
      </x:c>
      <x:c r="D2868" s="13" t="str">
        <x:v>V5 Événements territoriaux</x:v>
      </x:c>
      <x:c r="E2868" s="13" t="str">
        <x:v>Lire Guerre</x:v>
      </x:c>
      <x:c r="F2868" s="13" t="str">
        <x:v>Extension V5</x:v>
      </x:c>
      <x:c r="G2868" s="15" t="n">
        <x:v>14</x:v>
      </x:c>
      <x:c r="H2868" s="15" t="n">
        <x:v>23</x:v>
      </x:c>
    </x:row>
    <x:row r="2869" ht="52" customHeight="1">
      <x:c r="A2869" s="13" t="str">
        <x:v>W5-EV19</x:v>
      </x:c>
      <x:c r="B2869" s="13" t="str">
        <x:v>Le courant retourne</x:v>
      </x:c>
      <x:c r="C2869" s="13" t="str">
        <x:v>Guerre</x:v>
      </x:c>
      <x:c r="D2869" s="13" t="str">
        <x:v>V5 Événements territoriaux</x:v>
      </x:c>
      <x:c r="E2869" s="13" t="str">
        <x:v>Lire Guerre</x:v>
      </x:c>
      <x:c r="F2869" s="13" t="str">
        <x:v>Extension V5</x:v>
      </x:c>
      <x:c r="G2869" s="15" t="n">
        <x:v>14</x:v>
      </x:c>
      <x:c r="H2869" s="15" t="n">
        <x:v>24</x:v>
      </x:c>
    </x:row>
    <x:row r="2870" ht="52" customHeight="1">
      <x:c r="A2870" s="13" t="str">
        <x:v>W5-EV20</x:v>
      </x:c>
      <x:c r="B2870" s="13" t="str">
        <x:v>Une lanterne sans réponse</x:v>
      </x:c>
      <x:c r="C2870" s="13" t="str">
        <x:v>Guerre</x:v>
      </x:c>
      <x:c r="D2870" s="13" t="str">
        <x:v>V5 Événements territoriaux</x:v>
      </x:c>
      <x:c r="E2870" s="13" t="str">
        <x:v>Lire Guerre</x:v>
      </x:c>
      <x:c r="F2870" s="13" t="str">
        <x:v>Extension V5</x:v>
      </x:c>
      <x:c r="G2870" s="15" t="n">
        <x:v>14</x:v>
      </x:c>
      <x:c r="H2870" s="15" t="n">
        <x:v>25</x:v>
      </x:c>
    </x:row>
    <x:row r="2871" ht="52" customHeight="1">
      <x:c r="A2871" s="13" t="str">
        <x:v>W5-EV21</x:v>
      </x:c>
      <x:c r="B2871" s="13" t="str">
        <x:v>Le ponton déplacé</x:v>
      </x:c>
      <x:c r="C2871" s="13" t="str">
        <x:v>Guerre</x:v>
      </x:c>
      <x:c r="D2871" s="13" t="str">
        <x:v>V5 Événements territoriaux</x:v>
      </x:c>
      <x:c r="E2871" s="13" t="str">
        <x:v>Lire Guerre</x:v>
      </x:c>
      <x:c r="F2871" s="13" t="str">
        <x:v>Extension V5</x:v>
      </x:c>
      <x:c r="G2871" s="15" t="n">
        <x:v>14</x:v>
      </x:c>
      <x:c r="H2871" s="15" t="n">
        <x:v>26</x:v>
      </x:c>
    </x:row>
    <x:row r="2872" ht="52" customHeight="1">
      <x:c r="A2872" s="13" t="str">
        <x:v>W5-EV22</x:v>
      </x:c>
      <x:c r="B2872" s="13" t="str">
        <x:v>Les marques dans la vase</x:v>
      </x:c>
      <x:c r="C2872" s="13" t="str">
        <x:v>Guerre</x:v>
      </x:c>
      <x:c r="D2872" s="13" t="str">
        <x:v>V5 Événements territoriaux</x:v>
      </x:c>
      <x:c r="E2872" s="13" t="str">
        <x:v>Lire Guerre</x:v>
      </x:c>
      <x:c r="F2872" s="13" t="str">
        <x:v>Extension V5</x:v>
      </x:c>
      <x:c r="G2872" s="15" t="n">
        <x:v>14</x:v>
      </x:c>
      <x:c r="H2872" s="15" t="n">
        <x:v>27</x:v>
      </x:c>
    </x:row>
    <x:row r="2873" ht="52" customHeight="1">
      <x:c r="A2873" s="13" t="str">
        <x:v>W5-EV23</x:v>
      </x:c>
      <x:c r="B2873" s="13" t="str">
        <x:v>Le quai des habitants</x:v>
      </x:c>
      <x:c r="C2873" s="13" t="str">
        <x:v>Guerre</x:v>
      </x:c>
      <x:c r="D2873" s="13" t="str">
        <x:v>V5 Événements territoriaux</x:v>
      </x:c>
      <x:c r="E2873" s="13" t="str">
        <x:v>Lire Guerre</x:v>
      </x:c>
      <x:c r="F2873" s="13" t="str">
        <x:v>Extension V5</x:v>
      </x:c>
      <x:c r="G2873" s="15" t="n">
        <x:v>14</x:v>
      </x:c>
      <x:c r="H2873" s="15" t="n">
        <x:v>28</x:v>
      </x:c>
    </x:row>
    <x:row r="2874" ht="52" customHeight="1">
      <x:c r="A2874" s="13" t="str">
        <x:v>W5-EV24</x:v>
      </x:c>
      <x:c r="B2874" s="13" t="str">
        <x:v>La bête sous les pilotis</x:v>
      </x:c>
      <x:c r="C2874" s="13" t="str">
        <x:v>Guerre</x:v>
      </x:c>
      <x:c r="D2874" s="13" t="str">
        <x:v>V5 Événements territoriaux</x:v>
      </x:c>
      <x:c r="E2874" s="13" t="str">
        <x:v>Lire Guerre</x:v>
      </x:c>
      <x:c r="F2874" s="13" t="str">
        <x:v>Extension V5</x:v>
      </x:c>
      <x:c r="G2874" s="15" t="n">
        <x:v>14</x:v>
      </x:c>
      <x:c r="H2874" s="15" t="n">
        <x:v>29</x:v>
      </x:c>
    </x:row>
    <x:row r="2875" ht="52" customHeight="1">
      <x:c r="A2875" s="13" t="str">
        <x:v>W5-EV25</x:v>
      </x:c>
      <x:c r="B2875" s="13" t="str">
        <x:v>La chaîne fissurée</x:v>
      </x:c>
      <x:c r="C2875" s="13" t="str">
        <x:v>Guerre</x:v>
      </x:c>
      <x:c r="D2875" s="13" t="str">
        <x:v>V5 Événements territoriaux</x:v>
      </x:c>
      <x:c r="E2875" s="13" t="str">
        <x:v>Lire Guerre</x:v>
      </x:c>
      <x:c r="F2875" s="13" t="str">
        <x:v>Extension V5</x:v>
      </x:c>
      <x:c r="G2875" s="15" t="n">
        <x:v>14</x:v>
      </x:c>
      <x:c r="H2875" s="15" t="n">
        <x:v>30</x:v>
      </x:c>
    </x:row>
    <x:row r="2876" ht="52" customHeight="1">
      <x:c r="A2876" s="13" t="str">
        <x:v>W5-EV26</x:v>
      </x:c>
      <x:c r="B2876" s="13" t="str">
        <x:v>Les apprentis de la forge</x:v>
      </x:c>
      <x:c r="C2876" s="13" t="str">
        <x:v>Guerre</x:v>
      </x:c>
      <x:c r="D2876" s="13" t="str">
        <x:v>V5 Événements territoriaux</x:v>
      </x:c>
      <x:c r="E2876" s="13" t="str">
        <x:v>Lire Guerre</x:v>
      </x:c>
      <x:c r="F2876" s="13" t="str">
        <x:v>Extension V5</x:v>
      </x:c>
      <x:c r="G2876" s="15" t="n">
        <x:v>14</x:v>
      </x:c>
      <x:c r="H2876" s="15" t="n">
        <x:v>31</x:v>
      </x:c>
    </x:row>
    <x:row r="2877" ht="52" customHeight="1">
      <x:c r="A2877" s="13" t="str">
        <x:v>W5-EV27</x:v>
      </x:c>
      <x:c r="B2877" s="13" t="str">
        <x:v>Le stock sous scellé</x:v>
      </x:c>
      <x:c r="C2877" s="13" t="str">
        <x:v>Guerre</x:v>
      </x:c>
      <x:c r="D2877" s="13" t="str">
        <x:v>V5 Événements territoriaux</x:v>
      </x:c>
      <x:c r="E2877" s="13" t="str">
        <x:v>Lire Guerre</x:v>
      </x:c>
      <x:c r="F2877" s="13" t="str">
        <x:v>Extension V5</x:v>
      </x:c>
      <x:c r="G2877" s="15" t="n">
        <x:v>14</x:v>
      </x:c>
      <x:c r="H2877" s="15" t="n">
        <x:v>32</x:v>
      </x:c>
    </x:row>
    <x:row r="2878" ht="52" customHeight="1">
      <x:c r="A2878" s="13" t="str">
        <x:v>W5-EV28</x:v>
      </x:c>
      <x:c r="B2878" s="13" t="str">
        <x:v>Le bruit d’un ancien rail</x:v>
      </x:c>
      <x:c r="C2878" s="13" t="str">
        <x:v>Guerre</x:v>
      </x:c>
      <x:c r="D2878" s="13" t="str">
        <x:v>V5 Événements territoriaux</x:v>
      </x:c>
      <x:c r="E2878" s="13" t="str">
        <x:v>Lire Guerre</x:v>
      </x:c>
      <x:c r="F2878" s="13" t="str">
        <x:v>Extension V5</x:v>
      </x:c>
      <x:c r="G2878" s="15" t="n">
        <x:v>14</x:v>
      </x:c>
      <x:c r="H2878" s="15" t="n">
        <x:v>33</x:v>
      </x:c>
    </x:row>
    <x:row r="2879" ht="52" customHeight="1">
      <x:c r="A2879" s="13" t="str">
        <x:v>W5-EV29</x:v>
      </x:c>
      <x:c r="B2879" s="13" t="str">
        <x:v>La porte qui ne ferme plus</x:v>
      </x:c>
      <x:c r="C2879" s="13" t="str">
        <x:v>Guerre</x:v>
      </x:c>
      <x:c r="D2879" s="13" t="str">
        <x:v>V5 Événements territoriaux</x:v>
      </x:c>
      <x:c r="E2879" s="13" t="str">
        <x:v>Lire Guerre</x:v>
      </x:c>
      <x:c r="F2879" s="13" t="str">
        <x:v>Extension V5</x:v>
      </x:c>
      <x:c r="G2879" s="15" t="n">
        <x:v>14</x:v>
      </x:c>
      <x:c r="H2879" s="15" t="n">
        <x:v>34</x:v>
      </x:c>
    </x:row>
    <x:row r="2880" ht="52" customHeight="1">
      <x:c r="A2880" s="13" t="str">
        <x:v>W5-EV30</x:v>
      </x:c>
      <x:c r="B2880" s="13" t="str">
        <x:v>Un masque reconnu</x:v>
      </x:c>
      <x:c r="C2880" s="13" t="str">
        <x:v>Guerre</x:v>
      </x:c>
      <x:c r="D2880" s="13" t="str">
        <x:v>V5 Événements territoriaux</x:v>
      </x:c>
      <x:c r="E2880" s="13" t="str">
        <x:v>Lire Guerre</x:v>
      </x:c>
      <x:c r="F2880" s="13" t="str">
        <x:v>Extension V5</x:v>
      </x:c>
      <x:c r="G2880" s="15" t="n">
        <x:v>14</x:v>
      </x:c>
      <x:c r="H2880" s="15" t="n">
        <x:v>35</x:v>
      </x:c>
    </x:row>
    <x:row r="2881" ht="52" customHeight="1">
      <x:c r="A2881" s="13" t="str">
        <x:v>W5-EV31</x:v>
      </x:c>
      <x:c r="B2881" s="13" t="str">
        <x:v>La relève manque au seuil</x:v>
      </x:c>
      <x:c r="C2881" s="13" t="str">
        <x:v>Guerre</x:v>
      </x:c>
      <x:c r="D2881" s="13" t="str">
        <x:v>V5 Événements territoriaux</x:v>
      </x:c>
      <x:c r="E2881" s="13" t="str">
        <x:v>Lire Guerre</x:v>
      </x:c>
      <x:c r="F2881" s="13" t="str">
        <x:v>Extension V5</x:v>
      </x:c>
      <x:c r="G2881" s="15" t="n">
        <x:v>14</x:v>
      </x:c>
      <x:c r="H2881" s="15" t="n">
        <x:v>36</x:v>
      </x:c>
    </x:row>
    <x:row r="2882" ht="52" customHeight="1">
      <x:c r="A2882" s="13" t="str">
        <x:v>W5-EV32</x:v>
      </x:c>
      <x:c r="B2882" s="13" t="str">
        <x:v>Le défi après la bataille</x:v>
      </x:c>
      <x:c r="C2882" s="13" t="str">
        <x:v>Guerre</x:v>
      </x:c>
      <x:c r="D2882" s="13" t="str">
        <x:v>V5 Événements territoriaux</x:v>
      </x:c>
      <x:c r="E2882" s="13" t="str">
        <x:v>Lire Guerre</x:v>
      </x:c>
      <x:c r="F2882" s="13" t="str">
        <x:v>Extension V5</x:v>
      </x:c>
      <x:c r="G2882" s="15" t="n">
        <x:v>14</x:v>
      </x:c>
      <x:c r="H2882" s="15" t="n">
        <x:v>37</x:v>
      </x:c>
    </x:row>
    <x:row r="2883" ht="52" customHeight="1">
      <x:c r="A2883" s="13" t="str">
        <x:v>W5-EV33</x:v>
      </x:c>
      <x:c r="B2883" s="13" t="str">
        <x:v>Le convoi de la coalition</x:v>
      </x:c>
      <x:c r="C2883" s="13" t="str">
        <x:v>Guerre</x:v>
      </x:c>
      <x:c r="D2883" s="13" t="str">
        <x:v>V5 Événements territoriaux</x:v>
      </x:c>
      <x:c r="E2883" s="13" t="str">
        <x:v>Lire Guerre</x:v>
      </x:c>
      <x:c r="F2883" s="13" t="str">
        <x:v>Extension V5</x:v>
      </x:c>
      <x:c r="G2883" s="15" t="n">
        <x:v>14</x:v>
      </x:c>
      <x:c r="H2883" s="15" t="n">
        <x:v>38</x:v>
      </x:c>
    </x:row>
    <x:row r="2884" ht="52" customHeight="1">
      <x:c r="A2884" s="13" t="str">
        <x:v>W5-EV34</x:v>
      </x:c>
      <x:c r="B2884" s="13" t="str">
        <x:v>Les anciennes colonnes tombent</x:v>
      </x:c>
      <x:c r="C2884" s="13" t="str">
        <x:v>Guerre</x:v>
      </x:c>
      <x:c r="D2884" s="13" t="str">
        <x:v>V5 Événements territoriaux</x:v>
      </x:c>
      <x:c r="E2884" s="13" t="str">
        <x:v>Lire Guerre</x:v>
      </x:c>
      <x:c r="F2884" s="13" t="str">
        <x:v>Extension V5</x:v>
      </x:c>
      <x:c r="G2884" s="15" t="n">
        <x:v>14</x:v>
      </x:c>
      <x:c r="H2884" s="15" t="n">
        <x:v>39</x:v>
      </x:c>
    </x:row>
    <x:row r="2885" ht="52" customHeight="1">
      <x:c r="A2885" s="13" t="str">
        <x:v>W5-EV35</x:v>
      </x:c>
      <x:c r="B2885" s="13" t="str">
        <x:v>Le front veut continuer</x:v>
      </x:c>
      <x:c r="C2885" s="13" t="str">
        <x:v>Guerre</x:v>
      </x:c>
      <x:c r="D2885" s="13" t="str">
        <x:v>V5 Événements territoriaux</x:v>
      </x:c>
      <x:c r="E2885" s="13" t="str">
        <x:v>Lire Guerre</x:v>
      </x:c>
      <x:c r="F2885" s="13" t="str">
        <x:v>Extension V5</x:v>
      </x:c>
      <x:c r="G2885" s="15" t="n">
        <x:v>14</x:v>
      </x:c>
      <x:c r="H2885" s="15" t="n">
        <x:v>40</x:v>
      </x:c>
    </x:row>
    <x:row r="2886" ht="52" customHeight="1">
      <x:c r="A2886" s="13" t="str">
        <x:v>W5-EV36</x:v>
      </x:c>
      <x:c r="B2886" s="13" t="str">
        <x:v>Les feux d’après-guerre</x:v>
      </x:c>
      <x:c r="C2886" s="13" t="str">
        <x:v>Guerre</x:v>
      </x:c>
      <x:c r="D2886" s="13" t="str">
        <x:v>V5 Événements territoriaux</x:v>
      </x:c>
      <x:c r="E2886" s="13" t="str">
        <x:v>Lire Guerre</x:v>
      </x:c>
      <x:c r="F2886" s="13" t="str">
        <x:v>Extension V5</x:v>
      </x:c>
      <x:c r="G2886" s="15" t="n">
        <x:v>14</x:v>
      </x:c>
      <x:c r="H2886" s="15" t="n">
        <x:v>41</x:v>
      </x:c>
    </x:row>
    <x:row r="2887" ht="52" customHeight="1">
      <x:c r="A2887" s="13" t="str">
        <x:v>W5-C01</x:v>
      </x:c>
      <x:c r="B2887" s="13" t="str">
        <x:v>L’éclaireur que le rival attend</x:v>
      </x:c>
      <x:c r="C2887" s="13" t="str">
        <x:v>Guerre</x:v>
      </x:c>
      <x:c r="D2887" s="13" t="str">
        <x:v>V5 Campagnes des trois modes</x:v>
      </x:c>
      <x:c r="E2887" s="13" t="str">
        <x:v>Lire Guerre</x:v>
      </x:c>
      <x:c r="F2887" s="13" t="str">
        <x:v>Extension V5</x:v>
      </x:c>
      <x:c r="G2887" s="15" t="n">
        <x:v>13</x:v>
      </x:c>
      <x:c r="H2887" s="15" t="n">
        <x:v>6</x:v>
      </x:c>
    </x:row>
    <x:row r="2888" ht="52" customHeight="1">
      <x:c r="A2888" s="13" t="str">
        <x:v>W5-C02</x:v>
      </x:c>
      <x:c r="B2888" s="13" t="str">
        <x:v>La pression qui condamne le bassin</x:v>
      </x:c>
      <x:c r="C2888" s="13" t="str">
        <x:v>Guerre</x:v>
      </x:c>
      <x:c r="D2888" s="13" t="str">
        <x:v>V5 Campagnes des trois modes</x:v>
      </x:c>
      <x:c r="E2888" s="13" t="str">
        <x:v>Lire Guerre</x:v>
      </x:c>
      <x:c r="F2888" s="13" t="str">
        <x:v>Extension V5</x:v>
      </x:c>
      <x:c r="G2888" s="15" t="n">
        <x:v>13</x:v>
      </x:c>
      <x:c r="H2888" s="15" t="n">
        <x:v>7</x:v>
      </x:c>
    </x:row>
    <x:row r="2889" ht="52" customHeight="1">
      <x:c r="A2889" s="13" t="str">
        <x:v>W5-C03</x:v>
      </x:c>
      <x:c r="B2889" s="13" t="str">
        <x:v>La cuirasse du cratère</x:v>
      </x:c>
      <x:c r="C2889" s="13" t="str">
        <x:v>Guerre</x:v>
      </x:c>
      <x:c r="D2889" s="13" t="str">
        <x:v>V5 Campagnes des trois modes</x:v>
      </x:c>
      <x:c r="E2889" s="13" t="str">
        <x:v>Lire Guerre</x:v>
      </x:c>
      <x:c r="F2889" s="13" t="str">
        <x:v>Extension V5</x:v>
      </x:c>
      <x:c r="G2889" s="15" t="n">
        <x:v>13</x:v>
      </x:c>
      <x:c r="H2889" s="15" t="n">
        <x:v>8</x:v>
      </x:c>
    </x:row>
    <x:row r="2890" ht="52" customHeight="1">
      <x:c r="A2890" s="13" t="str">
        <x:v>W5-C04</x:v>
      </x:c>
      <x:c r="B2890" s="13" t="str">
        <x:v>Un départ sous faux signal</x:v>
      </x:c>
      <x:c r="C2890" s="13" t="str">
        <x:v>Guerre</x:v>
      </x:c>
      <x:c r="D2890" s="13" t="str">
        <x:v>V5 Campagnes des trois modes</x:v>
      </x:c>
      <x:c r="E2890" s="13" t="str">
        <x:v>Lire Guerre</x:v>
      </x:c>
      <x:c r="F2890" s="13" t="str">
        <x:v>Extension V5</x:v>
      </x:c>
      <x:c r="G2890" s="15" t="n">
        <x:v>13</x:v>
      </x:c>
      <x:c r="H2890" s="15" t="n">
        <x:v>9</x:v>
      </x:c>
    </x:row>
    <x:row r="2891" ht="52" customHeight="1">
      <x:c r="A2891" s="13" t="str">
        <x:v>W5-C05</x:v>
      </x:c>
      <x:c r="B2891" s="13" t="str">
        <x:v>Le corridor des petits</x:v>
      </x:c>
      <x:c r="C2891" s="13" t="str">
        <x:v>Guerre</x:v>
      </x:c>
      <x:c r="D2891" s="13" t="str">
        <x:v>V5 Campagnes des trois modes</x:v>
      </x:c>
      <x:c r="E2891" s="13" t="str">
        <x:v>Lire Guerre</x:v>
      </x:c>
      <x:c r="F2891" s="13" t="str">
        <x:v>Extension V5</x:v>
      </x:c>
      <x:c r="G2891" s="15" t="n">
        <x:v>13</x:v>
      </x:c>
      <x:c r="H2891" s="15" t="n">
        <x:v>10</x:v>
      </x:c>
    </x:row>
    <x:row r="2892" ht="52" customHeight="1">
      <x:c r="A2892" s="13" t="str">
        <x:v>W5-C06</x:v>
      </x:c>
      <x:c r="B2892" s="13" t="str">
        <x:v>L’empreinte d’un tiers</x:v>
      </x:c>
      <x:c r="C2892" s="13" t="str">
        <x:v>Guerre</x:v>
      </x:c>
      <x:c r="D2892" s="13" t="str">
        <x:v>V5 Campagnes des trois modes</x:v>
      </x:c>
      <x:c r="E2892" s="13" t="str">
        <x:v>Lire Guerre</x:v>
      </x:c>
      <x:c r="F2892" s="13" t="str">
        <x:v>Extension V5</x:v>
      </x:c>
      <x:c r="G2892" s="15" t="n">
        <x:v>13</x:v>
      </x:c>
      <x:c r="H2892" s="15" t="n">
        <x:v>11</x:v>
      </x:c>
    </x:row>
    <x:row r="2893" ht="52" customHeight="1">
      <x:c r="A2893" s="13" t="str">
        <x:v>W5-C07</x:v>
      </x:c>
      <x:c r="B2893" s="13" t="str">
        <x:v>La coque qui revient sans quai</x:v>
      </x:c>
      <x:c r="C2893" s="13" t="str">
        <x:v>Guerre</x:v>
      </x:c>
      <x:c r="D2893" s="13" t="str">
        <x:v>V5 Campagnes des trois modes</x:v>
      </x:c>
      <x:c r="E2893" s="13" t="str">
        <x:v>Lire Guerre</x:v>
      </x:c>
      <x:c r="F2893" s="13" t="str">
        <x:v>Extension V5</x:v>
      </x:c>
      <x:c r="G2893" s="15" t="n">
        <x:v>13</x:v>
      </x:c>
      <x:c r="H2893" s="15" t="n">
        <x:v>12</x:v>
      </x:c>
    </x:row>
    <x:row r="2894" ht="52" customHeight="1">
      <x:c r="A2894" s="13" t="str">
        <x:v>W5-C08</x:v>
      </x:c>
      <x:c r="B2894" s="13" t="str">
        <x:v>Les feux d’un défi commun</x:v>
      </x:c>
      <x:c r="C2894" s="13" t="str">
        <x:v>Guerre</x:v>
      </x:c>
      <x:c r="D2894" s="13" t="str">
        <x:v>V5 Campagnes des trois modes</x:v>
      </x:c>
      <x:c r="E2894" s="13" t="str">
        <x:v>Lire Guerre</x:v>
      </x:c>
      <x:c r="F2894" s="13" t="str">
        <x:v>Extension V5</x:v>
      </x:c>
      <x:c r="G2894" s="15" t="n">
        <x:v>13</x:v>
      </x:c>
      <x:c r="H2894" s="15" t="n">
        <x:v>13</x:v>
      </x:c>
    </x:row>
    <x:row r="2895" ht="52" customHeight="1">
      <x:c r="A2895" s="13" t="str">
        <x:v>W5-C09</x:v>
      </x:c>
      <x:c r="B2895" s="13" t="str">
        <x:v>Deux maîtres dans la faille</x:v>
      </x:c>
      <x:c r="C2895" s="13" t="str">
        <x:v>Guerre</x:v>
      </x:c>
      <x:c r="D2895" s="13" t="str">
        <x:v>V5 Campagnes des trois modes</x:v>
      </x:c>
      <x:c r="E2895" s="13" t="str">
        <x:v>Lire Guerre</x:v>
      </x:c>
      <x:c r="F2895" s="13" t="str">
        <x:v>Extension V5</x:v>
      </x:c>
      <x:c r="G2895" s="15" t="n">
        <x:v>13</x:v>
      </x:c>
      <x:c r="H2895" s="15" t="n">
        <x:v>14</x:v>
      </x:c>
    </x:row>
    <x:row r="2896" ht="52" customHeight="1">
      <x:c r="A2896" s="13" t="str">
        <x:v>W5-C10</x:v>
      </x:c>
      <x:c r="B2896" s="13" t="str">
        <x:v>Le seuil et la bête</x:v>
      </x:c>
      <x:c r="C2896" s="13" t="str">
        <x:v>Guerre</x:v>
      </x:c>
      <x:c r="D2896" s="13" t="str">
        <x:v>V5 Campagnes des trois modes</x:v>
      </x:c>
      <x:c r="E2896" s="13" t="str">
        <x:v>Lire Guerre</x:v>
      </x:c>
      <x:c r="F2896" s="13" t="str">
        <x:v>Extension V5</x:v>
      </x:c>
      <x:c r="G2896" s="15" t="n">
        <x:v>13</x:v>
      </x:c>
      <x:c r="H2896" s="15" t="n">
        <x:v>15</x:v>
      </x:c>
    </x:row>
    <x:row r="2897" ht="52" customHeight="1">
      <x:c r="A2897" s="13" t="str">
        <x:v>W5-C11</x:v>
      </x:c>
      <x:c r="B2897" s="13" t="str">
        <x:v>Le port des trois engagements</x:v>
      </x:c>
      <x:c r="C2897" s="13" t="str">
        <x:v>Guerre</x:v>
      </x:c>
      <x:c r="D2897" s="13" t="str">
        <x:v>V5 Campagnes des trois modes</x:v>
      </x:c>
      <x:c r="E2897" s="13" t="str">
        <x:v>Lire Guerre</x:v>
      </x:c>
      <x:c r="F2897" s="13" t="str">
        <x:v>Extension V5</x:v>
      </x:c>
      <x:c r="G2897" s="15" t="n">
        <x:v>13</x:v>
      </x:c>
      <x:c r="H2897" s="15" t="n">
        <x:v>16</x:v>
      </x:c>
    </x:row>
    <x:row r="2898" ht="52" customHeight="1">
      <x:c r="A2898" s="13" t="str">
        <x:v>W5-C12</x:v>
      </x:c>
      <x:c r="B2898" s="13" t="str">
        <x:v>La Veille encerclée</x:v>
      </x:c>
      <x:c r="C2898" s="13" t="str">
        <x:v>Guerre</x:v>
      </x:c>
      <x:c r="D2898" s="13" t="str">
        <x:v>V5 Campagnes des trois modes</x:v>
      </x:c>
      <x:c r="E2898" s="13" t="str">
        <x:v>Lire Guerre</x:v>
      </x:c>
      <x:c r="F2898" s="13" t="str">
        <x:v>Extension V5</x:v>
      </x:c>
      <x:c r="G2898" s="15" t="n">
        <x:v>13</x:v>
      </x:c>
      <x:c r="H2898" s="15" t="n">
        <x:v>17</x:v>
      </x:c>
    </x:row>
    <x:row r="2899" ht="52" customHeight="1">
      <x:c r="A2899" s="13" t="str">
        <x:v>W5-LM01</x:v>
      </x:c>
      <x:c r="B2899" s="13" t="str">
        <x:v>Une voix sous la corniche</x:v>
      </x:c>
      <x:c r="C2899" s="13" t="str">
        <x:v>Guerre</x:v>
      </x:c>
      <x:c r="D2899" s="13" t="str">
        <x:v>V5 Missions des trois modes</x:v>
      </x:c>
      <x:c r="E2899" s="13" t="str">
        <x:v>Lire Guerre</x:v>
      </x:c>
      <x:c r="F2899" s="13" t="str">
        <x:v>Extension V5</x:v>
      </x:c>
      <x:c r="G2899" s="15" t="n">
        <x:v>15</x:v>
      </x:c>
      <x:c r="H2899" s="15" t="n">
        <x:v>6</x:v>
      </x:c>
    </x:row>
    <x:row r="2900" ht="52" customHeight="1">
      <x:c r="A2900" s="13" t="str">
        <x:v>W5-LM02</x:v>
      </x:c>
      <x:c r="B2900" s="13" t="str">
        <x:v>La relève aux deux visages</x:v>
      </x:c>
      <x:c r="C2900" s="13" t="str">
        <x:v>Guerre</x:v>
      </x:c>
      <x:c r="D2900" s="13" t="str">
        <x:v>V5 Missions des trois modes</x:v>
      </x:c>
      <x:c r="E2900" s="13" t="str">
        <x:v>Lire Guerre</x:v>
      </x:c>
      <x:c r="F2900" s="13" t="str">
        <x:v>Extension V5</x:v>
      </x:c>
      <x:c r="G2900" s="15" t="n">
        <x:v>15</x:v>
      </x:c>
      <x:c r="H2900" s="15" t="n">
        <x:v>7</x:v>
      </x:c>
    </x:row>
    <x:row r="2901" ht="52" customHeight="1">
      <x:c r="A2901" s="13" t="str">
        <x:v>W5-LM03</x:v>
      </x:c>
      <x:c r="B2901" s="13" t="str">
        <x:v>Le poste après le passage</x:v>
      </x:c>
      <x:c r="C2901" s="13" t="str">
        <x:v>Guerre</x:v>
      </x:c>
      <x:c r="D2901" s="13" t="str">
        <x:v>V5 Missions des trois modes</x:v>
      </x:c>
      <x:c r="E2901" s="13" t="str">
        <x:v>Lire Guerre</x:v>
      </x:c>
      <x:c r="F2901" s="13" t="str">
        <x:v>Extension V5</x:v>
      </x:c>
      <x:c r="G2901" s="15" t="n">
        <x:v>15</x:v>
      </x:c>
      <x:c r="H2901" s="15" t="n">
        <x:v>8</x:v>
      </x:c>
    </x:row>
    <x:row r="2902" ht="52" customHeight="1">
      <x:c r="A2902" s="13" t="str">
        <x:v>W5-LM04</x:v>
      </x:c>
      <x:c r="B2902" s="13" t="str">
        <x:v>Le joint au fond du bruit</x:v>
      </x:c>
      <x:c r="C2902" s="13" t="str">
        <x:v>Guerre</x:v>
      </x:c>
      <x:c r="D2902" s="13" t="str">
        <x:v>V5 Missions des trois modes</x:v>
      </x:c>
      <x:c r="E2902" s="13" t="str">
        <x:v>Lire Guerre</x:v>
      </x:c>
      <x:c r="F2902" s="13" t="str">
        <x:v>Extension V5</x:v>
      </x:c>
      <x:c r="G2902" s="15" t="n">
        <x:v>15</x:v>
      </x:c>
      <x:c r="H2902" s="15" t="n">
        <x:v>9</x:v>
      </x:c>
    </x:row>
    <x:row r="2903" ht="52" customHeight="1">
      <x:c r="A2903" s="13" t="str">
        <x:v>W5-LM05</x:v>
      </x:c>
      <x:c r="B2903" s="13" t="str">
        <x:v>Les porteurs entre deux jets</x:v>
      </x:c>
      <x:c r="C2903" s="13" t="str">
        <x:v>Guerre</x:v>
      </x:c>
      <x:c r="D2903" s="13" t="str">
        <x:v>V5 Missions des trois modes</x:v>
      </x:c>
      <x:c r="E2903" s="13" t="str">
        <x:v>Lire Guerre</x:v>
      </x:c>
      <x:c r="F2903" s="13" t="str">
        <x:v>Extension V5</x:v>
      </x:c>
      <x:c r="G2903" s="15" t="n">
        <x:v>15</x:v>
      </x:c>
      <x:c r="H2903" s="15" t="n">
        <x:v>10</x:v>
      </x:c>
    </x:row>
    <x:row r="2904" ht="52" customHeight="1">
      <x:c r="A2904" s="13" t="str">
        <x:v>W5-LM06</x:v>
      </x:c>
      <x:c r="B2904" s="13" t="str">
        <x:v>La route qui reste humide</x:v>
      </x:c>
      <x:c r="C2904" s="13" t="str">
        <x:v>Guerre</x:v>
      </x:c>
      <x:c r="D2904" s="13" t="str">
        <x:v>V5 Missions des trois modes</x:v>
      </x:c>
      <x:c r="E2904" s="13" t="str">
        <x:v>Lire Guerre</x:v>
      </x:c>
      <x:c r="F2904" s="13" t="str">
        <x:v>Extension V5</x:v>
      </x:c>
      <x:c r="G2904" s="15" t="n">
        <x:v>15</x:v>
      </x:c>
      <x:c r="H2904" s="15" t="n">
        <x:v>11</x:v>
      </x:c>
    </x:row>
    <x:row r="2905" ht="52" customHeight="1">
      <x:c r="A2905" s="13" t="str">
        <x:v>W5-LM07</x:v>
      </x:c>
      <x:c r="B2905" s="13" t="str">
        <x:v>Trois éclats sur la pierre</x:v>
      </x:c>
      <x:c r="C2905" s="13" t="str">
        <x:v>Guerre</x:v>
      </x:c>
      <x:c r="D2905" s="13" t="str">
        <x:v>V5 Missions des trois modes</x:v>
      </x:c>
      <x:c r="E2905" s="13" t="str">
        <x:v>Lire Guerre</x:v>
      </x:c>
      <x:c r="F2905" s="13" t="str">
        <x:v>Extension V5</x:v>
      </x:c>
      <x:c r="G2905" s="15" t="n">
        <x:v>15</x:v>
      </x:c>
      <x:c r="H2905" s="15" t="n">
        <x:v>12</x:v>
      </x:c>
    </x:row>
    <x:row r="2906" ht="52" customHeight="1">
      <x:c r="A2906" s="13" t="str">
        <x:v>W5-LM08</x:v>
      </x:c>
      <x:c r="B2906" s="13" t="str">
        <x:v>Le cercle qui doit s’ouvrir</x:v>
      </x:c>
      <x:c r="C2906" s="13" t="str">
        <x:v>Guerre</x:v>
      </x:c>
      <x:c r="D2906" s="13" t="str">
        <x:v>V5 Missions des trois modes</x:v>
      </x:c>
      <x:c r="E2906" s="13" t="str">
        <x:v>Lire Guerre</x:v>
      </x:c>
      <x:c r="F2906" s="13" t="str">
        <x:v>Extension V5</x:v>
      </x:c>
      <x:c r="G2906" s="15" t="n">
        <x:v>15</x:v>
      </x:c>
      <x:c r="H2906" s="15" t="n">
        <x:v>13</x:v>
      </x:c>
    </x:row>
    <x:row r="2907" ht="52" customHeight="1">
      <x:c r="A2907" s="13" t="str">
        <x:v>W5-LM09</x:v>
      </x:c>
      <x:c r="B2907" s="13" t="str">
        <x:v>La marque du passage libre</x:v>
      </x:c>
      <x:c r="C2907" s="13" t="str">
        <x:v>Guerre</x:v>
      </x:c>
      <x:c r="D2907" s="13" t="str">
        <x:v>V5 Missions des trois modes</x:v>
      </x:c>
      <x:c r="E2907" s="13" t="str">
        <x:v>Lire Guerre</x:v>
      </x:c>
      <x:c r="F2907" s="13" t="str">
        <x:v>Extension V5</x:v>
      </x:c>
      <x:c r="G2907" s="15" t="n">
        <x:v>15</x:v>
      </x:c>
      <x:c r="H2907" s="15" t="n">
        <x:v>14</x:v>
      </x:c>
    </x:row>
    <x:row r="2908" ht="52" customHeight="1">
      <x:c r="A2908" s="13" t="str">
        <x:v>W5-LM10</x:v>
      </x:c>
      <x:c r="B2908" s="13" t="str">
        <x:v>Le battement sous le toit</x:v>
      </x:c>
      <x:c r="C2908" s="13" t="str">
        <x:v>Guerre</x:v>
      </x:c>
      <x:c r="D2908" s="13" t="str">
        <x:v>V5 Missions des trois modes</x:v>
      </x:c>
      <x:c r="E2908" s="13" t="str">
        <x:v>Lire Guerre</x:v>
      </x:c>
      <x:c r="F2908" s="13" t="str">
        <x:v>Extension V5</x:v>
      </x:c>
      <x:c r="G2908" s="15" t="n">
        <x:v>15</x:v>
      </x:c>
      <x:c r="H2908" s="15" t="n">
        <x:v>15</x:v>
      </x:c>
    </x:row>
    <x:row r="2909" ht="52" customHeight="1">
      <x:c r="A2909" s="13" t="str">
        <x:v>W5-LM11</x:v>
      </x:c>
      <x:c r="B2909" s="13" t="str">
        <x:v>La cour des deux arrivées</x:v>
      </x:c>
      <x:c r="C2909" s="13" t="str">
        <x:v>Guerre</x:v>
      </x:c>
      <x:c r="D2909" s="13" t="str">
        <x:v>V5 Missions des trois modes</x:v>
      </x:c>
      <x:c r="E2909" s="13" t="str">
        <x:v>Lire Guerre</x:v>
      </x:c>
      <x:c r="F2909" s="13" t="str">
        <x:v>Extension V5</x:v>
      </x:c>
      <x:c r="G2909" s="15" t="n">
        <x:v>15</x:v>
      </x:c>
      <x:c r="H2909" s="15" t="n">
        <x:v>16</x:v>
      </x:c>
    </x:row>
    <x:row r="2910" ht="52" customHeight="1">
      <x:c r="A2910" s="13" t="str">
        <x:v>W5-LM12</x:v>
      </x:c>
      <x:c r="B2910" s="13" t="str">
        <x:v>Le quai que l’on prête</x:v>
      </x:c>
      <x:c r="C2910" s="13" t="str">
        <x:v>Guerre</x:v>
      </x:c>
      <x:c r="D2910" s="13" t="str">
        <x:v>V5 Missions des trois modes</x:v>
      </x:c>
      <x:c r="E2910" s="13" t="str">
        <x:v>Lire Guerre</x:v>
      </x:c>
      <x:c r="F2910" s="13" t="str">
        <x:v>Extension V5</x:v>
      </x:c>
      <x:c r="G2910" s="15" t="n">
        <x:v>15</x:v>
      </x:c>
      <x:c r="H2910" s="15" t="n">
        <x:v>17</x:v>
      </x:c>
    </x:row>
    <x:row r="2911" ht="52" customHeight="1">
      <x:c r="A2911" s="13" t="str">
        <x:v>W5-LM13</x:v>
      </x:c>
      <x:c r="B2911" s="13" t="str">
        <x:v>Sous les feuilles couchées</x:v>
      </x:c>
      <x:c r="C2911" s="13" t="str">
        <x:v>Guerre</x:v>
      </x:c>
      <x:c r="D2911" s="13" t="str">
        <x:v>V5 Missions des trois modes</x:v>
      </x:c>
      <x:c r="E2911" s="13" t="str">
        <x:v>Lire Guerre</x:v>
      </x:c>
      <x:c r="F2911" s="13" t="str">
        <x:v>Extension V5</x:v>
      </x:c>
      <x:c r="G2911" s="15" t="n">
        <x:v>15</x:v>
      </x:c>
      <x:c r="H2911" s="15" t="n">
        <x:v>18</x:v>
      </x:c>
    </x:row>
    <x:row r="2912" ht="52" customHeight="1">
      <x:c r="A2912" s="13" t="str">
        <x:v>W5-LM14</x:v>
      </x:c>
      <x:c r="B2912" s="13" t="str">
        <x:v>La canopée ne tient pas tout le monde</x:v>
      </x:c>
      <x:c r="C2912" s="13" t="str">
        <x:v>Guerre</x:v>
      </x:c>
      <x:c r="D2912" s="13" t="str">
        <x:v>V5 Missions des trois modes</x:v>
      </x:c>
      <x:c r="E2912" s="13" t="str">
        <x:v>Lire Guerre</x:v>
      </x:c>
      <x:c r="F2912" s="13" t="str">
        <x:v>Extension V5</x:v>
      </x:c>
      <x:c r="G2912" s="15" t="n">
        <x:v>15</x:v>
      </x:c>
      <x:c r="H2912" s="15" t="n">
        <x:v>19</x:v>
      </x:c>
    </x:row>
    <x:row r="2913" ht="52" customHeight="1">
      <x:c r="A2913" s="13" t="str">
        <x:v>W5-LM15</x:v>
      </x:c>
      <x:c r="B2913" s="13" t="str">
        <x:v>Une route hors du nid</x:v>
      </x:c>
      <x:c r="C2913" s="13" t="str">
        <x:v>Guerre</x:v>
      </x:c>
      <x:c r="D2913" s="13" t="str">
        <x:v>V5 Missions des trois modes</x:v>
      </x:c>
      <x:c r="E2913" s="13" t="str">
        <x:v>Lire Guerre</x:v>
      </x:c>
      <x:c r="F2913" s="13" t="str">
        <x:v>Extension V5</x:v>
      </x:c>
      <x:c r="G2913" s="15" t="n">
        <x:v>15</x:v>
      </x:c>
      <x:c r="H2913" s="15" t="n">
        <x:v>20</x:v>
      </x:c>
    </x:row>
    <x:row r="2914" ht="52" customHeight="1">
      <x:c r="A2914" s="13" t="str">
        <x:v>W5-LM16</x:v>
      </x:c>
      <x:c r="B2914" s="13" t="str">
        <x:v>Le pas qui ne porte pas de hampe</x:v>
      </x:c>
      <x:c r="C2914" s="13" t="str">
        <x:v>Guerre</x:v>
      </x:c>
      <x:c r="D2914" s="13" t="str">
        <x:v>V5 Missions des trois modes</x:v>
      </x:c>
      <x:c r="E2914" s="13" t="str">
        <x:v>Lire Guerre</x:v>
      </x:c>
      <x:c r="F2914" s="13" t="str">
        <x:v>Extension V5</x:v>
      </x:c>
      <x:c r="G2914" s="15" t="n">
        <x:v>15</x:v>
      </x:c>
      <x:c r="H2914" s="15" t="n">
        <x:v>21</x:v>
      </x:c>
    </x:row>
    <x:row r="2915" ht="52" customHeight="1">
      <x:c r="A2915" s="13" t="str">
        <x:v>W5-LM17</x:v>
      </x:c>
      <x:c r="B2915" s="13" t="str">
        <x:v>L’embuscade déplacée</x:v>
      </x:c>
      <x:c r="C2915" s="13" t="str">
        <x:v>Guerre</x:v>
      </x:c>
      <x:c r="D2915" s="13" t="str">
        <x:v>V5 Missions des trois modes</x:v>
      </x:c>
      <x:c r="E2915" s="13" t="str">
        <x:v>Lire Guerre</x:v>
      </x:c>
      <x:c r="F2915" s="13" t="str">
        <x:v>Extension V5</x:v>
      </x:c>
      <x:c r="G2915" s="15" t="n">
        <x:v>15</x:v>
      </x:c>
      <x:c r="H2915" s="15" t="n">
        <x:v>22</x:v>
      </x:c>
    </x:row>
    <x:row r="2916" ht="52" customHeight="1">
      <x:c r="A2916" s="13" t="str">
        <x:v>W5-LM18</x:v>
      </x:c>
      <x:c r="B2916" s="13" t="str">
        <x:v>La rive que l’on connaît</x:v>
      </x:c>
      <x:c r="C2916" s="13" t="str">
        <x:v>Guerre</x:v>
      </x:c>
      <x:c r="D2916" s="13" t="str">
        <x:v>V5 Missions des trois modes</x:v>
      </x:c>
      <x:c r="E2916" s="13" t="str">
        <x:v>Lire Guerre</x:v>
      </x:c>
      <x:c r="F2916" s="13" t="str">
        <x:v>Extension V5</x:v>
      </x:c>
      <x:c r="G2916" s="15" t="n">
        <x:v>15</x:v>
      </x:c>
      <x:c r="H2916" s="15" t="n">
        <x:v>23</x:v>
      </x:c>
    </x:row>
    <x:row r="2917" ht="52" customHeight="1">
      <x:c r="A2917" s="13" t="str">
        <x:v>W5-LM19</x:v>
      </x:c>
      <x:c r="B2917" s="13" t="str">
        <x:v>La chaîne que l’eau cache</x:v>
      </x:c>
      <x:c r="C2917" s="13" t="str">
        <x:v>Guerre</x:v>
      </x:c>
      <x:c r="D2917" s="13" t="str">
        <x:v>V5 Missions des trois modes</x:v>
      </x:c>
      <x:c r="E2917" s="13" t="str">
        <x:v>Lire Guerre</x:v>
      </x:c>
      <x:c r="F2917" s="13" t="str">
        <x:v>Extension V5</x:v>
      </x:c>
      <x:c r="G2917" s="15" t="n">
        <x:v>15</x:v>
      </x:c>
      <x:c r="H2917" s="15" t="n">
        <x:v>24</x:v>
      </x:c>
    </x:row>
    <x:row r="2918" ht="52" customHeight="1">
      <x:c r="A2918" s="13" t="str">
        <x:v>W5-LM20</x:v>
      </x:c>
      <x:c r="B2918" s="13" t="str">
        <x:v>Le ponton des retardataires</x:v>
      </x:c>
      <x:c r="C2918" s="13" t="str">
        <x:v>Guerre</x:v>
      </x:c>
      <x:c r="D2918" s="13" t="str">
        <x:v>V5 Missions des trois modes</x:v>
      </x:c>
      <x:c r="E2918" s="13" t="str">
        <x:v>Lire Guerre</x:v>
      </x:c>
      <x:c r="F2918" s="13" t="str">
        <x:v>Extension V5</x:v>
      </x:c>
      <x:c r="G2918" s="15" t="n">
        <x:v>15</x:v>
      </x:c>
      <x:c r="H2918" s="15" t="n">
        <x:v>25</x:v>
      </x:c>
    </x:row>
    <x:row r="2919" ht="52" customHeight="1">
      <x:c r="A2919" s="13" t="str">
        <x:v>W5-LM21</x:v>
      </x:c>
      <x:c r="B2919" s="13" t="str">
        <x:v>Le tour de la coque blessée</x:v>
      </x:c>
      <x:c r="C2919" s="13" t="str">
        <x:v>Guerre</x:v>
      </x:c>
      <x:c r="D2919" s="13" t="str">
        <x:v>V5 Missions des trois modes</x:v>
      </x:c>
      <x:c r="E2919" s="13" t="str">
        <x:v>Lire Guerre</x:v>
      </x:c>
      <x:c r="F2919" s="13" t="str">
        <x:v>Extension V5</x:v>
      </x:c>
      <x:c r="G2919" s="15" t="n">
        <x:v>15</x:v>
      </x:c>
      <x:c r="H2919" s="15" t="n">
        <x:v>26</x:v>
      </x:c>
    </x:row>
    <x:row r="2920" ht="52" customHeight="1">
      <x:c r="A2920" s="13" t="str">
        <x:v>W5-LM22</x:v>
      </x:c>
      <x:c r="B2920" s="13" t="str">
        <x:v>La lance au milieu du faisceau</x:v>
      </x:c>
      <x:c r="C2920" s="13" t="str">
        <x:v>Guerre</x:v>
      </x:c>
      <x:c r="D2920" s="13" t="str">
        <x:v>V5 Missions des trois modes</x:v>
      </x:c>
      <x:c r="E2920" s="13" t="str">
        <x:v>Lire Guerre</x:v>
      </x:c>
      <x:c r="F2920" s="13" t="str">
        <x:v>Extension V5</x:v>
      </x:c>
      <x:c r="G2920" s="15" t="n">
        <x:v>15</x:v>
      </x:c>
      <x:c r="H2920" s="15" t="n">
        <x:v>27</x:v>
      </x:c>
    </x:row>
    <x:row r="2921" ht="52" customHeight="1">
      <x:c r="A2921" s="13" t="str">
        <x:v>W5-LM23</x:v>
      </x:c>
      <x:c r="B2921" s="13" t="str">
        <x:v>Le phare et la troisième ombre</x:v>
      </x:c>
      <x:c r="C2921" s="13" t="str">
        <x:v>Guerre</x:v>
      </x:c>
      <x:c r="D2921" s="13" t="str">
        <x:v>V5 Missions des trois modes</x:v>
      </x:c>
      <x:c r="E2921" s="13" t="str">
        <x:v>Lire Guerre</x:v>
      </x:c>
      <x:c r="F2921" s="13" t="str">
        <x:v>Extension V5</x:v>
      </x:c>
      <x:c r="G2921" s="15" t="n">
        <x:v>15</x:v>
      </x:c>
      <x:c r="H2921" s="15" t="n">
        <x:v>28</x:v>
      </x:c>
    </x:row>
    <x:row r="2922" ht="52" customHeight="1">
      <x:c r="A2922" s="13" t="str">
        <x:v>W5-LM24</x:v>
      </x:c>
      <x:c r="B2922" s="13" t="str">
        <x:v>Deux gardes au même repère</x:v>
      </x:c>
      <x:c r="C2922" s="13" t="str">
        <x:v>Guerre</x:v>
      </x:c>
      <x:c r="D2922" s="13" t="str">
        <x:v>V5 Missions des trois modes</x:v>
      </x:c>
      <x:c r="E2922" s="13" t="str">
        <x:v>Lire Guerre</x:v>
      </x:c>
      <x:c r="F2922" s="13" t="str">
        <x:v>Extension V5</x:v>
      </x:c>
      <x:c r="G2922" s="15" t="n">
        <x:v>15</x:v>
      </x:c>
      <x:c r="H2922" s="15" t="n">
        <x:v>29</x:v>
      </x:c>
    </x:row>
    <x:row r="2923" ht="52" customHeight="1">
      <x:c r="A2923" s="13" t="str">
        <x:v>W5-LM25</x:v>
      </x:c>
      <x:c r="B2923" s="13" t="str">
        <x:v>Le vétéran qui ne descend plus</x:v>
      </x:c>
      <x:c r="C2923" s="13" t="str">
        <x:v>Guerre</x:v>
      </x:c>
      <x:c r="D2923" s="13" t="str">
        <x:v>V5 Missions des trois modes</x:v>
      </x:c>
      <x:c r="E2923" s="13" t="str">
        <x:v>Lire Guerre</x:v>
      </x:c>
      <x:c r="F2923" s="13" t="str">
        <x:v>Extension V5</x:v>
      </x:c>
      <x:c r="G2923" s="15" t="n">
        <x:v>15</x:v>
      </x:c>
      <x:c r="H2923" s="15" t="n">
        <x:v>30</x:v>
      </x:c>
    </x:row>
    <x:row r="2924" ht="52" customHeight="1">
      <x:c r="A2924" s="13" t="str">
        <x:v>W5-LM26</x:v>
      </x:c>
      <x:c r="B2924" s="13" t="str">
        <x:v>La marche des deux méthodes</x:v>
      </x:c>
      <x:c r="C2924" s="13" t="str">
        <x:v>Guerre</x:v>
      </x:c>
      <x:c r="D2924" s="13" t="str">
        <x:v>V5 Missions des trois modes</x:v>
      </x:c>
      <x:c r="E2924" s="13" t="str">
        <x:v>Lire Guerre</x:v>
      </x:c>
      <x:c r="F2924" s="13" t="str">
        <x:v>Extension V5</x:v>
      </x:c>
      <x:c r="G2924" s="15" t="n">
        <x:v>15</x:v>
      </x:c>
      <x:c r="H2924" s="15" t="n">
        <x:v>31</x:v>
      </x:c>
    </x:row>
    <x:row r="2925" ht="52" customHeight="1">
      <x:c r="A2925" s="13" t="str">
        <x:v>W5-LM27</x:v>
      </x:c>
      <x:c r="B2925" s="13" t="str">
        <x:v>L’expérience qui ne se prête pas</x:v>
      </x:c>
      <x:c r="C2925" s="13" t="str">
        <x:v>Guerre</x:v>
      </x:c>
      <x:c r="D2925" s="13" t="str">
        <x:v>V5 Missions des trois modes</x:v>
      </x:c>
      <x:c r="E2925" s="13" t="str">
        <x:v>Lire Guerre</x:v>
      </x:c>
      <x:c r="F2925" s="13" t="str">
        <x:v>Extension V5</x:v>
      </x:c>
      <x:c r="G2925" s="15" t="n">
        <x:v>15</x:v>
      </x:c>
      <x:c r="H2925" s="15" t="n">
        <x:v>32</x:v>
      </x:c>
    </x:row>
    <x:row r="2926" ht="52" customHeight="1">
      <x:c r="A2926" s="13" t="str">
        <x:v>W5-LM28</x:v>
      </x:c>
      <x:c r="B2926" s="13" t="str">
        <x:v>Le souffle derrière la porte</x:v>
      </x:c>
      <x:c r="C2926" s="13" t="str">
        <x:v>Guerre</x:v>
      </x:c>
      <x:c r="D2926" s="13" t="str">
        <x:v>V5 Missions des trois modes</x:v>
      </x:c>
      <x:c r="E2926" s="13" t="str">
        <x:v>Lire Guerre</x:v>
      </x:c>
      <x:c r="F2926" s="13" t="str">
        <x:v>Extension V5</x:v>
      </x:c>
      <x:c r="G2926" s="15" t="n">
        <x:v>15</x:v>
      </x:c>
      <x:c r="H2926" s="15" t="n">
        <x:v>33</x:v>
      </x:c>
    </x:row>
    <x:row r="2927" ht="52" customHeight="1">
      <x:c r="A2927" s="13" t="str">
        <x:v>W5-LM29</x:v>
      </x:c>
      <x:c r="B2927" s="13" t="str">
        <x:v>Le cordon entre deux clans</x:v>
      </x:c>
      <x:c r="C2927" s="13" t="str">
        <x:v>Guerre</x:v>
      </x:c>
      <x:c r="D2927" s="13" t="str">
        <x:v>V5 Missions des trois modes</x:v>
      </x:c>
      <x:c r="E2927" s="13" t="str">
        <x:v>Lire Guerre</x:v>
      </x:c>
      <x:c r="F2927" s="13" t="str">
        <x:v>Extension V5</x:v>
      </x:c>
      <x:c r="G2927" s="15" t="n">
        <x:v>15</x:v>
      </x:c>
      <x:c r="H2927" s="15" t="n">
        <x:v>34</x:v>
      </x:c>
    </x:row>
    <x:row r="2928" ht="52" customHeight="1">
      <x:c r="A2928" s="13" t="str">
        <x:v>W5-LM30</x:v>
      </x:c>
      <x:c r="B2928" s="13" t="str">
        <x:v>La marque du secteur fermé</x:v>
      </x:c>
      <x:c r="C2928" s="13" t="str">
        <x:v>Guerre</x:v>
      </x:c>
      <x:c r="D2928" s="13" t="str">
        <x:v>V5 Missions des trois modes</x:v>
      </x:c>
      <x:c r="E2928" s="13" t="str">
        <x:v>Lire Guerre</x:v>
      </x:c>
      <x:c r="F2928" s="13" t="str">
        <x:v>Extension V5</x:v>
      </x:c>
      <x:c r="G2928" s="15" t="n">
        <x:v>15</x:v>
      </x:c>
      <x:c r="H2928" s="15" t="n">
        <x:v>35</x:v>
      </x:c>
    </x:row>
    <x:row r="2929" ht="52" customHeight="1">
      <x:c r="A2929" s="13" t="str">
        <x:v>W5-LM31</x:v>
      </x:c>
      <x:c r="B2929" s="13" t="str">
        <x:v>Les marques sur trois portes</x:v>
      </x:c>
      <x:c r="C2929" s="13" t="str">
        <x:v>Guerre</x:v>
      </x:c>
      <x:c r="D2929" s="13" t="str">
        <x:v>V5 Missions des trois modes</x:v>
      </x:c>
      <x:c r="E2929" s="13" t="str">
        <x:v>Lire Guerre</x:v>
      </x:c>
      <x:c r="F2929" s="13" t="str">
        <x:v>Extension V5</x:v>
      </x:c>
      <x:c r="G2929" s="15" t="n">
        <x:v>15</x:v>
      </x:c>
      <x:c r="H2929" s="15" t="n">
        <x:v>36</x:v>
      </x:c>
    </x:row>
    <x:row r="2930" ht="52" customHeight="1">
      <x:c r="A2930" s="13" t="str">
        <x:v>W5-LM32</x:v>
      </x:c>
      <x:c r="B2930" s="13" t="str">
        <x:v>La charge et les trois voix</x:v>
      </x:c>
      <x:c r="C2930" s="13" t="str">
        <x:v>Guerre</x:v>
      </x:c>
      <x:c r="D2930" s="13" t="str">
        <x:v>V5 Missions des trois modes</x:v>
      </x:c>
      <x:c r="E2930" s="13" t="str">
        <x:v>Lire Guerre</x:v>
      </x:c>
      <x:c r="F2930" s="13" t="str">
        <x:v>Extension V5</x:v>
      </x:c>
      <x:c r="G2930" s="15" t="n">
        <x:v>15</x:v>
      </x:c>
      <x:c r="H2930" s="15" t="n">
        <x:v>37</x:v>
      </x:c>
    </x:row>
    <x:row r="2931" ht="52" customHeight="1">
      <x:c r="A2931" s="13" t="str">
        <x:v>W5-LM33</x:v>
      </x:c>
      <x:c r="B2931" s="13" t="str">
        <x:v>Le port que l’on ne possède pas seul</x:v>
      </x:c>
      <x:c r="C2931" s="13" t="str">
        <x:v>Guerre</x:v>
      </x:c>
      <x:c r="D2931" s="13" t="str">
        <x:v>V5 Missions des trois modes</x:v>
      </x:c>
      <x:c r="E2931" s="13" t="str">
        <x:v>Lire Guerre</x:v>
      </x:c>
      <x:c r="F2931" s="13" t="str">
        <x:v>Extension V5</x:v>
      </x:c>
      <x:c r="G2931" s="15" t="n">
        <x:v>15</x:v>
      </x:c>
      <x:c r="H2931" s="15" t="n">
        <x:v>38</x:v>
      </x:c>
    </x:row>
    <x:row r="2932" ht="52" customHeight="1">
      <x:c r="A2932" s="13" t="str">
        <x:v>W5-LM34</x:v>
      </x:c>
      <x:c r="B2932" s="13" t="str">
        <x:v>Une prise sur la coque familière</x:v>
      </x:c>
      <x:c r="C2932" s="13" t="str">
        <x:v>Guerre</x:v>
      </x:c>
      <x:c r="D2932" s="13" t="str">
        <x:v>V5 Missions des trois modes</x:v>
      </x:c>
      <x:c r="E2932" s="13" t="str">
        <x:v>Lire Guerre</x:v>
      </x:c>
      <x:c r="F2932" s="13" t="str">
        <x:v>Extension V5</x:v>
      </x:c>
      <x:c r="G2932" s="15" t="n">
        <x:v>15</x:v>
      </x:c>
      <x:c r="H2932" s="15" t="n">
        <x:v>39</x:v>
      </x:c>
    </x:row>
    <x:row r="2933" ht="52" customHeight="1">
      <x:c r="A2933" s="13" t="str">
        <x:v>W5-LM35</x:v>
      </x:c>
      <x:c r="B2933" s="13" t="str">
        <x:v>Les membres derrière chaque porte</x:v>
      </x:c>
      <x:c r="C2933" s="13" t="str">
        <x:v>Guerre</x:v>
      </x:c>
      <x:c r="D2933" s="13" t="str">
        <x:v>V5 Missions des trois modes</x:v>
      </x:c>
      <x:c r="E2933" s="13" t="str">
        <x:v>Lire Guerre</x:v>
      </x:c>
      <x:c r="F2933" s="13" t="str">
        <x:v>Extension V5</x:v>
      </x:c>
      <x:c r="G2933" s="15" t="n">
        <x:v>15</x:v>
      </x:c>
      <x:c r="H2933" s="15" t="n">
        <x:v>40</x:v>
      </x:c>
    </x:row>
    <x:row r="2934" ht="52" customHeight="1">
      <x:c r="A2934" s="13" t="str">
        <x:v>W5-LM36</x:v>
      </x:c>
      <x:c r="B2934" s="13" t="str">
        <x:v>Le départ de La Veille</x:v>
      </x:c>
      <x:c r="C2934" s="13" t="str">
        <x:v>Guerre</x:v>
      </x:c>
      <x:c r="D2934" s="13" t="str">
        <x:v>V5 Missions des trois modes</x:v>
      </x:c>
      <x:c r="E2934" s="13" t="str">
        <x:v>Lire Guerre</x:v>
      </x:c>
      <x:c r="F2934" s="13" t="str">
        <x:v>Extension V5</x:v>
      </x:c>
      <x:c r="G2934" s="15" t="n">
        <x:v>15</x:v>
      </x:c>
      <x:c r="H2934" s="15" t="n">
        <x:v>41</x:v>
      </x:c>
    </x:row>
    <x:row r="2935" ht="52" customHeight="1">
      <x:c r="A2935" s="13" t="str">
        <x:v>W3-OH01</x:v>
      </x:c>
      <x:c r="B2935" s="13" t="str">
        <x:v>Le poste qu’on lui refuse</x:v>
      </x:c>
      <x:c r="C2935" s="13" t="str">
        <x:v>Guerre</x:v>
      </x:c>
      <x:c r="D2935" s="13" t="str">
        <x:v>Guerre et six origines</x:v>
      </x:c>
      <x:c r="E2935" s="13" t="str">
        <x:v>Lire Guerre</x:v>
      </x:c>
      <x:c r="F2935" s="13" t="str">
        <x:v>Reconstitution documentée V4 — nouvelle rédaction V5</x:v>
      </x:c>
      <x:c r="G2935" s="15" t="n">
        <x:v>10</x:v>
      </x:c>
      <x:c r="H2935" s="15" t="n">
        <x:v>6</x:v>
      </x:c>
    </x:row>
    <x:row r="2936" ht="52" customHeight="1">
      <x:c r="A2936" s="13" t="str">
        <x:v>W3-OH02</x:v>
      </x:c>
      <x:c r="B2936" s="13" t="str">
        <x:v>Le père n’est pas le front</x:v>
      </x:c>
      <x:c r="C2936" s="13" t="str">
        <x:v>Guerre</x:v>
      </x:c>
      <x:c r="D2936" s="13" t="str">
        <x:v>Guerre et six origines</x:v>
      </x:c>
      <x:c r="E2936" s="13" t="str">
        <x:v>Lire Guerre</x:v>
      </x:c>
      <x:c r="F2936" s="13" t="str">
        <x:v>Reconstitution documentée V4 — nouvelle rédaction V5</x:v>
      </x:c>
      <x:c r="G2936" s="15" t="n">
        <x:v>10</x:v>
      </x:c>
      <x:c r="H2936" s="15" t="n">
        <x:v>7</x:v>
      </x:c>
    </x:row>
    <x:row r="2937" ht="52" customHeight="1">
      <x:c r="A2937" s="13" t="str">
        <x:v>W3-OH03</x:v>
      </x:c>
      <x:c r="B2937" s="13" t="str">
        <x:v>Commander sans imiter</x:v>
      </x:c>
      <x:c r="C2937" s="13" t="str">
        <x:v>Guerre</x:v>
      </x:c>
      <x:c r="D2937" s="13" t="str">
        <x:v>Guerre et six origines</x:v>
      </x:c>
      <x:c r="E2937" s="13" t="str">
        <x:v>Lire Guerre</x:v>
      </x:c>
      <x:c r="F2937" s="13" t="str">
        <x:v>Reconstitution documentée V4 — nouvelle rédaction V5</x:v>
      </x:c>
      <x:c r="G2937" s="15" t="n">
        <x:v>10</x:v>
      </x:c>
      <x:c r="H2937" s="15" t="n">
        <x:v>8</x:v>
      </x:c>
    </x:row>
    <x:row r="2938" ht="52" customHeight="1">
      <x:c r="A2938" s="13" t="str">
        <x:v>W3-OH04</x:v>
      </x:c>
      <x:c r="B2938" s="13" t="str">
        <x:v>Une place que l’on garde</x:v>
      </x:c>
      <x:c r="C2938" s="13" t="str">
        <x:v>Guerre</x:v>
      </x:c>
      <x:c r="D2938" s="13" t="str">
        <x:v>Guerre et six origines</x:v>
      </x:c>
      <x:c r="E2938" s="13" t="str">
        <x:v>Lire Guerre</x:v>
      </x:c>
      <x:c r="F2938" s="13" t="str">
        <x:v>Reconstitution documentée V4 — nouvelle rédaction V5</x:v>
      </x:c>
      <x:c r="G2938" s="15" t="n">
        <x:v>10</x:v>
      </x:c>
      <x:c r="H2938" s="15" t="n">
        <x:v>9</x:v>
      </x:c>
    </x:row>
    <x:row r="2939" ht="52" customHeight="1">
      <x:c r="A2939" s="13" t="str">
        <x:v>W3-OH05</x:v>
      </x:c>
      <x:c r="B2939" s="13" t="str">
        <x:v>La preuve n’a pas besoin de lui</x:v>
      </x:c>
      <x:c r="C2939" s="13" t="str">
        <x:v>Guerre</x:v>
      </x:c>
      <x:c r="D2939" s="13" t="str">
        <x:v>Guerre et six origines</x:v>
      </x:c>
      <x:c r="E2939" s="13" t="str">
        <x:v>Lire Guerre</x:v>
      </x:c>
      <x:c r="F2939" s="13" t="str">
        <x:v>Reconstitution documentée V4 — nouvelle rédaction V5</x:v>
      </x:c>
      <x:c r="G2939" s="15" t="n">
        <x:v>10</x:v>
      </x:c>
      <x:c r="H2939" s="15" t="n">
        <x:v>10</x:v>
      </x:c>
    </x:row>
    <x:row r="2940" ht="52" customHeight="1">
      <x:c r="A2940" s="13" t="str">
        <x:v>W3-OH06</x:v>
      </x:c>
      <x:c r="B2940" s="13" t="str">
        <x:v>La force à transmettre</x:v>
      </x:c>
      <x:c r="C2940" s="13" t="str">
        <x:v>Guerre</x:v>
      </x:c>
      <x:c r="D2940" s="13" t="str">
        <x:v>Guerre et six origines</x:v>
      </x:c>
      <x:c r="E2940" s="13" t="str">
        <x:v>Lire Guerre</x:v>
      </x:c>
      <x:c r="F2940" s="13" t="str">
        <x:v>Reconstitution documentée V4 — nouvelle rédaction V5</x:v>
      </x:c>
      <x:c r="G2940" s="15" t="n">
        <x:v>10</x:v>
      </x:c>
      <x:c r="H2940" s="15" t="n">
        <x:v>11</x:v>
      </x:c>
    </x:row>
    <x:row r="2941" ht="52" customHeight="1">
      <x:c r="A2941" s="13" t="str">
        <x:v>W3-OH07</x:v>
      </x:c>
      <x:c r="B2941" s="13" t="str">
        <x:v>Le poste de l’ancêtre</x:v>
      </x:c>
      <x:c r="C2941" s="13" t="str">
        <x:v>Guerre</x:v>
      </x:c>
      <x:c r="D2941" s="13" t="str">
        <x:v>Guerre et six origines</x:v>
      </x:c>
      <x:c r="E2941" s="13" t="str">
        <x:v>Lire Guerre</x:v>
      </x:c>
      <x:c r="F2941" s="13" t="str">
        <x:v>Reconstitution documentée V4 — nouvelle rédaction V5</x:v>
      </x:c>
      <x:c r="G2941" s="15" t="n">
        <x:v>10</x:v>
      </x:c>
      <x:c r="H2941" s="15" t="n">
        <x:v>12</x:v>
      </x:c>
    </x:row>
    <x:row r="2942" ht="52" customHeight="1">
      <x:c r="A2942" s="13" t="str">
        <x:v>W3-OH08</x:v>
      </x:c>
      <x:c r="B2942" s="13" t="str">
        <x:v>Le témoin derrière le champion</x:v>
      </x:c>
      <x:c r="C2942" s="13" t="str">
        <x:v>Guerre</x:v>
      </x:c>
      <x:c r="D2942" s="13" t="str">
        <x:v>Guerre et six origines</x:v>
      </x:c>
      <x:c r="E2942" s="13" t="str">
        <x:v>Lire Guerre</x:v>
      </x:c>
      <x:c r="F2942" s="13" t="str">
        <x:v>Reconstitution documentée V4 — nouvelle rédaction V5</x:v>
      </x:c>
      <x:c r="G2942" s="15" t="n">
        <x:v>10</x:v>
      </x:c>
      <x:c r="H2942" s="15" t="n">
        <x:v>13</x:v>
      </x:c>
    </x:row>
    <x:row r="2943" ht="52" customHeight="1">
      <x:c r="A2943" s="13" t="str">
        <x:v>W3-OH09</x:v>
      </x:c>
      <x:c r="B2943" s="13" t="str">
        <x:v>Les trois mains du retour</x:v>
      </x:c>
      <x:c r="C2943" s="13" t="str">
        <x:v>Guerre</x:v>
      </x:c>
      <x:c r="D2943" s="13" t="str">
        <x:v>Guerre et six origines</x:v>
      </x:c>
      <x:c r="E2943" s="13" t="str">
        <x:v>Lire Guerre</x:v>
      </x:c>
      <x:c r="F2943" s="13" t="str">
        <x:v>Reconstitution documentée V4 — nouvelle rédaction V5</x:v>
      </x:c>
      <x:c r="G2943" s="15" t="n">
        <x:v>10</x:v>
      </x:c>
      <x:c r="H2943" s="15" t="n">
        <x:v>14</x:v>
      </x:c>
    </x:row>
    <x:row r="2944" ht="52" customHeight="1">
      <x:c r="A2944" s="13" t="str">
        <x:v>W3-OH10</x:v>
      </x:c>
      <x:c r="B2944" s="13" t="str">
        <x:v>Le masque et la chambre</x:v>
      </x:c>
      <x:c r="C2944" s="13" t="str">
        <x:v>Guerre</x:v>
      </x:c>
      <x:c r="D2944" s="13" t="str">
        <x:v>Guerre et six origines</x:v>
      </x:c>
      <x:c r="E2944" s="13" t="str">
        <x:v>Lire Guerre</x:v>
      </x:c>
      <x:c r="F2944" s="13" t="str">
        <x:v>Reconstitution documentée V4 — nouvelle rédaction V5</x:v>
      </x:c>
      <x:c r="G2944" s="15" t="n">
        <x:v>10</x:v>
      </x:c>
      <x:c r="H2944" s="15" t="n">
        <x:v>15</x:v>
      </x:c>
    </x:row>
    <x:row r="2945" ht="52" customHeight="1">
      <x:c r="A2945" s="13" t="str">
        <x:v>W3-OH11</x:v>
      </x:c>
      <x:c r="B2945" s="13" t="str">
        <x:v>Le crâne à plusieurs angles</x:v>
      </x:c>
      <x:c r="C2945" s="13" t="str">
        <x:v>Guerre</x:v>
      </x:c>
      <x:c r="D2945" s="13" t="str">
        <x:v>Guerre et six origines</x:v>
      </x:c>
      <x:c r="E2945" s="13" t="str">
        <x:v>Lire Guerre</x:v>
      </x:c>
      <x:c r="F2945" s="13" t="str">
        <x:v>Reconstitution documentée V4 — nouvelle rédaction V5</x:v>
      </x:c>
      <x:c r="G2945" s="15" t="n">
        <x:v>10</x:v>
      </x:c>
      <x:c r="H2945" s="15" t="n">
        <x:v>16</x:v>
      </x:c>
    </x:row>
    <x:row r="2946" ht="52" customHeight="1">
      <x:c r="A2946" s="13" t="str">
        <x:v>W3-OH12</x:v>
      </x:c>
      <x:c r="B2946" s="13" t="str">
        <x:v>La lignée que l’on agrandit</x:v>
      </x:c>
      <x:c r="C2946" s="13" t="str">
        <x:v>Guerre</x:v>
      </x:c>
      <x:c r="D2946" s="13" t="str">
        <x:v>Guerre et six origines</x:v>
      </x:c>
      <x:c r="E2946" s="13" t="str">
        <x:v>Lire Guerre</x:v>
      </x:c>
      <x:c r="F2946" s="13" t="str">
        <x:v>Reconstitution documentée V4 — nouvelle rédaction V5</x:v>
      </x:c>
      <x:c r="G2946" s="15" t="n">
        <x:v>10</x:v>
      </x:c>
      <x:c r="H2946" s="15" t="n">
        <x:v>17</x:v>
      </x:c>
    </x:row>
    <x:row r="2947" ht="52" customHeight="1">
      <x:c r="A2947" s="13" t="str">
        <x:v>W3-OH13</x:v>
      </x:c>
      <x:c r="B2947" s="13" t="str">
        <x:v>Les routes d’un autre départ</x:v>
      </x:c>
      <x:c r="C2947" s="13" t="str">
        <x:v>Guerre</x:v>
      </x:c>
      <x:c r="D2947" s="13" t="str">
        <x:v>Guerre et six origines</x:v>
      </x:c>
      <x:c r="E2947" s="13" t="str">
        <x:v>Lire Guerre</x:v>
      </x:c>
      <x:c r="F2947" s="13" t="str">
        <x:v>Reconstitution documentée V4 — nouvelle rédaction V5</x:v>
      </x:c>
      <x:c r="G2947" s="15" t="n">
        <x:v>10</x:v>
      </x:c>
      <x:c r="H2947" s="15" t="n">
        <x:v>18</x:v>
      </x:c>
    </x:row>
    <x:row r="2948" ht="52" customHeight="1">
      <x:c r="A2948" s="13" t="str">
        <x:v>W3-OH14</x:v>
      </x:c>
      <x:c r="B2948" s="13" t="str">
        <x:v>Le défi près des souvenirs</x:v>
      </x:c>
      <x:c r="C2948" s="13" t="str">
        <x:v>Guerre</x:v>
      </x:c>
      <x:c r="D2948" s="13" t="str">
        <x:v>Guerre et six origines</x:v>
      </x:c>
      <x:c r="E2948" s="13" t="str">
        <x:v>Lire Guerre</x:v>
      </x:c>
      <x:c r="F2948" s="13" t="str">
        <x:v>Reconstitution documentée V4 — nouvelle rédaction V5</x:v>
      </x:c>
      <x:c r="G2948" s="15" t="n">
        <x:v>10</x:v>
      </x:c>
      <x:c r="H2948" s="15" t="n">
        <x:v>19</x:v>
      </x:c>
    </x:row>
    <x:row r="2949" ht="52" customHeight="1">
      <x:c r="A2949" s="13" t="str">
        <x:v>W3-OH15</x:v>
      </x:c>
      <x:c r="B2949" s="13" t="str">
        <x:v>Le retour n’est pas un ordre</x:v>
      </x:c>
      <x:c r="C2949" s="13" t="str">
        <x:v>Guerre</x:v>
      </x:c>
      <x:c r="D2949" s="13" t="str">
        <x:v>Guerre et six origines</x:v>
      </x:c>
      <x:c r="E2949" s="13" t="str">
        <x:v>Lire Guerre</x:v>
      </x:c>
      <x:c r="F2949" s="13" t="str">
        <x:v>Reconstitution documentée V4 — nouvelle rédaction V5</x:v>
      </x:c>
      <x:c r="G2949" s="15" t="n">
        <x:v>10</x:v>
      </x:c>
      <x:c r="H2949" s="15" t="n">
        <x:v>20</x:v>
      </x:c>
    </x:row>
    <x:row r="2950" ht="52" customHeight="1">
      <x:c r="A2950" s="13" t="str">
        <x:v>W3-OH16</x:v>
      </x:c>
      <x:c r="B2950" s="13" t="str">
        <x:v>Une chambre pour une visite</x:v>
      </x:c>
      <x:c r="C2950" s="13" t="str">
        <x:v>Guerre</x:v>
      </x:c>
      <x:c r="D2950" s="13" t="str">
        <x:v>Guerre et six origines</x:v>
      </x:c>
      <x:c r="E2950" s="13" t="str">
        <x:v>Lire Guerre</x:v>
      </x:c>
      <x:c r="F2950" s="13" t="str">
        <x:v>Reconstitution documentée V4 — nouvelle rédaction V5</x:v>
      </x:c>
      <x:c r="G2950" s="15" t="n">
        <x:v>10</x:v>
      </x:c>
      <x:c r="H2950" s="15" t="n">
        <x:v>21</x:v>
      </x:c>
    </x:row>
    <x:row r="2951" ht="52" customHeight="1">
      <x:c r="A2951" s="13" t="str">
        <x:v>W3-OH17</x:v>
      </x:c>
      <x:c r="B2951" s="13" t="str">
        <x:v>La trace de ce qui subsiste</x:v>
      </x:c>
      <x:c r="C2951" s="13" t="str">
        <x:v>Guerre</x:v>
      </x:c>
      <x:c r="D2951" s="13" t="str">
        <x:v>Guerre et six origines</x:v>
      </x:c>
      <x:c r="E2951" s="13" t="str">
        <x:v>Lire Guerre</x:v>
      </x:c>
      <x:c r="F2951" s="13" t="str">
        <x:v>Reconstitution documentée V4 — nouvelle rédaction V5</x:v>
      </x:c>
      <x:c r="G2951" s="15" t="n">
        <x:v>10</x:v>
      </x:c>
      <x:c r="H2951" s="15" t="n">
        <x:v>22</x:v>
      </x:c>
    </x:row>
    <x:row r="2952" ht="52" customHeight="1">
      <x:c r="A2952" s="13" t="str">
        <x:v>W3-OH18</x:v>
      </x:c>
      <x:c r="B2952" s="13" t="str">
        <x:v>Les feux ne sont pas au même endroit</x:v>
      </x:c>
      <x:c r="C2952" s="13" t="str">
        <x:v>Guerre</x:v>
      </x:c>
      <x:c r="D2952" s="13" t="str">
        <x:v>Guerre et six origines</x:v>
      </x:c>
      <x:c r="E2952" s="13" t="str">
        <x:v>Lire Guerre</x:v>
      </x:c>
      <x:c r="F2952" s="13" t="str">
        <x:v>Reconstitution documentée V4 — nouvelle rédaction V5</x:v>
      </x:c>
      <x:c r="G2952" s="15" t="n">
        <x:v>10</x:v>
      </x:c>
      <x:c r="H2952" s="15" t="n">
        <x:v>23</x:v>
      </x:c>
    </x:row>
    <x:row r="2953" ht="52" customHeight="1">
      <x:c r="A2953" s="13" t="str">
        <x:v>W3-OH19</x:v>
      </x:c>
      <x:c r="B2953" s="13" t="str">
        <x:v>Le mandat vérifié</x:v>
      </x:c>
      <x:c r="C2953" s="13" t="str">
        <x:v>Guerre</x:v>
      </x:c>
      <x:c r="D2953" s="13" t="str">
        <x:v>Guerre et six origines</x:v>
      </x:c>
      <x:c r="E2953" s="13" t="str">
        <x:v>Lire Guerre</x:v>
      </x:c>
      <x:c r="F2953" s="13" t="str">
        <x:v>Reconstitution documentée V4 — nouvelle rédaction V5</x:v>
      </x:c>
      <x:c r="G2953" s="15" t="n">
        <x:v>10</x:v>
      </x:c>
      <x:c r="H2953" s="15" t="n">
        <x:v>24</x:v>
      </x:c>
    </x:row>
    <x:row r="2954" ht="52" customHeight="1">
      <x:c r="A2954" s="13" t="str">
        <x:v>W3-OH20</x:v>
      </x:c>
      <x:c r="B2954" s="13" t="str">
        <x:v>Le grief qui ne t’appartient pas</x:v>
      </x:c>
      <x:c r="C2954" s="13" t="str">
        <x:v>Guerre</x:v>
      </x:c>
      <x:c r="D2954" s="13" t="str">
        <x:v>Guerre et six origines</x:v>
      </x:c>
      <x:c r="E2954" s="13" t="str">
        <x:v>Lire Guerre</x:v>
      </x:c>
      <x:c r="F2954" s="13" t="str">
        <x:v>Reconstitution documentée V4 — nouvelle rédaction V5</x:v>
      </x:c>
      <x:c r="G2954" s="15" t="n">
        <x:v>10</x:v>
      </x:c>
      <x:c r="H2954" s="15" t="n">
        <x:v>25</x:v>
      </x:c>
    </x:row>
    <x:row r="2955" ht="52" customHeight="1">
      <x:c r="A2955" s="13" t="str">
        <x:v>W3-OH21</x:v>
      </x:c>
      <x:c r="B2955" s="13" t="str">
        <x:v>L’ordre dont on répond</x:v>
      </x:c>
      <x:c r="C2955" s="13" t="str">
        <x:v>Guerre</x:v>
      </x:c>
      <x:c r="D2955" s="13" t="str">
        <x:v>Guerre et six origines</x:v>
      </x:c>
      <x:c r="E2955" s="13" t="str">
        <x:v>Lire Guerre</x:v>
      </x:c>
      <x:c r="F2955" s="13" t="str">
        <x:v>Reconstitution documentée V4 — nouvelle rédaction V5</x:v>
      </x:c>
      <x:c r="G2955" s="15" t="n">
        <x:v>10</x:v>
      </x:c>
      <x:c r="H2955" s="15" t="n">
        <x:v>26</x:v>
      </x:c>
    </x:row>
    <x:row r="2956" ht="52" customHeight="1">
      <x:c r="A2956" s="13" t="str">
        <x:v>W3-OH22</x:v>
      </x:c>
      <x:c r="B2956" s="13" t="str">
        <x:v>Le seuil d’un nouveau nom</x:v>
      </x:c>
      <x:c r="C2956" s="13" t="str">
        <x:v>Guerre</x:v>
      </x:c>
      <x:c r="D2956" s="13" t="str">
        <x:v>Guerre et six origines</x:v>
      </x:c>
      <x:c r="E2956" s="13" t="str">
        <x:v>Lire Guerre</x:v>
      </x:c>
      <x:c r="F2956" s="13" t="str">
        <x:v>Reconstitution documentée V4 — nouvelle rédaction V5</x:v>
      </x:c>
      <x:c r="G2956" s="15" t="n">
        <x:v>10</x:v>
      </x:c>
      <x:c r="H2956" s="15" t="n">
        <x:v>27</x:v>
      </x:c>
    </x:row>
    <x:row r="2957" ht="52" customHeight="1">
      <x:c r="A2957" s="13" t="str">
        <x:v>W3-OH23</x:v>
      </x:c>
      <x:c r="B2957" s="13" t="str">
        <x:v>La plaque qui ne répare pas tout</x:v>
      </x:c>
      <x:c r="C2957" s="13" t="str">
        <x:v>Guerre</x:v>
      </x:c>
      <x:c r="D2957" s="13" t="str">
        <x:v>Guerre et six origines</x:v>
      </x:c>
      <x:c r="E2957" s="13" t="str">
        <x:v>Lire Guerre</x:v>
      </x:c>
      <x:c r="F2957" s="13" t="str">
        <x:v>Reconstitution documentée V4 — nouvelle rédaction V5</x:v>
      </x:c>
      <x:c r="G2957" s="15" t="n">
        <x:v>10</x:v>
      </x:c>
      <x:c r="H2957" s="15" t="n">
        <x:v>28</x:v>
      </x:c>
    </x:row>
    <x:row r="2958" ht="52" customHeight="1">
      <x:c r="A2958" s="13" t="str">
        <x:v>W3-OH24</x:v>
      </x:c>
      <x:c r="B2958" s="13" t="str">
        <x:v>Répondre de sa propre route</x:v>
      </x:c>
      <x:c r="C2958" s="13" t="str">
        <x:v>Guerre</x:v>
      </x:c>
      <x:c r="D2958" s="13" t="str">
        <x:v>Guerre et six origines</x:v>
      </x:c>
      <x:c r="E2958" s="13" t="str">
        <x:v>Lire Guerre</x:v>
      </x:c>
      <x:c r="F2958" s="13" t="str">
        <x:v>Reconstitution documentée V4 — nouvelle rédaction V5</x:v>
      </x:c>
      <x:c r="G2958" s="15" t="n">
        <x:v>10</x:v>
      </x:c>
      <x:c r="H2958" s="15" t="n">
        <x:v>29</x:v>
      </x:c>
    </x:row>
    <x:row r="2959" ht="52" customHeight="1">
      <x:c r="A2959" s="13" t="str">
        <x:v>W3-OH25</x:v>
      </x:c>
      <x:c r="B2959" s="13" t="str">
        <x:v>Deux lectures de la piste</x:v>
      </x:c>
      <x:c r="C2959" s="13" t="str">
        <x:v>Guerre</x:v>
      </x:c>
      <x:c r="D2959" s="13" t="str">
        <x:v>Guerre et six origines</x:v>
      </x:c>
      <x:c r="E2959" s="13" t="str">
        <x:v>Lire Guerre</x:v>
      </x:c>
      <x:c r="F2959" s="13" t="str">
        <x:v>Reconstitution documentée V4 — nouvelle rédaction V5</x:v>
      </x:c>
      <x:c r="G2959" s="15" t="n">
        <x:v>10</x:v>
      </x:c>
      <x:c r="H2959" s="15" t="n">
        <x:v>30</x:v>
      </x:c>
    </x:row>
    <x:row r="2960" ht="52" customHeight="1">
      <x:c r="A2960" s="13" t="str">
        <x:v>W3-OH26</x:v>
      </x:c>
      <x:c r="B2960" s="13" t="str">
        <x:v>Le défi vu depuis la rive</x:v>
      </x:c>
      <x:c r="C2960" s="13" t="str">
        <x:v>Guerre</x:v>
      </x:c>
      <x:c r="D2960" s="13" t="str">
        <x:v>Guerre et six origines</x:v>
      </x:c>
      <x:c r="E2960" s="13" t="str">
        <x:v>Lire Guerre</x:v>
      </x:c>
      <x:c r="F2960" s="13" t="str">
        <x:v>Reconstitution documentée V4 — nouvelle rédaction V5</x:v>
      </x:c>
      <x:c r="G2960" s="15" t="n">
        <x:v>10</x:v>
      </x:c>
      <x:c r="H2960" s="15" t="n">
        <x:v>31</x:v>
      </x:c>
    </x:row>
    <x:row r="2961" ht="52" customHeight="1">
      <x:c r="A2961" s="13" t="str">
        <x:v>W3-OH27</x:v>
      </x:c>
      <x:c r="B2961" s="13" t="str">
        <x:v>L’escorte choisie</x:v>
      </x:c>
      <x:c r="C2961" s="13" t="str">
        <x:v>Guerre</x:v>
      </x:c>
      <x:c r="D2961" s="13" t="str">
        <x:v>Guerre et six origines</x:v>
      </x:c>
      <x:c r="E2961" s="13" t="str">
        <x:v>Lire Guerre</x:v>
      </x:c>
      <x:c r="F2961" s="13" t="str">
        <x:v>Reconstitution documentée V4 — nouvelle rédaction V5</x:v>
      </x:c>
      <x:c r="G2961" s="15" t="n">
        <x:v>10</x:v>
      </x:c>
      <x:c r="H2961" s="15" t="n">
        <x:v>32</x:v>
      </x:c>
    </x:row>
    <x:row r="2962" ht="52" customHeight="1">
      <x:c r="A2962" s="13" t="str">
        <x:v>W3-OH28</x:v>
      </x:c>
      <x:c r="B2962" s="13" t="str">
        <x:v>Une halte avant de repartir</x:v>
      </x:c>
      <x:c r="C2962" s="13" t="str">
        <x:v>Guerre</x:v>
      </x:c>
      <x:c r="D2962" s="13" t="str">
        <x:v>Guerre et six origines</x:v>
      </x:c>
      <x:c r="E2962" s="13" t="str">
        <x:v>Lire Guerre</x:v>
      </x:c>
      <x:c r="F2962" s="13" t="str">
        <x:v>Reconstitution documentée V4 — nouvelle rédaction V5</x:v>
      </x:c>
      <x:c r="G2962" s="15" t="n">
        <x:v>10</x:v>
      </x:c>
      <x:c r="H2962" s="15" t="n">
        <x:v>33</x:v>
      </x:c>
    </x:row>
    <x:row r="2963" ht="52" customHeight="1">
      <x:c r="A2963" s="13" t="str">
        <x:v>W3-OH29</x:v>
      </x:c>
      <x:c r="B2963" s="13" t="str">
        <x:v>La voix absente de la galerie</x:v>
      </x:c>
      <x:c r="C2963" s="13" t="str">
        <x:v>Guerre</x:v>
      </x:c>
      <x:c r="D2963" s="13" t="str">
        <x:v>Guerre et six origines</x:v>
      </x:c>
      <x:c r="E2963" s="13" t="str">
        <x:v>Lire Guerre</x:v>
      </x:c>
      <x:c r="F2963" s="13" t="str">
        <x:v>Reconstitution documentée V4 — nouvelle rédaction V5</x:v>
      </x:c>
      <x:c r="G2963" s="15" t="n">
        <x:v>10</x:v>
      </x:c>
      <x:c r="H2963" s="15" t="n">
        <x:v>34</x:v>
      </x:c>
    </x:row>
    <x:row r="2964" ht="52" customHeight="1">
      <x:c r="A2964" s="13" t="str">
        <x:v>W3-OH30</x:v>
      </x:c>
      <x:c r="B2964" s="13" t="str">
        <x:v>Des routes qui se recroisent</x:v>
      </x:c>
      <x:c r="C2964" s="13" t="str">
        <x:v>Guerre</x:v>
      </x:c>
      <x:c r="D2964" s="13" t="str">
        <x:v>Guerre et six origines</x:v>
      </x:c>
      <x:c r="E2964" s="13" t="str">
        <x:v>Lire Guerre</x:v>
      </x:c>
      <x:c r="F2964" s="13" t="str">
        <x:v>Reconstitution documentée V4 — nouvelle rédaction V5</x:v>
      </x:c>
      <x:c r="G2964" s="15" t="n">
        <x:v>10</x:v>
      </x:c>
      <x:c r="H2964" s="15" t="n">
        <x:v>35</x:v>
      </x:c>
    </x:row>
    <x:row r="2965" ht="52" customHeight="1">
      <x:c r="A2965" s="13" t="str">
        <x:v>W3-OH31</x:v>
      </x:c>
      <x:c r="B2965" s="13" t="str">
        <x:v>La cohorte devant le départ</x:v>
      </x:c>
      <x:c r="C2965" s="13" t="str">
        <x:v>Guerre</x:v>
      </x:c>
      <x:c r="D2965" s="13" t="str">
        <x:v>Guerre et six origines</x:v>
      </x:c>
      <x:c r="E2965" s="13" t="str">
        <x:v>Lire Guerre</x:v>
      </x:c>
      <x:c r="F2965" s="13" t="str">
        <x:v>Reconstitution documentée V4 — nouvelle rédaction V5</x:v>
      </x:c>
      <x:c r="G2965" s="15" t="n">
        <x:v>10</x:v>
      </x:c>
      <x:c r="H2965" s="15" t="n">
        <x:v>36</x:v>
      </x:c>
    </x:row>
    <x:row r="2966" ht="52" customHeight="1">
      <x:c r="A2966" s="13" t="str">
        <x:v>W3-OH32</x:v>
      </x:c>
      <x:c r="B2966" s="13" t="str">
        <x:v>Le rival qui a grandi</x:v>
      </x:c>
      <x:c r="C2966" s="13" t="str">
        <x:v>Guerre</x:v>
      </x:c>
      <x:c r="D2966" s="13" t="str">
        <x:v>Guerre et six origines</x:v>
      </x:c>
      <x:c r="E2966" s="13" t="str">
        <x:v>Lire Guerre</x:v>
      </x:c>
      <x:c r="F2966" s="13" t="str">
        <x:v>Reconstitution documentée V4 — nouvelle rédaction V5</x:v>
      </x:c>
      <x:c r="G2966" s="15" t="n">
        <x:v>10</x:v>
      </x:c>
      <x:c r="H2966" s="15" t="n">
        <x:v>37</x:v>
      </x:c>
    </x:row>
    <x:row r="2967" ht="52" customHeight="1">
      <x:c r="A2967" s="13" t="str">
        <x:v>W3-OH33</x:v>
      </x:c>
      <x:c r="B2967" s="13" t="str">
        <x:v>Les leçons sous le feu</x:v>
      </x:c>
      <x:c r="C2967" s="13" t="str">
        <x:v>Guerre</x:v>
      </x:c>
      <x:c r="D2967" s="13" t="str">
        <x:v>Guerre et six origines</x:v>
      </x:c>
      <x:c r="E2967" s="13" t="str">
        <x:v>Lire Guerre</x:v>
      </x:c>
      <x:c r="F2967" s="13" t="str">
        <x:v>Reconstitution documentée V4 — nouvelle rédaction V5</x:v>
      </x:c>
      <x:c r="G2967" s="15" t="n">
        <x:v>10</x:v>
      </x:c>
      <x:c r="H2967" s="15" t="n">
        <x:v>38</x:v>
      </x:c>
    </x:row>
    <x:row r="2968" ht="52" customHeight="1">
      <x:c r="A2968" s="13" t="str">
        <x:v>W3-OH34</x:v>
      </x:c>
      <x:c r="B2968" s="13" t="str">
        <x:v>Le foyer entre deux chasses</x:v>
      </x:c>
      <x:c r="C2968" s="13" t="str">
        <x:v>Guerre</x:v>
      </x:c>
      <x:c r="D2968" s="13" t="str">
        <x:v>Guerre et six origines</x:v>
      </x:c>
      <x:c r="E2968" s="13" t="str">
        <x:v>Lire Guerre</x:v>
      </x:c>
      <x:c r="F2968" s="13" t="str">
        <x:v>Reconstitution documentée V4 — nouvelle rédaction V5</x:v>
      </x:c>
      <x:c r="G2968" s="15" t="n">
        <x:v>10</x:v>
      </x:c>
      <x:c r="H2968" s="15" t="n">
        <x:v>39</x:v>
      </x:c>
    </x:row>
    <x:row r="2969" ht="52" customHeight="1">
      <x:c r="A2969" s="13" t="str">
        <x:v>W3-OH35</x:v>
      </x:c>
      <x:c r="B2969" s="13" t="str">
        <x:v>La galerie de toute une vie</x:v>
      </x:c>
      <x:c r="C2969" s="13" t="str">
        <x:v>Guerre</x:v>
      </x:c>
      <x:c r="D2969" s="13" t="str">
        <x:v>Guerre et six origines</x:v>
      </x:c>
      <x:c r="E2969" s="13" t="str">
        <x:v>Lire Guerre</x:v>
      </x:c>
      <x:c r="F2969" s="13" t="str">
        <x:v>Reconstitution documentée V4 — nouvelle rédaction V5</x:v>
      </x:c>
      <x:c r="G2969" s="15" t="n">
        <x:v>10</x:v>
      </x:c>
      <x:c r="H2969" s="15" t="n">
        <x:v>40</x:v>
      </x:c>
    </x:row>
    <x:row r="2970" ht="52" customHeight="1">
      <x:c r="A2970" s="13" t="str">
        <x:v>W3-OH36</x:v>
      </x:c>
      <x:c r="B2970" s="13" t="str">
        <x:v>La chasse que l’on transmet</x:v>
      </x:c>
      <x:c r="C2970" s="13" t="str">
        <x:v>Guerre</x:v>
      </x:c>
      <x:c r="D2970" s="13" t="str">
        <x:v>Guerre et six origines</x:v>
      </x:c>
      <x:c r="E2970" s="13" t="str">
        <x:v>Lire Guerre</x:v>
      </x:c>
      <x:c r="F2970" s="13" t="str">
        <x:v>Reconstitution documentée V4 — nouvelle rédaction V5</x:v>
      </x:c>
      <x:c r="G2970" s="15" t="n">
        <x:v>10</x:v>
      </x:c>
      <x:c r="H2970" s="15" t="n">
        <x:v>41</x:v>
      </x:c>
    </x:row>
    <x:row r="2971" ht="52" customHeight="1">
      <x:c r="A2971" s="13" t="str">
        <x:v>W3-WARP01</x:v>
      </x:c>
      <x:c r="B2971" s="13" t="str">
        <x:v>Départ autorisé</x:v>
      </x:c>
      <x:c r="C2971" s="13" t="str">
        <x:v>Guerre</x:v>
      </x:c>
      <x:c r="D2971" s="13" t="str">
        <x:v>Guerre et Warp</x:v>
      </x:c>
      <x:c r="E2971" s="13" t="str">
        <x:v>Lire Guerre</x:v>
      </x:c>
      <x:c r="F2971" s="13" t="str">
        <x:v>Reconstitution documentée V4 — nouvelle rédaction V5</x:v>
      </x:c>
      <x:c r="G2971" s="15" t="n">
        <x:v>5</x:v>
      </x:c>
      <x:c r="H2971" s="15" t="n">
        <x:v>6</x:v>
      </x:c>
    </x:row>
    <x:row r="2972" ht="52" customHeight="1">
      <x:c r="A2972" s="13" t="str">
        <x:v>W3-WARP02</x:v>
      </x:c>
      <x:c r="B2972" s="13" t="str">
        <x:v>Droit de retour engagé</x:v>
      </x:c>
      <x:c r="C2972" s="13" t="str">
        <x:v>Guerre</x:v>
      </x:c>
      <x:c r="D2972" s="13" t="str">
        <x:v>Guerre et Warp</x:v>
      </x:c>
      <x:c r="E2972" s="13" t="str">
        <x:v>Lire Guerre</x:v>
      </x:c>
      <x:c r="F2972" s="13" t="str">
        <x:v>Reconstitution documentée V4 — nouvelle rédaction V5</x:v>
      </x:c>
      <x:c r="G2972" s="15" t="n">
        <x:v>5</x:v>
      </x:c>
      <x:c r="H2972" s="15" t="n">
        <x:v>7</x:v>
      </x:c>
    </x:row>
    <x:row r="2973" ht="52" customHeight="1">
      <x:c r="A2973" s="13" t="str">
        <x:v>W3-WARP03</x:v>
      </x:c>
      <x:c r="B2973" s="13" t="str">
        <x:v>Équipe unique dans le passé</x:v>
      </x:c>
      <x:c r="C2973" s="13" t="str">
        <x:v>Guerre</x:v>
      </x:c>
      <x:c r="D2973" s="13" t="str">
        <x:v>Guerre et Warp</x:v>
      </x:c>
      <x:c r="E2973" s="13" t="str">
        <x:v>Lire Guerre</x:v>
      </x:c>
      <x:c r="F2973" s="13" t="str">
        <x:v>Reconstitution documentée V4 — nouvelle rédaction V5</x:v>
      </x:c>
      <x:c r="G2973" s="15" t="n">
        <x:v>5</x:v>
      </x:c>
      <x:c r="H2973" s="15" t="n">
        <x:v>8</x:v>
      </x:c>
    </x:row>
    <x:row r="2974" ht="52" customHeight="1">
      <x:c r="A2974" s="13" t="str">
        <x:v>W3-WARP04</x:v>
      </x:c>
      <x:c r="B2974" s="13" t="str">
        <x:v>Stock emporté</x:v>
      </x:c>
      <x:c r="C2974" s="13" t="str">
        <x:v>Guerre</x:v>
      </x:c>
      <x:c r="D2974" s="13" t="str">
        <x:v>Guerre et Warp</x:v>
      </x:c>
      <x:c r="E2974" s="13" t="str">
        <x:v>Lire Guerre</x:v>
      </x:c>
      <x:c r="F2974" s="13" t="str">
        <x:v>Reconstitution documentée V4 — nouvelle rédaction V5</x:v>
      </x:c>
      <x:c r="G2974" s="15" t="n">
        <x:v>5</x:v>
      </x:c>
      <x:c r="H2974" s="15" t="n">
        <x:v>9</x:v>
      </x:c>
    </x:row>
    <x:row r="2975" ht="52" customHeight="1">
      <x:c r="A2975" s="13" t="str">
        <x:v>W3-WARP05</x:v>
      </x:c>
      <x:c r="B2975" s="13" t="str">
        <x:v>Blessures conservées</x:v>
      </x:c>
      <x:c r="C2975" s="13" t="str">
        <x:v>Guerre</x:v>
      </x:c>
      <x:c r="D2975" s="13" t="str">
        <x:v>Guerre et Warp</x:v>
      </x:c>
      <x:c r="E2975" s="13" t="str">
        <x:v>Lire Guerre</x:v>
      </x:c>
      <x:c r="F2975" s="13" t="str">
        <x:v>Reconstitution documentée V4 — nouvelle rédaction V5</x:v>
      </x:c>
      <x:c r="G2975" s="15" t="n">
        <x:v>5</x:v>
      </x:c>
      <x:c r="H2975" s="15" t="n">
        <x:v>10</x:v>
      </x:c>
    </x:row>
    <x:row r="2976" ht="52" customHeight="1">
      <x:c r="A2976" s="13" t="str">
        <x:v>W3-WARP06</x:v>
      </x:c>
      <x:c r="B2976" s="13" t="str">
        <x:v>Morts non réinitialisées</x:v>
      </x:c>
      <x:c r="C2976" s="13" t="str">
        <x:v>Guerre</x:v>
      </x:c>
      <x:c r="D2976" s="13" t="str">
        <x:v>Guerre et Warp</x:v>
      </x:c>
      <x:c r="E2976" s="13" t="str">
        <x:v>Lire Guerre</x:v>
      </x:c>
      <x:c r="F2976" s="13" t="str">
        <x:v>Reconstitution documentée V4 — nouvelle rédaction V5</x:v>
      </x:c>
      <x:c r="G2976" s="15" t="n">
        <x:v>5</x:v>
      </x:c>
      <x:c r="H2976" s="15" t="n">
        <x:v>11</x:v>
      </x:c>
    </x:row>
    <x:row r="2977" ht="52" customHeight="1">
      <x:c r="A2977" s="13" t="str">
        <x:v>W3-WARP07</x:v>
      </x:c>
      <x:c r="B2977" s="13" t="str">
        <x:v>Trophée d’une branche</x:v>
      </x:c>
      <x:c r="C2977" s="13" t="str">
        <x:v>Guerre</x:v>
      </x:c>
      <x:c r="D2977" s="13" t="str">
        <x:v>Guerre et Warp</x:v>
      </x:c>
      <x:c r="E2977" s="13" t="str">
        <x:v>Lire Guerre</x:v>
      </x:c>
      <x:c r="F2977" s="13" t="str">
        <x:v>Reconstitution documentée V4 — nouvelle rédaction V5</x:v>
      </x:c>
      <x:c r="G2977" s="15" t="n">
        <x:v>5</x:v>
      </x:c>
      <x:c r="H2977" s="15" t="n">
        <x:v>12</x:v>
      </x:c>
    </x:row>
    <x:row r="2978" ht="52" customHeight="1">
      <x:c r="A2978" s="13" t="str">
        <x:v>W3-WARP08</x:v>
      </x:c>
      <x:c r="B2978" s="13" t="str">
        <x:v>Armées locales autonomes</x:v>
      </x:c>
      <x:c r="C2978" s="13" t="str">
        <x:v>Guerre</x:v>
      </x:c>
      <x:c r="D2978" s="13" t="str">
        <x:v>Guerre et Warp</x:v>
      </x:c>
      <x:c r="E2978" s="13" t="str">
        <x:v>Lire Guerre</x:v>
      </x:c>
      <x:c r="F2978" s="13" t="str">
        <x:v>Reconstitution documentée V4 — nouvelle rédaction V5</x:v>
      </x:c>
      <x:c r="G2978" s="15" t="n">
        <x:v>5</x:v>
      </x:c>
      <x:c r="H2978" s="15" t="n">
        <x:v>13</x:v>
      </x:c>
    </x:row>
    <x:row r="2979" ht="52" customHeight="1">
      <x:c r="A2979" s="13" t="str">
        <x:v>W3-WARP09</x:v>
      </x:c>
      <x:c r="B2979" s="13" t="str">
        <x:v>Cinéma séparé</x:v>
      </x:c>
      <x:c r="C2979" s="13" t="str">
        <x:v>Guerre</x:v>
      </x:c>
      <x:c r="D2979" s="13" t="str">
        <x:v>Guerre et Warp</x:v>
      </x:c>
      <x:c r="E2979" s="13" t="str">
        <x:v>Lire Guerre</x:v>
      </x:c>
      <x:c r="F2979" s="13" t="str">
        <x:v>Reconstitution documentée V4 — nouvelle rédaction V5</x:v>
      </x:c>
      <x:c r="G2979" s="15" t="n">
        <x:v>5</x:v>
      </x:c>
      <x:c r="H2979" s="15" t="n">
        <x:v>14</x:v>
      </x:c>
    </x:row>
    <x:row r="2980" ht="52" customHeight="1">
      <x:c r="A2980" s="13" t="str">
        <x:v>W3-WARP10</x:v>
      </x:c>
      <x:c r="B2980" s="13" t="str">
        <x:v>Front présent distinct</x:v>
      </x:c>
      <x:c r="C2980" s="13" t="str">
        <x:v>Guerre</x:v>
      </x:c>
      <x:c r="D2980" s="13" t="str">
        <x:v>Guerre et Warp</x:v>
      </x:c>
      <x:c r="E2980" s="13" t="str">
        <x:v>Lire Guerre</x:v>
      </x:c>
      <x:c r="F2980" s="13" t="str">
        <x:v>Reconstitution documentée V4 — nouvelle rédaction V5</x:v>
      </x:c>
      <x:c r="G2980" s="15" t="n">
        <x:v>5</x:v>
      </x:c>
      <x:c r="H2980" s="15" t="n">
        <x:v>15</x:v>
      </x:c>
    </x:row>
    <x:row r="2981" ht="52" customHeight="1">
      <x:c r="A2981" s="13" t="str">
        <x:v>W3-WARP11</x:v>
      </x:c>
      <x:c r="B2981" s="13" t="str">
        <x:v>Revisite de terrain</x:v>
      </x:c>
      <x:c r="C2981" s="13" t="str">
        <x:v>Guerre</x:v>
      </x:c>
      <x:c r="D2981" s="13" t="str">
        <x:v>Guerre et Warp</x:v>
      </x:c>
      <x:c r="E2981" s="13" t="str">
        <x:v>Lire Guerre</x:v>
      </x:c>
      <x:c r="F2981" s="13" t="str">
        <x:v>Reconstitution documentée V4 — nouvelle rédaction V5</x:v>
      </x:c>
      <x:c r="G2981" s="15" t="n">
        <x:v>5</x:v>
      </x:c>
      <x:c r="H2981" s="15" t="n">
        <x:v>16</x:v>
      </x:c>
    </x:row>
    <x:row r="2982" ht="52" customHeight="1">
      <x:c r="A2982" s="13" t="str">
        <x:v>W3-WARP12</x:v>
      </x:c>
      <x:c r="B2982" s="13" t="str">
        <x:v>Retour et réconciliation</x:v>
      </x:c>
      <x:c r="C2982" s="13" t="str">
        <x:v>Guerre</x:v>
      </x:c>
      <x:c r="D2982" s="13" t="str">
        <x:v>Guerre et Warp</x:v>
      </x:c>
      <x:c r="E2982" s="13" t="str">
        <x:v>Lire Guerre</x:v>
      </x:c>
      <x:c r="F2982" s="13" t="str">
        <x:v>Reconstitution documentée V4 — nouvelle rédaction V5</x:v>
      </x:c>
      <x:c r="G2982" s="15" t="n">
        <x:v>5</x:v>
      </x:c>
      <x:c r="H2982" s="15" t="n">
        <x:v>17</x:v>
      </x:c>
    </x:row>
    <x:row r="2983" ht="52" customHeight="1">
      <x:c r="A2983" s="13" t="str">
        <x:v>W5-SYN01</x:v>
      </x:c>
      <x:c r="B2983" s="13" t="str">
        <x:v>Le guide vient à la maison</x:v>
      </x:c>
      <x:c r="C2983" s="13" t="str">
        <x:v>Guerre</x:v>
      </x:c>
      <x:c r="D2983" s="13" t="str">
        <x:v>V5 Guerre et habitats</x:v>
      </x:c>
      <x:c r="E2983" s="13" t="str">
        <x:v>Lire Guerre</x:v>
      </x:c>
      <x:c r="F2983" s="13" t="str">
        <x:v>Extension V5</x:v>
      </x:c>
      <x:c r="G2983" s="15" t="n">
        <x:v>8</x:v>
      </x:c>
      <x:c r="H2983" s="15" t="n">
        <x:v>6</x:v>
      </x:c>
    </x:row>
    <x:row r="2984" ht="52" customHeight="1">
      <x:c r="A2984" s="13" t="str">
        <x:v>W5-SYN02</x:v>
      </x:c>
      <x:c r="B2984" s="13" t="str">
        <x:v>L’atelier avant la relève</x:v>
      </x:c>
      <x:c r="C2984" s="13" t="str">
        <x:v>Guerre</x:v>
      </x:c>
      <x:c r="D2984" s="13" t="str">
        <x:v>V5 Guerre et habitats</x:v>
      </x:c>
      <x:c r="E2984" s="13" t="str">
        <x:v>Lire Guerre</x:v>
      </x:c>
      <x:c r="F2984" s="13" t="str">
        <x:v>Extension V5</x:v>
      </x:c>
      <x:c r="G2984" s="15" t="n">
        <x:v>8</x:v>
      </x:c>
      <x:c r="H2984" s="15" t="n">
        <x:v>7</x:v>
      </x:c>
    </x:row>
    <x:row r="2985" ht="52" customHeight="1">
      <x:c r="A2985" s="13" t="str">
        <x:v>W5-SYN03</x:v>
      </x:c>
      <x:c r="B2985" s="13" t="str">
        <x:v>Les traces du retour</x:v>
      </x:c>
      <x:c r="C2985" s="13" t="str">
        <x:v>Guerre</x:v>
      </x:c>
      <x:c r="D2985" s="13" t="str">
        <x:v>V5 Guerre et habitats</x:v>
      </x:c>
      <x:c r="E2985" s="13" t="str">
        <x:v>Lire Guerre</x:v>
      </x:c>
      <x:c r="F2985" s="13" t="str">
        <x:v>Extension V5</x:v>
      </x:c>
      <x:c r="G2985" s="15" t="n">
        <x:v>8</x:v>
      </x:c>
      <x:c r="H2985" s="15" t="n">
        <x:v>8</x:v>
      </x:c>
    </x:row>
    <x:row r="2986" ht="52" customHeight="1">
      <x:c r="A2986" s="13" t="str">
        <x:v>W5-SYN04</x:v>
      </x:c>
      <x:c r="B2986" s="13" t="str">
        <x:v>Le navire couvre la fenêtre</x:v>
      </x:c>
      <x:c r="C2986" s="13" t="str">
        <x:v>Guerre</x:v>
      </x:c>
      <x:c r="D2986" s="13" t="str">
        <x:v>V5 Guerre et habitats</x:v>
      </x:c>
      <x:c r="E2986" s="13" t="str">
        <x:v>Lire Guerre</x:v>
      </x:c>
      <x:c r="F2986" s="13" t="str">
        <x:v>Extension V5</x:v>
      </x:c>
      <x:c r="G2986" s="15" t="n">
        <x:v>8</x:v>
      </x:c>
      <x:c r="H2986" s="15" t="n">
        <x:v>9</x:v>
      </x:c>
    </x:row>
    <x:row r="2987" ht="52" customHeight="1">
      <x:c r="A2987" s="13" t="str">
        <x:v>W5-SYN05</x:v>
      </x:c>
      <x:c r="B2987" s="13" t="str">
        <x:v>La soute avant le front</x:v>
      </x:c>
      <x:c r="C2987" s="13" t="str">
        <x:v>Guerre</x:v>
      </x:c>
      <x:c r="D2987" s="13" t="str">
        <x:v>V5 Guerre et habitats</x:v>
      </x:c>
      <x:c r="E2987" s="13" t="str">
        <x:v>Lire Guerre</x:v>
      </x:c>
      <x:c r="F2987" s="13" t="str">
        <x:v>Extension V5</x:v>
      </x:c>
      <x:c r="G2987" s="15" t="n">
        <x:v>8</x:v>
      </x:c>
      <x:c r="H2987" s="15" t="n">
        <x:v>10</x:v>
      </x:c>
    </x:row>
    <x:row r="2988" ht="52" customHeight="1">
      <x:c r="A2988" s="13" t="str">
        <x:v>W5-SYN06</x:v>
      </x:c>
      <x:c r="B2988" s="13" t="str">
        <x:v>La galerie des équipes</x:v>
      </x:c>
      <x:c r="C2988" s="13" t="str">
        <x:v>Guerre</x:v>
      </x:c>
      <x:c r="D2988" s="13" t="str">
        <x:v>V5 Guerre et habitats</x:v>
      </x:c>
      <x:c r="E2988" s="13" t="str">
        <x:v>Lire Guerre</x:v>
      </x:c>
      <x:c r="F2988" s="13" t="str">
        <x:v>Extension V5</x:v>
      </x:c>
      <x:c r="G2988" s="15" t="n">
        <x:v>8</x:v>
      </x:c>
      <x:c r="H2988" s="15" t="n">
        <x:v>11</x:v>
      </x:c>
    </x:row>
    <x:row r="2989" ht="52" customHeight="1">
      <x:c r="A2989" s="13" t="str">
        <x:v>W5-SYN07</x:v>
      </x:c>
      <x:c r="B2989" s="13" t="str">
        <x:v>Le chantier sous garde</x:v>
      </x:c>
      <x:c r="C2989" s="13" t="str">
        <x:v>Guerre</x:v>
      </x:c>
      <x:c r="D2989" s="13" t="str">
        <x:v>V5 Guerre et habitats</x:v>
      </x:c>
      <x:c r="E2989" s="13" t="str">
        <x:v>Lire Guerre</x:v>
      </x:c>
      <x:c r="F2989" s="13" t="str">
        <x:v>Extension V5</x:v>
      </x:c>
      <x:c r="G2989" s="15" t="n">
        <x:v>8</x:v>
      </x:c>
      <x:c r="H2989" s="15" t="n">
        <x:v>12</x:v>
      </x:c>
    </x:row>
    <x:row r="2990" ht="52" customHeight="1">
      <x:c r="A2990" s="13" t="str">
        <x:v>W5-SYN08</x:v>
      </x:c>
      <x:c r="B2990" s="13" t="str">
        <x:v>La relève de la ceinture</x:v>
      </x:c>
      <x:c r="C2990" s="13" t="str">
        <x:v>Guerre</x:v>
      </x:c>
      <x:c r="D2990" s="13" t="str">
        <x:v>V5 Guerre et habitats</x:v>
      </x:c>
      <x:c r="E2990" s="13" t="str">
        <x:v>Lire Guerre</x:v>
      </x:c>
      <x:c r="F2990" s="13" t="str">
        <x:v>Extension V5</x:v>
      </x:c>
      <x:c r="G2990" s="15" t="n">
        <x:v>8</x:v>
      </x:c>
      <x:c r="H2990" s="15" t="n">
        <x:v>13</x:v>
      </x:c>
    </x:row>
    <x:row r="2991" ht="52" customHeight="1">
      <x:c r="A2991" s="13" t="str">
        <x:v>W5-SYN09</x:v>
      </x:c>
      <x:c r="B2991" s="13" t="str">
        <x:v>Le mandat au relais</x:v>
      </x:c>
      <x:c r="C2991" s="13" t="str">
        <x:v>Guerre</x:v>
      </x:c>
      <x:c r="D2991" s="13" t="str">
        <x:v>V5 Guerre et habitats</x:v>
      </x:c>
      <x:c r="E2991" s="13" t="str">
        <x:v>Lire Guerre</x:v>
      </x:c>
      <x:c r="F2991" s="13" t="str">
        <x:v>Extension V5</x:v>
      </x:c>
      <x:c r="G2991" s="15" t="n">
        <x:v>8</x:v>
      </x:c>
      <x:c r="H2991" s="15" t="n">
        <x:v>14</x:v>
      </x:c>
    </x:row>
    <x:row r="2992" ht="52" customHeight="1">
      <x:c r="A2992" s="13" t="str">
        <x:v>W5-SYN10</x:v>
      </x:c>
      <x:c r="B2992" s="13" t="str">
        <x:v>L’annexe reçoit les retours</x:v>
      </x:c>
      <x:c r="C2992" s="13" t="str">
        <x:v>Guerre</x:v>
      </x:c>
      <x:c r="D2992" s="13" t="str">
        <x:v>V5 Guerre et habitats</x:v>
      </x:c>
      <x:c r="E2992" s="13" t="str">
        <x:v>Lire Guerre</x:v>
      </x:c>
      <x:c r="F2992" s="13" t="str">
        <x:v>Extension V5</x:v>
      </x:c>
      <x:c r="G2992" s="15" t="n">
        <x:v>8</x:v>
      </x:c>
      <x:c r="H2992" s="15" t="n">
        <x:v>15</x:v>
      </x:c>
    </x:row>
    <x:row r="2993" ht="52" customHeight="1">
      <x:c r="A2993" s="13" t="str">
        <x:v>W5-SYN11</x:v>
      </x:c>
      <x:c r="B2993" s="13" t="str">
        <x:v>Le vaisseau personnel éclaire</x:v>
      </x:c>
      <x:c r="C2993" s="13" t="str">
        <x:v>Guerre</x:v>
      </x:c>
      <x:c r="D2993" s="13" t="str">
        <x:v>V5 Guerre et habitats</x:v>
      </x:c>
      <x:c r="E2993" s="13" t="str">
        <x:v>Lire Guerre</x:v>
      </x:c>
      <x:c r="F2993" s="13" t="str">
        <x:v>Extension V5</x:v>
      </x:c>
      <x:c r="G2993" s="15" t="n">
        <x:v>8</x:v>
      </x:c>
      <x:c r="H2993" s="15" t="n">
        <x:v>16</x:v>
      </x:c>
    </x:row>
    <x:row r="2994" ht="52" customHeight="1">
      <x:c r="A2994" s="13" t="str">
        <x:v>W5-SYN12</x:v>
      </x:c>
      <x:c r="B2994" s="13" t="str">
        <x:v>Un mausolée pour les absents</x:v>
      </x:c>
      <x:c r="C2994" s="13" t="str">
        <x:v>Guerre</x:v>
      </x:c>
      <x:c r="D2994" s="13" t="str">
        <x:v>V5 Guerre et habitats</x:v>
      </x:c>
      <x:c r="E2994" s="13" t="str">
        <x:v>Lire Guerre</x:v>
      </x:c>
      <x:c r="F2994" s="13" t="str">
        <x:v>Extension V5</x:v>
      </x:c>
      <x:c r="G2994" s="15" t="n">
        <x:v>8</x:v>
      </x:c>
      <x:c r="H2994" s="15" t="n">
        <x:v>17</x:v>
      </x:c>
    </x:row>
    <x:row r="2995" ht="52" customHeight="1">
      <x:c r="A2995" s="13" t="str">
        <x:v>W5-QA01</x:v>
      </x:c>
      <x:c r="B2995" s="13" t="str">
        <x:v>Une porte, une ouverture</x:v>
      </x:c>
      <x:c r="C2995" s="13" t="str">
        <x:v>Guerre</x:v>
      </x:c>
      <x:c r="D2995" s="13" t="str">
        <x:v>V5 Recette de la guerre</x:v>
      </x:c>
      <x:c r="E2995" s="13" t="str">
        <x:v>Lire Guerre</x:v>
      </x:c>
      <x:c r="F2995" s="13" t="str">
        <x:v>Extension V5</x:v>
      </x:c>
      <x:c r="G2995" s="15" t="n">
        <x:v>9</x:v>
      </x:c>
      <x:c r="H2995" s="15" t="n">
        <x:v>6</x:v>
      </x:c>
    </x:row>
    <x:row r="2996" ht="52" customHeight="1">
      <x:c r="A2996" s="13" t="str">
        <x:v>W5-QA02</x:v>
      </x:c>
      <x:c r="B2996" s="13" t="str">
        <x:v>Le héros n’a qu’un corps</x:v>
      </x:c>
      <x:c r="C2996" s="13" t="str">
        <x:v>Guerre</x:v>
      </x:c>
      <x:c r="D2996" s="13" t="str">
        <x:v>V5 Recette de la guerre</x:v>
      </x:c>
      <x:c r="E2996" s="13" t="str">
        <x:v>Lire Guerre</x:v>
      </x:c>
      <x:c r="F2996" s="13" t="str">
        <x:v>Extension V5</x:v>
      </x:c>
      <x:c r="G2996" s="15" t="n">
        <x:v>9</x:v>
      </x:c>
      <x:c r="H2996" s="15" t="n">
        <x:v>7</x:v>
      </x:c>
    </x:row>
    <x:row r="2997" ht="52" customHeight="1">
      <x:c r="A2997" s="13" t="str">
        <x:v>W5-QA03</x:v>
      </x:c>
      <x:c r="B2997" s="13" t="str">
        <x:v>La prise avant l’occupation</x:v>
      </x:c>
      <x:c r="C2997" s="13" t="str">
        <x:v>Guerre</x:v>
      </x:c>
      <x:c r="D2997" s="13" t="str">
        <x:v>V5 Recette de la guerre</x:v>
      </x:c>
      <x:c r="E2997" s="13" t="str">
        <x:v>Lire Guerre</x:v>
      </x:c>
      <x:c r="F2997" s="13" t="str">
        <x:v>Extension V5</x:v>
      </x:c>
      <x:c r="G2997" s="15" t="n">
        <x:v>9</x:v>
      </x:c>
      <x:c r="H2997" s="15" t="n">
        <x:v>8</x:v>
      </x:c>
    </x:row>
    <x:row r="2998" ht="52" customHeight="1">
      <x:c r="A2998" s="13" t="str">
        <x:v>W5-QA04</x:v>
      </x:c>
      <x:c r="B2998" s="13" t="str">
        <x:v>Le village ne change pas de propriétaire</x:v>
      </x:c>
      <x:c r="C2998" s="13" t="str">
        <x:v>Guerre</x:v>
      </x:c>
      <x:c r="D2998" s="13" t="str">
        <x:v>V5 Recette de la guerre</x:v>
      </x:c>
      <x:c r="E2998" s="13" t="str">
        <x:v>Lire Guerre</x:v>
      </x:c>
      <x:c r="F2998" s="13" t="str">
        <x:v>Extension V5</x:v>
      </x:c>
      <x:c r="G2998" s="15" t="n">
        <x:v>9</x:v>
      </x:c>
      <x:c r="H2998" s="15" t="n">
        <x:v>9</x:v>
      </x:c>
    </x:row>
    <x:row r="2999" ht="52" customHeight="1">
      <x:c r="A2999" s="13" t="str">
        <x:v>W5-QA05</x:v>
      </x:c>
      <x:c r="B2999" s="13" t="str">
        <x:v>Le passage trop étroit</x:v>
      </x:c>
      <x:c r="C2999" s="13" t="str">
        <x:v>Guerre</x:v>
      </x:c>
      <x:c r="D2999" s="13" t="str">
        <x:v>V5 Recette de la guerre</x:v>
      </x:c>
      <x:c r="E2999" s="13" t="str">
        <x:v>Lire Guerre</x:v>
      </x:c>
      <x:c r="F2999" s="13" t="str">
        <x:v>Extension V5</x:v>
      </x:c>
      <x:c r="G2999" s="15" t="n">
        <x:v>9</x:v>
      </x:c>
      <x:c r="H2999" s="15" t="n">
        <x:v>10</x:v>
      </x:c>
    </x:row>
    <x:row r="3000" ht="52" customHeight="1">
      <x:c r="A3000" s="13" t="str">
        <x:v>W5-QA06</x:v>
      </x:c>
      <x:c r="B3000" s="13" t="str">
        <x:v>La réserve ne traverse pas le Warp</x:v>
      </x:c>
      <x:c r="C3000" s="13" t="str">
        <x:v>Guerre</x:v>
      </x:c>
      <x:c r="D3000" s="13" t="str">
        <x:v>V5 Recette de la guerre</x:v>
      </x:c>
      <x:c r="E3000" s="13" t="str">
        <x:v>Lire Guerre</x:v>
      </x:c>
      <x:c r="F3000" s="13" t="str">
        <x:v>Extension V5</x:v>
      </x:c>
      <x:c r="G3000" s="15" t="n">
        <x:v>9</x:v>
      </x:c>
      <x:c r="H3000" s="15" t="n">
        <x:v>11</x:v>
      </x:c>
    </x:row>
    <x:row r="3001" ht="52" customHeight="1">
      <x:c r="A3001" s="13" t="str">
        <x:v>W5-QA07</x:v>
      </x:c>
      <x:c r="B3001" s="13" t="str">
        <x:v>Le vétéran perdu</x:v>
      </x:c>
      <x:c r="C3001" s="13" t="str">
        <x:v>Guerre</x:v>
      </x:c>
      <x:c r="D3001" s="13" t="str">
        <x:v>V5 Recette de la guerre</x:v>
      </x:c>
      <x:c r="E3001" s="13" t="str">
        <x:v>Lire Guerre</x:v>
      </x:c>
      <x:c r="F3001" s="13" t="str">
        <x:v>Extension V5</x:v>
      </x:c>
      <x:c r="G3001" s="15" t="n">
        <x:v>9</x:v>
      </x:c>
      <x:c r="H3001" s="15" t="n">
        <x:v>12</x:v>
      </x:c>
    </x:row>
    <x:row r="3002" ht="52" customHeight="1">
      <x:c r="A3002" s="13" t="str">
        <x:v>W5-QA08</x:v>
      </x:c>
      <x:c r="B3002" s="13" t="str">
        <x:v>Le remplaçant débutant</x:v>
      </x:c>
      <x:c r="C3002" s="13" t="str">
        <x:v>Guerre</x:v>
      </x:c>
      <x:c r="D3002" s="13" t="str">
        <x:v>V5 Recette de la guerre</x:v>
      </x:c>
      <x:c r="E3002" s="13" t="str">
        <x:v>Lire Guerre</x:v>
      </x:c>
      <x:c r="F3002" s="13" t="str">
        <x:v>Extension V5</x:v>
      </x:c>
      <x:c r="G3002" s="15" t="n">
        <x:v>9</x:v>
      </x:c>
      <x:c r="H3002" s="15" t="n">
        <x:v>13</x:v>
      </x:c>
    </x:row>
    <x:row r="3003" ht="52" customHeight="1">
      <x:c r="A3003" s="13" t="str">
        <x:v>W5-QA09</x:v>
      </x:c>
      <x:c r="B3003" s="13" t="str">
        <x:v>La spécialité ne se cumule pas</x:v>
      </x:c>
      <x:c r="C3003" s="13" t="str">
        <x:v>Guerre</x:v>
      </x:c>
      <x:c r="D3003" s="13" t="str">
        <x:v>V5 Recette de la guerre</x:v>
      </x:c>
      <x:c r="E3003" s="13" t="str">
        <x:v>Lire Guerre</x:v>
      </x:c>
      <x:c r="F3003" s="13" t="str">
        <x:v>Extension V5</x:v>
      </x:c>
      <x:c r="G3003" s="15" t="n">
        <x:v>9</x:v>
      </x:c>
      <x:c r="H3003" s="15" t="n">
        <x:v>14</x:v>
      </x:c>
    </x:row>
    <x:row r="3004" ht="52" customHeight="1">
      <x:c r="A3004" s="13" t="str">
        <x:v>W5-QA10</x:v>
      </x:c>
      <x:c r="B3004" s="13" t="str">
        <x:v>Le stock insuffisant</x:v>
      </x:c>
      <x:c r="C3004" s="13" t="str">
        <x:v>Guerre</x:v>
      </x:c>
      <x:c r="D3004" s="13" t="str">
        <x:v>V5 Recette de la guerre</x:v>
      </x:c>
      <x:c r="E3004" s="13" t="str">
        <x:v>Lire Guerre</x:v>
      </x:c>
      <x:c r="F3004" s="13" t="str">
        <x:v>Extension V5</x:v>
      </x:c>
      <x:c r="G3004" s="15" t="n">
        <x:v>9</x:v>
      </x:c>
      <x:c r="H3004" s="15" t="n">
        <x:v>15</x:v>
      </x:c>
    </x:row>
    <x:row r="3005" ht="52" customHeight="1">
      <x:c r="A3005" s="13" t="str">
        <x:v>W5-QA11</x:v>
      </x:c>
      <x:c r="B3005" s="13" t="str">
        <x:v>L’unité épuisée</x:v>
      </x:c>
      <x:c r="C3005" s="13" t="str">
        <x:v>Guerre</x:v>
      </x:c>
      <x:c r="D3005" s="13" t="str">
        <x:v>V5 Recette de la guerre</x:v>
      </x:c>
      <x:c r="E3005" s="13" t="str">
        <x:v>Lire Guerre</x:v>
      </x:c>
      <x:c r="F3005" s="13" t="str">
        <x:v>Extension V5</x:v>
      </x:c>
      <x:c r="G3005" s="15" t="n">
        <x:v>9</x:v>
      </x:c>
      <x:c r="H3005" s="15" t="n">
        <x:v>16</x:v>
      </x:c>
    </x:row>
    <x:row r="3006" ht="52" customHeight="1">
      <x:c r="A3006" s="13" t="str">
        <x:v>W5-QA12</x:v>
      </x:c>
      <x:c r="B3006" s="13" t="str">
        <x:v>Le renfort est encore en route</x:v>
      </x:c>
      <x:c r="C3006" s="13" t="str">
        <x:v>Guerre</x:v>
      </x:c>
      <x:c r="D3006" s="13" t="str">
        <x:v>V5 Recette de la guerre</x:v>
      </x:c>
      <x:c r="E3006" s="13" t="str">
        <x:v>Lire Guerre</x:v>
      </x:c>
      <x:c r="F3006" s="13" t="str">
        <x:v>Extension V5</x:v>
      </x:c>
      <x:c r="G3006" s="15" t="n">
        <x:v>9</x:v>
      </x:c>
      <x:c r="H3006" s="15" t="n">
        <x:v>17</x:v>
      </x:c>
    </x:row>
    <x:row r="3007" ht="52" customHeight="1">
      <x:c r="A3007" s="13" t="str">
        <x:v>W5-QA13</x:v>
      </x:c>
      <x:c r="B3007" s="13" t="str">
        <x:v>Le convoi interrompu</x:v>
      </x:c>
      <x:c r="C3007" s="13" t="str">
        <x:v>Guerre</x:v>
      </x:c>
      <x:c r="D3007" s="13" t="str">
        <x:v>V5 Recette de la guerre</x:v>
      </x:c>
      <x:c r="E3007" s="13" t="str">
        <x:v>Lire Guerre</x:v>
      </x:c>
      <x:c r="F3007" s="13" t="str">
        <x:v>Extension V5</x:v>
      </x:c>
      <x:c r="G3007" s="15" t="n">
        <x:v>9</x:v>
      </x:c>
      <x:c r="H3007" s="15" t="n">
        <x:v>18</x:v>
      </x:c>
    </x:row>
    <x:row r="3008" ht="52" customHeight="1">
      <x:c r="A3008" s="13" t="str">
        <x:v>W5-QA14</x:v>
      </x:c>
      <x:c r="B3008" s="13" t="str">
        <x:v>La déconnexion au bilan</x:v>
      </x:c>
      <x:c r="C3008" s="13" t="str">
        <x:v>Guerre</x:v>
      </x:c>
      <x:c r="D3008" s="13" t="str">
        <x:v>V5 Recette de la guerre</x:v>
      </x:c>
      <x:c r="E3008" s="13" t="str">
        <x:v>Lire Guerre</x:v>
      </x:c>
      <x:c r="F3008" s="13" t="str">
        <x:v>Extension V5</x:v>
      </x:c>
      <x:c r="G3008" s="15" t="n">
        <x:v>9</x:v>
      </x:c>
      <x:c r="H3008" s="15" t="n">
        <x:v>19</x:v>
      </x:c>
    </x:row>
    <x:row r="3009" ht="52" customHeight="1">
      <x:c r="A3009" s="13" t="str">
        <x:v>W5-QA15</x:v>
      </x:c>
      <x:c r="B3009" s="13" t="str">
        <x:v>La fin d’origine conservée</x:v>
      </x:c>
      <x:c r="C3009" s="13" t="str">
        <x:v>Guerre</x:v>
      </x:c>
      <x:c r="D3009" s="13" t="str">
        <x:v>V5 Recette de la guerre</x:v>
      </x:c>
      <x:c r="E3009" s="13" t="str">
        <x:v>Lire Guerre</x:v>
      </x:c>
      <x:c r="F3009" s="13" t="str">
        <x:v>Extension V5</x:v>
      </x:c>
      <x:c r="G3009" s="15" t="n">
        <x:v>9</x:v>
      </x:c>
      <x:c r="H3009" s="15" t="n">
        <x:v>20</x:v>
      </x:c>
    </x:row>
    <x:row r="3010" ht="52" customHeight="1">
      <x:c r="A3010" s="13" t="str">
        <x:v>W5-QA16</x:v>
      </x:c>
      <x:c r="B3010" s="13" t="str">
        <x:v>Le navire a dix-neuf places</x:v>
      </x:c>
      <x:c r="C3010" s="13" t="str">
        <x:v>Guerre</x:v>
      </x:c>
      <x:c r="D3010" s="13" t="str">
        <x:v>V5 Recette de la guerre</x:v>
      </x:c>
      <x:c r="E3010" s="13" t="str">
        <x:v>Lire Guerre</x:v>
      </x:c>
      <x:c r="F3010" s="13" t="str">
        <x:v>Extension V5</x:v>
      </x:c>
      <x:c r="G3010" s="15" t="n">
        <x:v>9</x:v>
      </x:c>
      <x:c r="H3010" s="15" t="n">
        <x:v>21</x:v>
      </x:c>
    </x:row>
    <x:row r="3011" ht="52" customHeight="1">
      <x:c r="A3011" s="13" t="str">
        <x:v>W5-QA17</x:v>
      </x:c>
      <x:c r="B3011" s="13" t="str">
        <x:v>Le départ de l’Étranger</x:v>
      </x:c>
      <x:c r="C3011" s="13" t="str">
        <x:v>Guerre</x:v>
      </x:c>
      <x:c r="D3011" s="13" t="str">
        <x:v>V5 Recette de la guerre</x:v>
      </x:c>
      <x:c r="E3011" s="13" t="str">
        <x:v>Lire Guerre</x:v>
      </x:c>
      <x:c r="F3011" s="13" t="str">
        <x:v>Extension V5</x:v>
      </x:c>
      <x:c r="G3011" s="15" t="n">
        <x:v>9</x:v>
      </x:c>
      <x:c r="H3011" s="15" t="n">
        <x:v>22</x:v>
      </x:c>
    </x:row>
    <x:row r="3012" ht="52" customHeight="1">
      <x:c r="A3012" s="13" t="str">
        <x:v>W5-QA18</x:v>
      </x:c>
      <x:c r="B3012" s="13" t="str">
        <x:v>Les soixante-dix routes</x:v>
      </x:c>
      <x:c r="C3012" s="13" t="str">
        <x:v>Guerre</x:v>
      </x:c>
      <x:c r="D3012" s="13" t="str">
        <x:v>V5 Recette de la guerre</x:v>
      </x:c>
      <x:c r="E3012" s="13" t="str">
        <x:v>Lire Guerre</x:v>
      </x:c>
      <x:c r="F3012" s="13" t="str">
        <x:v>Extension V5</x:v>
      </x:c>
      <x:c r="G3012" s="15" t="n">
        <x:v>9</x:v>
      </x:c>
      <x:c r="H3012" s="15" t="n">
        <x:v>23</x:v>
      </x:c>
    </x:row>
    <x:row r="3013" ht="52" customHeight="1">
      <x:c r="A3013" s="13" t="str">
        <x:v>W5-SIM01</x:v>
      </x:c>
      <x:c r="B3013" s="13" t="str">
        <x:v>Reconnaissance prudente</x:v>
      </x:c>
      <x:c r="C3013" s="13" t="str">
        <x:v>Guerre</x:v>
      </x:c>
      <x:c r="D3013" s="13" t="str">
        <x:v>V5 Styles de campagne</x:v>
      </x:c>
      <x:c r="E3013" s="13" t="str">
        <x:v>Lire Guerre</x:v>
      </x:c>
      <x:c r="F3013" s="13" t="str">
        <x:v>Extension V5</x:v>
      </x:c>
      <x:c r="G3013" s="15" t="n">
        <x:v>14</x:v>
      </x:c>
      <x:c r="H3013" s="15" t="n">
        <x:v>6</x:v>
      </x:c>
    </x:row>
    <x:row r="3014" ht="52" customHeight="1">
      <x:c r="A3014" s="13" t="str">
        <x:v>W5-SIM02</x:v>
      </x:c>
      <x:c r="B3014" s="13" t="str">
        <x:v>Priorité au ravitaillement</x:v>
      </x:c>
      <x:c r="C3014" s="13" t="str">
        <x:v>Guerre</x:v>
      </x:c>
      <x:c r="D3014" s="13" t="str">
        <x:v>V5 Styles de campagne</x:v>
      </x:c>
      <x:c r="E3014" s="13" t="str">
        <x:v>Lire Guerre</x:v>
      </x:c>
      <x:c r="F3014" s="13" t="str">
        <x:v>Extension V5</x:v>
      </x:c>
      <x:c r="G3014" s="15" t="n">
        <x:v>14</x:v>
      </x:c>
      <x:c r="H3014" s="15" t="n">
        <x:v>7</x:v>
      </x:c>
    </x:row>
    <x:row r="3015" ht="52" customHeight="1">
      <x:c r="A3015" s="13" t="str">
        <x:v>W5-SIM03</x:v>
      </x:c>
      <x:c r="B3015" s="13" t="str">
        <x:v>Percée de vétérans</x:v>
      </x:c>
      <x:c r="C3015" s="13" t="str">
        <x:v>Guerre</x:v>
      </x:c>
      <x:c r="D3015" s="13" t="str">
        <x:v>V5 Styles de campagne</x:v>
      </x:c>
      <x:c r="E3015" s="13" t="str">
        <x:v>Lire Guerre</x:v>
      </x:c>
      <x:c r="F3015" s="13" t="str">
        <x:v>Extension V5</x:v>
      </x:c>
      <x:c r="G3015" s="15" t="n">
        <x:v>14</x:v>
      </x:c>
      <x:c r="H3015" s="15" t="n">
        <x:v>8</x:v>
      </x:c>
    </x:row>
    <x:row r="3016" ht="52" customHeight="1">
      <x:c r="A3016" s="13" t="str">
        <x:v>W5-SIM04</x:v>
      </x:c>
      <x:c r="B3016" s="13" t="str">
        <x:v>Extraction avant conquête</x:v>
      </x:c>
      <x:c r="C3016" s="13" t="str">
        <x:v>Guerre</x:v>
      </x:c>
      <x:c r="D3016" s="13" t="str">
        <x:v>V5 Styles de campagne</x:v>
      </x:c>
      <x:c r="E3016" s="13" t="str">
        <x:v>Lire Guerre</x:v>
      </x:c>
      <x:c r="F3016" s="13" t="str">
        <x:v>Extension V5</x:v>
      </x:c>
      <x:c r="G3016" s="15" t="n">
        <x:v>14</x:v>
      </x:c>
      <x:c r="H3016" s="15" t="n">
        <x:v>9</x:v>
      </x:c>
    </x:row>
    <x:row r="3017" ht="52" customHeight="1">
      <x:c r="A3017" s="13" t="str">
        <x:v>W5-SIM05</x:v>
      </x:c>
      <x:c r="B3017" s="13" t="str">
        <x:v>Raid puis isolement</x:v>
      </x:c>
      <x:c r="C3017" s="13" t="str">
        <x:v>Guerre</x:v>
      </x:c>
      <x:c r="D3017" s="13" t="str">
        <x:v>V5 Styles de campagne</x:v>
      </x:c>
      <x:c r="E3017" s="13" t="str">
        <x:v>Lire Guerre</x:v>
      </x:c>
      <x:c r="F3017" s="13" t="str">
        <x:v>Extension V5</x:v>
      </x:c>
      <x:c r="G3017" s="15" t="n">
        <x:v>14</x:v>
      </x:c>
      <x:c r="H3017" s="15" t="n">
        <x:v>10</x:v>
      </x:c>
    </x:row>
    <x:row r="3018" ht="52" customHeight="1">
      <x:c r="A3018" s="13" t="str">
        <x:v>W5-SIM06</x:v>
      </x:c>
      <x:c r="B3018" s="13" t="str">
        <x:v>Coalition à objectif borné</x:v>
      </x:c>
      <x:c r="C3018" s="13" t="str">
        <x:v>Guerre</x:v>
      </x:c>
      <x:c r="D3018" s="13" t="str">
        <x:v>V5 Styles de campagne</x:v>
      </x:c>
      <x:c r="E3018" s="13" t="str">
        <x:v>Lire Guerre</x:v>
      </x:c>
      <x:c r="F3018" s="13" t="str">
        <x:v>Extension V5</x:v>
      </x:c>
      <x:c r="G3018" s="15" t="n">
        <x:v>14</x:v>
      </x:c>
      <x:c r="H3018" s="15" t="n">
        <x:v>11</x:v>
      </x:c>
    </x:row>
    <x:row r="3019" ht="52" customHeight="1">
      <x:c r="A3019" s="13" t="str">
        <x:v>W5-SIM01-T1</x:v>
      </x:c>
      <x:c r="B3019" s="13" t="str">
        <x:v>Reconnaître le passage et relever les pièges</x:v>
      </x:c>
      <x:c r="C3019" s="13" t="str">
        <x:v>Guerre</x:v>
      </x:c>
      <x:c r="D3019" s="13" t="str">
        <x:v>V5 Simulations chiffrées</x:v>
      </x:c>
      <x:c r="E3019" s="13" t="str">
        <x:v>Lire Guerre</x:v>
      </x:c>
      <x:c r="F3019" s="13" t="str">
        <x:v>Extension V5</x:v>
      </x:c>
      <x:c r="G3019" s="15" t="n">
        <x:v>16</x:v>
      </x:c>
      <x:c r="H3019" s="15" t="n">
        <x:v>6</x:v>
      </x:c>
    </x:row>
    <x:row r="3020" ht="52" customHeight="1">
      <x:c r="A3020" s="13" t="str">
        <x:v>W5-SIM01-T2</x:v>
      </x:c>
      <x:c r="B3020" s="13" t="str">
        <x:v>Ouvrir une issue par une intervention courte</x:v>
      </x:c>
      <x:c r="C3020" s="13" t="str">
        <x:v>Guerre</x:v>
      </x:c>
      <x:c r="D3020" s="13" t="str">
        <x:v>V5 Simulations chiffrées</x:v>
      </x:c>
      <x:c r="E3020" s="13" t="str">
        <x:v>Lire Guerre</x:v>
      </x:c>
      <x:c r="F3020" s="13" t="str">
        <x:v>Extension V5</x:v>
      </x:c>
      <x:c r="G3020" s="15" t="n">
        <x:v>16</x:v>
      </x:c>
      <x:c r="H3020" s="15" t="n">
        <x:v>7</x:v>
      </x:c>
    </x:row>
    <x:row r="3021" ht="52" customHeight="1">
      <x:c r="A3021" s="13" t="str">
        <x:v>W5-SIM01-T3</x:v>
      </x:c>
      <x:c r="B3021" s="13" t="str">
        <x:v>Garder l’observation puis prendre un repos complet</x:v>
      </x:c>
      <x:c r="C3021" s="13" t="str">
        <x:v>Guerre</x:v>
      </x:c>
      <x:c r="D3021" s="13" t="str">
        <x:v>V5 Simulations chiffrées</x:v>
      </x:c>
      <x:c r="E3021" s="13" t="str">
        <x:v>Lire Guerre</x:v>
      </x:c>
      <x:c r="F3021" s="13" t="str">
        <x:v>Extension V5</x:v>
      </x:c>
      <x:c r="G3021" s="15" t="n">
        <x:v>16</x:v>
      </x:c>
      <x:c r="H3021" s="15" t="n">
        <x:v>8</x:v>
      </x:c>
    </x:row>
    <x:row r="3022" ht="52" customHeight="1">
      <x:c r="A3022" s="13" t="str">
        <x:v>W5-SIM02-T1</x:v>
      </x:c>
      <x:c r="B3022" s="13" t="str">
        <x:v>Installer les éléments d’une cache logistique</x:v>
      </x:c>
      <x:c r="C3022" s="13" t="str">
        <x:v>Guerre</x:v>
      </x:c>
      <x:c r="D3022" s="13" t="str">
        <x:v>V5 Simulations chiffrées</x:v>
      </x:c>
      <x:c r="E3022" s="13" t="str">
        <x:v>Lire Guerre</x:v>
      </x:c>
      <x:c r="F3022" s="13" t="str">
        <x:v>Extension V5</x:v>
      </x:c>
      <x:c r="G3022" s="15" t="n">
        <x:v>16</x:v>
      </x:c>
      <x:c r="H3022" s="15" t="n">
        <x:v>9</x:v>
      </x:c>
    </x:row>
    <x:row r="3023" ht="52" customHeight="1">
      <x:c r="A3023" s="13" t="str">
        <x:v>W5-SIM02-T2</x:v>
      </x:c>
      <x:c r="B3023" s="13" t="str">
        <x:v>Escorter et recevoir un vrai lot de douze RAV</x:v>
      </x:c>
      <x:c r="C3023" s="13" t="str">
        <x:v>Guerre</x:v>
      </x:c>
      <x:c r="D3023" s="13" t="str">
        <x:v>V5 Simulations chiffrées</x:v>
      </x:c>
      <x:c r="E3023" s="13" t="str">
        <x:v>Lire Guerre</x:v>
      </x:c>
      <x:c r="F3023" s="13" t="str">
        <x:v>Extension V5</x:v>
      </x:c>
      <x:c r="G3023" s="15" t="n">
        <x:v>16</x:v>
      </x:c>
      <x:c r="H3023" s="15" t="n">
        <x:v>10</x:v>
      </x:c>
    </x:row>
    <x:row r="3024" ht="52" customHeight="1">
      <x:c r="A3024" s="13" t="str">
        <x:v>W5-SIM02-T3</x:v>
      </x:c>
      <x:c r="B3024" s="13" t="str">
        <x:v>Faire fonctionner la nouvelle source reliée puis se reposer</x:v>
      </x:c>
      <x:c r="C3024" s="13" t="str">
        <x:v>Guerre</x:v>
      </x:c>
      <x:c r="D3024" s="13" t="str">
        <x:v>V5 Simulations chiffrées</x:v>
      </x:c>
      <x:c r="E3024" s="13" t="str">
        <x:v>Lire Guerre</x:v>
      </x:c>
      <x:c r="F3024" s="13" t="str">
        <x:v>Extension V5</x:v>
      </x:c>
      <x:c r="G3024" s="15" t="n">
        <x:v>16</x:v>
      </x:c>
      <x:c r="H3024" s="15" t="n">
        <x:v>11</x:v>
      </x:c>
    </x:row>
    <x:row r="3025" ht="52" customHeight="1">
      <x:c r="A3025" s="13" t="str">
        <x:v>W5-SIM03-T1</x:v>
      </x:c>
      <x:c r="B3025" s="13" t="str">
        <x:v>Préparer une percée courte avec couverture lourde</x:v>
      </x:c>
      <x:c r="C3025" s="13" t="str">
        <x:v>Guerre</x:v>
      </x:c>
      <x:c r="D3025" s="13" t="str">
        <x:v>V5 Simulations chiffrées</x:v>
      </x:c>
      <x:c r="E3025" s="13" t="str">
        <x:v>Lire Guerre</x:v>
      </x:c>
      <x:c r="F3025" s="13" t="str">
        <x:v>Extension V5</x:v>
      </x:c>
      <x:c r="G3025" s="15" t="n">
        <x:v>16</x:v>
      </x:c>
      <x:c r="H3025" s="15" t="n">
        <x:v>12</x:v>
      </x:c>
    </x:row>
    <x:row r="3026" ht="52" customHeight="1">
      <x:c r="A3026" s="13" t="str">
        <x:v>W5-SIM03-T2</x:v>
      </x:c>
      <x:c r="B3026" s="13" t="str">
        <x:v>Prendre le seuil ; un des trois lanciers meurt</x:v>
      </x:c>
      <x:c r="C3026" s="13" t="str">
        <x:v>Guerre</x:v>
      </x:c>
      <x:c r="D3026" s="13" t="str">
        <x:v>V5 Simulations chiffrées</x:v>
      </x:c>
      <x:c r="E3026" s="13" t="str">
        <x:v>Lire Guerre</x:v>
      </x:c>
      <x:c r="F3026" s="13" t="str">
        <x:v>Extension V5</x:v>
      </x:c>
      <x:c r="G3026" s="15" t="n">
        <x:v>16</x:v>
      </x:c>
      <x:c r="H3026" s="15" t="n">
        <x:v>13</x:v>
      </x:c>
    </x:row>
    <x:row r="3027" ht="52" customHeight="1">
      <x:c r="A3027" s="13" t="str">
        <x:v>W5-SIM03-T3</x:v>
      </x:c>
      <x:c r="B3027" s="13" t="str">
        <x:v>Recevoir dix RAV et stabiliser le retour des survivants</x:v>
      </x:c>
      <x:c r="C3027" s="13" t="str">
        <x:v>Guerre</x:v>
      </x:c>
      <x:c r="D3027" s="13" t="str">
        <x:v>V5 Simulations chiffrées</x:v>
      </x:c>
      <x:c r="E3027" s="13" t="str">
        <x:v>Lire Guerre</x:v>
      </x:c>
      <x:c r="F3027" s="13" t="str">
        <x:v>Extension V5</x:v>
      </x:c>
      <x:c r="G3027" s="15" t="n">
        <x:v>16</x:v>
      </x:c>
      <x:c r="H3027" s="15" t="n">
        <x:v>14</x:v>
      </x:c>
    </x:row>
    <x:row r="3028" ht="52" customHeight="1">
      <x:c r="A3028" s="13" t="str">
        <x:v>W5-SIM04-T1</x:v>
      </x:c>
      <x:c r="B3028" s="13" t="str">
        <x:v>Reconnaître le trajet des porteurs</x:v>
      </x:c>
      <x:c r="C3028" s="13" t="str">
        <x:v>Guerre</x:v>
      </x:c>
      <x:c r="D3028" s="13" t="str">
        <x:v>V5 Simulations chiffrées</x:v>
      </x:c>
      <x:c r="E3028" s="13" t="str">
        <x:v>Lire Guerre</x:v>
      </x:c>
      <x:c r="F3028" s="13" t="str">
        <x:v>Extension V5</x:v>
      </x:c>
      <x:c r="G3028" s="15" t="n">
        <x:v>16</x:v>
      </x:c>
      <x:c r="H3028" s="15" t="n">
        <x:v>15</x:v>
      </x:c>
    </x:row>
    <x:row r="3029" ht="52" customHeight="1">
      <x:c r="A3029" s="13" t="str">
        <x:v>W5-SIM04-T2</x:v>
      </x:c>
      <x:c r="B3029" s="13" t="str">
        <x:v>Réussir le repli avec deux patients</x:v>
      </x:c>
      <x:c r="C3029" s="13" t="str">
        <x:v>Guerre</x:v>
      </x:c>
      <x:c r="D3029" s="13" t="str">
        <x:v>V5 Simulations chiffrées</x:v>
      </x:c>
      <x:c r="E3029" s="13" t="str">
        <x:v>Lire Guerre</x:v>
      </x:c>
      <x:c r="F3029" s="13" t="str">
        <x:v>Extension V5</x:v>
      </x:c>
      <x:c r="G3029" s="15" t="n">
        <x:v>16</x:v>
      </x:c>
      <x:c r="H3029" s="15" t="n">
        <x:v>16</x:v>
      </x:c>
    </x:row>
    <x:row r="3030" ht="52" customHeight="1">
      <x:c r="A3030" s="13" t="str">
        <x:v>W5-SIM04-T3</x:v>
      </x:c>
      <x:c r="B3030" s="13" t="str">
        <x:v>Recevoir huit RAV et achever le soin de retour</x:v>
      </x:c>
      <x:c r="C3030" s="13" t="str">
        <x:v>Guerre</x:v>
      </x:c>
      <x:c r="D3030" s="13" t="str">
        <x:v>V5 Simulations chiffrées</x:v>
      </x:c>
      <x:c r="E3030" s="13" t="str">
        <x:v>Lire Guerre</x:v>
      </x:c>
      <x:c r="F3030" s="13" t="str">
        <x:v>Extension V5</x:v>
      </x:c>
      <x:c r="G3030" s="15" t="n">
        <x:v>16</x:v>
      </x:c>
      <x:c r="H3030" s="15" t="n">
        <x:v>17</x:v>
      </x:c>
    </x:row>
    <x:row r="3031" ht="52" customHeight="1">
      <x:c r="A3031" s="13" t="str">
        <x:v>W5-SIM05-T1</x:v>
      </x:c>
      <x:c r="B3031" s="13" t="str">
        <x:v>Observer le dépôt rival depuis un couvert</x:v>
      </x:c>
      <x:c r="C3031" s="13" t="str">
        <x:v>Guerre</x:v>
      </x:c>
      <x:c r="D3031" s="13" t="str">
        <x:v>V5 Simulations chiffrées</x:v>
      </x:c>
      <x:c r="E3031" s="13" t="str">
        <x:v>Lire Guerre</x:v>
      </x:c>
      <x:c r="F3031" s="13" t="str">
        <x:v>Extension V5</x:v>
      </x:c>
      <x:c r="G3031" s="15" t="n">
        <x:v>16</x:v>
      </x:c>
      <x:c r="H3031" s="15" t="n">
        <x:v>18</x:v>
      </x:c>
    </x:row>
    <x:row r="3032" ht="52" customHeight="1">
      <x:c r="A3032" s="13" t="str">
        <x:v>W5-SIM05-T2</x:v>
      </x:c>
      <x:c r="B3032" s="13" t="str">
        <x:v>Saisir puis transporter un lot militaire de huit RAV</x:v>
      </x:c>
      <x:c r="C3032" s="13" t="str">
        <x:v>Guerre</x:v>
      </x:c>
      <x:c r="D3032" s="13" t="str">
        <x:v>V5 Simulations chiffrées</x:v>
      </x:c>
      <x:c r="E3032" s="13" t="str">
        <x:v>Lire Guerre</x:v>
      </x:c>
      <x:c r="F3032" s="13" t="str">
        <x:v>Extension V5</x:v>
      </x:c>
      <x:c r="G3032" s="15" t="n">
        <x:v>16</x:v>
      </x:c>
      <x:c r="H3032" s="15" t="n">
        <x:v>19</x:v>
      </x:c>
    </x:row>
    <x:row r="3033" ht="52" customHeight="1">
      <x:c r="A3033" s="13" t="str">
        <x:v>W5-SIM05-T3</x:v>
      </x:c>
      <x:c r="B3033" s="13" t="str">
        <x:v>Revenir après la coupure de la source logistique</x:v>
      </x:c>
      <x:c r="C3033" s="13" t="str">
        <x:v>Guerre</x:v>
      </x:c>
      <x:c r="D3033" s="13" t="str">
        <x:v>V5 Simulations chiffrées</x:v>
      </x:c>
      <x:c r="E3033" s="13" t="str">
        <x:v>Lire Guerre</x:v>
      </x:c>
      <x:c r="F3033" s="13" t="str">
        <x:v>Extension V5</x:v>
      </x:c>
      <x:c r="G3033" s="15" t="n">
        <x:v>16</x:v>
      </x:c>
      <x:c r="H3033" s="15" t="n">
        <x:v>20</x:v>
      </x:c>
    </x:row>
    <x:row r="3034" ht="52" customHeight="1">
      <x:c r="A3034" s="13" t="str">
        <x:v>W5-SIM06-T1</x:v>
      </x:c>
      <x:c r="B3034" s="13" t="str">
        <x:v>Relier les groupes présents par une mission de liaison</x:v>
      </x:c>
      <x:c r="C3034" s="13" t="str">
        <x:v>Guerre</x:v>
      </x:c>
      <x:c r="D3034" s="13" t="str">
        <x:v>V5 Simulations chiffrées</x:v>
      </x:c>
      <x:c r="E3034" s="13" t="str">
        <x:v>Lire Guerre</x:v>
      </x:c>
      <x:c r="F3034" s="13" t="str">
        <x:v>Extension V5</x:v>
      </x:c>
      <x:c r="G3034" s="15" t="n">
        <x:v>16</x:v>
      </x:c>
      <x:c r="H3034" s="15" t="n">
        <x:v>21</x:v>
      </x:c>
    </x:row>
    <x:row r="3035" ht="52" customHeight="1">
      <x:c r="A3035" s="13" t="str">
        <x:v>W5-SIM06-T2</x:v>
      </x:c>
      <x:c r="B3035" s="13" t="str">
        <x:v>Reconnaître le passage commun et conclure son accès</x:v>
      </x:c>
      <x:c r="C3035" s="13" t="str">
        <x:v>Guerre</x:v>
      </x:c>
      <x:c r="D3035" s="13" t="str">
        <x:v>V5 Simulations chiffrées</x:v>
      </x:c>
      <x:c r="E3035" s="13" t="str">
        <x:v>Lire Guerre</x:v>
      </x:c>
      <x:c r="F3035" s="13" t="str">
        <x:v>Extension V5</x:v>
      </x:c>
      <x:c r="G3035" s="15" t="n">
        <x:v>16</x:v>
      </x:c>
      <x:c r="H3035" s="15" t="n">
        <x:v>22</x:v>
      </x:c>
    </x:row>
    <x:row r="3036" ht="52" customHeight="1">
      <x:c r="A3036" s="13" t="str">
        <x:v>W5-SIM06-T3</x:v>
      </x:c>
      <x:c r="B3036" s="13" t="str">
        <x:v>Transmettre le poste et terminer le mandat avec repos</x:v>
      </x:c>
      <x:c r="C3036" s="13" t="str">
        <x:v>Guerre</x:v>
      </x:c>
      <x:c r="D3036" s="13" t="str">
        <x:v>V5 Simulations chiffrées</x:v>
      </x:c>
      <x:c r="E3036" s="13" t="str">
        <x:v>Lire Guerre</x:v>
      </x:c>
      <x:c r="F3036" s="13" t="str">
        <x:v>Extension V5</x:v>
      </x:c>
      <x:c r="G3036" s="15" t="n">
        <x:v>16</x:v>
      </x:c>
      <x:c r="H3036" s="15" t="n">
        <x:v>23</x:v>
      </x:c>
    </x:row>
    <x:row r="3037" ht="52" customHeight="1">
      <x:c r="A3037" s="13" t="str">
        <x:v>W3-DEMO01</x:v>
      </x:c>
      <x:c r="B3037" s="13" t="str">
        <x:v>Le premier regard</x:v>
      </x:c>
      <x:c r="C3037" s="13" t="str">
        <x:v>Guerre</x:v>
      </x:c>
      <x:c r="D3037" s="13" t="str">
        <x:v>Données campagne 12 tours</x:v>
      </x:c>
      <x:c r="E3037" s="13" t="str">
        <x:v>Lire Guerre</x:v>
      </x:c>
      <x:c r="F3037" s="13" t="str">
        <x:v>Reconstitution documentée V4 — nouvelle rédaction V5</x:v>
      </x:c>
      <x:c r="G3037" s="15" t="n">
        <x:v>16</x:v>
      </x:c>
      <x:c r="H3037" s="15" t="n">
        <x:v>6</x:v>
      </x:c>
    </x:row>
    <x:row r="3038" ht="52" customHeight="1">
      <x:c r="A3038" s="13" t="str">
        <x:v>W3-DEMO02</x:v>
      </x:c>
      <x:c r="B3038" s="13" t="str">
        <x:v>Le seuil proche</x:v>
      </x:c>
      <x:c r="C3038" s="13" t="str">
        <x:v>Guerre</x:v>
      </x:c>
      <x:c r="D3038" s="13" t="str">
        <x:v>Données campagne 12 tours</x:v>
      </x:c>
      <x:c r="E3038" s="13" t="str">
        <x:v>Lire Guerre</x:v>
      </x:c>
      <x:c r="F3038" s="13" t="str">
        <x:v>Reconstitution documentée V4 — nouvelle rédaction V5</x:v>
      </x:c>
      <x:c r="G3038" s="15" t="n">
        <x:v>16</x:v>
      </x:c>
      <x:c r="H3038" s="15" t="n">
        <x:v>7</x:v>
      </x:c>
    </x:row>
    <x:row r="3039" ht="52" customHeight="1">
      <x:c r="A3039" s="13" t="str">
        <x:v>W3-DEMO03</x:v>
      </x:c>
      <x:c r="B3039" s="13" t="str">
        <x:v>La cache qui existe</x:v>
      </x:c>
      <x:c r="C3039" s="13" t="str">
        <x:v>Guerre</x:v>
      </x:c>
      <x:c r="D3039" s="13" t="str">
        <x:v>Données campagne 12 tours</x:v>
      </x:c>
      <x:c r="E3039" s="13" t="str">
        <x:v>Lire Guerre</x:v>
      </x:c>
      <x:c r="F3039" s="13" t="str">
        <x:v>Reconstitution documentée V4 — nouvelle rédaction V5</x:v>
      </x:c>
      <x:c r="G3039" s="15" t="n">
        <x:v>16</x:v>
      </x:c>
      <x:c r="H3039" s="15" t="n">
        <x:v>8</x:v>
      </x:c>
    </x:row>
    <x:row r="3040" ht="52" customHeight="1">
      <x:c r="A3040" s="13" t="str">
        <x:v>W3-DEMO04</x:v>
      </x:c>
      <x:c r="B3040" s="13" t="str">
        <x:v>La citerne reliée</x:v>
      </x:c>
      <x:c r="C3040" s="13" t="str">
        <x:v>Guerre</x:v>
      </x:c>
      <x:c r="D3040" s="13" t="str">
        <x:v>Données campagne 12 tours</x:v>
      </x:c>
      <x:c r="E3040" s="13" t="str">
        <x:v>Lire Guerre</x:v>
      </x:c>
      <x:c r="F3040" s="13" t="str">
        <x:v>Reconstitution documentée V4 — nouvelle rédaction V5</x:v>
      </x:c>
      <x:c r="G3040" s="15" t="n">
        <x:v>16</x:v>
      </x:c>
      <x:c r="H3040" s="15" t="n">
        <x:v>9</x:v>
      </x:c>
    </x:row>
    <x:row r="3041" ht="52" customHeight="1">
      <x:c r="A3041" s="13" t="str">
        <x:v>W3-DEMO05</x:v>
      </x:c>
      <x:c r="B3041" s="13" t="str">
        <x:v>Le volontaire prépare son départ</x:v>
      </x:c>
      <x:c r="C3041" s="13" t="str">
        <x:v>Guerre</x:v>
      </x:c>
      <x:c r="D3041" s="13" t="str">
        <x:v>Données campagne 12 tours</x:v>
      </x:c>
      <x:c r="E3041" s="13" t="str">
        <x:v>Lire Guerre</x:v>
      </x:c>
      <x:c r="F3041" s="13" t="str">
        <x:v>Reconstitution documentée V4 — nouvelle rédaction V5</x:v>
      </x:c>
      <x:c r="G3041" s="15" t="n">
        <x:v>16</x:v>
      </x:c>
      <x:c r="H3041" s="15" t="n">
        <x:v>10</x:v>
      </x:c>
    </x:row>
    <x:row r="3042" ht="52" customHeight="1">
      <x:c r="A3042" s="13" t="str">
        <x:v>W3-DEMO06</x:v>
      </x:c>
      <x:c r="B3042" s="13" t="str">
        <x:v>Le retour de l’assaut</x:v>
      </x:c>
      <x:c r="C3042" s="13" t="str">
        <x:v>Guerre</x:v>
      </x:c>
      <x:c r="D3042" s="13" t="str">
        <x:v>Données campagne 12 tours</x:v>
      </x:c>
      <x:c r="E3042" s="13" t="str">
        <x:v>Lire Guerre</x:v>
      </x:c>
      <x:c r="F3042" s="13" t="str">
        <x:v>Reconstitution documentée V4 — nouvelle rédaction V5</x:v>
      </x:c>
      <x:c r="G3042" s="15" t="n">
        <x:v>16</x:v>
      </x:c>
      <x:c r="H3042" s="15" t="n">
        <x:v>11</x:v>
      </x:c>
    </x:row>
    <x:row r="3043" ht="52" customHeight="1">
      <x:c r="A3043" s="13" t="str">
        <x:v>W3-DEMO07</x:v>
      </x:c>
      <x:c r="B3043" s="13" t="str">
        <x:v>Le nouveau marqueur arrive</x:v>
      </x:c>
      <x:c r="C3043" s="13" t="str">
        <x:v>Guerre</x:v>
      </x:c>
      <x:c r="D3043" s="13" t="str">
        <x:v>Données campagne 12 tours</x:v>
      </x:c>
      <x:c r="E3043" s="13" t="str">
        <x:v>Lire Guerre</x:v>
      </x:c>
      <x:c r="F3043" s="13" t="str">
        <x:v>Reconstitution documentée V4 — nouvelle rédaction V5</x:v>
      </x:c>
      <x:c r="G3043" s="15" t="n">
        <x:v>16</x:v>
      </x:c>
      <x:c r="H3043" s="15" t="n">
        <x:v>12</x:v>
      </x:c>
    </x:row>
    <x:row r="3044" ht="52" customHeight="1">
      <x:c r="A3044" s="13" t="str">
        <x:v>W3-DEMO08</x:v>
      </x:c>
      <x:c r="B3044" s="13" t="str">
        <x:v>La conduite tenue</x:v>
      </x:c>
      <x:c r="C3044" s="13" t="str">
        <x:v>Guerre</x:v>
      </x:c>
      <x:c r="D3044" s="13" t="str">
        <x:v>Données campagne 12 tours</x:v>
      </x:c>
      <x:c r="E3044" s="13" t="str">
        <x:v>Lire Guerre</x:v>
      </x:c>
      <x:c r="F3044" s="13" t="str">
        <x:v>Reconstitution documentée V4 — nouvelle rédaction V5</x:v>
      </x:c>
      <x:c r="G3044" s="15" t="n">
        <x:v>16</x:v>
      </x:c>
      <x:c r="H3044" s="15" t="n">
        <x:v>13</x:v>
      </x:c>
    </x:row>
    <x:row r="3045" ht="52" customHeight="1">
      <x:c r="A3045" s="13" t="str">
        <x:v>W3-DEMO09</x:v>
      </x:c>
      <x:c r="B3045" s="13" t="str">
        <x:v>Le tour des ouvrages</x:v>
      </x:c>
      <x:c r="C3045" s="13" t="str">
        <x:v>Guerre</x:v>
      </x:c>
      <x:c r="D3045" s="13" t="str">
        <x:v>Données campagne 12 tours</x:v>
      </x:c>
      <x:c r="E3045" s="13" t="str">
        <x:v>Lire Guerre</x:v>
      </x:c>
      <x:c r="F3045" s="13" t="str">
        <x:v>Reconstitution documentée V4 — nouvelle rédaction V5</x:v>
      </x:c>
      <x:c r="G3045" s="15" t="n">
        <x:v>16</x:v>
      </x:c>
      <x:c r="H3045" s="15" t="n">
        <x:v>14</x:v>
      </x:c>
    </x:row>
    <x:row r="3046" ht="52" customHeight="1">
      <x:c r="A3046" s="13" t="str">
        <x:v>W3-DEMO10</x:v>
      </x:c>
      <x:c r="B3046" s="13" t="str">
        <x:v>La poussée arrêtée</x:v>
      </x:c>
      <x:c r="C3046" s="13" t="str">
        <x:v>Guerre</x:v>
      </x:c>
      <x:c r="D3046" s="13" t="str">
        <x:v>Données campagne 12 tours</x:v>
      </x:c>
      <x:c r="E3046" s="13" t="str">
        <x:v>Lire Guerre</x:v>
      </x:c>
      <x:c r="F3046" s="13" t="str">
        <x:v>Reconstitution documentée V4 — nouvelle rédaction V5</x:v>
      </x:c>
      <x:c r="G3046" s="15" t="n">
        <x:v>16</x:v>
      </x:c>
      <x:c r="H3046" s="15" t="n">
        <x:v>15</x:v>
      </x:c>
    </x:row>
    <x:row r="3047" ht="52" customHeight="1">
      <x:c r="A3047" s="13" t="str">
        <x:v>W3-DEMO11</x:v>
      </x:c>
      <x:c r="B3047" s="13" t="str">
        <x:v>La relève et les soins</x:v>
      </x:c>
      <x:c r="C3047" s="13" t="str">
        <x:v>Guerre</x:v>
      </x:c>
      <x:c r="D3047" s="13" t="str">
        <x:v>Données campagne 12 tours</x:v>
      </x:c>
      <x:c r="E3047" s="13" t="str">
        <x:v>Lire Guerre</x:v>
      </x:c>
      <x:c r="F3047" s="13" t="str">
        <x:v>Reconstitution documentée V4 — nouvelle rédaction V5</x:v>
      </x:c>
      <x:c r="G3047" s="15" t="n">
        <x:v>16</x:v>
      </x:c>
      <x:c r="H3047" s="15" t="n">
        <x:v>16</x:v>
      </x:c>
    </x:row>
    <x:row r="3048" ht="52" customHeight="1">
      <x:c r="A3048" s="13" t="str">
        <x:v>W3-DEMO12</x:v>
      </x:c>
      <x:c r="B3048" s="13" t="str">
        <x:v>La fin du mandat</x:v>
      </x:c>
      <x:c r="C3048" s="13" t="str">
        <x:v>Guerre</x:v>
      </x:c>
      <x:c r="D3048" s="13" t="str">
        <x:v>Données campagne 12 tours</x:v>
      </x:c>
      <x:c r="E3048" s="13" t="str">
        <x:v>Lire Guerre</x:v>
      </x:c>
      <x:c r="F3048" s="13" t="str">
        <x:v>Reconstitution documentée V4 — nouvelle rédaction V5</x:v>
      </x:c>
      <x:c r="G3048" s="15" t="n">
        <x:v>16</x:v>
      </x:c>
      <x:c r="H3048" s="15" t="n">
        <x:v>17</x:v>
      </x:c>
    </x:row>
    <x:row r="3049" ht="52" customHeight="1">
      <x:c r="A3049" s="13" t="str">
        <x:v>W5-P02-ALIGN</x:v>
      </x:c>
      <x:c r="B3049" s="13" t="str">
        <x:v>Vesh-Kar — premier théâtre détaillé</x:v>
      </x:c>
      <x:c r="C3049" s="13" t="str">
        <x:v>Guerre</x:v>
      </x:c>
      <x:c r="D3049" s="13" t="str">
        <x:v>V5 Couverture des théâtres</x:v>
      </x:c>
      <x:c r="E3049" s="13" t="str">
        <x:v>Lire Guerre</x:v>
      </x:c>
      <x:c r="F3049" s="13" t="str">
        <x:v>Extension V5</x:v>
      </x:c>
      <x:c r="G3049" s="15" t="n">
        <x:v>12</x:v>
      </x:c>
      <x:c r="H3049" s="15" t="n">
        <x:v>6</x:v>
      </x:c>
    </x:row>
    <x:row r="3050" ht="52" customHeight="1">
      <x:c r="A3050" s="13" t="str">
        <x:v>W5-P03-ALIGN</x:v>
      </x:c>
      <x:c r="B3050" s="13" t="str">
        <x:v>Namarra — premier théâtre détaillé</x:v>
      </x:c>
      <x:c r="C3050" s="13" t="str">
        <x:v>Guerre</x:v>
      </x:c>
      <x:c r="D3050" s="13" t="str">
        <x:v>V5 Couverture des théâtres</x:v>
      </x:c>
      <x:c r="E3050" s="13" t="str">
        <x:v>Lire Guerre</x:v>
      </x:c>
      <x:c r="F3050" s="13" t="str">
        <x:v>Extension V5</x:v>
      </x:c>
      <x:c r="G3050" s="15" t="n">
        <x:v>12</x:v>
      </x:c>
      <x:c r="H3050" s="15" t="n">
        <x:v>7</x:v>
      </x:c>
    </x:row>
    <x:row r="3051" ht="52" customHeight="1">
      <x:c r="A3051" s="13" t="str">
        <x:v>W5-P04-ALIGN</x:v>
      </x:c>
      <x:c r="B3051" s="13" t="str">
        <x:v>Oruun — premier théâtre détaillé</x:v>
      </x:c>
      <x:c r="C3051" s="13" t="str">
        <x:v>Guerre</x:v>
      </x:c>
      <x:c r="D3051" s="13" t="str">
        <x:v>V5 Couverture des théâtres</x:v>
      </x:c>
      <x:c r="E3051" s="13" t="str">
        <x:v>Lire Guerre</x:v>
      </x:c>
      <x:c r="F3051" s="13" t="str">
        <x:v>Extension V5</x:v>
      </x:c>
      <x:c r="G3051" s="15" t="n">
        <x:v>12</x:v>
      </x:c>
      <x:c r="H3051" s="15" t="n">
        <x:v>8</x:v>
      </x:c>
    </x:row>
    <x:row r="3052" ht="52" customHeight="1">
      <x:c r="A3052" s="13" t="str">
        <x:v>W5-P05-ALIGN</x:v>
      </x:c>
      <x:c r="B3052" s="13" t="str">
        <x:v>Sahr-Keth — premier théâtre détaillé</x:v>
      </x:c>
      <x:c r="C3052" s="13" t="str">
        <x:v>Guerre</x:v>
      </x:c>
      <x:c r="D3052" s="13" t="str">
        <x:v>V5 Couverture des théâtres</x:v>
      </x:c>
      <x:c r="E3052" s="13" t="str">
        <x:v>Lire Guerre</x:v>
      </x:c>
      <x:c r="F3052" s="13" t="str">
        <x:v>Extension V5</x:v>
      </x:c>
      <x:c r="G3052" s="15" t="n">
        <x:v>12</x:v>
      </x:c>
      <x:c r="H3052" s="15" t="n">
        <x:v>9</x:v>
      </x:c>
    </x:row>
    <x:row r="3053" ht="52" customHeight="1">
      <x:c r="A3053" s="13" t="str">
        <x:v>W5-P06-ALIGN</x:v>
      </x:c>
      <x:c r="B3053" s="13" t="str">
        <x:v>Ilyss — premier théâtre détaillé</x:v>
      </x:c>
      <x:c r="C3053" s="13" t="str">
        <x:v>Guerre</x:v>
      </x:c>
      <x:c r="D3053" s="13" t="str">
        <x:v>V5 Couverture des théâtres</x:v>
      </x:c>
      <x:c r="E3053" s="13" t="str">
        <x:v>Lire Guerre</x:v>
      </x:c>
      <x:c r="F3053" s="13" t="str">
        <x:v>Extension V5</x:v>
      </x:c>
      <x:c r="G3053" s="15" t="n">
        <x:v>12</x:v>
      </x:c>
      <x:c r="H3053" s="15" t="n">
        <x:v>10</x:v>
      </x:c>
    </x:row>
    <x:row r="3054" ht="52" customHeight="1">
      <x:c r="A3054" s="13" t="str">
        <x:v>W5-P02-R01</x:v>
      </x:c>
      <x:c r="B3054" s="13" t="str">
        <x:v>Cratère de la Première Cendre</x:v>
      </x:c>
      <x:c r="C3054" s="13" t="str">
        <x:v>Guerre</x:v>
      </x:c>
      <x:c r="D3054" s="13" t="str">
        <x:v>V5 Régions des cinq mondes</x:v>
      </x:c>
      <x:c r="E3054" s="13" t="str">
        <x:v>Lire Guerre</x:v>
      </x:c>
      <x:c r="F3054" s="13" t="str">
        <x:v>Extension V5</x:v>
      </x:c>
      <x:c r="G3054" s="15" t="n">
        <x:v>12</x:v>
      </x:c>
      <x:c r="H3054" s="15" t="n">
        <x:v>6</x:v>
      </x:c>
    </x:row>
    <x:row r="3055" ht="52" customHeight="1">
      <x:c r="A3055" s="13" t="str">
        <x:v>W5-P02-R02</x:v>
      </x:c>
      <x:c r="B3055" s="13" t="str">
        <x:v>Cratère des Échos Secs</x:v>
      </x:c>
      <x:c r="C3055" s="13" t="str">
        <x:v>Guerre</x:v>
      </x:c>
      <x:c r="D3055" s="13" t="str">
        <x:v>V5 Régions des cinq mondes</x:v>
      </x:c>
      <x:c r="E3055" s="13" t="str">
        <x:v>Lire Guerre</x:v>
      </x:c>
      <x:c r="F3055" s="13" t="str">
        <x:v>Extension V5</x:v>
      </x:c>
      <x:c r="G3055" s="15" t="n">
        <x:v>12</x:v>
      </x:c>
      <x:c r="H3055" s="15" t="n">
        <x:v>7</x:v>
      </x:c>
    </x:row>
    <x:row r="3056" ht="52" customHeight="1">
      <x:c r="A3056" s="13" t="str">
        <x:v>W5-P02-R03</x:v>
      </x:c>
      <x:c r="B3056" s="13" t="str">
        <x:v>Cratère des Dents Courtes</x:v>
      </x:c>
      <x:c r="C3056" s="13" t="str">
        <x:v>Guerre</x:v>
      </x:c>
      <x:c r="D3056" s="13" t="str">
        <x:v>V5 Régions des cinq mondes</x:v>
      </x:c>
      <x:c r="E3056" s="13" t="str">
        <x:v>Lire Guerre</x:v>
      </x:c>
      <x:c r="F3056" s="13" t="str">
        <x:v>Extension V5</x:v>
      </x:c>
      <x:c r="G3056" s="15" t="n">
        <x:v>12</x:v>
      </x:c>
      <x:c r="H3056" s="15" t="n">
        <x:v>8</x:v>
      </x:c>
    </x:row>
    <x:row r="3057" ht="52" customHeight="1">
      <x:c r="A3057" s="13" t="str">
        <x:v>W5-P02-R04</x:v>
      </x:c>
      <x:c r="B3057" s="13" t="str">
        <x:v>Ceinture des Relais Ensevelis</x:v>
      </x:c>
      <x:c r="C3057" s="13" t="str">
        <x:v>Guerre</x:v>
      </x:c>
      <x:c r="D3057" s="13" t="str">
        <x:v>V5 Régions des cinq mondes</x:v>
      </x:c>
      <x:c r="E3057" s="13" t="str">
        <x:v>Lire Guerre</x:v>
      </x:c>
      <x:c r="F3057" s="13" t="str">
        <x:v>Extension V5</x:v>
      </x:c>
      <x:c r="G3057" s="15" t="n">
        <x:v>12</x:v>
      </x:c>
      <x:c r="H3057" s="15" t="n">
        <x:v>9</x:v>
      </x:c>
    </x:row>
    <x:row r="3058" ht="52" customHeight="1">
      <x:c r="A3058" s="13" t="str">
        <x:v>W5-P03-R01</x:v>
      </x:c>
      <x:c r="B3058" s="13" t="str">
        <x:v>Bassin des Hautes Racines</x:v>
      </x:c>
      <x:c r="C3058" s="13" t="str">
        <x:v>Guerre</x:v>
      </x:c>
      <x:c r="D3058" s="13" t="str">
        <x:v>V5 Régions des cinq mondes</x:v>
      </x:c>
      <x:c r="E3058" s="13" t="str">
        <x:v>Lire Guerre</x:v>
      </x:c>
      <x:c r="F3058" s="13" t="str">
        <x:v>Extension V5</x:v>
      </x:c>
      <x:c r="G3058" s="15" t="n">
        <x:v>12</x:v>
      </x:c>
      <x:c r="H3058" s="15" t="n">
        <x:v>10</x:v>
      </x:c>
    </x:row>
    <x:row r="3059" ht="52" customHeight="1">
      <x:c r="A3059" s="13" t="str">
        <x:v>W5-P03-R02</x:v>
      </x:c>
      <x:c r="B3059" s="13" t="str">
        <x:v>Bassin des Deux Gués</x:v>
      </x:c>
      <x:c r="C3059" s="13" t="str">
        <x:v>Guerre</x:v>
      </x:c>
      <x:c r="D3059" s="13" t="str">
        <x:v>V5 Régions des cinq mondes</x:v>
      </x:c>
      <x:c r="E3059" s="13" t="str">
        <x:v>Lire Guerre</x:v>
      </x:c>
      <x:c r="F3059" s="13" t="str">
        <x:v>Extension V5</x:v>
      </x:c>
      <x:c r="G3059" s="15" t="n">
        <x:v>12</x:v>
      </x:c>
      <x:c r="H3059" s="15" t="n">
        <x:v>11</x:v>
      </x:c>
    </x:row>
    <x:row r="3060" ht="52" customHeight="1">
      <x:c r="A3060" s="13" t="str">
        <x:v>W5-P03-R03</x:v>
      </x:c>
      <x:c r="B3060" s="13" t="str">
        <x:v>Bassin des Clairières Lointaines</x:v>
      </x:c>
      <x:c r="C3060" s="13" t="str">
        <x:v>Guerre</x:v>
      </x:c>
      <x:c r="D3060" s="13" t="str">
        <x:v>V5 Régions des cinq mondes</x:v>
      </x:c>
      <x:c r="E3060" s="13" t="str">
        <x:v>Lire Guerre</x:v>
      </x:c>
      <x:c r="F3060" s="13" t="str">
        <x:v>Extension V5</x:v>
      </x:c>
      <x:c r="G3060" s="15" t="n">
        <x:v>12</x:v>
      </x:c>
      <x:c r="H3060" s="15" t="n">
        <x:v>12</x:v>
      </x:c>
    </x:row>
    <x:row r="3061" ht="52" customHeight="1">
      <x:c r="A3061" s="13" t="str">
        <x:v>W5-P03-R04</x:v>
      </x:c>
      <x:c r="B3061" s="13" t="str">
        <x:v>Bassin des Mâchoires Vertes</x:v>
      </x:c>
      <x:c r="C3061" s="13" t="str">
        <x:v>Guerre</x:v>
      </x:c>
      <x:c r="D3061" s="13" t="str">
        <x:v>V5 Régions des cinq mondes</x:v>
      </x:c>
      <x:c r="E3061" s="13" t="str">
        <x:v>Lire Guerre</x:v>
      </x:c>
      <x:c r="F3061" s="13" t="str">
        <x:v>Extension V5</x:v>
      </x:c>
      <x:c r="G3061" s="15" t="n">
        <x:v>12</x:v>
      </x:c>
      <x:c r="H3061" s="15" t="n">
        <x:v>13</x:v>
      </x:c>
    </x:row>
    <x:row r="3062" ht="52" customHeight="1">
      <x:c r="A3062" s="13" t="str">
        <x:v>W5-P04-R01</x:v>
      </x:c>
      <x:c r="B3062" s="13" t="str">
        <x:v>Île du Quai Renversé</x:v>
      </x:c>
      <x:c r="C3062" s="13" t="str">
        <x:v>Guerre</x:v>
      </x:c>
      <x:c r="D3062" s="13" t="str">
        <x:v>V5 Régions des cinq mondes</x:v>
      </x:c>
      <x:c r="E3062" s="13" t="str">
        <x:v>Lire Guerre</x:v>
      </x:c>
      <x:c r="F3062" s="13" t="str">
        <x:v>Extension V5</x:v>
      </x:c>
      <x:c r="G3062" s="15" t="n">
        <x:v>12</x:v>
      </x:c>
      <x:c r="H3062" s="15" t="n">
        <x:v>14</x:v>
      </x:c>
    </x:row>
    <x:row r="3063" ht="52" customHeight="1">
      <x:c r="A3063" s="13" t="str">
        <x:v>W5-P04-R02</x:v>
      </x:c>
      <x:c r="B3063" s="13" t="str">
        <x:v>Île du Premier Feu</x:v>
      </x:c>
      <x:c r="C3063" s="13" t="str">
        <x:v>Guerre</x:v>
      </x:c>
      <x:c r="D3063" s="13" t="str">
        <x:v>V5 Régions des cinq mondes</x:v>
      </x:c>
      <x:c r="E3063" s="13" t="str">
        <x:v>Lire Guerre</x:v>
      </x:c>
      <x:c r="F3063" s="13" t="str">
        <x:v>Extension V5</x:v>
      </x:c>
      <x:c r="G3063" s="15" t="n">
        <x:v>12</x:v>
      </x:c>
      <x:c r="H3063" s="15" t="n">
        <x:v>15</x:v>
      </x:c>
    </x:row>
    <x:row r="3064" ht="52" customHeight="1">
      <x:c r="A3064" s="13" t="str">
        <x:v>W5-P04-R03</x:v>
      </x:c>
      <x:c r="B3064" s="13" t="str">
        <x:v>Île des Amarres Noires</x:v>
      </x:c>
      <x:c r="C3064" s="13" t="str">
        <x:v>Guerre</x:v>
      </x:c>
      <x:c r="D3064" s="13" t="str">
        <x:v>V5 Régions des cinq mondes</x:v>
      </x:c>
      <x:c r="E3064" s="13" t="str">
        <x:v>Lire Guerre</x:v>
      </x:c>
      <x:c r="F3064" s="13" t="str">
        <x:v>Extension V5</x:v>
      </x:c>
      <x:c r="G3064" s="15" t="n">
        <x:v>12</x:v>
      </x:c>
      <x:c r="H3064" s="15" t="n">
        <x:v>16</x:v>
      </x:c>
    </x:row>
    <x:row r="3065" ht="52" customHeight="1">
      <x:c r="A3065" s="13" t="str">
        <x:v>W5-P04-R04</x:v>
      </x:c>
      <x:c r="B3065" s="13" t="str">
        <x:v>Île de la Dernière Halte</x:v>
      </x:c>
      <x:c r="C3065" s="13" t="str">
        <x:v>Guerre</x:v>
      </x:c>
      <x:c r="D3065" s="13" t="str">
        <x:v>V5 Régions des cinq mondes</x:v>
      </x:c>
      <x:c r="E3065" s="13" t="str">
        <x:v>Lire Guerre</x:v>
      </x:c>
      <x:c r="F3065" s="13" t="str">
        <x:v>Extension V5</x:v>
      </x:c>
      <x:c r="G3065" s="15" t="n">
        <x:v>12</x:v>
      </x:c>
      <x:c r="H3065" s="15" t="n">
        <x:v>17</x:v>
      </x:c>
    </x:row>
    <x:row r="3066" ht="52" customHeight="1">
      <x:c r="A3066" s="13" t="str">
        <x:v>W5-P05-R01</x:v>
      </x:c>
      <x:c r="B3066" s="13" t="str">
        <x:v>Anneau Bas des Moraines</x:v>
      </x:c>
      <x:c r="C3066" s="13" t="str">
        <x:v>Guerre</x:v>
      </x:c>
      <x:c r="D3066" s="13" t="str">
        <x:v>V5 Régions des cinq mondes</x:v>
      </x:c>
      <x:c r="E3066" s="13" t="str">
        <x:v>Lire Guerre</x:v>
      </x:c>
      <x:c r="F3066" s="13" t="str">
        <x:v>Extension V5</x:v>
      </x:c>
      <x:c r="G3066" s="15" t="n">
        <x:v>12</x:v>
      </x:c>
      <x:c r="H3066" s="15" t="n">
        <x:v>18</x:v>
      </x:c>
    </x:row>
    <x:row r="3067" ht="52" customHeight="1">
      <x:c r="A3067" s="13" t="str">
        <x:v>W5-P05-R02</x:v>
      </x:c>
      <x:c r="B3067" s="13" t="str">
        <x:v>Anneau Médian Ouest</x:v>
      </x:c>
      <x:c r="C3067" s="13" t="str">
        <x:v>Guerre</x:v>
      </x:c>
      <x:c r="D3067" s="13" t="str">
        <x:v>V5 Régions des cinq mondes</x:v>
      </x:c>
      <x:c r="E3067" s="13" t="str">
        <x:v>Lire Guerre</x:v>
      </x:c>
      <x:c r="F3067" s="13" t="str">
        <x:v>Extension V5</x:v>
      </x:c>
      <x:c r="G3067" s="15" t="n">
        <x:v>12</x:v>
      </x:c>
      <x:c r="H3067" s="15" t="n">
        <x:v>19</x:v>
      </x:c>
    </x:row>
    <x:row r="3068" ht="52" customHeight="1">
      <x:c r="A3068" s="13" t="str">
        <x:v>W5-P05-R03</x:v>
      </x:c>
      <x:c r="B3068" s="13" t="str">
        <x:v>Anneau Médian Est</x:v>
      </x:c>
      <x:c r="C3068" s="13" t="str">
        <x:v>Guerre</x:v>
      </x:c>
      <x:c r="D3068" s="13" t="str">
        <x:v>V5 Régions des cinq mondes</x:v>
      </x:c>
      <x:c r="E3068" s="13" t="str">
        <x:v>Lire Guerre</x:v>
      </x:c>
      <x:c r="F3068" s="13" t="str">
        <x:v>Extension V5</x:v>
      </x:c>
      <x:c r="G3068" s="15" t="n">
        <x:v>12</x:v>
      </x:c>
      <x:c r="H3068" s="15" t="n">
        <x:v>20</x:v>
      </x:c>
    </x:row>
    <x:row r="3069" ht="52" customHeight="1">
      <x:c r="A3069" s="13" t="str">
        <x:v>W5-P05-R04</x:v>
      </x:c>
      <x:c r="B3069" s="13" t="str">
        <x:v>Anneau Haut du Dernier Souffle</x:v>
      </x:c>
      <x:c r="C3069" s="13" t="str">
        <x:v>Guerre</x:v>
      </x:c>
      <x:c r="D3069" s="13" t="str">
        <x:v>V5 Régions des cinq mondes</x:v>
      </x:c>
      <x:c r="E3069" s="13" t="str">
        <x:v>Lire Guerre</x:v>
      </x:c>
      <x:c r="F3069" s="13" t="str">
        <x:v>Extension V5</x:v>
      </x:c>
      <x:c r="G3069" s="15" t="n">
        <x:v>12</x:v>
      </x:c>
      <x:c r="H3069" s="15" t="n">
        <x:v>21</x:v>
      </x:c>
    </x:row>
    <x:row r="3070" ht="52" customHeight="1">
      <x:c r="A3070" s="13" t="str">
        <x:v>W5-P06-R01</x:v>
      </x:c>
      <x:c r="B3070" s="13" t="str">
        <x:v>Surface des Portes Basses</x:v>
      </x:c>
      <x:c r="C3070" s="13" t="str">
        <x:v>Guerre</x:v>
      </x:c>
      <x:c r="D3070" s="13" t="str">
        <x:v>V5 Régions des cinq mondes</x:v>
      </x:c>
      <x:c r="E3070" s="13" t="str">
        <x:v>Lire Guerre</x:v>
      </x:c>
      <x:c r="F3070" s="13" t="str">
        <x:v>Extension V5</x:v>
      </x:c>
      <x:c r="G3070" s="15" t="n">
        <x:v>12</x:v>
      </x:c>
      <x:c r="H3070" s="15" t="n">
        <x:v>22</x:v>
      </x:c>
    </x:row>
    <x:row r="3071" ht="52" customHeight="1">
      <x:c r="A3071" s="13" t="str">
        <x:v>W5-P06-R02</x:v>
      </x:c>
      <x:c r="B3071" s="13" t="str">
        <x:v>Surface des Balcons Liés</x:v>
      </x:c>
      <x:c r="C3071" s="13" t="str">
        <x:v>Guerre</x:v>
      </x:c>
      <x:c r="D3071" s="13" t="str">
        <x:v>V5 Régions des cinq mondes</x:v>
      </x:c>
      <x:c r="E3071" s="13" t="str">
        <x:v>Lire Guerre</x:v>
      </x:c>
      <x:c r="F3071" s="13" t="str">
        <x:v>Extension V5</x:v>
      </x:c>
      <x:c r="G3071" s="15" t="n">
        <x:v>12</x:v>
      </x:c>
      <x:c r="H3071" s="15" t="n">
        <x:v>23</x:v>
      </x:c>
    </x:row>
    <x:row r="3072" ht="52" customHeight="1">
      <x:c r="A3072" s="13" t="str">
        <x:v>W5-P06-R03</x:v>
      </x:c>
      <x:c r="B3072" s="13" t="str">
        <x:v>Orbite de l’Anneau Silencieux</x:v>
      </x:c>
      <x:c r="C3072" s="13" t="str">
        <x:v>Guerre</x:v>
      </x:c>
      <x:c r="D3072" s="13" t="str">
        <x:v>V5 Régions des cinq mondes</x:v>
      </x:c>
      <x:c r="E3072" s="13" t="str">
        <x:v>Lire Guerre</x:v>
      </x:c>
      <x:c r="F3072" s="13" t="str">
        <x:v>Extension V5</x:v>
      </x:c>
      <x:c r="G3072" s="15" t="n">
        <x:v>12</x:v>
      </x:c>
      <x:c r="H3072" s="15" t="n">
        <x:v>24</x:v>
      </x:c>
    </x:row>
    <x:row r="3073" ht="52" customHeight="1">
      <x:c r="A3073" s="13" t="str">
        <x:v>W5-P06-R04</x:v>
      </x:c>
      <x:c r="B3073" s="13" t="str">
        <x:v>Orbite des Coques Retenues</x:v>
      </x:c>
      <x:c r="C3073" s="13" t="str">
        <x:v>Guerre</x:v>
      </x:c>
      <x:c r="D3073" s="13" t="str">
        <x:v>V5 Régions des cinq mondes</x:v>
      </x:c>
      <x:c r="E3073" s="13" t="str">
        <x:v>Lire Guerre</x:v>
      </x:c>
      <x:c r="F3073" s="13" t="str">
        <x:v>Extension V5</x:v>
      </x:c>
      <x:c r="G3073" s="15" t="n">
        <x:v>12</x:v>
      </x:c>
      <x:c r="H3073" s="15" t="n">
        <x:v>25</x:v>
      </x:c>
    </x:row>
    <x:row r="3074" ht="52" customHeight="1">
      <x:c r="A3074" s="13" t="str">
        <x:v>W5-P02-RULE01</x:v>
      </x:c>
      <x:c r="B3074" s="13" t="str">
        <x:v>Cycle des cendres</x:v>
      </x:c>
      <x:c r="C3074" s="13" t="str">
        <x:v>Guerre</x:v>
      </x:c>
      <x:c r="D3074" s="13" t="str">
        <x:v>V5 Règles des cinq mondes</x:v>
      </x:c>
      <x:c r="E3074" s="13" t="str">
        <x:v>Lire Guerre</x:v>
      </x:c>
      <x:c r="F3074" s="13" t="str">
        <x:v>Extension V5</x:v>
      </x:c>
      <x:c r="G3074" s="15" t="n">
        <x:v>7</x:v>
      </x:c>
      <x:c r="H3074" s="15" t="n">
        <x:v>6</x:v>
      </x:c>
    </x:row>
    <x:row r="3075" ht="52" customHeight="1">
      <x:c r="A3075" s="13" t="str">
        <x:v>W5-P02-RULE02</x:v>
      </x:c>
      <x:c r="B3075" s="13" t="str">
        <x:v>Renseignement par silhouette</x:v>
      </x:c>
      <x:c r="C3075" s="13" t="str">
        <x:v>Guerre</x:v>
      </x:c>
      <x:c r="D3075" s="13" t="str">
        <x:v>V5 Règles des cinq mondes</x:v>
      </x:c>
      <x:c r="E3075" s="13" t="str">
        <x:v>Lire Guerre</x:v>
      </x:c>
      <x:c r="F3075" s="13" t="str">
        <x:v>Extension V5</x:v>
      </x:c>
      <x:c r="G3075" s="15" t="n">
        <x:v>7</x:v>
      </x:c>
      <x:c r="H3075" s="15" t="n">
        <x:v>7</x:v>
      </x:c>
    </x:row>
    <x:row r="3076" ht="52" customHeight="1">
      <x:c r="A3076" s="13" t="str">
        <x:v>W5-P02-RULE03</x:v>
      </x:c>
      <x:c r="B3076" s="13" t="str">
        <x:v>Relais et filtration</x:v>
      </x:c>
      <x:c r="C3076" s="13" t="str">
        <x:v>Guerre</x:v>
      </x:c>
      <x:c r="D3076" s="13" t="str">
        <x:v>V5 Règles des cinq mondes</x:v>
      </x:c>
      <x:c r="E3076" s="13" t="str">
        <x:v>Lire Guerre</x:v>
      </x:c>
      <x:c r="F3076" s="13" t="str">
        <x:v>Extension V5</x:v>
      </x:c>
      <x:c r="G3076" s="15" t="n">
        <x:v>7</x:v>
      </x:c>
      <x:c r="H3076" s="15" t="n">
        <x:v>8</x:v>
      </x:c>
    </x:row>
    <x:row r="3077" ht="52" customHeight="1">
      <x:c r="A3077" s="13" t="str">
        <x:v>W5-P03-RULE01</x:v>
      </x:c>
      <x:c r="B3077" s="13" t="str">
        <x:v>Trois hauteurs praticables</x:v>
      </x:c>
      <x:c r="C3077" s="13" t="str">
        <x:v>Guerre</x:v>
      </x:c>
      <x:c r="D3077" s="13" t="str">
        <x:v>V5 Règles des cinq mondes</x:v>
      </x:c>
      <x:c r="E3077" s="13" t="str">
        <x:v>Lire Guerre</x:v>
      </x:c>
      <x:c r="F3077" s="13" t="str">
        <x:v>Extension V5</x:v>
      </x:c>
      <x:c r="G3077" s="15" t="n">
        <x:v>7</x:v>
      </x:c>
      <x:c r="H3077" s="15" t="n">
        <x:v>9</x:v>
      </x:c>
    </x:row>
    <x:row r="3078" ht="52" customHeight="1">
      <x:c r="A3078" s="13" t="str">
        <x:v>W5-P03-RULE02</x:v>
      </x:c>
      <x:c r="B3078" s="13" t="str">
        <x:v>Pistes distinctes</x:v>
      </x:c>
      <x:c r="C3078" s="13" t="str">
        <x:v>Guerre</x:v>
      </x:c>
      <x:c r="D3078" s="13" t="str">
        <x:v>V5 Règles des cinq mondes</x:v>
      </x:c>
      <x:c r="E3078" s="13" t="str">
        <x:v>Lire Guerre</x:v>
      </x:c>
      <x:c r="F3078" s="13" t="str">
        <x:v>Extension V5</x:v>
      </x:c>
      <x:c r="G3078" s="15" t="n">
        <x:v>7</x:v>
      </x:c>
      <x:c r="H3078" s="15" t="n">
        <x:v>10</x:v>
      </x:c>
    </x:row>
    <x:row r="3079" ht="52" customHeight="1">
      <x:c r="A3079" s="13" t="str">
        <x:v>W5-P03-RULE03</x:v>
      </x:c>
      <x:c r="B3079" s="13" t="str">
        <x:v>Corridors vivants</x:v>
      </x:c>
      <x:c r="C3079" s="13" t="str">
        <x:v>Guerre</x:v>
      </x:c>
      <x:c r="D3079" s="13" t="str">
        <x:v>V5 Règles des cinq mondes</x:v>
      </x:c>
      <x:c r="E3079" s="13" t="str">
        <x:v>Lire Guerre</x:v>
      </x:c>
      <x:c r="F3079" s="13" t="str">
        <x:v>Extension V5</x:v>
      </x:c>
      <x:c r="G3079" s="15" t="n">
        <x:v>7</x:v>
      </x:c>
      <x:c r="H3079" s="15" t="n">
        <x:v>11</x:v>
      </x:c>
    </x:row>
    <x:row r="3080" ht="52" customHeight="1">
      <x:c r="A3080" s="13" t="str">
        <x:v>W5-P04-RULE01</x:v>
      </x:c>
      <x:c r="B3080" s="13" t="str">
        <x:v>Marée et retour</x:v>
      </x:c>
      <x:c r="C3080" s="13" t="str">
        <x:v>Guerre</x:v>
      </x:c>
      <x:c r="D3080" s="13" t="str">
        <x:v>V5 Règles des cinq mondes</x:v>
      </x:c>
      <x:c r="E3080" s="13" t="str">
        <x:v>Lire Guerre</x:v>
      </x:c>
      <x:c r="F3080" s="13" t="str">
        <x:v>Extension V5</x:v>
      </x:c>
      <x:c r="G3080" s="15" t="n">
        <x:v>7</x:v>
      </x:c>
      <x:c r="H3080" s="15" t="n">
        <x:v>12</x:v>
      </x:c>
    </x:row>
    <x:row r="3081" ht="52" customHeight="1">
      <x:c r="A3081" s="13" t="str">
        <x:v>W5-P04-RULE02</x:v>
      </x:c>
      <x:c r="B3081" s="13" t="str">
        <x:v>Îles séparées</x:v>
      </x:c>
      <x:c r="C3081" s="13" t="str">
        <x:v>Guerre</x:v>
      </x:c>
      <x:c r="D3081" s="13" t="str">
        <x:v>V5 Règles des cinq mondes</x:v>
      </x:c>
      <x:c r="E3081" s="13" t="str">
        <x:v>Lire Guerre</x:v>
      </x:c>
      <x:c r="F3081" s="13" t="str">
        <x:v>Extension V5</x:v>
      </x:c>
      <x:c r="G3081" s="15" t="n">
        <x:v>7</x:v>
      </x:c>
      <x:c r="H3081" s="15" t="n">
        <x:v>13</x:v>
      </x:c>
    </x:row>
    <x:row r="3082" ht="52" customHeight="1">
      <x:c r="A3082" s="13" t="str">
        <x:v>W5-P04-RULE03</x:v>
      </x:c>
      <x:c r="B3082" s="13" t="str">
        <x:v>Feux et convois</x:v>
      </x:c>
      <x:c r="C3082" s="13" t="str">
        <x:v>Guerre</x:v>
      </x:c>
      <x:c r="D3082" s="13" t="str">
        <x:v>V5 Règles des cinq mondes</x:v>
      </x:c>
      <x:c r="E3082" s="13" t="str">
        <x:v>Lire Guerre</x:v>
      </x:c>
      <x:c r="F3082" s="13" t="str">
        <x:v>Extension V5</x:v>
      </x:c>
      <x:c r="G3082" s="15" t="n">
        <x:v>7</x:v>
      </x:c>
      <x:c r="H3082" s="15" t="n">
        <x:v>14</x:v>
      </x:c>
    </x:row>
    <x:row r="3083" ht="52" customHeight="1">
      <x:c r="A3083" s="13" t="str">
        <x:v>W5-P05-RULE01</x:v>
      </x:c>
      <x:c r="B3083" s="13" t="str">
        <x:v>Glace observée</x:v>
      </x:c>
      <x:c r="C3083" s="13" t="str">
        <x:v>Guerre</x:v>
      </x:c>
      <x:c r="D3083" s="13" t="str">
        <x:v>V5 Règles des cinq mondes</x:v>
      </x:c>
      <x:c r="E3083" s="13" t="str">
        <x:v>Lire Guerre</x:v>
      </x:c>
      <x:c r="F3083" s="13" t="str">
        <x:v>Extension V5</x:v>
      </x:c>
      <x:c r="G3083" s="15" t="n">
        <x:v>7</x:v>
      </x:c>
      <x:c r="H3083" s="15" t="n">
        <x:v>15</x:v>
      </x:c>
    </x:row>
    <x:row r="3084" ht="52" customHeight="1">
      <x:c r="A3084" s="13" t="str">
        <x:v>W5-P05-RULE02</x:v>
      </x:c>
      <x:c r="B3084" s="13" t="str">
        <x:v>Chaleur et fatigue</x:v>
      </x:c>
      <x:c r="C3084" s="13" t="str">
        <x:v>Guerre</x:v>
      </x:c>
      <x:c r="D3084" s="13" t="str">
        <x:v>V5 Règles des cinq mondes</x:v>
      </x:c>
      <x:c r="E3084" s="13" t="str">
        <x:v>Lire Guerre</x:v>
      </x:c>
      <x:c r="F3084" s="13" t="str">
        <x:v>Extension V5</x:v>
      </x:c>
      <x:c r="G3084" s="15" t="n">
        <x:v>7</x:v>
      </x:c>
      <x:c r="H3084" s="15" t="n">
        <x:v>16</x:v>
      </x:c>
    </x:row>
    <x:row r="3085" ht="52" customHeight="1">
      <x:c r="A3085" s="13" t="str">
        <x:v>W5-P05-RULE03</x:v>
      </x:c>
      <x:c r="B3085" s="13" t="str">
        <x:v>Relevés sous le vent</x:v>
      </x:c>
      <x:c r="C3085" s="13" t="str">
        <x:v>Guerre</x:v>
      </x:c>
      <x:c r="D3085" s="13" t="str">
        <x:v>V5 Règles des cinq mondes</x:v>
      </x:c>
      <x:c r="E3085" s="13" t="str">
        <x:v>Lire Guerre</x:v>
      </x:c>
      <x:c r="F3085" s="13" t="str">
        <x:v>Extension V5</x:v>
      </x:c>
      <x:c r="G3085" s="15" t="n">
        <x:v>7</x:v>
      </x:c>
      <x:c r="H3085" s="15" t="n">
        <x:v>17</x:v>
      </x:c>
    </x:row>
    <x:row r="3086" ht="52" customHeight="1">
      <x:c r="A3086" s="13" t="str">
        <x:v>W5-P06-RULE01</x:v>
      </x:c>
      <x:c r="B3086" s="13" t="str">
        <x:v>Surface et orbite</x:v>
      </x:c>
      <x:c r="C3086" s="13" t="str">
        <x:v>Guerre</x:v>
      </x:c>
      <x:c r="D3086" s="13" t="str">
        <x:v>V5 Règles des cinq mondes</x:v>
      </x:c>
      <x:c r="E3086" s="13" t="str">
        <x:v>Lire Guerre</x:v>
      </x:c>
      <x:c r="F3086" s="13" t="str">
        <x:v>Extension V5</x:v>
      </x:c>
      <x:c r="G3086" s="15" t="n">
        <x:v>7</x:v>
      </x:c>
      <x:c r="H3086" s="15" t="n">
        <x:v>18</x:v>
      </x:c>
    </x:row>
    <x:row r="3087" ht="52" customHeight="1">
      <x:c r="A3087" s="13" t="str">
        <x:v>W5-P06-RULE02</x:v>
      </x:c>
      <x:c r="B3087" s="13" t="str">
        <x:v>Pressions et portes</x:v>
      </x:c>
      <x:c r="C3087" s="13" t="str">
        <x:v>Guerre</x:v>
      </x:c>
      <x:c r="D3087" s="13" t="str">
        <x:v>V5 Règles des cinq mondes</x:v>
      </x:c>
      <x:c r="E3087" s="13" t="str">
        <x:v>Lire Guerre</x:v>
      </x:c>
      <x:c r="F3087" s="13" t="str">
        <x:v>Extension V5</x:v>
      </x:c>
      <x:c r="G3087" s="15" t="n">
        <x:v>7</x:v>
      </x:c>
      <x:c r="H3087" s="15" t="n">
        <x:v>19</x:v>
      </x:c>
    </x:row>
    <x:row r="3088" ht="52" customHeight="1">
      <x:c r="A3088" s="13" t="str">
        <x:v>W5-P06-RULE03</x:v>
      </x:c>
      <x:c r="B3088" s="13" t="str">
        <x:v>Réseau de relais situé</x:v>
      </x:c>
      <x:c r="C3088" s="13" t="str">
        <x:v>Guerre</x:v>
      </x:c>
      <x:c r="D3088" s="13" t="str">
        <x:v>V5 Règles des cinq mondes</x:v>
      </x:c>
      <x:c r="E3088" s="13" t="str">
        <x:v>Lire Guerre</x:v>
      </x:c>
      <x:c r="F3088" s="13" t="str">
        <x:v>Extension V5</x:v>
      </x:c>
      <x:c r="G3088" s="15" t="n">
        <x:v>7</x:v>
      </x:c>
      <x:c r="H3088" s="15" t="n">
        <x:v>20</x:v>
      </x:c>
    </x:row>
    <x:row r="3089" ht="52" customHeight="1">
      <x:c r="A3089" s="13" t="str">
        <x:v>W5-P02-Z01</x:v>
      </x:c>
      <x:c r="B3089" s="13" t="str">
        <x:v>Rampe de la Coque Basse</x:v>
      </x:c>
      <x:c r="C3089" s="13" t="str">
        <x:v>Guerre</x:v>
      </x:c>
      <x:c r="D3089" s="13" t="str">
        <x:v>V5 Territoires des cinq mondes</x:v>
      </x:c>
      <x:c r="E3089" s="13" t="str">
        <x:v>Lire Guerre</x:v>
      </x:c>
      <x:c r="F3089" s="13" t="str">
        <x:v>Extension V5</x:v>
      </x:c>
      <x:c r="G3089" s="15" t="n">
        <x:v>16</x:v>
      </x:c>
      <x:c r="H3089" s="15" t="n">
        <x:v>6</x:v>
      </x:c>
    </x:row>
    <x:row r="3090" ht="52" customHeight="1">
      <x:c r="A3090" s="13" t="str">
        <x:v>W5-P02-Z02</x:v>
      </x:c>
      <x:c r="B3090" s="13" t="str">
        <x:v>Blocs des Trois Reflets</x:v>
      </x:c>
      <x:c r="C3090" s="13" t="str">
        <x:v>Guerre</x:v>
      </x:c>
      <x:c r="D3090" s="13" t="str">
        <x:v>V5 Territoires des cinq mondes</x:v>
      </x:c>
      <x:c r="E3090" s="13" t="str">
        <x:v>Lire Guerre</x:v>
      </x:c>
      <x:c r="F3090" s="13" t="str">
        <x:v>Extension V5</x:v>
      </x:c>
      <x:c r="G3090" s="15" t="n">
        <x:v>16</x:v>
      </x:c>
      <x:c r="H3090" s="15" t="n">
        <x:v>7</x:v>
      </x:c>
    </x:row>
    <x:row r="3091" ht="52" customHeight="1">
      <x:c r="A3091" s="13" t="str">
        <x:v>W5-P02-Z03</x:v>
      </x:c>
      <x:c r="B3091" s="13" t="str">
        <x:v>Arête de l’Éclat Court</x:v>
      </x:c>
      <x:c r="C3091" s="13" t="str">
        <x:v>Guerre</x:v>
      </x:c>
      <x:c r="D3091" s="13" t="str">
        <x:v>V5 Territoires des cinq mondes</x:v>
      </x:c>
      <x:c r="E3091" s="13" t="str">
        <x:v>Lire Guerre</x:v>
      </x:c>
      <x:c r="F3091" s="13" t="str">
        <x:v>Extension V5</x:v>
      </x:c>
      <x:c r="G3091" s="15" t="n">
        <x:v>16</x:v>
      </x:c>
      <x:c r="H3091" s="15" t="n">
        <x:v>8</x:v>
      </x:c>
    </x:row>
    <x:row r="3092" ht="52" customHeight="1">
      <x:c r="A3092" s="13" t="str">
        <x:v>W5-P02-Z04</x:v>
      </x:c>
      <x:c r="B3092" s="13" t="str">
        <x:v>Abri du Filtre Pâle</x:v>
      </x:c>
      <x:c r="C3092" s="13" t="str">
        <x:v>Guerre</x:v>
      </x:c>
      <x:c r="D3092" s="13" t="str">
        <x:v>V5 Territoires des cinq mondes</x:v>
      </x:c>
      <x:c r="E3092" s="13" t="str">
        <x:v>Lire Guerre</x:v>
      </x:c>
      <x:c r="F3092" s="13" t="str">
        <x:v>Extension V5</x:v>
      </x:c>
      <x:c r="G3092" s="15" t="n">
        <x:v>16</x:v>
      </x:c>
      <x:c r="H3092" s="15" t="n">
        <x:v>9</x:v>
      </x:c>
    </x:row>
    <x:row r="3093" ht="52" customHeight="1">
      <x:c r="A3093" s="13" t="str">
        <x:v>W5-P02-Z05</x:v>
      </x:c>
      <x:c r="B3093" s="13" t="str">
        <x:v>Dalle du Premier Défi</x:v>
      </x:c>
      <x:c r="C3093" s="13" t="str">
        <x:v>Guerre</x:v>
      </x:c>
      <x:c r="D3093" s="13" t="str">
        <x:v>V5 Territoires des cinq mondes</x:v>
      </x:c>
      <x:c r="E3093" s="13" t="str">
        <x:v>Lire Guerre</x:v>
      </x:c>
      <x:c r="F3093" s="13" t="str">
        <x:v>Extension V5</x:v>
      </x:c>
      <x:c r="G3093" s="15" t="n">
        <x:v>16</x:v>
      </x:c>
      <x:c r="H3093" s="15" t="n">
        <x:v>10</x:v>
      </x:c>
    </x:row>
    <x:row r="3094" ht="52" customHeight="1">
      <x:c r="A3094" s="13" t="str">
        <x:v>W5-P02-Z06</x:v>
      </x:c>
      <x:c r="B3094" s="13" t="str">
        <x:v>Passage des Cendres Froides</x:v>
      </x:c>
      <x:c r="C3094" s="13" t="str">
        <x:v>Guerre</x:v>
      </x:c>
      <x:c r="D3094" s="13" t="str">
        <x:v>V5 Territoires des cinq mondes</x:v>
      </x:c>
      <x:c r="E3094" s="13" t="str">
        <x:v>Lire Guerre</x:v>
      </x:c>
      <x:c r="F3094" s="13" t="str">
        <x:v>Extension V5</x:v>
      </x:c>
      <x:c r="G3094" s="15" t="n">
        <x:v>16</x:v>
      </x:c>
      <x:c r="H3094" s="15" t="n">
        <x:v>11</x:v>
      </x:c>
    </x:row>
    <x:row r="3095" ht="52" customHeight="1">
      <x:c r="A3095" s="13" t="str">
        <x:v>W5-P02-Z07</x:v>
      </x:c>
      <x:c r="B3095" s="13" t="str">
        <x:v>Entrée du Bassin Sec</x:v>
      </x:c>
      <x:c r="C3095" s="13" t="str">
        <x:v>Guerre</x:v>
      </x:c>
      <x:c r="D3095" s="13" t="str">
        <x:v>V5 Territoires des cinq mondes</x:v>
      </x:c>
      <x:c r="E3095" s="13" t="str">
        <x:v>Lire Guerre</x:v>
      </x:c>
      <x:c r="F3095" s="13" t="str">
        <x:v>Extension V5</x:v>
      </x:c>
      <x:c r="G3095" s="15" t="n">
        <x:v>16</x:v>
      </x:c>
      <x:c r="H3095" s="15" t="n">
        <x:v>12</x:v>
      </x:c>
    </x:row>
    <x:row r="3096" ht="52" customHeight="1">
      <x:c r="A3096" s="13" t="str">
        <x:v>W5-P02-Z08</x:v>
      </x:c>
      <x:c r="B3096" s="13" t="str">
        <x:v>Tunnel du Son Double</x:v>
      </x:c>
      <x:c r="C3096" s="13" t="str">
        <x:v>Guerre</x:v>
      </x:c>
      <x:c r="D3096" s="13" t="str">
        <x:v>V5 Territoires des cinq mondes</x:v>
      </x:c>
      <x:c r="E3096" s="13" t="str">
        <x:v>Lire Guerre</x:v>
      </x:c>
      <x:c r="F3096" s="13" t="str">
        <x:v>Extension V5</x:v>
      </x:c>
      <x:c r="G3096" s="15" t="n">
        <x:v>16</x:v>
      </x:c>
      <x:c r="H3096" s="15" t="n">
        <x:v>13</x:v>
      </x:c>
    </x:row>
    <x:row r="3097" ht="52" customHeight="1">
      <x:c r="A3097" s="13" t="str">
        <x:v>W5-P02-Z09</x:v>
      </x:c>
      <x:c r="B3097" s="13" t="str">
        <x:v>Balcon du Guetteur Lent</x:v>
      </x:c>
      <x:c r="C3097" s="13" t="str">
        <x:v>Guerre</x:v>
      </x:c>
      <x:c r="D3097" s="13" t="str">
        <x:v>V5 Territoires des cinq mondes</x:v>
      </x:c>
      <x:c r="E3097" s="13" t="str">
        <x:v>Lire Guerre</x:v>
      </x:c>
      <x:c r="F3097" s="13" t="str">
        <x:v>Extension V5</x:v>
      </x:c>
      <x:c r="G3097" s="15" t="n">
        <x:v>16</x:v>
      </x:c>
      <x:c r="H3097" s="15" t="n">
        <x:v>14</x:v>
      </x:c>
    </x:row>
    <x:row r="3098" ht="52" customHeight="1">
      <x:c r="A3098" s="13" t="str">
        <x:v>W5-P02-Z10</x:v>
      </x:c>
      <x:c r="B3098" s="13" t="str">
        <x:v>Puits des Charges Sèches</x:v>
      </x:c>
      <x:c r="C3098" s="13" t="str">
        <x:v>Guerre</x:v>
      </x:c>
      <x:c r="D3098" s="13" t="str">
        <x:v>V5 Territoires des cinq mondes</x:v>
      </x:c>
      <x:c r="E3098" s="13" t="str">
        <x:v>Lire Guerre</x:v>
      </x:c>
      <x:c r="F3098" s="13" t="str">
        <x:v>Extension V5</x:v>
      </x:c>
      <x:c r="G3098" s="15" t="n">
        <x:v>16</x:v>
      </x:c>
      <x:c r="H3098" s="15" t="n">
        <x:v>15</x:v>
      </x:c>
    </x:row>
    <x:row r="3099" ht="52" customHeight="1">
      <x:c r="A3099" s="13" t="str">
        <x:v>W5-P02-Z11</x:v>
      </x:c>
      <x:c r="B3099" s="13" t="str">
        <x:v>Dent de la Lance Rouge</x:v>
      </x:c>
      <x:c r="C3099" s="13" t="str">
        <x:v>Guerre</x:v>
      </x:c>
      <x:c r="D3099" s="13" t="str">
        <x:v>V5 Territoires des cinq mondes</x:v>
      </x:c>
      <x:c r="E3099" s="13" t="str">
        <x:v>Lire Guerre</x:v>
      </x:c>
      <x:c r="F3099" s="13" t="str">
        <x:v>Extension V5</x:v>
      </x:c>
      <x:c r="G3099" s="15" t="n">
        <x:v>16</x:v>
      </x:c>
      <x:c r="H3099" s="15" t="n">
        <x:v>16</x:v>
      </x:c>
    </x:row>
    <x:row r="3100" ht="52" customHeight="1">
      <x:c r="A3100" s="13" t="str">
        <x:v>W5-P02-Z12</x:v>
      </x:c>
      <x:c r="B3100" s="13" t="str">
        <x:v>Coude de la Poursuite</x:v>
      </x:c>
      <x:c r="C3100" s="13" t="str">
        <x:v>Guerre</x:v>
      </x:c>
      <x:c r="D3100" s="13" t="str">
        <x:v>V5 Territoires des cinq mondes</x:v>
      </x:c>
      <x:c r="E3100" s="13" t="str">
        <x:v>Lire Guerre</x:v>
      </x:c>
      <x:c r="F3100" s="13" t="str">
        <x:v>Extension V5</x:v>
      </x:c>
      <x:c r="G3100" s="15" t="n">
        <x:v>16</x:v>
      </x:c>
      <x:c r="H3100" s="15" t="n">
        <x:v>17</x:v>
      </x:c>
    </x:row>
    <x:row r="3101" ht="52" customHeight="1">
      <x:c r="A3101" s="13" t="str">
        <x:v>W5-P02-Z13</x:v>
      </x:c>
      <x:c r="B3101" s="13" t="str">
        <x:v>La Pierre de Cuirasse</x:v>
      </x:c>
      <x:c r="C3101" s="13" t="str">
        <x:v>Guerre</x:v>
      </x:c>
      <x:c r="D3101" s="13" t="str">
        <x:v>V5 Territoires des cinq mondes</x:v>
      </x:c>
      <x:c r="E3101" s="13" t="str">
        <x:v>Lire Guerre</x:v>
      </x:c>
      <x:c r="F3101" s="13" t="str">
        <x:v>Extension V5</x:v>
      </x:c>
      <x:c r="G3101" s="15" t="n">
        <x:v>16</x:v>
      </x:c>
      <x:c r="H3101" s="15" t="n">
        <x:v>18</x:v>
      </x:c>
    </x:row>
    <x:row r="3102" ht="52" customHeight="1">
      <x:c r="A3102" s="13" t="str">
        <x:v>W5-P02-Z14</x:v>
      </x:c>
      <x:c r="B3102" s="13" t="str">
        <x:v>Fosse des Deux Issues</x:v>
      </x:c>
      <x:c r="C3102" s="13" t="str">
        <x:v>Guerre</x:v>
      </x:c>
      <x:c r="D3102" s="13" t="str">
        <x:v>V5 Territoires des cinq mondes</x:v>
      </x:c>
      <x:c r="E3102" s="13" t="str">
        <x:v>Lire Guerre</x:v>
      </x:c>
      <x:c r="F3102" s="13" t="str">
        <x:v>Extension V5</x:v>
      </x:c>
      <x:c r="G3102" s="15" t="n">
        <x:v>16</x:v>
      </x:c>
      <x:c r="H3102" s="15" t="n">
        <x:v>19</x:v>
      </x:c>
    </x:row>
    <x:row r="3103" ht="52" customHeight="1">
      <x:c r="A3103" s="13" t="str">
        <x:v>W5-P02-Z15</x:v>
      </x:c>
      <x:c r="B3103" s="13" t="str">
        <x:v>Appui de la Cuirasse Fendue</x:v>
      </x:c>
      <x:c r="C3103" s="13" t="str">
        <x:v>Guerre</x:v>
      </x:c>
      <x:c r="D3103" s="13" t="str">
        <x:v>V5 Territoires des cinq mondes</x:v>
      </x:c>
      <x:c r="E3103" s="13" t="str">
        <x:v>Lire Guerre</x:v>
      </x:c>
      <x:c r="F3103" s="13" t="str">
        <x:v>Extension V5</x:v>
      </x:c>
      <x:c r="G3103" s="15" t="n">
        <x:v>16</x:v>
      </x:c>
      <x:c r="H3103" s="15" t="n">
        <x:v>20</x:v>
      </x:c>
    </x:row>
    <x:row r="3104" ht="52" customHeight="1">
      <x:c r="A3104" s="13" t="str">
        <x:v>W5-P02-Z16</x:v>
      </x:c>
      <x:c r="B3104" s="13" t="str">
        <x:v>Cache du Gardien Mobile</x:v>
      </x:c>
      <x:c r="C3104" s="13" t="str">
        <x:v>Guerre</x:v>
      </x:c>
      <x:c r="D3104" s="13" t="str">
        <x:v>V5 Territoires des cinq mondes</x:v>
      </x:c>
      <x:c r="E3104" s="13" t="str">
        <x:v>Lire Guerre</x:v>
      </x:c>
      <x:c r="F3104" s="13" t="str">
        <x:v>Extension V5</x:v>
      </x:c>
      <x:c r="G3104" s="15" t="n">
        <x:v>16</x:v>
      </x:c>
      <x:c r="H3104" s="15" t="n">
        <x:v>21</x:v>
      </x:c>
    </x:row>
    <x:row r="3105" ht="52" customHeight="1">
      <x:c r="A3105" s="13" t="str">
        <x:v>W5-P02-Z17</x:v>
      </x:c>
      <x:c r="B3105" s="13" t="str">
        <x:v>Couloir des Dents Courtes</x:v>
      </x:c>
      <x:c r="C3105" s="13" t="str">
        <x:v>Guerre</x:v>
      </x:c>
      <x:c r="D3105" s="13" t="str">
        <x:v>V5 Territoires des cinq mondes</x:v>
      </x:c>
      <x:c r="E3105" s="13" t="str">
        <x:v>Lire Guerre</x:v>
      </x:c>
      <x:c r="F3105" s="13" t="str">
        <x:v>Extension V5</x:v>
      </x:c>
      <x:c r="G3105" s="15" t="n">
        <x:v>16</x:v>
      </x:c>
      <x:c r="H3105" s="15" t="n">
        <x:v>22</x:v>
      </x:c>
    </x:row>
    <x:row r="3106" ht="52" customHeight="1">
      <x:c r="A3106" s="13" t="str">
        <x:v>W5-P02-Z18</x:v>
      </x:c>
      <x:c r="B3106" s="13" t="str">
        <x:v>Dalle du Trophée Incertain</x:v>
      </x:c>
      <x:c r="C3106" s="13" t="str">
        <x:v>Guerre</x:v>
      </x:c>
      <x:c r="D3106" s="13" t="str">
        <x:v>V5 Territoires des cinq mondes</x:v>
      </x:c>
      <x:c r="E3106" s="13" t="str">
        <x:v>Lire Guerre</x:v>
      </x:c>
      <x:c r="F3106" s="13" t="str">
        <x:v>Extension V5</x:v>
      </x:c>
      <x:c r="G3106" s="15" t="n">
        <x:v>16</x:v>
      </x:c>
      <x:c r="H3106" s="15" t="n">
        <x:v>23</x:v>
      </x:c>
    </x:row>
    <x:row r="3107" ht="52" customHeight="1">
      <x:c r="A3107" s="13" t="str">
        <x:v>W5-P02-Z19</x:v>
      </x:c>
      <x:c r="B3107" s="13" t="str">
        <x:v>Relais de la Première Coque</x:v>
      </x:c>
      <x:c r="C3107" s="13" t="str">
        <x:v>Guerre</x:v>
      </x:c>
      <x:c r="D3107" s="13" t="str">
        <x:v>V5 Territoires des cinq mondes</x:v>
      </x:c>
      <x:c r="E3107" s="13" t="str">
        <x:v>Lire Guerre</x:v>
      </x:c>
      <x:c r="F3107" s="13" t="str">
        <x:v>Extension V5</x:v>
      </x:c>
      <x:c r="G3107" s="15" t="n">
        <x:v>16</x:v>
      </x:c>
      <x:c r="H3107" s="15" t="n">
        <x:v>24</x:v>
      </x:c>
    </x:row>
    <x:row r="3108" ht="52" customHeight="1">
      <x:c r="A3108" s="13" t="str">
        <x:v>W5-P02-Z20</x:v>
      </x:c>
      <x:c r="B3108" s="13" t="str">
        <x:v>Cour du Panneau Enseveli</x:v>
      </x:c>
      <x:c r="C3108" s="13" t="str">
        <x:v>Guerre</x:v>
      </x:c>
      <x:c r="D3108" s="13" t="str">
        <x:v>V5 Territoires des cinq mondes</x:v>
      </x:c>
      <x:c r="E3108" s="13" t="str">
        <x:v>Lire Guerre</x:v>
      </x:c>
      <x:c r="F3108" s="13" t="str">
        <x:v>Extension V5</x:v>
      </x:c>
      <x:c r="G3108" s="15" t="n">
        <x:v>16</x:v>
      </x:c>
      <x:c r="H3108" s="15" t="n">
        <x:v>25</x:v>
      </x:c>
    </x:row>
    <x:row r="3109" ht="52" customHeight="1">
      <x:c r="A3109" s="13" t="str">
        <x:v>W5-P02-Z21</x:v>
      </x:c>
      <x:c r="B3109" s="13" t="str">
        <x:v>Toit de la Fausse Balise</x:v>
      </x:c>
      <x:c r="C3109" s="13" t="str">
        <x:v>Guerre</x:v>
      </x:c>
      <x:c r="D3109" s="13" t="str">
        <x:v>V5 Territoires des cinq mondes</x:v>
      </x:c>
      <x:c r="E3109" s="13" t="str">
        <x:v>Lire Guerre</x:v>
      </x:c>
      <x:c r="F3109" s="13" t="str">
        <x:v>Extension V5</x:v>
      </x:c>
      <x:c r="G3109" s="15" t="n">
        <x:v>16</x:v>
      </x:c>
      <x:c r="H3109" s="15" t="n">
        <x:v>26</x:v>
      </x:c>
    </x:row>
    <x:row r="3110" ht="52" customHeight="1">
      <x:c r="A3110" s="13" t="str">
        <x:v>W5-P02-Z22</x:v>
      </x:c>
      <x:c r="B3110" s="13" t="str">
        <x:v>Soute de la Halte Courte</x:v>
      </x:c>
      <x:c r="C3110" s="13" t="str">
        <x:v>Guerre</x:v>
      </x:c>
      <x:c r="D3110" s="13" t="str">
        <x:v>V5 Territoires des cinq mondes</x:v>
      </x:c>
      <x:c r="E3110" s="13" t="str">
        <x:v>Lire Guerre</x:v>
      </x:c>
      <x:c r="F3110" s="13" t="str">
        <x:v>Extension V5</x:v>
      </x:c>
      <x:c r="G3110" s="15" t="n">
        <x:v>16</x:v>
      </x:c>
      <x:c r="H3110" s="15" t="n">
        <x:v>27</x:v>
      </x:c>
    </x:row>
    <x:row r="3111" ht="52" customHeight="1">
      <x:c r="A3111" s="13" t="str">
        <x:v>W5-P02-Z23</x:v>
      </x:c>
      <x:c r="B3111" s="13" t="str">
        <x:v>Rampe du Dernier Duel</x:v>
      </x:c>
      <x:c r="C3111" s="13" t="str">
        <x:v>Guerre</x:v>
      </x:c>
      <x:c r="D3111" s="13" t="str">
        <x:v>V5 Territoires des cinq mondes</x:v>
      </x:c>
      <x:c r="E3111" s="13" t="str">
        <x:v>Lire Guerre</x:v>
      </x:c>
      <x:c r="F3111" s="13" t="str">
        <x:v>Extension V5</x:v>
      </x:c>
      <x:c r="G3111" s="15" t="n">
        <x:v>16</x:v>
      </x:c>
      <x:c r="H3111" s="15" t="n">
        <x:v>28</x:v>
      </x:c>
    </x:row>
    <x:row r="3112" ht="52" customHeight="1">
      <x:c r="A3112" s="13" t="str">
        <x:v>W5-P02-Z24</x:v>
      </x:c>
      <x:c r="B3112" s="13" t="str">
        <x:v>Fenêtre du Retour Rouge</x:v>
      </x:c>
      <x:c r="C3112" s="13" t="str">
        <x:v>Guerre</x:v>
      </x:c>
      <x:c r="D3112" s="13" t="str">
        <x:v>V5 Territoires des cinq mondes</x:v>
      </x:c>
      <x:c r="E3112" s="13" t="str">
        <x:v>Lire Guerre</x:v>
      </x:c>
      <x:c r="F3112" s="13" t="str">
        <x:v>Extension V5</x:v>
      </x:c>
      <x:c r="G3112" s="15" t="n">
        <x:v>16</x:v>
      </x:c>
      <x:c r="H3112" s="15" t="n">
        <x:v>29</x:v>
      </x:c>
    </x:row>
    <x:row r="3113" ht="52" customHeight="1">
      <x:c r="A3113" s="13" t="str">
        <x:v>W5-P03-Z01</x:v>
      </x:c>
      <x:c r="B3113" s="13" t="str">
        <x:v>Ruisseau des Premiers Pas</x:v>
      </x:c>
      <x:c r="C3113" s="13" t="str">
        <x:v>Guerre</x:v>
      </x:c>
      <x:c r="D3113" s="13" t="str">
        <x:v>V5 Territoires des cinq mondes</x:v>
      </x:c>
      <x:c r="E3113" s="13" t="str">
        <x:v>Lire Guerre</x:v>
      </x:c>
      <x:c r="F3113" s="13" t="str">
        <x:v>Extension V5</x:v>
      </x:c>
      <x:c r="G3113" s="15" t="n">
        <x:v>16</x:v>
      </x:c>
      <x:c r="H3113" s="15" t="n">
        <x:v>30</x:v>
      </x:c>
    </x:row>
    <x:row r="3114" ht="52" customHeight="1">
      <x:c r="A3114" s="13" t="str">
        <x:v>W5-P03-Z02</x:v>
      </x:c>
      <x:c r="B3114" s="13" t="str">
        <x:v>Racine en Étrier</x:v>
      </x:c>
      <x:c r="C3114" s="13" t="str">
        <x:v>Guerre</x:v>
      </x:c>
      <x:c r="D3114" s="13" t="str">
        <x:v>V5 Territoires des cinq mondes</x:v>
      </x:c>
      <x:c r="E3114" s="13" t="str">
        <x:v>Lire Guerre</x:v>
      </x:c>
      <x:c r="F3114" s="13" t="str">
        <x:v>Extension V5</x:v>
      </x:c>
      <x:c r="G3114" s="15" t="n">
        <x:v>16</x:v>
      </x:c>
      <x:c r="H3114" s="15" t="n">
        <x:v>31</x:v>
      </x:c>
    </x:row>
    <x:row r="3115" ht="52" customHeight="1">
      <x:c r="A3115" s="13" t="str">
        <x:v>W5-P03-Z03</x:v>
      </x:c>
      <x:c r="B3115" s="13" t="str">
        <x:v>Plateforme de l’Œil Vert</x:v>
      </x:c>
      <x:c r="C3115" s="13" t="str">
        <x:v>Guerre</x:v>
      </x:c>
      <x:c r="D3115" s="13" t="str">
        <x:v>V5 Territoires des cinq mondes</x:v>
      </x:c>
      <x:c r="E3115" s="13" t="str">
        <x:v>Lire Guerre</x:v>
      </x:c>
      <x:c r="F3115" s="13" t="str">
        <x:v>Extension V5</x:v>
      </x:c>
      <x:c r="G3115" s="15" t="n">
        <x:v>16</x:v>
      </x:c>
      <x:c r="H3115" s="15" t="n">
        <x:v>32</x:v>
      </x:c>
    </x:row>
    <x:row r="3116" ht="52" customHeight="1">
      <x:c r="A3116" s="13" t="str">
        <x:v>W5-P03-Z04</x:v>
      </x:c>
      <x:c r="B3116" s="13" t="str">
        <x:v>Atelier sous les Trois Troncs</x:v>
      </x:c>
      <x:c r="C3116" s="13" t="str">
        <x:v>Guerre</x:v>
      </x:c>
      <x:c r="D3116" s="13" t="str">
        <x:v>V5 Territoires des cinq mondes</x:v>
      </x:c>
      <x:c r="E3116" s="13" t="str">
        <x:v>Lire Guerre</x:v>
      </x:c>
      <x:c r="F3116" s="13" t="str">
        <x:v>Extension V5</x:v>
      </x:c>
      <x:c r="G3116" s="15" t="n">
        <x:v>16</x:v>
      </x:c>
      <x:c r="H3116" s="15" t="n">
        <x:v>33</x:v>
      </x:c>
    </x:row>
    <x:row r="3117" ht="52" customHeight="1">
      <x:c r="A3117" s="13" t="str">
        <x:v>W5-P03-Z05</x:v>
      </x:c>
      <x:c r="B3117" s="13" t="str">
        <x:v>Cime du Défi Suspendu</x:v>
      </x:c>
      <x:c r="C3117" s="13" t="str">
        <x:v>Guerre</x:v>
      </x:c>
      <x:c r="D3117" s="13" t="str">
        <x:v>V5 Territoires des cinq mondes</x:v>
      </x:c>
      <x:c r="E3117" s="13" t="str">
        <x:v>Lire Guerre</x:v>
      </x:c>
      <x:c r="F3117" s="13" t="str">
        <x:v>Extension V5</x:v>
      </x:c>
      <x:c r="G3117" s="15" t="n">
        <x:v>16</x:v>
      </x:c>
      <x:c r="H3117" s="15" t="n">
        <x:v>34</x:v>
      </x:c>
    </x:row>
    <x:row r="3118" ht="52" customHeight="1">
      <x:c r="A3118" s="13" t="str">
        <x:v>W5-P03-Z06</x:v>
      </x:c>
      <x:c r="B3118" s="13" t="str">
        <x:v>Descente des Feuilles Brisées</x:v>
      </x:c>
      <x:c r="C3118" s="13" t="str">
        <x:v>Guerre</x:v>
      </x:c>
      <x:c r="D3118" s="13" t="str">
        <x:v>V5 Territoires des cinq mondes</x:v>
      </x:c>
      <x:c r="E3118" s="13" t="str">
        <x:v>Lire Guerre</x:v>
      </x:c>
      <x:c r="F3118" s="13" t="str">
        <x:v>Extension V5</x:v>
      </x:c>
      <x:c r="G3118" s="15" t="n">
        <x:v>16</x:v>
      </x:c>
      <x:c r="H3118" s="15" t="n">
        <x:v>35</x:v>
      </x:c>
    </x:row>
    <x:row r="3119" ht="52" customHeight="1">
      <x:c r="A3119" s="13" t="str">
        <x:v>W5-P03-Z07</x:v>
      </x:c>
      <x:c r="B3119" s="13" t="str">
        <x:v>Rive de la Trace Humaine</x:v>
      </x:c>
      <x:c r="C3119" s="13" t="str">
        <x:v>Guerre</x:v>
      </x:c>
      <x:c r="D3119" s="13" t="str">
        <x:v>V5 Territoires des cinq mondes</x:v>
      </x:c>
      <x:c r="E3119" s="13" t="str">
        <x:v>Lire Guerre</x:v>
      </x:c>
      <x:c r="F3119" s="13" t="str">
        <x:v>Extension V5</x:v>
      </x:c>
      <x:c r="G3119" s="15" t="n">
        <x:v>16</x:v>
      </x:c>
      <x:c r="H3119" s="15" t="n">
        <x:v>36</x:v>
      </x:c>
    </x:row>
    <x:row r="3120" ht="52" customHeight="1">
      <x:c r="A3120" s="13" t="str">
        <x:v>W5-P03-Z08</x:v>
      </x:c>
      <x:c r="B3120" s="13" t="str">
        <x:v>Gué des Dalles Larges</x:v>
      </x:c>
      <x:c r="C3120" s="13" t="str">
        <x:v>Guerre</x:v>
      </x:c>
      <x:c r="D3120" s="13" t="str">
        <x:v>V5 Territoires des cinq mondes</x:v>
      </x:c>
      <x:c r="E3120" s="13" t="str">
        <x:v>Lire Guerre</x:v>
      </x:c>
      <x:c r="F3120" s="13" t="str">
        <x:v>Extension V5</x:v>
      </x:c>
      <x:c r="G3120" s="15" t="n">
        <x:v>16</x:v>
      </x:c>
      <x:c r="H3120" s="15" t="n">
        <x:v>37</x:v>
      </x:c>
    </x:row>
    <x:row r="3121" ht="52" customHeight="1">
      <x:c r="A3121" s="13" t="str">
        <x:v>W5-P03-Z09</x:v>
      </x:c>
      <x:c r="B3121" s="13" t="str">
        <x:v>Pont des Racines Liées</x:v>
      </x:c>
      <x:c r="C3121" s="13" t="str">
        <x:v>Guerre</x:v>
      </x:c>
      <x:c r="D3121" s="13" t="str">
        <x:v>V5 Territoires des cinq mondes</x:v>
      </x:c>
      <x:c r="E3121" s="13" t="str">
        <x:v>Lire Guerre</x:v>
      </x:c>
      <x:c r="F3121" s="13" t="str">
        <x:v>Extension V5</x:v>
      </x:c>
      <x:c r="G3121" s="15" t="n">
        <x:v>16</x:v>
      </x:c>
      <x:c r="H3121" s="15" t="n">
        <x:v>38</x:v>
      </x:c>
    </x:row>
    <x:row r="3122" ht="52" customHeight="1">
      <x:c r="A3122" s="13" t="str">
        <x:v>W5-P03-Z10</x:v>
      </x:c>
      <x:c r="B3122" s="13" t="str">
        <x:v>Cache de la Berge Haute</x:v>
      </x:c>
      <x:c r="C3122" s="13" t="str">
        <x:v>Guerre</x:v>
      </x:c>
      <x:c r="D3122" s="13" t="str">
        <x:v>V5 Territoires des cinq mondes</x:v>
      </x:c>
      <x:c r="E3122" s="13" t="str">
        <x:v>Lire Guerre</x:v>
      </x:c>
      <x:c r="F3122" s="13" t="str">
        <x:v>Extension V5</x:v>
      </x:c>
      <x:c r="G3122" s="15" t="n">
        <x:v>16</x:v>
      </x:c>
      <x:c r="H3122" s="15" t="n">
        <x:v>39</x:v>
      </x:c>
    </x:row>
    <x:row r="3123" ht="52" customHeight="1">
      <x:c r="A3123" s="13" t="str">
        <x:v>W5-P03-Z11</x:v>
      </x:c>
      <x:c r="B3123" s="13" t="str">
        <x:v>Rocher des Deux Embuscades</x:v>
      </x:c>
      <x:c r="C3123" s="13" t="str">
        <x:v>Guerre</x:v>
      </x:c>
      <x:c r="D3123" s="13" t="str">
        <x:v>V5 Territoires des cinq mondes</x:v>
      </x:c>
      <x:c r="E3123" s="13" t="str">
        <x:v>Lire Guerre</x:v>
      </x:c>
      <x:c r="F3123" s="13" t="str">
        <x:v>Extension V5</x:v>
      </x:c>
      <x:c r="G3123" s="15" t="n">
        <x:v>16</x:v>
      </x:c>
      <x:c r="H3123" s="15" t="n">
        <x:v>40</x:v>
      </x:c>
    </x:row>
    <x:row r="3124" ht="52" customHeight="1">
      <x:c r="A3124" s="13" t="str">
        <x:v>W5-P03-Z12</x:v>
      </x:c>
      <x:c r="B3124" s="13" t="str">
        <x:v>Sortie de la Piste Effacée</x:v>
      </x:c>
      <x:c r="C3124" s="13" t="str">
        <x:v>Guerre</x:v>
      </x:c>
      <x:c r="D3124" s="13" t="str">
        <x:v>V5 Territoires des cinq mondes</x:v>
      </x:c>
      <x:c r="E3124" s="13" t="str">
        <x:v>Lire Guerre</x:v>
      </x:c>
      <x:c r="F3124" s="13" t="str">
        <x:v>Extension V5</x:v>
      </x:c>
      <x:c r="G3124" s="15" t="n">
        <x:v>16</x:v>
      </x:c>
      <x:c r="H3124" s="15" t="n">
        <x:v>41</x:v>
      </x:c>
    </x:row>
    <x:row r="3125" ht="52" customHeight="1">
      <x:c r="A3125" s="13" t="str">
        <x:v>W5-P03-Z13</x:v>
      </x:c>
      <x:c r="B3125" s="13" t="str">
        <x:v>Lisière des Feux Séparés</x:v>
      </x:c>
      <x:c r="C3125" s="13" t="str">
        <x:v>Guerre</x:v>
      </x:c>
      <x:c r="D3125" s="13" t="str">
        <x:v>V5 Territoires des cinq mondes</x:v>
      </x:c>
      <x:c r="E3125" s="13" t="str">
        <x:v>Lire Guerre</x:v>
      </x:c>
      <x:c r="F3125" s="13" t="str">
        <x:v>Extension V5</x:v>
      </x:c>
      <x:c r="G3125" s="15" t="n">
        <x:v>16</x:v>
      </x:c>
      <x:c r="H3125" s="15" t="n">
        <x:v>42</x:v>
      </x:c>
    </x:row>
    <x:row r="3126" ht="52" customHeight="1">
      <x:c r="A3126" s="13" t="str">
        <x:v>W5-P03-Z14</x:v>
      </x:c>
      <x:c r="B3126" s="13" t="str">
        <x:v>Dalle du Message Laissé</x:v>
      </x:c>
      <x:c r="C3126" s="13" t="str">
        <x:v>Guerre</x:v>
      </x:c>
      <x:c r="D3126" s="13" t="str">
        <x:v>V5 Territoires des cinq mondes</x:v>
      </x:c>
      <x:c r="E3126" s="13" t="str">
        <x:v>Lire Guerre</x:v>
      </x:c>
      <x:c r="F3126" s="13" t="str">
        <x:v>Extension V5</x:v>
      </x:c>
      <x:c r="G3126" s="15" t="n">
        <x:v>16</x:v>
      </x:c>
      <x:c r="H3126" s="15" t="n">
        <x:v>43</x:v>
      </x:c>
    </x:row>
    <x:row r="3127" ht="52" customHeight="1">
      <x:c r="A3127" s="13" t="str">
        <x:v>W5-P03-Z15</x:v>
      </x:c>
      <x:c r="B3127" s="13" t="str">
        <x:v>Poste du Témoin Patient</x:v>
      </x:c>
      <x:c r="C3127" s="13" t="str">
        <x:v>Guerre</x:v>
      </x:c>
      <x:c r="D3127" s="13" t="str">
        <x:v>V5 Territoires des cinq mondes</x:v>
      </x:c>
      <x:c r="E3127" s="13" t="str">
        <x:v>Lire Guerre</x:v>
      </x:c>
      <x:c r="F3127" s="13" t="str">
        <x:v>Extension V5</x:v>
      </x:c>
      <x:c r="G3127" s="15" t="n">
        <x:v>16</x:v>
      </x:c>
      <x:c r="H3127" s="15" t="n">
        <x:v>44</x:v>
      </x:c>
    </x:row>
    <x:row r="3128" ht="52" customHeight="1">
      <x:c r="A3128" s="13" t="str">
        <x:v>W5-P03-Z16</x:v>
      </x:c>
      <x:c r="B3128" s="13" t="str">
        <x:v>Réserve des Rations Scellées</x:v>
      </x:c>
      <x:c r="C3128" s="13" t="str">
        <x:v>Guerre</x:v>
      </x:c>
      <x:c r="D3128" s="13" t="str">
        <x:v>V5 Territoires des cinq mondes</x:v>
      </x:c>
      <x:c r="E3128" s="13" t="str">
        <x:v>Lire Guerre</x:v>
      </x:c>
      <x:c r="F3128" s="13" t="str">
        <x:v>Extension V5</x:v>
      </x:c>
      <x:c r="G3128" s="15" t="n">
        <x:v>16</x:v>
      </x:c>
      <x:c r="H3128" s="15" t="n">
        <x:v>45</x:v>
      </x:c>
    </x:row>
    <x:row r="3129" ht="52" customHeight="1">
      <x:c r="A3129" s="13" t="str">
        <x:v>W5-P03-Z17</x:v>
      </x:c>
      <x:c r="B3129" s="13" t="str">
        <x:v>Cercle des Lances Basses</x:v>
      </x:c>
      <x:c r="C3129" s="13" t="str">
        <x:v>Guerre</x:v>
      </x:c>
      <x:c r="D3129" s="13" t="str">
        <x:v>V5 Territoires des cinq mondes</x:v>
      </x:c>
      <x:c r="E3129" s="13" t="str">
        <x:v>Lire Guerre</x:v>
      </x:c>
      <x:c r="F3129" s="13" t="str">
        <x:v>Extension V5</x:v>
      </x:c>
      <x:c r="G3129" s="15" t="n">
        <x:v>16</x:v>
      </x:c>
      <x:c r="H3129" s="15" t="n">
        <x:v>46</x:v>
      </x:c>
    </x:row>
    <x:row r="3130" ht="52" customHeight="1">
      <x:c r="A3130" s="13" t="str">
        <x:v>W5-P03-Z18</x:v>
      </x:c>
      <x:c r="B3130" s="13" t="str">
        <x:v>Clairière du Départ Choisi</x:v>
      </x:c>
      <x:c r="C3130" s="13" t="str">
        <x:v>Guerre</x:v>
      </x:c>
      <x:c r="D3130" s="13" t="str">
        <x:v>V5 Territoires des cinq mondes</x:v>
      </x:c>
      <x:c r="E3130" s="13" t="str">
        <x:v>Lire Guerre</x:v>
      </x:c>
      <x:c r="F3130" s="13" t="str">
        <x:v>Extension V5</x:v>
      </x:c>
      <x:c r="G3130" s="15" t="n">
        <x:v>16</x:v>
      </x:c>
      <x:c r="H3130" s="15" t="n">
        <x:v>47</x:v>
      </x:c>
    </x:row>
    <x:row r="3131" ht="52" customHeight="1">
      <x:c r="A3131" s="13" t="str">
        <x:v>W5-P03-Z19</x:v>
      </x:c>
      <x:c r="B3131" s="13" t="str">
        <x:v>Corridor de l’Adulte</x:v>
      </x:c>
      <x:c r="C3131" s="13" t="str">
        <x:v>Guerre</x:v>
      </x:c>
      <x:c r="D3131" s="13" t="str">
        <x:v>V5 Territoires des cinq mondes</x:v>
      </x:c>
      <x:c r="E3131" s="13" t="str">
        <x:v>Lire Guerre</x:v>
      </x:c>
      <x:c r="F3131" s="13" t="str">
        <x:v>Extension V5</x:v>
      </x:c>
      <x:c r="G3131" s="15" t="n">
        <x:v>16</x:v>
      </x:c>
      <x:c r="H3131" s="15" t="n">
        <x:v>48</x:v>
      </x:c>
    </x:row>
    <x:row r="3132" ht="52" customHeight="1">
      <x:c r="A3132" s="13" t="str">
        <x:v>W5-P03-Z20</x:v>
      </x:c>
      <x:c r="B3132" s="13" t="str">
        <x:v>Cachette des Petits</x:v>
      </x:c>
      <x:c r="C3132" s="13" t="str">
        <x:v>Guerre</x:v>
      </x:c>
      <x:c r="D3132" s="13" t="str">
        <x:v>V5 Territoires des cinq mondes</x:v>
      </x:c>
      <x:c r="E3132" s="13" t="str">
        <x:v>Lire Guerre</x:v>
      </x:c>
      <x:c r="F3132" s="13" t="str">
        <x:v>Extension V5</x:v>
      </x:c>
      <x:c r="G3132" s="15" t="n">
        <x:v>16</x:v>
      </x:c>
      <x:c r="H3132" s="15" t="n">
        <x:v>49</x:v>
      </x:c>
    </x:row>
    <x:row r="3133" ht="52" customHeight="1">
      <x:c r="A3133" s="13" t="str">
        <x:v>W5-P03-Z21</x:v>
      </x:c>
      <x:c r="B3133" s="13" t="str">
        <x:v>Seuil des Filets Croisés</x:v>
      </x:c>
      <x:c r="C3133" s="13" t="str">
        <x:v>Guerre</x:v>
      </x:c>
      <x:c r="D3133" s="13" t="str">
        <x:v>V5 Territoires des cinq mondes</x:v>
      </x:c>
      <x:c r="E3133" s="13" t="str">
        <x:v>Lire Guerre</x:v>
      </x:c>
      <x:c r="F3133" s="13" t="str">
        <x:v>Extension V5</x:v>
      </x:c>
      <x:c r="G3133" s="15" t="n">
        <x:v>16</x:v>
      </x:c>
      <x:c r="H3133" s="15" t="n">
        <x:v>50</x:v>
      </x:c>
    </x:row>
    <x:row r="3134" ht="52" customHeight="1">
      <x:c r="A3134" s="13" t="str">
        <x:v>W5-P03-Z22</x:v>
      </x:c>
      <x:c r="B3134" s="13" t="str">
        <x:v>Abri des Gardiens Verts</x:v>
      </x:c>
      <x:c r="C3134" s="13" t="str">
        <x:v>Guerre</x:v>
      </x:c>
      <x:c r="D3134" s="13" t="str">
        <x:v>V5 Territoires des cinq mondes</x:v>
      </x:c>
      <x:c r="E3134" s="13" t="str">
        <x:v>Lire Guerre</x:v>
      </x:c>
      <x:c r="F3134" s="13" t="str">
        <x:v>Extension V5</x:v>
      </x:c>
      <x:c r="G3134" s="15" t="n">
        <x:v>16</x:v>
      </x:c>
      <x:c r="H3134" s="15" t="n">
        <x:v>51</x:v>
      </x:c>
    </x:row>
    <x:row r="3135" ht="52" customHeight="1">
      <x:c r="A3135" s="13" t="str">
        <x:v>W5-P03-Z23</x:v>
      </x:c>
      <x:c r="B3135" s="13" t="str">
        <x:v>Clairière du Dernier Rugissement</x:v>
      </x:c>
      <x:c r="C3135" s="13" t="str">
        <x:v>Guerre</x:v>
      </x:c>
      <x:c r="D3135" s="13" t="str">
        <x:v>V5 Territoires des cinq mondes</x:v>
      </x:c>
      <x:c r="E3135" s="13" t="str">
        <x:v>Lire Guerre</x:v>
      </x:c>
      <x:c r="F3135" s="13" t="str">
        <x:v>Extension V5</x:v>
      </x:c>
      <x:c r="G3135" s="15" t="n">
        <x:v>16</x:v>
      </x:c>
      <x:c r="H3135" s="15" t="n">
        <x:v>52</x:v>
      </x:c>
    </x:row>
    <x:row r="3136" ht="52" customHeight="1">
      <x:c r="A3136" s="13" t="str">
        <x:v>W5-P03-Z24</x:v>
      </x:c>
      <x:c r="B3136" s="13" t="str">
        <x:v>Piste des Noms Revenus</x:v>
      </x:c>
      <x:c r="C3136" s="13" t="str">
        <x:v>Guerre</x:v>
      </x:c>
      <x:c r="D3136" s="13" t="str">
        <x:v>V5 Territoires des cinq mondes</x:v>
      </x:c>
      <x:c r="E3136" s="13" t="str">
        <x:v>Lire Guerre</x:v>
      </x:c>
      <x:c r="F3136" s="13" t="str">
        <x:v>Extension V5</x:v>
      </x:c>
      <x:c r="G3136" s="15" t="n">
        <x:v>16</x:v>
      </x:c>
      <x:c r="H3136" s="15" t="n">
        <x:v>53</x:v>
      </x:c>
    </x:row>
    <x:row r="3137" ht="52" customHeight="1">
      <x:c r="A3137" s="13" t="str">
        <x:v>W5-P04-Z01</x:v>
      </x:c>
      <x:c r="B3137" s="13" t="str">
        <x:v>Plage de la Coque Ouverte</x:v>
      </x:c>
      <x:c r="C3137" s="13" t="str">
        <x:v>Guerre</x:v>
      </x:c>
      <x:c r="D3137" s="13" t="str">
        <x:v>V5 Territoires des cinq mondes</x:v>
      </x:c>
      <x:c r="E3137" s="13" t="str">
        <x:v>Lire Guerre</x:v>
      </x:c>
      <x:c r="F3137" s="13" t="str">
        <x:v>Extension V5</x:v>
      </x:c>
      <x:c r="G3137" s="15" t="n">
        <x:v>16</x:v>
      </x:c>
      <x:c r="H3137" s="15" t="n">
        <x:v>54</x:v>
      </x:c>
    </x:row>
    <x:row r="3138" ht="52" customHeight="1">
      <x:c r="A3138" s="13" t="str">
        <x:v>W5-P04-Z02</x:v>
      </x:c>
      <x:c r="B3138" s="13" t="str">
        <x:v>Cavité du Premier Ressac</x:v>
      </x:c>
      <x:c r="C3138" s="13" t="str">
        <x:v>Guerre</x:v>
      </x:c>
      <x:c r="D3138" s="13" t="str">
        <x:v>V5 Territoires des cinq mondes</x:v>
      </x:c>
      <x:c r="E3138" s="13" t="str">
        <x:v>Lire Guerre</x:v>
      </x:c>
      <x:c r="F3138" s="13" t="str">
        <x:v>Extension V5</x:v>
      </x:c>
      <x:c r="G3138" s="15" t="n">
        <x:v>16</x:v>
      </x:c>
      <x:c r="H3138" s="15" t="n">
        <x:v>55</x:v>
      </x:c>
    </x:row>
    <x:row r="3139" ht="52" customHeight="1">
      <x:c r="A3139" s="13" t="str">
        <x:v>W5-P04-Z03</x:v>
      </x:c>
      <x:c r="B3139" s="13" t="str">
        <x:v>Escalier du Quai Penché</x:v>
      </x:c>
      <x:c r="C3139" s="13" t="str">
        <x:v>Guerre</x:v>
      </x:c>
      <x:c r="D3139" s="13" t="str">
        <x:v>V5 Territoires des cinq mondes</x:v>
      </x:c>
      <x:c r="E3139" s="13" t="str">
        <x:v>Lire Guerre</x:v>
      </x:c>
      <x:c r="F3139" s="13" t="str">
        <x:v>Extension V5</x:v>
      </x:c>
      <x:c r="G3139" s="15" t="n">
        <x:v>16</x:v>
      </x:c>
      <x:c r="H3139" s="15" t="n">
        <x:v>56</x:v>
      </x:c>
    </x:row>
    <x:row r="3140" ht="52" customHeight="1">
      <x:c r="A3140" s="13" t="str">
        <x:v>W5-P04-Z04</x:v>
      </x:c>
      <x:c r="B3140" s="13" t="str">
        <x:v>Dépôt des Cordages Clairs</x:v>
      </x:c>
      <x:c r="C3140" s="13" t="str">
        <x:v>Guerre</x:v>
      </x:c>
      <x:c r="D3140" s="13" t="str">
        <x:v>V5 Territoires des cinq mondes</x:v>
      </x:c>
      <x:c r="E3140" s="13" t="str">
        <x:v>Lire Guerre</x:v>
      </x:c>
      <x:c r="F3140" s="13" t="str">
        <x:v>Extension V5</x:v>
      </x:c>
      <x:c r="G3140" s="15" t="n">
        <x:v>16</x:v>
      </x:c>
      <x:c r="H3140" s="15" t="n">
        <x:v>57</x:v>
      </x:c>
    </x:row>
    <x:row r="3141" ht="52" customHeight="1">
      <x:c r="A3141" s="13" t="str">
        <x:v>W5-P04-Z05</x:v>
      </x:c>
      <x:c r="B3141" s="13" t="str">
        <x:v>Les Deux Proues</x:v>
      </x:c>
      <x:c r="C3141" s="13" t="str">
        <x:v>Guerre</x:v>
      </x:c>
      <x:c r="D3141" s="13" t="str">
        <x:v>V5 Territoires des cinq mondes</x:v>
      </x:c>
      <x:c r="E3141" s="13" t="str">
        <x:v>Lire Guerre</x:v>
      </x:c>
      <x:c r="F3141" s="13" t="str">
        <x:v>Extension V5</x:v>
      </x:c>
      <x:c r="G3141" s="15" t="n">
        <x:v>16</x:v>
      </x:c>
      <x:c r="H3141" s="15" t="n">
        <x:v>58</x:v>
      </x:c>
    </x:row>
    <x:row r="3142" ht="52" customHeight="1">
      <x:c r="A3142" s="13" t="str">
        <x:v>W5-P04-Z06</x:v>
      </x:c>
      <x:c r="B3142" s="13" t="str">
        <x:v>Quai du Premier Chenal</x:v>
      </x:c>
      <x:c r="C3142" s="13" t="str">
        <x:v>Guerre</x:v>
      </x:c>
      <x:c r="D3142" s="13" t="str">
        <x:v>V5 Territoires des cinq mondes</x:v>
      </x:c>
      <x:c r="E3142" s="13" t="str">
        <x:v>Lire Guerre</x:v>
      </x:c>
      <x:c r="F3142" s="13" t="str">
        <x:v>Extension V5</x:v>
      </x:c>
      <x:c r="G3142" s="15" t="n">
        <x:v>16</x:v>
      </x:c>
      <x:c r="H3142" s="15" t="n">
        <x:v>59</x:v>
      </x:c>
    </x:row>
    <x:row r="3143" ht="52" customHeight="1">
      <x:c r="A3143" s="13" t="str">
        <x:v>W5-P04-Z07</x:v>
      </x:c>
      <x:c r="B3143" s="13" t="str">
        <x:v>Crique de la Lentille</x:v>
      </x:c>
      <x:c r="C3143" s="13" t="str">
        <x:v>Guerre</x:v>
      </x:c>
      <x:c r="D3143" s="13" t="str">
        <x:v>V5 Territoires des cinq mondes</x:v>
      </x:c>
      <x:c r="E3143" s="13" t="str">
        <x:v>Lire Guerre</x:v>
      </x:c>
      <x:c r="F3143" s="13" t="str">
        <x:v>Extension V5</x:v>
      </x:c>
      <x:c r="G3143" s="15" t="n">
        <x:v>16</x:v>
      </x:c>
      <x:c r="H3143" s="15" t="n">
        <x:v>60</x:v>
      </x:c>
    </x:row>
    <x:row r="3144" ht="52" customHeight="1">
      <x:c r="A3144" s="13" t="str">
        <x:v>W5-P04-Z08</x:v>
      </x:c>
      <x:c r="B3144" s="13" t="str">
        <x:v>Gorge du Vent Traversant</x:v>
      </x:c>
      <x:c r="C3144" s="13" t="str">
        <x:v>Guerre</x:v>
      </x:c>
      <x:c r="D3144" s="13" t="str">
        <x:v>V5 Territoires des cinq mondes</x:v>
      </x:c>
      <x:c r="E3144" s="13" t="str">
        <x:v>Lire Guerre</x:v>
      </x:c>
      <x:c r="F3144" s="13" t="str">
        <x:v>Extension V5</x:v>
      </x:c>
      <x:c r="G3144" s="15" t="n">
        <x:v>16</x:v>
      </x:c>
      <x:c r="H3144" s="15" t="n">
        <x:v>61</x:v>
      </x:c>
    </x:row>
    <x:row r="3145" ht="52" customHeight="1">
      <x:c r="A3145" s="13" t="str">
        <x:v>W5-P04-Z09</x:v>
      </x:c>
      <x:c r="B3145" s="13" t="str">
        <x:v>Piton de l’Œil Salé</x:v>
      </x:c>
      <x:c r="C3145" s="13" t="str">
        <x:v>Guerre</x:v>
      </x:c>
      <x:c r="D3145" s="13" t="str">
        <x:v>V5 Territoires des cinq mondes</x:v>
      </x:c>
      <x:c r="E3145" s="13" t="str">
        <x:v>Lire Guerre</x:v>
      </x:c>
      <x:c r="F3145" s="13" t="str">
        <x:v>Extension V5</x:v>
      </x:c>
      <x:c r="G3145" s="15" t="n">
        <x:v>16</x:v>
      </x:c>
      <x:c r="H3145" s="15" t="n">
        <x:v>62</x:v>
      </x:c>
    </x:row>
    <x:row r="3146" ht="52" customHeight="1">
      <x:c r="A3146" s="13" t="str">
        <x:v>W5-P04-Z10</x:v>
      </x:c>
      <x:c r="B3146" s="13" t="str">
        <x:v>Réserve du Feu Bas</x:v>
      </x:c>
      <x:c r="C3146" s="13" t="str">
        <x:v>Guerre</x:v>
      </x:c>
      <x:c r="D3146" s="13" t="str">
        <x:v>V5 Territoires des cinq mondes</x:v>
      </x:c>
      <x:c r="E3146" s="13" t="str">
        <x:v>Lire Guerre</x:v>
      </x:c>
      <x:c r="F3146" s="13" t="str">
        <x:v>Extension V5</x:v>
      </x:c>
      <x:c r="G3146" s="15" t="n">
        <x:v>16</x:v>
      </x:c>
      <x:c r="H3146" s="15" t="n">
        <x:v>63</x:v>
      </x:c>
    </x:row>
    <x:row r="3147" ht="52" customHeight="1">
      <x:c r="A3147" s="13" t="str">
        <x:v>W5-P04-Z11</x:v>
      </x:c>
      <x:c r="B3147" s="13" t="str">
        <x:v>Plateau du Défi des Feux</x:v>
      </x:c>
      <x:c r="C3147" s="13" t="str">
        <x:v>Guerre</x:v>
      </x:c>
      <x:c r="D3147" s="13" t="str">
        <x:v>V5 Territoires des cinq mondes</x:v>
      </x:c>
      <x:c r="E3147" s="13" t="str">
        <x:v>Lire Guerre</x:v>
      </x:c>
      <x:c r="F3147" s="13" t="str">
        <x:v>Extension V5</x:v>
      </x:c>
      <x:c r="G3147" s="15" t="n">
        <x:v>16</x:v>
      </x:c>
      <x:c r="H3147" s="15" t="n">
        <x:v>64</x:v>
      </x:c>
    </x:row>
    <x:row r="3148" ht="52" customHeight="1">
      <x:c r="A3148" s="13" t="str">
        <x:v>W5-P04-Z12</x:v>
      </x:c>
      <x:c r="B3148" s="13" t="str">
        <x:v>Phare du Retour Éprouvé</x:v>
      </x:c>
      <x:c r="C3148" s="13" t="str">
        <x:v>Guerre</x:v>
      </x:c>
      <x:c r="D3148" s="13" t="str">
        <x:v>V5 Territoires des cinq mondes</x:v>
      </x:c>
      <x:c r="E3148" s="13" t="str">
        <x:v>Lire Guerre</x:v>
      </x:c>
      <x:c r="F3148" s="13" t="str">
        <x:v>Extension V5</x:v>
      </x:c>
      <x:c r="G3148" s="15" t="n">
        <x:v>16</x:v>
      </x:c>
      <x:c r="H3148" s="15" t="n">
        <x:v>65</x:v>
      </x:c>
    </x:row>
    <x:row r="3149" ht="52" customHeight="1">
      <x:c r="A3149" s="13" t="str">
        <x:v>W5-P04-Z13</x:v>
      </x:c>
      <x:c r="B3149" s="13" t="str">
        <x:v>Passe des Coques Lentes</x:v>
      </x:c>
      <x:c r="C3149" s="13" t="str">
        <x:v>Guerre</x:v>
      </x:c>
      <x:c r="D3149" s="13" t="str">
        <x:v>V5 Territoires des cinq mondes</x:v>
      </x:c>
      <x:c r="E3149" s="13" t="str">
        <x:v>Lire Guerre</x:v>
      </x:c>
      <x:c r="F3149" s="13" t="str">
        <x:v>Extension V5</x:v>
      </x:c>
      <x:c r="G3149" s="15" t="n">
        <x:v>16</x:v>
      </x:c>
      <x:c r="H3149" s="15" t="n">
        <x:v>66</x:v>
      </x:c>
    </x:row>
    <x:row r="3150" ht="52" customHeight="1">
      <x:c r="A3150" s="13" t="str">
        <x:v>W5-P04-Z14</x:v>
      </x:c>
      <x:c r="B3150" s="13" t="str">
        <x:v>Ponton des Marteaux</x:v>
      </x:c>
      <x:c r="C3150" s="13" t="str">
        <x:v>Guerre</x:v>
      </x:c>
      <x:c r="D3150" s="13" t="str">
        <x:v>V5 Territoires des cinq mondes</x:v>
      </x:c>
      <x:c r="E3150" s="13" t="str">
        <x:v>Lire Guerre</x:v>
      </x:c>
      <x:c r="F3150" s="13" t="str">
        <x:v>Extension V5</x:v>
      </x:c>
      <x:c r="G3150" s="15" t="n">
        <x:v>16</x:v>
      </x:c>
      <x:c r="H3150" s="15" t="n">
        <x:v>67</x:v>
      </x:c>
    </x:row>
    <x:row r="3151" ht="52" customHeight="1">
      <x:c r="A3151" s="13" t="str">
        <x:v>W5-P04-Z15</x:v>
      </x:c>
      <x:c r="B3151" s="13" t="str">
        <x:v>Tour de la Chaîne Noire</x:v>
      </x:c>
      <x:c r="C3151" s="13" t="str">
        <x:v>Guerre</x:v>
      </x:c>
      <x:c r="D3151" s="13" t="str">
        <x:v>V5 Territoires des cinq mondes</x:v>
      </x:c>
      <x:c r="E3151" s="13" t="str">
        <x:v>Lire Guerre</x:v>
      </x:c>
      <x:c r="F3151" s="13" t="str">
        <x:v>Extension V5</x:v>
      </x:c>
      <x:c r="G3151" s="15" t="n">
        <x:v>16</x:v>
      </x:c>
      <x:c r="H3151" s="15" t="n">
        <x:v>68</x:v>
      </x:c>
    </x:row>
    <x:row r="3152" ht="52" customHeight="1">
      <x:c r="A3152" s="13" t="str">
        <x:v>W5-P04-Z16</x:v>
      </x:c>
      <x:c r="B3152" s="13" t="str">
        <x:v>Atelier du Bois Minéral</x:v>
      </x:c>
      <x:c r="C3152" s="13" t="str">
        <x:v>Guerre</x:v>
      </x:c>
      <x:c r="D3152" s="13" t="str">
        <x:v>V5 Territoires des cinq mondes</x:v>
      </x:c>
      <x:c r="E3152" s="13" t="str">
        <x:v>Lire Guerre</x:v>
      </x:c>
      <x:c r="F3152" s="13" t="str">
        <x:v>Extension V5</x:v>
      </x:c>
      <x:c r="G3152" s="15" t="n">
        <x:v>16</x:v>
      </x:c>
      <x:c r="H3152" s="15" t="n">
        <x:v>69</x:v>
      </x:c>
    </x:row>
    <x:row r="3153" ht="52" customHeight="1">
      <x:c r="A3153" s="13" t="str">
        <x:v>W5-P04-Z17</x:v>
      </x:c>
      <x:c r="B3153" s="13" t="str">
        <x:v>Bassin des Amarres Croisées</x:v>
      </x:c>
      <x:c r="C3153" s="13" t="str">
        <x:v>Guerre</x:v>
      </x:c>
      <x:c r="D3153" s="13" t="str">
        <x:v>V5 Territoires des cinq mondes</x:v>
      </x:c>
      <x:c r="E3153" s="13" t="str">
        <x:v>Lire Guerre</x:v>
      </x:c>
      <x:c r="F3153" s="13" t="str">
        <x:v>Extension V5</x:v>
      </x:c>
      <x:c r="G3153" s="15" t="n">
        <x:v>16</x:v>
      </x:c>
      <x:c r="H3153" s="15" t="n">
        <x:v>70</x:v>
      </x:c>
    </x:row>
    <x:row r="3154" ht="52" customHeight="1">
      <x:c r="A3154" s="13" t="str">
        <x:v>W5-P04-Z18</x:v>
      </x:c>
      <x:c r="B3154" s="13" t="str">
        <x:v>Sortie des Petites Voiles</x:v>
      </x:c>
      <x:c r="C3154" s="13" t="str">
        <x:v>Guerre</x:v>
      </x:c>
      <x:c r="D3154" s="13" t="str">
        <x:v>V5 Territoires des cinq mondes</x:v>
      </x:c>
      <x:c r="E3154" s="13" t="str">
        <x:v>Lire Guerre</x:v>
      </x:c>
      <x:c r="F3154" s="13" t="str">
        <x:v>Extension V5</x:v>
      </x:c>
      <x:c r="G3154" s="15" t="n">
        <x:v>16</x:v>
      </x:c>
      <x:c r="H3154" s="15" t="n">
        <x:v>71</x:v>
      </x:c>
    </x:row>
    <x:row r="3155" ht="52" customHeight="1">
      <x:c r="A3155" s="13" t="str">
        <x:v>W5-P04-Z19</x:v>
      </x:c>
      <x:c r="B3155" s="13" t="str">
        <x:v>Crique des Derniers Arrivants</x:v>
      </x:c>
      <x:c r="C3155" s="13" t="str">
        <x:v>Guerre</x:v>
      </x:c>
      <x:c r="D3155" s="13" t="str">
        <x:v>V5 Territoires des cinq mondes</x:v>
      </x:c>
      <x:c r="E3155" s="13" t="str">
        <x:v>Lire Guerre</x:v>
      </x:c>
      <x:c r="F3155" s="13" t="str">
        <x:v>Extension V5</x:v>
      </x:c>
      <x:c r="G3155" s="15" t="n">
        <x:v>16</x:v>
      </x:c>
      <x:c r="H3155" s="15" t="n">
        <x:v>72</x:v>
      </x:c>
    </x:row>
    <x:row r="3156" ht="52" customHeight="1">
      <x:c r="A3156" s="13" t="str">
        <x:v>W5-P04-Z20</x:v>
      </x:c>
      <x:c r="B3156" s="13" t="str">
        <x:v>Montée des Brancards</x:v>
      </x:c>
      <x:c r="C3156" s="13" t="str">
        <x:v>Guerre</x:v>
      </x:c>
      <x:c r="D3156" s="13" t="str">
        <x:v>V5 Territoires des cinq mondes</x:v>
      </x:c>
      <x:c r="E3156" s="13" t="str">
        <x:v>Lire Guerre</x:v>
      </x:c>
      <x:c r="F3156" s="13" t="str">
        <x:v>Extension V5</x:v>
      </x:c>
      <x:c r="G3156" s="15" t="n">
        <x:v>16</x:v>
      </x:c>
      <x:c r="H3156" s="15" t="n">
        <x:v>73</x:v>
      </x:c>
    </x:row>
    <x:row r="3157" ht="52" customHeight="1">
      <x:c r="A3157" s="13" t="str">
        <x:v>W5-P04-Z21</x:v>
      </x:c>
      <x:c r="B3157" s="13" t="str">
        <x:v>Belvédère du Feu Patient</x:v>
      </x:c>
      <x:c r="C3157" s="13" t="str">
        <x:v>Guerre</x:v>
      </x:c>
      <x:c r="D3157" s="13" t="str">
        <x:v>V5 Territoires des cinq mondes</x:v>
      </x:c>
      <x:c r="E3157" s="13" t="str">
        <x:v>Lire Guerre</x:v>
      </x:c>
      <x:c r="F3157" s="13" t="str">
        <x:v>Extension V5</x:v>
      </x:c>
      <x:c r="G3157" s="15" t="n">
        <x:v>16</x:v>
      </x:c>
      <x:c r="H3157" s="15" t="n">
        <x:v>74</x:v>
      </x:c>
    </x:row>
    <x:row r="3158" ht="52" customHeight="1">
      <x:c r="A3158" s="13" t="str">
        <x:v>W5-P04-Z22</x:v>
      </x:c>
      <x:c r="B3158" s="13" t="str">
        <x:v>Refuge des Rations Liées</x:v>
      </x:c>
      <x:c r="C3158" s="13" t="str">
        <x:v>Guerre</x:v>
      </x:c>
      <x:c r="D3158" s="13" t="str">
        <x:v>V5 Territoires des cinq mondes</x:v>
      </x:c>
      <x:c r="E3158" s="13" t="str">
        <x:v>Lire Guerre</x:v>
      </x:c>
      <x:c r="F3158" s="13" t="str">
        <x:v>Extension V5</x:v>
      </x:c>
      <x:c r="G3158" s="15" t="n">
        <x:v>16</x:v>
      </x:c>
      <x:c r="H3158" s="15" t="n">
        <x:v>75</x:v>
      </x:c>
    </x:row>
    <x:row r="3159" ht="52" customHeight="1">
      <x:c r="A3159" s="13" t="str">
        <x:v>W5-P04-Z23</x:v>
      </x:c>
      <x:c r="B3159" s="13" t="str">
        <x:v>Seuil du Dernier Poursuivant</x:v>
      </x:c>
      <x:c r="C3159" s="13" t="str">
        <x:v>Guerre</x:v>
      </x:c>
      <x:c r="D3159" s="13" t="str">
        <x:v>V5 Territoires des cinq mondes</x:v>
      </x:c>
      <x:c r="E3159" s="13" t="str">
        <x:v>Lire Guerre</x:v>
      </x:c>
      <x:c r="F3159" s="13" t="str">
        <x:v>Extension V5</x:v>
      </x:c>
      <x:c r="G3159" s="15" t="n">
        <x:v>16</x:v>
      </x:c>
      <x:c r="H3159" s="15" t="n">
        <x:v>76</x:v>
      </x:c>
    </x:row>
    <x:row r="3160" ht="52" customHeight="1">
      <x:c r="A3160" s="13" t="str">
        <x:v>W5-P04-Z24</x:v>
      </x:c>
      <x:c r="B3160" s="13" t="str">
        <x:v>Quai des Routes Séparées</x:v>
      </x:c>
      <x:c r="C3160" s="13" t="str">
        <x:v>Guerre</x:v>
      </x:c>
      <x:c r="D3160" s="13" t="str">
        <x:v>V5 Territoires des cinq mondes</x:v>
      </x:c>
      <x:c r="E3160" s="13" t="str">
        <x:v>Lire Guerre</x:v>
      </x:c>
      <x:c r="F3160" s="13" t="str">
        <x:v>Extension V5</x:v>
      </x:c>
      <x:c r="G3160" s="15" t="n">
        <x:v>16</x:v>
      </x:c>
      <x:c r="H3160" s="15" t="n">
        <x:v>77</x:v>
      </x:c>
    </x:row>
    <x:row r="3161" ht="52" customHeight="1">
      <x:c r="A3161" s="13" t="str">
        <x:v>W5-P05-Z01</x:v>
      </x:c>
      <x:c r="B3161" s="13" t="str">
        <x:v>Débarcadère de la Moraine</x:v>
      </x:c>
      <x:c r="C3161" s="13" t="str">
        <x:v>Guerre</x:v>
      </x:c>
      <x:c r="D3161" s="13" t="str">
        <x:v>V5 Territoires des cinq mondes</x:v>
      </x:c>
      <x:c r="E3161" s="13" t="str">
        <x:v>Lire Guerre</x:v>
      </x:c>
      <x:c r="F3161" s="13" t="str">
        <x:v>Extension V5</x:v>
      </x:c>
      <x:c r="G3161" s="15" t="n">
        <x:v>16</x:v>
      </x:c>
      <x:c r="H3161" s="15" t="n">
        <x:v>78</x:v>
      </x:c>
    </x:row>
    <x:row r="3162" ht="52" customHeight="1">
      <x:c r="A3162" s="13" t="str">
        <x:v>W5-P05-Z02</x:v>
      </x:c>
      <x:c r="B3162" s="13" t="str">
        <x:v>Plaques du Son Grave</x:v>
      </x:c>
      <x:c r="C3162" s="13" t="str">
        <x:v>Guerre</x:v>
      </x:c>
      <x:c r="D3162" s="13" t="str">
        <x:v>V5 Territoires des cinq mondes</x:v>
      </x:c>
      <x:c r="E3162" s="13" t="str">
        <x:v>Lire Guerre</x:v>
      </x:c>
      <x:c r="F3162" s="13" t="str">
        <x:v>Extension V5</x:v>
      </x:c>
      <x:c r="G3162" s="15" t="n">
        <x:v>16</x:v>
      </x:c>
      <x:c r="H3162" s="15" t="n">
        <x:v>79</x:v>
      </x:c>
    </x:row>
    <x:row r="3163" ht="52" customHeight="1">
      <x:c r="A3163" s="13" t="str">
        <x:v>W5-P05-Z03</x:v>
      </x:c>
      <x:c r="B3163" s="13" t="str">
        <x:v>Borne du Vent Coupé</x:v>
      </x:c>
      <x:c r="C3163" s="13" t="str">
        <x:v>Guerre</x:v>
      </x:c>
      <x:c r="D3163" s="13" t="str">
        <x:v>V5 Territoires des cinq mondes</x:v>
      </x:c>
      <x:c r="E3163" s="13" t="str">
        <x:v>Lire Guerre</x:v>
      </x:c>
      <x:c r="F3163" s="13" t="str">
        <x:v>Extension V5</x:v>
      </x:c>
      <x:c r="G3163" s="15" t="n">
        <x:v>16</x:v>
      </x:c>
      <x:c r="H3163" s="15" t="n">
        <x:v>80</x:v>
      </x:c>
    </x:row>
    <x:row r="3164" ht="52" customHeight="1">
      <x:c r="A3164" s="13" t="str">
        <x:v>W5-P05-Z04</x:v>
      </x:c>
      <x:c r="B3164" s="13" t="str">
        <x:v>Cache sous la Pierre Blanche</x:v>
      </x:c>
      <x:c r="C3164" s="13" t="str">
        <x:v>Guerre</x:v>
      </x:c>
      <x:c r="D3164" s="13" t="str">
        <x:v>V5 Territoires des cinq mondes</x:v>
      </x:c>
      <x:c r="E3164" s="13" t="str">
        <x:v>Lire Guerre</x:v>
      </x:c>
      <x:c r="F3164" s="13" t="str">
        <x:v>Extension V5</x:v>
      </x:c>
      <x:c r="G3164" s="15" t="n">
        <x:v>16</x:v>
      </x:c>
      <x:c r="H3164" s="15" t="n">
        <x:v>81</x:v>
      </x:c>
    </x:row>
    <x:row r="3165" ht="52" customHeight="1">
      <x:c r="A3165" s="13" t="str">
        <x:v>W5-P05-Z05</x:v>
      </x:c>
      <x:c r="B3165" s="13" t="str">
        <x:v>Courbe du Guide Rival</x:v>
      </x:c>
      <x:c r="C3165" s="13" t="str">
        <x:v>Guerre</x:v>
      </x:c>
      <x:c r="D3165" s="13" t="str">
        <x:v>V5 Territoires des cinq mondes</x:v>
      </x:c>
      <x:c r="E3165" s="13" t="str">
        <x:v>Lire Guerre</x:v>
      </x:c>
      <x:c r="F3165" s="13" t="str">
        <x:v>Extension V5</x:v>
      </x:c>
      <x:c r="G3165" s="15" t="n">
        <x:v>16</x:v>
      </x:c>
      <x:c r="H3165" s="15" t="n">
        <x:v>82</x:v>
      </x:c>
    </x:row>
    <x:row r="3166" ht="52" customHeight="1">
      <x:c r="A3166" s="13" t="str">
        <x:v>W5-P05-Z06</x:v>
      </x:c>
      <x:c r="B3166" s="13" t="str">
        <x:v>Pied du Premier Palan</x:v>
      </x:c>
      <x:c r="C3166" s="13" t="str">
        <x:v>Guerre</x:v>
      </x:c>
      <x:c r="D3166" s="13" t="str">
        <x:v>V5 Territoires des cinq mondes</x:v>
      </x:c>
      <x:c r="E3166" s="13" t="str">
        <x:v>Lire Guerre</x:v>
      </x:c>
      <x:c r="F3166" s="13" t="str">
        <x:v>Extension V5</x:v>
      </x:c>
      <x:c r="G3166" s="15" t="n">
        <x:v>16</x:v>
      </x:c>
      <x:c r="H3166" s="15" t="n">
        <x:v>83</x:v>
      </x:c>
    </x:row>
    <x:row r="3167" ht="52" customHeight="1">
      <x:c r="A3167" s="13" t="str">
        <x:v>W5-P05-Z07</x:v>
      </x:c>
      <x:c r="B3167" s="13" t="str">
        <x:v>Corniche de la Première Corde</x:v>
      </x:c>
      <x:c r="C3167" s="13" t="str">
        <x:v>Guerre</x:v>
      </x:c>
      <x:c r="D3167" s="13" t="str">
        <x:v>V5 Territoires des cinq mondes</x:v>
      </x:c>
      <x:c r="E3167" s="13" t="str">
        <x:v>Lire Guerre</x:v>
      </x:c>
      <x:c r="F3167" s="13" t="str">
        <x:v>Extension V5</x:v>
      </x:c>
      <x:c r="G3167" s="15" t="n">
        <x:v>16</x:v>
      </x:c>
      <x:c r="H3167" s="15" t="n">
        <x:v>84</x:v>
      </x:c>
    </x:row>
    <x:row r="3168" ht="52" customHeight="1">
      <x:c r="A3168" s="13" t="str">
        <x:v>W5-P05-Z08</x:v>
      </x:c>
      <x:c r="B3168" s="13" t="str">
        <x:v>Niche du Guetteur Aveuglé</x:v>
      </x:c>
      <x:c r="C3168" s="13" t="str">
        <x:v>Guerre</x:v>
      </x:c>
      <x:c r="D3168" s="13" t="str">
        <x:v>V5 Territoires des cinq mondes</x:v>
      </x:c>
      <x:c r="E3168" s="13" t="str">
        <x:v>Lire Guerre</x:v>
      </x:c>
      <x:c r="F3168" s="13" t="str">
        <x:v>Extension V5</x:v>
      </x:c>
      <x:c r="G3168" s="15" t="n">
        <x:v>16</x:v>
      </x:c>
      <x:c r="H3168" s="15" t="n">
        <x:v>85</x:v>
      </x:c>
    </x:row>
    <x:row r="3169" ht="52" customHeight="1">
      <x:c r="A3169" s="13" t="str">
        <x:v>W5-P05-Z09</x:v>
      </x:c>
      <x:c r="B3169" s="13" t="str">
        <x:v>Balcon des Charges Suspendues</x:v>
      </x:c>
      <x:c r="C3169" s="13" t="str">
        <x:v>Guerre</x:v>
      </x:c>
      <x:c r="D3169" s="13" t="str">
        <x:v>V5 Territoires des cinq mondes</x:v>
      </x:c>
      <x:c r="E3169" s="13" t="str">
        <x:v>Lire Guerre</x:v>
      </x:c>
      <x:c r="F3169" s="13" t="str">
        <x:v>Extension V5</x:v>
      </x:c>
      <x:c r="G3169" s="15" t="n">
        <x:v>16</x:v>
      </x:c>
      <x:c r="H3169" s="15" t="n">
        <x:v>86</x:v>
      </x:c>
    </x:row>
    <x:row r="3170" ht="52" customHeight="1">
      <x:c r="A3170" s="13" t="str">
        <x:v>W5-P05-Z10</x:v>
      </x:c>
      <x:c r="B3170" s="13" t="str">
        <x:v>Refuge de l’Anneau Ouest</x:v>
      </x:c>
      <x:c r="C3170" s="13" t="str">
        <x:v>Guerre</x:v>
      </x:c>
      <x:c r="D3170" s="13" t="str">
        <x:v>V5 Territoires des cinq mondes</x:v>
      </x:c>
      <x:c r="E3170" s="13" t="str">
        <x:v>Lire Guerre</x:v>
      </x:c>
      <x:c r="F3170" s="13" t="str">
        <x:v>Extension V5</x:v>
      </x:c>
      <x:c r="G3170" s="15" t="n">
        <x:v>16</x:v>
      </x:c>
      <x:c r="H3170" s="15" t="n">
        <x:v>87</x:v>
      </x:c>
    </x:row>
    <x:row r="3171" ht="52" customHeight="1">
      <x:c r="A3171" s="13" t="str">
        <x:v>W5-P05-Z11</x:v>
      </x:c>
      <x:c r="B3171" s="13" t="str">
        <x:v>Arête du Défi Voilé</x:v>
      </x:c>
      <x:c r="C3171" s="13" t="str">
        <x:v>Guerre</x:v>
      </x:c>
      <x:c r="D3171" s="13" t="str">
        <x:v>V5 Territoires des cinq mondes</x:v>
      </x:c>
      <x:c r="E3171" s="13" t="str">
        <x:v>Lire Guerre</x:v>
      </x:c>
      <x:c r="F3171" s="13" t="str">
        <x:v>Extension V5</x:v>
      </x:c>
      <x:c r="G3171" s="15" t="n">
        <x:v>16</x:v>
      </x:c>
      <x:c r="H3171" s="15" t="n">
        <x:v>88</x:v>
      </x:c>
    </x:row>
    <x:row r="3172" ht="52" customHeight="1">
      <x:c r="A3172" s="13" t="str">
        <x:v>W5-P05-Z12</x:v>
      </x:c>
      <x:c r="B3172" s="13" t="str">
        <x:v>Traverse des Deux Anneaux</x:v>
      </x:c>
      <x:c r="C3172" s="13" t="str">
        <x:v>Guerre</x:v>
      </x:c>
      <x:c r="D3172" s="13" t="str">
        <x:v>V5 Territoires des cinq mondes</x:v>
      </x:c>
      <x:c r="E3172" s="13" t="str">
        <x:v>Lire Guerre</x:v>
      </x:c>
      <x:c r="F3172" s="13" t="str">
        <x:v>Extension V5</x:v>
      </x:c>
      <x:c r="G3172" s="15" t="n">
        <x:v>16</x:v>
      </x:c>
      <x:c r="H3172" s="15" t="n">
        <x:v>89</x:v>
      </x:c>
    </x:row>
    <x:row r="3173" ht="52" customHeight="1">
      <x:c r="A3173" s="13" t="str">
        <x:v>W5-P05-Z13</x:v>
      </x:c>
      <x:c r="B3173" s="13" t="str">
        <x:v>Vestibule de la Vapeur Froide</x:v>
      </x:c>
      <x:c r="C3173" s="13" t="str">
        <x:v>Guerre</x:v>
      </x:c>
      <x:c r="D3173" s="13" t="str">
        <x:v>V5 Territoires des cinq mondes</x:v>
      </x:c>
      <x:c r="E3173" s="13" t="str">
        <x:v>Lire Guerre</x:v>
      </x:c>
      <x:c r="F3173" s="13" t="str">
        <x:v>Extension V5</x:v>
      </x:c>
      <x:c r="G3173" s="15" t="n">
        <x:v>16</x:v>
      </x:c>
      <x:c r="H3173" s="15" t="n">
        <x:v>90</x:v>
      </x:c>
    </x:row>
    <x:row r="3174" ht="52" customHeight="1">
      <x:c r="A3174" s="13" t="str">
        <x:v>W5-P05-Z14</x:v>
      </x:c>
      <x:c r="B3174" s="13" t="str">
        <x:v>Galerie des Deux Jets</x:v>
      </x:c>
      <x:c r="C3174" s="13" t="str">
        <x:v>Guerre</x:v>
      </x:c>
      <x:c r="D3174" s="13" t="str">
        <x:v>V5 Territoires des cinq mondes</x:v>
      </x:c>
      <x:c r="E3174" s="13" t="str">
        <x:v>Lire Guerre</x:v>
      </x:c>
      <x:c r="F3174" s="13" t="str">
        <x:v>Extension V5</x:v>
      </x:c>
      <x:c r="G3174" s="15" t="n">
        <x:v>16</x:v>
      </x:c>
      <x:c r="H3174" s="15" t="n">
        <x:v>91</x:v>
      </x:c>
    </x:row>
    <x:row r="3175" ht="52" customHeight="1">
      <x:c r="A3175" s="13" t="str">
        <x:v>W5-P05-Z15</x:v>
      </x:c>
      <x:c r="B3175" s="13" t="str">
        <x:v>Palier du Faux Souffle</x:v>
      </x:c>
      <x:c r="C3175" s="13" t="str">
        <x:v>Guerre</x:v>
      </x:c>
      <x:c r="D3175" s="13" t="str">
        <x:v>V5 Territoires des cinq mondes</x:v>
      </x:c>
      <x:c r="E3175" s="13" t="str">
        <x:v>Lire Guerre</x:v>
      </x:c>
      <x:c r="F3175" s="13" t="str">
        <x:v>Extension V5</x:v>
      </x:c>
      <x:c r="G3175" s="15" t="n">
        <x:v>16</x:v>
      </x:c>
      <x:c r="H3175" s="15" t="n">
        <x:v>92</x:v>
      </x:c>
    </x:row>
    <x:row r="3176" ht="52" customHeight="1">
      <x:c r="A3176" s="13" t="str">
        <x:v>W5-P05-Z16</x:v>
      </x:c>
      <x:c r="B3176" s="13" t="str">
        <x:v>Atelier du Joint Rouge</x:v>
      </x:c>
      <x:c r="C3176" s="13" t="str">
        <x:v>Guerre</x:v>
      </x:c>
      <x:c r="D3176" s="13" t="str">
        <x:v>V5 Territoires des cinq mondes</x:v>
      </x:c>
      <x:c r="E3176" s="13" t="str">
        <x:v>Lire Guerre</x:v>
      </x:c>
      <x:c r="F3176" s="13" t="str">
        <x:v>Extension V5</x:v>
      </x:c>
      <x:c r="G3176" s="15" t="n">
        <x:v>16</x:v>
      </x:c>
      <x:c r="H3176" s="15" t="n">
        <x:v>93</x:v>
      </x:c>
    </x:row>
    <x:row r="3177" ht="52" customHeight="1">
      <x:c r="A3177" s="13" t="str">
        <x:v>W5-P05-Z17</x:v>
      </x:c>
      <x:c r="B3177" s="13" t="str">
        <x:v>Chambre du Cordon Mobile</x:v>
      </x:c>
      <x:c r="C3177" s="13" t="str">
        <x:v>Guerre</x:v>
      </x:c>
      <x:c r="D3177" s="13" t="str">
        <x:v>V5 Territoires des cinq mondes</x:v>
      </x:c>
      <x:c r="E3177" s="13" t="str">
        <x:v>Lire Guerre</x:v>
      </x:c>
      <x:c r="F3177" s="13" t="str">
        <x:v>Extension V5</x:v>
      </x:c>
      <x:c r="G3177" s="15" t="n">
        <x:v>16</x:v>
      </x:c>
      <x:c r="H3177" s="15" t="n">
        <x:v>94</x:v>
      </x:c>
    </x:row>
    <x:row r="3178" ht="52" customHeight="1">
      <x:c r="A3178" s="13" t="str">
        <x:v>W5-P05-Z18</x:v>
      </x:c>
      <x:c r="B3178" s="13" t="str">
        <x:v>Porte du Souffle Haut</x:v>
      </x:c>
      <x:c r="C3178" s="13" t="str">
        <x:v>Guerre</x:v>
      </x:c>
      <x:c r="D3178" s="13" t="str">
        <x:v>V5 Territoires des cinq mondes</x:v>
      </x:c>
      <x:c r="E3178" s="13" t="str">
        <x:v>Lire Guerre</x:v>
      </x:c>
      <x:c r="F3178" s="13" t="str">
        <x:v>Extension V5</x:v>
      </x:c>
      <x:c r="G3178" s="15" t="n">
        <x:v>16</x:v>
      </x:c>
      <x:c r="H3178" s="15" t="n">
        <x:v>95</x:v>
      </x:c>
    </x:row>
    <x:row r="3179" ht="52" customHeight="1">
      <x:c r="A3179" s="13" t="str">
        <x:v>W5-P05-Z19</x:v>
      </x:c>
      <x:c r="B3179" s="13" t="str">
        <x:v>Appui du Dernier Anneau</x:v>
      </x:c>
      <x:c r="C3179" s="13" t="str">
        <x:v>Guerre</x:v>
      </x:c>
      <x:c r="D3179" s="13" t="str">
        <x:v>V5 Territoires des cinq mondes</x:v>
      </x:c>
      <x:c r="E3179" s="13" t="str">
        <x:v>Lire Guerre</x:v>
      </x:c>
      <x:c r="F3179" s="13" t="str">
        <x:v>Extension V5</x:v>
      </x:c>
      <x:c r="G3179" s="15" t="n">
        <x:v>16</x:v>
      </x:c>
      <x:c r="H3179" s="15" t="n">
        <x:v>96</x:v>
      </x:c>
    </x:row>
    <x:row r="3180" ht="52" customHeight="1">
      <x:c r="A3180" s="13" t="str">
        <x:v>W5-P05-Z20</x:v>
      </x:c>
      <x:c r="B3180" s="13" t="str">
        <x:v>Faille du Vétéran</x:v>
      </x:c>
      <x:c r="C3180" s="13" t="str">
        <x:v>Guerre</x:v>
      </x:c>
      <x:c r="D3180" s="13" t="str">
        <x:v>V5 Territoires des cinq mondes</x:v>
      </x:c>
      <x:c r="E3180" s="13" t="str">
        <x:v>Lire Guerre</x:v>
      </x:c>
      <x:c r="F3180" s="13" t="str">
        <x:v>Extension V5</x:v>
      </x:c>
      <x:c r="G3180" s="15" t="n">
        <x:v>16</x:v>
      </x:c>
      <x:c r="H3180" s="15" t="n">
        <x:v>97</x:v>
      </x:c>
    </x:row>
    <x:row r="3181" ht="52" customHeight="1">
      <x:c r="A3181" s="13" t="str">
        <x:v>W5-P05-Z21</x:v>
      </x:c>
      <x:c r="B3181" s="13" t="str">
        <x:v>Aiguille des Trois Reflets</x:v>
      </x:c>
      <x:c r="C3181" s="13" t="str">
        <x:v>Guerre</x:v>
      </x:c>
      <x:c r="D3181" s="13" t="str">
        <x:v>V5 Territoires des cinq mondes</x:v>
      </x:c>
      <x:c r="E3181" s="13" t="str">
        <x:v>Lire Guerre</x:v>
      </x:c>
      <x:c r="F3181" s="13" t="str">
        <x:v>Extension V5</x:v>
      </x:c>
      <x:c r="G3181" s="15" t="n">
        <x:v>16</x:v>
      </x:c>
      <x:c r="H3181" s="15" t="n">
        <x:v>98</x:v>
      </x:c>
    </x:row>
    <x:row r="3182" ht="52" customHeight="1">
      <x:c r="A3182" s="13" t="str">
        <x:v>W5-P05-Z22</x:v>
      </x:c>
      <x:c r="B3182" s="13" t="str">
        <x:v>Abri du Feu Haut</x:v>
      </x:c>
      <x:c r="C3182" s="13" t="str">
        <x:v>Guerre</x:v>
      </x:c>
      <x:c r="D3182" s="13" t="str">
        <x:v>V5 Territoires des cinq mondes</x:v>
      </x:c>
      <x:c r="E3182" s="13" t="str">
        <x:v>Lire Guerre</x:v>
      </x:c>
      <x:c r="F3182" s="13" t="str">
        <x:v>Extension V5</x:v>
      </x:c>
      <x:c r="G3182" s="15" t="n">
        <x:v>16</x:v>
      </x:c>
      <x:c r="H3182" s="15" t="n">
        <x:v>99</x:v>
      </x:c>
    </x:row>
    <x:row r="3183" ht="52" customHeight="1">
      <x:c r="A3183" s="13" t="str">
        <x:v>W5-P05-Z23</x:v>
      </x:c>
      <x:c r="B3183" s="13" t="str">
        <x:v>Gorge de la Proie Blanche</x:v>
      </x:c>
      <x:c r="C3183" s="13" t="str">
        <x:v>Guerre</x:v>
      </x:c>
      <x:c r="D3183" s="13" t="str">
        <x:v>V5 Territoires des cinq mondes</x:v>
      </x:c>
      <x:c r="E3183" s="13" t="str">
        <x:v>Lire Guerre</x:v>
      </x:c>
      <x:c r="F3183" s="13" t="str">
        <x:v>Extension V5</x:v>
      </x:c>
      <x:c r="G3183" s="15" t="n">
        <x:v>16</x:v>
      </x:c>
      <x:c r="H3183" s="15" t="n">
        <x:v>100</x:v>
      </x:c>
    </x:row>
    <x:row r="3184" ht="52" customHeight="1">
      <x:c r="A3184" s="13" t="str">
        <x:v>W5-P05-Z24</x:v>
      </x:c>
      <x:c r="B3184" s="13" t="str">
        <x:v>Le Dernier Repère du Vent</x:v>
      </x:c>
      <x:c r="C3184" s="13" t="str">
        <x:v>Guerre</x:v>
      </x:c>
      <x:c r="D3184" s="13" t="str">
        <x:v>V5 Territoires des cinq mondes</x:v>
      </x:c>
      <x:c r="E3184" s="13" t="str">
        <x:v>Lire Guerre</x:v>
      </x:c>
      <x:c r="F3184" s="13" t="str">
        <x:v>Extension V5</x:v>
      </x:c>
      <x:c r="G3184" s="15" t="n">
        <x:v>16</x:v>
      </x:c>
      <x:c r="H3184" s="15" t="n">
        <x:v>101</x:v>
      </x:c>
    </x:row>
    <x:row r="3185" ht="52" customHeight="1">
      <x:c r="A3185" s="13" t="str">
        <x:v>W5-P06-Z01</x:v>
      </x:c>
      <x:c r="B3185" s="13" t="str">
        <x:v>Aire des Premières Charges</x:v>
      </x:c>
      <x:c r="C3185" s="13" t="str">
        <x:v>Guerre</x:v>
      </x:c>
      <x:c r="D3185" s="13" t="str">
        <x:v>V5 Territoires des cinq mondes</x:v>
      </x:c>
      <x:c r="E3185" s="13" t="str">
        <x:v>Lire Guerre</x:v>
      </x:c>
      <x:c r="F3185" s="13" t="str">
        <x:v>Extension V5</x:v>
      </x:c>
      <x:c r="G3185" s="15" t="n">
        <x:v>16</x:v>
      </x:c>
      <x:c r="H3185" s="15" t="n">
        <x:v>102</x:v>
      </x:c>
    </x:row>
    <x:row r="3186" ht="52" customHeight="1">
      <x:c r="A3186" s="13" t="str">
        <x:v>W5-P06-Z02</x:v>
      </x:c>
      <x:c r="B3186" s="13" t="str">
        <x:v>Cour des Trois Portes</x:v>
      </x:c>
      <x:c r="C3186" s="13" t="str">
        <x:v>Guerre</x:v>
      </x:c>
      <x:c r="D3186" s="13" t="str">
        <x:v>V5 Territoires des cinq mondes</x:v>
      </x:c>
      <x:c r="E3186" s="13" t="str">
        <x:v>Lire Guerre</x:v>
      </x:c>
      <x:c r="F3186" s="13" t="str">
        <x:v>Extension V5</x:v>
      </x:c>
      <x:c r="G3186" s="15" t="n">
        <x:v>16</x:v>
      </x:c>
      <x:c r="H3186" s="15" t="n">
        <x:v>103</x:v>
      </x:c>
    </x:row>
    <x:row r="3187" ht="52" customHeight="1">
      <x:c r="A3187" s="13" t="str">
        <x:v>W5-P06-Z03</x:v>
      </x:c>
      <x:c r="B3187" s="13" t="str">
        <x:v>Rails de la Charge Fendue</x:v>
      </x:c>
      <x:c r="C3187" s="13" t="str">
        <x:v>Guerre</x:v>
      </x:c>
      <x:c r="D3187" s="13" t="str">
        <x:v>V5 Territoires des cinq mondes</x:v>
      </x:c>
      <x:c r="E3187" s="13" t="str">
        <x:v>Lire Guerre</x:v>
      </x:c>
      <x:c r="F3187" s="13" t="str">
        <x:v>Extension V5</x:v>
      </x:c>
      <x:c r="G3187" s="15" t="n">
        <x:v>16</x:v>
      </x:c>
      <x:c r="H3187" s="15" t="n">
        <x:v>104</x:v>
      </x:c>
    </x:row>
    <x:row r="3188" ht="52" customHeight="1">
      <x:c r="A3188" s="13" t="str">
        <x:v>W5-P06-Z04</x:v>
      </x:c>
      <x:c r="B3188" s="13" t="str">
        <x:v>Dépôt du Mandat Court</x:v>
      </x:c>
      <x:c r="C3188" s="13" t="str">
        <x:v>Guerre</x:v>
      </x:c>
      <x:c r="D3188" s="13" t="str">
        <x:v>V5 Territoires des cinq mondes</x:v>
      </x:c>
      <x:c r="E3188" s="13" t="str">
        <x:v>Lire Guerre</x:v>
      </x:c>
      <x:c r="F3188" s="13" t="str">
        <x:v>Extension V5</x:v>
      </x:c>
      <x:c r="G3188" s="15" t="n">
        <x:v>16</x:v>
      </x:c>
      <x:c r="H3188" s="15" t="n">
        <x:v>105</x:v>
      </x:c>
    </x:row>
    <x:row r="3189" ht="52" customHeight="1">
      <x:c r="A3189" s="13" t="str">
        <x:v>W5-P06-Z05</x:v>
      </x:c>
      <x:c r="B3189" s="13" t="str">
        <x:v>Seuil du Chef des Portes</x:v>
      </x:c>
      <x:c r="C3189" s="13" t="str">
        <x:v>Guerre</x:v>
      </x:c>
      <x:c r="D3189" s="13" t="str">
        <x:v>V5 Territoires des cinq mondes</x:v>
      </x:c>
      <x:c r="E3189" s="13" t="str">
        <x:v>Lire Guerre</x:v>
      </x:c>
      <x:c r="F3189" s="13" t="str">
        <x:v>Extension V5</x:v>
      </x:c>
      <x:c r="G3189" s="15" t="n">
        <x:v>16</x:v>
      </x:c>
      <x:c r="H3189" s="15" t="n">
        <x:v>106</x:v>
      </x:c>
    </x:row>
    <x:row r="3190" ht="52" customHeight="1">
      <x:c r="A3190" s="13" t="str">
        <x:v>W5-P06-Z06</x:v>
      </x:c>
      <x:c r="B3190" s="13" t="str">
        <x:v>Port de la Montée Réelle</x:v>
      </x:c>
      <x:c r="C3190" s="13" t="str">
        <x:v>Guerre</x:v>
      </x:c>
      <x:c r="D3190" s="13" t="str">
        <x:v>V5 Territoires des cinq mondes</x:v>
      </x:c>
      <x:c r="E3190" s="13" t="str">
        <x:v>Lire Guerre</x:v>
      </x:c>
      <x:c r="F3190" s="13" t="str">
        <x:v>Extension V5</x:v>
      </x:c>
      <x:c r="G3190" s="15" t="n">
        <x:v>16</x:v>
      </x:c>
      <x:c r="H3190" s="15" t="n">
        <x:v>107</x:v>
      </x:c>
    </x:row>
    <x:row r="3191" ht="52" customHeight="1">
      <x:c r="A3191" s="13" t="str">
        <x:v>W5-P06-Z07</x:v>
      </x:c>
      <x:c r="B3191" s="13" t="str">
        <x:v>Escaliers des Hautes Pierres</x:v>
      </x:c>
      <x:c r="C3191" s="13" t="str">
        <x:v>Guerre</x:v>
      </x:c>
      <x:c r="D3191" s="13" t="str">
        <x:v>V5 Territoires des cinq mondes</x:v>
      </x:c>
      <x:c r="E3191" s="13" t="str">
        <x:v>Lire Guerre</x:v>
      </x:c>
      <x:c r="F3191" s="13" t="str">
        <x:v>Extension V5</x:v>
      </x:c>
      <x:c r="G3191" s="15" t="n">
        <x:v>16</x:v>
      </x:c>
      <x:c r="H3191" s="15" t="n">
        <x:v>108</x:v>
      </x:c>
    </x:row>
    <x:row r="3192" ht="52" customHeight="1">
      <x:c r="A3192" s="13" t="str">
        <x:v>W5-P06-Z08</x:v>
      </x:c>
      <x:c r="B3192" s="13" t="str">
        <x:v>Balcon du Témoin Caché</x:v>
      </x:c>
      <x:c r="C3192" s="13" t="str">
        <x:v>Guerre</x:v>
      </x:c>
      <x:c r="D3192" s="13" t="str">
        <x:v>V5 Territoires des cinq mondes</x:v>
      </x:c>
      <x:c r="E3192" s="13" t="str">
        <x:v>Lire Guerre</x:v>
      </x:c>
      <x:c r="F3192" s="13" t="str">
        <x:v>Extension V5</x:v>
      </x:c>
      <x:c r="G3192" s="15" t="n">
        <x:v>16</x:v>
      </x:c>
      <x:c r="H3192" s="15" t="n">
        <x:v>109</x:v>
      </x:c>
    </x:row>
    <x:row r="3193" ht="52" customHeight="1">
      <x:c r="A3193" s="13" t="str">
        <x:v>W5-P06-Z09</x:v>
      </x:c>
      <x:c r="B3193" s="13" t="str">
        <x:v>Ascenseur aux Deux Commandes</x:v>
      </x:c>
      <x:c r="C3193" s="13" t="str">
        <x:v>Guerre</x:v>
      </x:c>
      <x:c r="D3193" s="13" t="str">
        <x:v>V5 Territoires des cinq mondes</x:v>
      </x:c>
      <x:c r="E3193" s="13" t="str">
        <x:v>Lire Guerre</x:v>
      </x:c>
      <x:c r="F3193" s="13" t="str">
        <x:v>Extension V5</x:v>
      </x:c>
      <x:c r="G3193" s="15" t="n">
        <x:v>16</x:v>
      </x:c>
      <x:c r="H3193" s="15" t="n">
        <x:v>110</x:v>
      </x:c>
    </x:row>
    <x:row r="3194" ht="52" customHeight="1">
      <x:c r="A3194" s="13" t="str">
        <x:v>W5-P06-Z10</x:v>
      </x:c>
      <x:c r="B3194" s="13" t="str">
        <x:v>Archive du Relevé Partiel</x:v>
      </x:c>
      <x:c r="C3194" s="13" t="str">
        <x:v>Guerre</x:v>
      </x:c>
      <x:c r="D3194" s="13" t="str">
        <x:v>V5 Territoires des cinq mondes</x:v>
      </x:c>
      <x:c r="E3194" s="13" t="str">
        <x:v>Lire Guerre</x:v>
      </x:c>
      <x:c r="F3194" s="13" t="str">
        <x:v>Extension V5</x:v>
      </x:c>
      <x:c r="G3194" s="15" t="n">
        <x:v>16</x:v>
      </x:c>
      <x:c r="H3194" s="15" t="n">
        <x:v>111</x:v>
      </x:c>
    </x:row>
    <x:row r="3195" ht="52" customHeight="1">
      <x:c r="A3195" s="13" t="str">
        <x:v>W5-P06-Z11</x:v>
      </x:c>
      <x:c r="B3195" s="13" t="str">
        <x:v>Galerie de la Coalition Brisée</x:v>
      </x:c>
      <x:c r="C3195" s="13" t="str">
        <x:v>Guerre</x:v>
      </x:c>
      <x:c r="D3195" s="13" t="str">
        <x:v>V5 Territoires des cinq mondes</x:v>
      </x:c>
      <x:c r="E3195" s="13" t="str">
        <x:v>Lire Guerre</x:v>
      </x:c>
      <x:c r="F3195" s="13" t="str">
        <x:v>Extension V5</x:v>
      </x:c>
      <x:c r="G3195" s="15" t="n">
        <x:v>16</x:v>
      </x:c>
      <x:c r="H3195" s="15" t="n">
        <x:v>112</x:v>
      </x:c>
    </x:row>
    <x:row r="3196" ht="52" customHeight="1">
      <x:c r="A3196" s="13" t="str">
        <x:v>W5-P06-Z12</x:v>
      </x:c>
      <x:c r="B3196" s="13" t="str">
        <x:v>Port Haut des Navettes</x:v>
      </x:c>
      <x:c r="C3196" s="13" t="str">
        <x:v>Guerre</x:v>
      </x:c>
      <x:c r="D3196" s="13" t="str">
        <x:v>V5 Territoires des cinq mondes</x:v>
      </x:c>
      <x:c r="E3196" s="13" t="str">
        <x:v>Lire Guerre</x:v>
      </x:c>
      <x:c r="F3196" s="13" t="str">
        <x:v>Extension V5</x:v>
      </x:c>
      <x:c r="G3196" s="15" t="n">
        <x:v>16</x:v>
      </x:c>
      <x:c r="H3196" s="15" t="n">
        <x:v>113</x:v>
      </x:c>
    </x:row>
    <x:row r="3197" ht="52" customHeight="1">
      <x:c r="A3197" s="13" t="str">
        <x:v>W5-P06-Z13</x:v>
      </x:c>
      <x:c r="B3197" s="13" t="str">
        <x:v>Sas de l’Anneau Muet</x:v>
      </x:c>
      <x:c r="C3197" s="13" t="str">
        <x:v>Guerre</x:v>
      </x:c>
      <x:c r="D3197" s="13" t="str">
        <x:v>V5 Territoires des cinq mondes</x:v>
      </x:c>
      <x:c r="E3197" s="13" t="str">
        <x:v>Lire Guerre</x:v>
      </x:c>
      <x:c r="F3197" s="13" t="str">
        <x:v>Extension V5</x:v>
      </x:c>
      <x:c r="G3197" s="15" t="n">
        <x:v>16</x:v>
      </x:c>
      <x:c r="H3197" s="15" t="n">
        <x:v>114</x:v>
      </x:c>
    </x:row>
    <x:row r="3198" ht="52" customHeight="1">
      <x:c r="A3198" s="13" t="str">
        <x:v>W5-P06-Z14</x:v>
      </x:c>
      <x:c r="B3198" s="13" t="str">
        <x:v>Coursive des Hublots Noirs</x:v>
      </x:c>
      <x:c r="C3198" s="13" t="str">
        <x:v>Guerre</x:v>
      </x:c>
      <x:c r="D3198" s="13" t="str">
        <x:v>V5 Territoires des cinq mondes</x:v>
      </x:c>
      <x:c r="E3198" s="13" t="str">
        <x:v>Lire Guerre</x:v>
      </x:c>
      <x:c r="F3198" s="13" t="str">
        <x:v>Extension V5</x:v>
      </x:c>
      <x:c r="G3198" s="15" t="n">
        <x:v>16</x:v>
      </x:c>
      <x:c r="H3198" s="15" t="n">
        <x:v>115</x:v>
      </x:c>
    </x:row>
    <x:row r="3199" ht="52" customHeight="1">
      <x:c r="A3199" s="13" t="str">
        <x:v>W5-P06-Z15</x:v>
      </x:c>
      <x:c r="B3199" s="13" t="str">
        <x:v>Relais des Images Retardées</x:v>
      </x:c>
      <x:c r="C3199" s="13" t="str">
        <x:v>Guerre</x:v>
      </x:c>
      <x:c r="D3199" s="13" t="str">
        <x:v>V5 Territoires des cinq mondes</x:v>
      </x:c>
      <x:c r="E3199" s="13" t="str">
        <x:v>Lire Guerre</x:v>
      </x:c>
      <x:c r="F3199" s="13" t="str">
        <x:v>Extension V5</x:v>
      </x:c>
      <x:c r="G3199" s="15" t="n">
        <x:v>16</x:v>
      </x:c>
      <x:c r="H3199" s="15" t="n">
        <x:v>116</x:v>
      </x:c>
    </x:row>
    <x:row r="3200" ht="52" customHeight="1">
      <x:c r="A3200" s="13" t="str">
        <x:v>W5-P06-Z16</x:v>
      </x:c>
      <x:c r="B3200" s="13" t="str">
        <x:v>Réserve de l’Énergie Comptée</x:v>
      </x:c>
      <x:c r="C3200" s="13" t="str">
        <x:v>Guerre</x:v>
      </x:c>
      <x:c r="D3200" s="13" t="str">
        <x:v>V5 Territoires des cinq mondes</x:v>
      </x:c>
      <x:c r="E3200" s="13" t="str">
        <x:v>Lire Guerre</x:v>
      </x:c>
      <x:c r="F3200" s="13" t="str">
        <x:v>Extension V5</x:v>
      </x:c>
      <x:c r="G3200" s="15" t="n">
        <x:v>16</x:v>
      </x:c>
      <x:c r="H3200" s="15" t="n">
        <x:v>117</x:v>
      </x:c>
    </x:row>
    <x:row r="3201" ht="52" customHeight="1">
      <x:c r="A3201" s="13" t="str">
        <x:v>W5-P06-Z17</x:v>
      </x:c>
      <x:c r="B3201" s="13" t="str">
        <x:v>Carrefour des Trois Sas</x:v>
      </x:c>
      <x:c r="C3201" s="13" t="str">
        <x:v>Guerre</x:v>
      </x:c>
      <x:c r="D3201" s="13" t="str">
        <x:v>V5 Territoires des cinq mondes</x:v>
      </x:c>
      <x:c r="E3201" s="13" t="str">
        <x:v>Lire Guerre</x:v>
      </x:c>
      <x:c r="F3201" s="13" t="str">
        <x:v>Extension V5</x:v>
      </x:c>
      <x:c r="G3201" s="15" t="n">
        <x:v>16</x:v>
      </x:c>
      <x:c r="H3201" s="15" t="n">
        <x:v>118</x:v>
      </x:c>
    </x:row>
    <x:row r="3202" ht="52" customHeight="1">
      <x:c r="A3202" s="13" t="str">
        <x:v>W5-P06-Z18</x:v>
      </x:c>
      <x:c r="B3202" s="13" t="str">
        <x:v>Baie du Retour Orbital</x:v>
      </x:c>
      <x:c r="C3202" s="13" t="str">
        <x:v>Guerre</x:v>
      </x:c>
      <x:c r="D3202" s="13" t="str">
        <x:v>V5 Territoires des cinq mondes</x:v>
      </x:c>
      <x:c r="E3202" s="13" t="str">
        <x:v>Lire Guerre</x:v>
      </x:c>
      <x:c r="F3202" s="13" t="str">
        <x:v>Extension V5</x:v>
      </x:c>
      <x:c r="G3202" s="15" t="n">
        <x:v>16</x:v>
      </x:c>
      <x:c r="H3202" s="15" t="n">
        <x:v>119</x:v>
      </x:c>
    </x:row>
    <x:row r="3203" ht="52" customHeight="1">
      <x:c r="A3203" s="13" t="str">
        <x:v>W5-P06-Z19</x:v>
      </x:c>
      <x:c r="B3203" s="13" t="str">
        <x:v>Amarrage des Coques Retenues</x:v>
      </x:c>
      <x:c r="C3203" s="13" t="str">
        <x:v>Guerre</x:v>
      </x:c>
      <x:c r="D3203" s="13" t="str">
        <x:v>V5 Territoires des cinq mondes</x:v>
      </x:c>
      <x:c r="E3203" s="13" t="str">
        <x:v>Lire Guerre</x:v>
      </x:c>
      <x:c r="F3203" s="13" t="str">
        <x:v>Extension V5</x:v>
      </x:c>
      <x:c r="G3203" s="15" t="n">
        <x:v>16</x:v>
      </x:c>
      <x:c r="H3203" s="15" t="n">
        <x:v>120</x:v>
      </x:c>
    </x:row>
    <x:row r="3204" ht="52" customHeight="1">
      <x:c r="A3204" s="13" t="str">
        <x:v>W5-P06-Z20</x:v>
      </x:c>
      <x:c r="B3204" s="13" t="str">
        <x:v>Prises de la Coque Froide</x:v>
      </x:c>
      <x:c r="C3204" s="13" t="str">
        <x:v>Guerre</x:v>
      </x:c>
      <x:c r="D3204" s="13" t="str">
        <x:v>V5 Territoires des cinq mondes</x:v>
      </x:c>
      <x:c r="E3204" s="13" t="str">
        <x:v>Lire Guerre</x:v>
      </x:c>
      <x:c r="F3204" s="13" t="str">
        <x:v>Extension V5</x:v>
      </x:c>
      <x:c r="G3204" s="15" t="n">
        <x:v>16</x:v>
      </x:c>
      <x:c r="H3204" s="15" t="n">
        <x:v>121</x:v>
      </x:c>
    </x:row>
    <x:row r="3205" ht="52" customHeight="1">
      <x:c r="A3205" s="13" t="str">
        <x:v>W5-P06-Z21</x:v>
      </x:c>
      <x:c r="B3205" s="13" t="str">
        <x:v>Soute des Marques Mélangées</x:v>
      </x:c>
      <x:c r="C3205" s="13" t="str">
        <x:v>Guerre</x:v>
      </x:c>
      <x:c r="D3205" s="13" t="str">
        <x:v>V5 Territoires des cinq mondes</x:v>
      </x:c>
      <x:c r="E3205" s="13" t="str">
        <x:v>Lire Guerre</x:v>
      </x:c>
      <x:c r="F3205" s="13" t="str">
        <x:v>Extension V5</x:v>
      </x:c>
      <x:c r="G3205" s="15" t="n">
        <x:v>16</x:v>
      </x:c>
      <x:c r="H3205" s="15" t="n">
        <x:v>122</x:v>
      </x:c>
    </x:row>
    <x:row r="3206" ht="52" customHeight="1">
      <x:c r="A3206" s="13" t="str">
        <x:v>W5-P06-Z22</x:v>
      </x:c>
      <x:c r="B3206" s="13" t="str">
        <x:v>Atelier des Amarres Reprises</x:v>
      </x:c>
      <x:c r="C3206" s="13" t="str">
        <x:v>Guerre</x:v>
      </x:c>
      <x:c r="D3206" s="13" t="str">
        <x:v>V5 Territoires des cinq mondes</x:v>
      </x:c>
      <x:c r="E3206" s="13" t="str">
        <x:v>Lire Guerre</x:v>
      </x:c>
      <x:c r="F3206" s="13" t="str">
        <x:v>Extension V5</x:v>
      </x:c>
      <x:c r="G3206" s="15" t="n">
        <x:v>16</x:v>
      </x:c>
      <x:c r="H3206" s="15" t="n">
        <x:v>123</x:v>
      </x:c>
    </x:row>
    <x:row r="3207" ht="52" customHeight="1">
      <x:c r="A3207" s="13" t="str">
        <x:v>W5-P06-Z23</x:v>
      </x:c>
      <x:c r="B3207" s="13" t="str">
        <x:v>Plateforme du Défi de Coque</x:v>
      </x:c>
      <x:c r="C3207" s="13" t="str">
        <x:v>Guerre</x:v>
      </x:c>
      <x:c r="D3207" s="13" t="str">
        <x:v>V5 Territoires des cinq mondes</x:v>
      </x:c>
      <x:c r="E3207" s="13" t="str">
        <x:v>Lire Guerre</x:v>
      </x:c>
      <x:c r="F3207" s="13" t="str">
        <x:v>Extension V5</x:v>
      </x:c>
      <x:c r="G3207" s="15" t="n">
        <x:v>16</x:v>
      </x:c>
      <x:c r="H3207" s="15" t="n">
        <x:v>124</x:v>
      </x:c>
    </x:row>
    <x:row r="3208" ht="52" customHeight="1">
      <x:c r="A3208" s="13" t="str">
        <x:v>W5-P06-Z24</x:v>
      </x:c>
      <x:c r="B3208" s="13" t="str">
        <x:v>Le Dernier Sas de La Veille</x:v>
      </x:c>
      <x:c r="C3208" s="13" t="str">
        <x:v>Guerre</x:v>
      </x:c>
      <x:c r="D3208" s="13" t="str">
        <x:v>V5 Territoires des cinq mondes</x:v>
      </x:c>
      <x:c r="E3208" s="13" t="str">
        <x:v>Lire Guerre</x:v>
      </x:c>
      <x:c r="F3208" s="13" t="str">
        <x:v>Extension V5</x:v>
      </x:c>
      <x:c r="G3208" s="15" t="n">
        <x:v>16</x:v>
      </x:c>
      <x:c r="H3208" s="15" t="n">
        <x:v>125</x:v>
      </x:c>
    </x:row>
    <x:row r="3209" ht="52" customHeight="1">
      <x:c r="A3209" s="13" t="str">
        <x:v>W5-P02-L01</x:v>
      </x:c>
      <x:c r="B3209" s="13" t="str">
        <x:v>Rampe de la Coque Basse ↔ Blocs des Trois Reflets</x:v>
      </x:c>
      <x:c r="C3209" s="13" t="str">
        <x:v>Guerre</x:v>
      </x:c>
      <x:c r="D3209" s="13" t="str">
        <x:v>V5 Passages des cinq mondes</x:v>
      </x:c>
      <x:c r="E3209" s="13" t="str">
        <x:v>Lire Guerre</x:v>
      </x:c>
      <x:c r="F3209" s="13" t="str">
        <x:v>Extension V5</x:v>
      </x:c>
      <x:c r="G3209" s="15" t="n">
        <x:v>14</x:v>
      </x:c>
      <x:c r="H3209" s="15" t="n">
        <x:v>6</x:v>
      </x:c>
    </x:row>
    <x:row r="3210" ht="52" customHeight="1">
      <x:c r="A3210" s="13" t="str">
        <x:v>W5-P02-L02</x:v>
      </x:c>
      <x:c r="B3210" s="13" t="str">
        <x:v>Blocs des Trois Reflets ↔ Arête de l’Éclat Court</x:v>
      </x:c>
      <x:c r="C3210" s="13" t="str">
        <x:v>Guerre</x:v>
      </x:c>
      <x:c r="D3210" s="13" t="str">
        <x:v>V5 Passages des cinq mondes</x:v>
      </x:c>
      <x:c r="E3210" s="13" t="str">
        <x:v>Lire Guerre</x:v>
      </x:c>
      <x:c r="F3210" s="13" t="str">
        <x:v>Extension V5</x:v>
      </x:c>
      <x:c r="G3210" s="15" t="n">
        <x:v>14</x:v>
      </x:c>
      <x:c r="H3210" s="15" t="n">
        <x:v>7</x:v>
      </x:c>
    </x:row>
    <x:row r="3211" ht="52" customHeight="1">
      <x:c r="A3211" s="13" t="str">
        <x:v>W5-P02-L03</x:v>
      </x:c>
      <x:c r="B3211" s="13" t="str">
        <x:v>Arête de l’Éclat Court ↔ Abri du Filtre Pâle</x:v>
      </x:c>
      <x:c r="C3211" s="13" t="str">
        <x:v>Guerre</x:v>
      </x:c>
      <x:c r="D3211" s="13" t="str">
        <x:v>V5 Passages des cinq mondes</x:v>
      </x:c>
      <x:c r="E3211" s="13" t="str">
        <x:v>Lire Guerre</x:v>
      </x:c>
      <x:c r="F3211" s="13" t="str">
        <x:v>Extension V5</x:v>
      </x:c>
      <x:c r="G3211" s="15" t="n">
        <x:v>14</x:v>
      </x:c>
      <x:c r="H3211" s="15" t="n">
        <x:v>8</x:v>
      </x:c>
    </x:row>
    <x:row r="3212" ht="52" customHeight="1">
      <x:c r="A3212" s="13" t="str">
        <x:v>W5-P02-L04</x:v>
      </x:c>
      <x:c r="B3212" s="13" t="str">
        <x:v>Abri du Filtre Pâle ↔ Dalle du Premier Défi</x:v>
      </x:c>
      <x:c r="C3212" s="13" t="str">
        <x:v>Guerre</x:v>
      </x:c>
      <x:c r="D3212" s="13" t="str">
        <x:v>V5 Passages des cinq mondes</x:v>
      </x:c>
      <x:c r="E3212" s="13" t="str">
        <x:v>Lire Guerre</x:v>
      </x:c>
      <x:c r="F3212" s="13" t="str">
        <x:v>Extension V5</x:v>
      </x:c>
      <x:c r="G3212" s="15" t="n">
        <x:v>14</x:v>
      </x:c>
      <x:c r="H3212" s="15" t="n">
        <x:v>9</x:v>
      </x:c>
    </x:row>
    <x:row r="3213" ht="52" customHeight="1">
      <x:c r="A3213" s="13" t="str">
        <x:v>W5-P02-L05</x:v>
      </x:c>
      <x:c r="B3213" s="13" t="str">
        <x:v>Dalle du Premier Défi ↔ Passage des Cendres Froides</x:v>
      </x:c>
      <x:c r="C3213" s="13" t="str">
        <x:v>Guerre</x:v>
      </x:c>
      <x:c r="D3213" s="13" t="str">
        <x:v>V5 Passages des cinq mondes</x:v>
      </x:c>
      <x:c r="E3213" s="13" t="str">
        <x:v>Lire Guerre</x:v>
      </x:c>
      <x:c r="F3213" s="13" t="str">
        <x:v>Extension V5</x:v>
      </x:c>
      <x:c r="G3213" s="15" t="n">
        <x:v>14</x:v>
      </x:c>
      <x:c r="H3213" s="15" t="n">
        <x:v>10</x:v>
      </x:c>
    </x:row>
    <x:row r="3214" ht="52" customHeight="1">
      <x:c r="A3214" s="13" t="str">
        <x:v>W5-P02-L06</x:v>
      </x:c>
      <x:c r="B3214" s="13" t="str">
        <x:v>Entrée du Bassin Sec ↔ Tunnel du Son Double</x:v>
      </x:c>
      <x:c r="C3214" s="13" t="str">
        <x:v>Guerre</x:v>
      </x:c>
      <x:c r="D3214" s="13" t="str">
        <x:v>V5 Passages des cinq mondes</x:v>
      </x:c>
      <x:c r="E3214" s="13" t="str">
        <x:v>Lire Guerre</x:v>
      </x:c>
      <x:c r="F3214" s="13" t="str">
        <x:v>Extension V5</x:v>
      </x:c>
      <x:c r="G3214" s="15" t="n">
        <x:v>14</x:v>
      </x:c>
      <x:c r="H3214" s="15" t="n">
        <x:v>11</x:v>
      </x:c>
    </x:row>
    <x:row r="3215" ht="52" customHeight="1">
      <x:c r="A3215" s="13" t="str">
        <x:v>W5-P02-L07</x:v>
      </x:c>
      <x:c r="B3215" s="13" t="str">
        <x:v>Tunnel du Son Double ↔ Balcon du Guetteur Lent</x:v>
      </x:c>
      <x:c r="C3215" s="13" t="str">
        <x:v>Guerre</x:v>
      </x:c>
      <x:c r="D3215" s="13" t="str">
        <x:v>V5 Passages des cinq mondes</x:v>
      </x:c>
      <x:c r="E3215" s="13" t="str">
        <x:v>Lire Guerre</x:v>
      </x:c>
      <x:c r="F3215" s="13" t="str">
        <x:v>Extension V5</x:v>
      </x:c>
      <x:c r="G3215" s="15" t="n">
        <x:v>14</x:v>
      </x:c>
      <x:c r="H3215" s="15" t="n">
        <x:v>12</x:v>
      </x:c>
    </x:row>
    <x:row r="3216" ht="52" customHeight="1">
      <x:c r="A3216" s="13" t="str">
        <x:v>W5-P02-L08</x:v>
      </x:c>
      <x:c r="B3216" s="13" t="str">
        <x:v>Balcon du Guetteur Lent ↔ Puits des Charges Sèches</x:v>
      </x:c>
      <x:c r="C3216" s="13" t="str">
        <x:v>Guerre</x:v>
      </x:c>
      <x:c r="D3216" s="13" t="str">
        <x:v>V5 Passages des cinq mondes</x:v>
      </x:c>
      <x:c r="E3216" s="13" t="str">
        <x:v>Lire Guerre</x:v>
      </x:c>
      <x:c r="F3216" s="13" t="str">
        <x:v>Extension V5</x:v>
      </x:c>
      <x:c r="G3216" s="15" t="n">
        <x:v>14</x:v>
      </x:c>
      <x:c r="H3216" s="15" t="n">
        <x:v>13</x:v>
      </x:c>
    </x:row>
    <x:row r="3217" ht="52" customHeight="1">
      <x:c r="A3217" s="13" t="str">
        <x:v>W5-P02-L09</x:v>
      </x:c>
      <x:c r="B3217" s="13" t="str">
        <x:v>Puits des Charges Sèches ↔ Dent de la Lance Rouge</x:v>
      </x:c>
      <x:c r="C3217" s="13" t="str">
        <x:v>Guerre</x:v>
      </x:c>
      <x:c r="D3217" s="13" t="str">
        <x:v>V5 Passages des cinq mondes</x:v>
      </x:c>
      <x:c r="E3217" s="13" t="str">
        <x:v>Lire Guerre</x:v>
      </x:c>
      <x:c r="F3217" s="13" t="str">
        <x:v>Extension V5</x:v>
      </x:c>
      <x:c r="G3217" s="15" t="n">
        <x:v>14</x:v>
      </x:c>
      <x:c r="H3217" s="15" t="n">
        <x:v>14</x:v>
      </x:c>
    </x:row>
    <x:row r="3218" ht="52" customHeight="1">
      <x:c r="A3218" s="13" t="str">
        <x:v>W5-P02-L10</x:v>
      </x:c>
      <x:c r="B3218" s="13" t="str">
        <x:v>Dent de la Lance Rouge ↔ Coude de la Poursuite</x:v>
      </x:c>
      <x:c r="C3218" s="13" t="str">
        <x:v>Guerre</x:v>
      </x:c>
      <x:c r="D3218" s="13" t="str">
        <x:v>V5 Passages des cinq mondes</x:v>
      </x:c>
      <x:c r="E3218" s="13" t="str">
        <x:v>Lire Guerre</x:v>
      </x:c>
      <x:c r="F3218" s="13" t="str">
        <x:v>Extension V5</x:v>
      </x:c>
      <x:c r="G3218" s="15" t="n">
        <x:v>14</x:v>
      </x:c>
      <x:c r="H3218" s="15" t="n">
        <x:v>15</x:v>
      </x:c>
    </x:row>
    <x:row r="3219" ht="52" customHeight="1">
      <x:c r="A3219" s="13" t="str">
        <x:v>W5-P02-L11</x:v>
      </x:c>
      <x:c r="B3219" s="13" t="str">
        <x:v>La Pierre de Cuirasse ↔ Fosse des Deux Issues</x:v>
      </x:c>
      <x:c r="C3219" s="13" t="str">
        <x:v>Guerre</x:v>
      </x:c>
      <x:c r="D3219" s="13" t="str">
        <x:v>V5 Passages des cinq mondes</x:v>
      </x:c>
      <x:c r="E3219" s="13" t="str">
        <x:v>Lire Guerre</x:v>
      </x:c>
      <x:c r="F3219" s="13" t="str">
        <x:v>Extension V5</x:v>
      </x:c>
      <x:c r="G3219" s="15" t="n">
        <x:v>14</x:v>
      </x:c>
      <x:c r="H3219" s="15" t="n">
        <x:v>16</x:v>
      </x:c>
    </x:row>
    <x:row r="3220" ht="52" customHeight="1">
      <x:c r="A3220" s="13" t="str">
        <x:v>W5-P02-L12</x:v>
      </x:c>
      <x:c r="B3220" s="13" t="str">
        <x:v>Fosse des Deux Issues ↔ Appui de la Cuirasse Fendue</x:v>
      </x:c>
      <x:c r="C3220" s="13" t="str">
        <x:v>Guerre</x:v>
      </x:c>
      <x:c r="D3220" s="13" t="str">
        <x:v>V5 Passages des cinq mondes</x:v>
      </x:c>
      <x:c r="E3220" s="13" t="str">
        <x:v>Lire Guerre</x:v>
      </x:c>
      <x:c r="F3220" s="13" t="str">
        <x:v>Extension V5</x:v>
      </x:c>
      <x:c r="G3220" s="15" t="n">
        <x:v>14</x:v>
      </x:c>
      <x:c r="H3220" s="15" t="n">
        <x:v>17</x:v>
      </x:c>
    </x:row>
    <x:row r="3221" ht="52" customHeight="1">
      <x:c r="A3221" s="13" t="str">
        <x:v>W5-P02-L13</x:v>
      </x:c>
      <x:c r="B3221" s="13" t="str">
        <x:v>Appui de la Cuirasse Fendue ↔ Cache du Gardien Mobile</x:v>
      </x:c>
      <x:c r="C3221" s="13" t="str">
        <x:v>Guerre</x:v>
      </x:c>
      <x:c r="D3221" s="13" t="str">
        <x:v>V5 Passages des cinq mondes</x:v>
      </x:c>
      <x:c r="E3221" s="13" t="str">
        <x:v>Lire Guerre</x:v>
      </x:c>
      <x:c r="F3221" s="13" t="str">
        <x:v>Extension V5</x:v>
      </x:c>
      <x:c r="G3221" s="15" t="n">
        <x:v>14</x:v>
      </x:c>
      <x:c r="H3221" s="15" t="n">
        <x:v>18</x:v>
      </x:c>
    </x:row>
    <x:row r="3222" ht="52" customHeight="1">
      <x:c r="A3222" s="13" t="str">
        <x:v>W5-P02-L14</x:v>
      </x:c>
      <x:c r="B3222" s="13" t="str">
        <x:v>Cache du Gardien Mobile ↔ Couloir des Dents Courtes</x:v>
      </x:c>
      <x:c r="C3222" s="13" t="str">
        <x:v>Guerre</x:v>
      </x:c>
      <x:c r="D3222" s="13" t="str">
        <x:v>V5 Passages des cinq mondes</x:v>
      </x:c>
      <x:c r="E3222" s="13" t="str">
        <x:v>Lire Guerre</x:v>
      </x:c>
      <x:c r="F3222" s="13" t="str">
        <x:v>Extension V5</x:v>
      </x:c>
      <x:c r="G3222" s="15" t="n">
        <x:v>14</x:v>
      </x:c>
      <x:c r="H3222" s="15" t="n">
        <x:v>19</x:v>
      </x:c>
    </x:row>
    <x:row r="3223" ht="52" customHeight="1">
      <x:c r="A3223" s="13" t="str">
        <x:v>W5-P02-L15</x:v>
      </x:c>
      <x:c r="B3223" s="13" t="str">
        <x:v>Couloir des Dents Courtes ↔ Dalle du Trophée Incertain</x:v>
      </x:c>
      <x:c r="C3223" s="13" t="str">
        <x:v>Guerre</x:v>
      </x:c>
      <x:c r="D3223" s="13" t="str">
        <x:v>V5 Passages des cinq mondes</x:v>
      </x:c>
      <x:c r="E3223" s="13" t="str">
        <x:v>Lire Guerre</x:v>
      </x:c>
      <x:c r="F3223" s="13" t="str">
        <x:v>Extension V5</x:v>
      </x:c>
      <x:c r="G3223" s="15" t="n">
        <x:v>14</x:v>
      </x:c>
      <x:c r="H3223" s="15" t="n">
        <x:v>20</x:v>
      </x:c>
    </x:row>
    <x:row r="3224" ht="52" customHeight="1">
      <x:c r="A3224" s="13" t="str">
        <x:v>W5-P02-L16</x:v>
      </x:c>
      <x:c r="B3224" s="13" t="str">
        <x:v>Relais de la Première Coque ↔ Cour du Panneau Enseveli</x:v>
      </x:c>
      <x:c r="C3224" s="13" t="str">
        <x:v>Guerre</x:v>
      </x:c>
      <x:c r="D3224" s="13" t="str">
        <x:v>V5 Passages des cinq mondes</x:v>
      </x:c>
      <x:c r="E3224" s="13" t="str">
        <x:v>Lire Guerre</x:v>
      </x:c>
      <x:c r="F3224" s="13" t="str">
        <x:v>Extension V5</x:v>
      </x:c>
      <x:c r="G3224" s="15" t="n">
        <x:v>14</x:v>
      </x:c>
      <x:c r="H3224" s="15" t="n">
        <x:v>21</x:v>
      </x:c>
    </x:row>
    <x:row r="3225" ht="52" customHeight="1">
      <x:c r="A3225" s="13" t="str">
        <x:v>W5-P02-L17</x:v>
      </x:c>
      <x:c r="B3225" s="13" t="str">
        <x:v>Cour du Panneau Enseveli ↔ Toit de la Fausse Balise</x:v>
      </x:c>
      <x:c r="C3225" s="13" t="str">
        <x:v>Guerre</x:v>
      </x:c>
      <x:c r="D3225" s="13" t="str">
        <x:v>V5 Passages des cinq mondes</x:v>
      </x:c>
      <x:c r="E3225" s="13" t="str">
        <x:v>Lire Guerre</x:v>
      </x:c>
      <x:c r="F3225" s="13" t="str">
        <x:v>Extension V5</x:v>
      </x:c>
      <x:c r="G3225" s="15" t="n">
        <x:v>14</x:v>
      </x:c>
      <x:c r="H3225" s="15" t="n">
        <x:v>22</x:v>
      </x:c>
    </x:row>
    <x:row r="3226" ht="52" customHeight="1">
      <x:c r="A3226" s="13" t="str">
        <x:v>W5-P02-L18</x:v>
      </x:c>
      <x:c r="B3226" s="13" t="str">
        <x:v>Toit de la Fausse Balise ↔ Soute de la Halte Courte</x:v>
      </x:c>
      <x:c r="C3226" s="13" t="str">
        <x:v>Guerre</x:v>
      </x:c>
      <x:c r="D3226" s="13" t="str">
        <x:v>V5 Passages des cinq mondes</x:v>
      </x:c>
      <x:c r="E3226" s="13" t="str">
        <x:v>Lire Guerre</x:v>
      </x:c>
      <x:c r="F3226" s="13" t="str">
        <x:v>Extension V5</x:v>
      </x:c>
      <x:c r="G3226" s="15" t="n">
        <x:v>14</x:v>
      </x:c>
      <x:c r="H3226" s="15" t="n">
        <x:v>23</x:v>
      </x:c>
    </x:row>
    <x:row r="3227" ht="52" customHeight="1">
      <x:c r="A3227" s="13" t="str">
        <x:v>W5-P02-L19</x:v>
      </x:c>
      <x:c r="B3227" s="13" t="str">
        <x:v>Soute de la Halte Courte ↔ Rampe du Dernier Duel</x:v>
      </x:c>
      <x:c r="C3227" s="13" t="str">
        <x:v>Guerre</x:v>
      </x:c>
      <x:c r="D3227" s="13" t="str">
        <x:v>V5 Passages des cinq mondes</x:v>
      </x:c>
      <x:c r="E3227" s="13" t="str">
        <x:v>Lire Guerre</x:v>
      </x:c>
      <x:c r="F3227" s="13" t="str">
        <x:v>Extension V5</x:v>
      </x:c>
      <x:c r="G3227" s="15" t="n">
        <x:v>14</x:v>
      </x:c>
      <x:c r="H3227" s="15" t="n">
        <x:v>24</x:v>
      </x:c>
    </x:row>
    <x:row r="3228" ht="52" customHeight="1">
      <x:c r="A3228" s="13" t="str">
        <x:v>W5-P02-L20</x:v>
      </x:c>
      <x:c r="B3228" s="13" t="str">
        <x:v>Rampe du Dernier Duel ↔ Fenêtre du Retour Rouge</x:v>
      </x:c>
      <x:c r="C3228" s="13" t="str">
        <x:v>Guerre</x:v>
      </x:c>
      <x:c r="D3228" s="13" t="str">
        <x:v>V5 Passages des cinq mondes</x:v>
      </x:c>
      <x:c r="E3228" s="13" t="str">
        <x:v>Lire Guerre</x:v>
      </x:c>
      <x:c r="F3228" s="13" t="str">
        <x:v>Extension V5</x:v>
      </x:c>
      <x:c r="G3228" s="15" t="n">
        <x:v>14</x:v>
      </x:c>
      <x:c r="H3228" s="15" t="n">
        <x:v>25</x:v>
      </x:c>
    </x:row>
    <x:row r="3229" ht="52" customHeight="1">
      <x:c r="A3229" s="13" t="str">
        <x:v>W5-P02-L21</x:v>
      </x:c>
      <x:c r="B3229" s="13" t="str">
        <x:v>Rampe de la Coque Basse ↔ Entrée du Bassin Sec</x:v>
      </x:c>
      <x:c r="C3229" s="13" t="str">
        <x:v>Guerre</x:v>
      </x:c>
      <x:c r="D3229" s="13" t="str">
        <x:v>V5 Passages des cinq mondes</x:v>
      </x:c>
      <x:c r="E3229" s="13" t="str">
        <x:v>Lire Guerre</x:v>
      </x:c>
      <x:c r="F3229" s="13" t="str">
        <x:v>Extension V5</x:v>
      </x:c>
      <x:c r="G3229" s="15" t="n">
        <x:v>14</x:v>
      </x:c>
      <x:c r="H3229" s="15" t="n">
        <x:v>26</x:v>
      </x:c>
    </x:row>
    <x:row r="3230" ht="52" customHeight="1">
      <x:c r="A3230" s="13" t="str">
        <x:v>W5-P02-L22</x:v>
      </x:c>
      <x:c r="B3230" s="13" t="str">
        <x:v>Blocs des Trois Reflets ↔ Tunnel du Son Double</x:v>
      </x:c>
      <x:c r="C3230" s="13" t="str">
        <x:v>Guerre</x:v>
      </x:c>
      <x:c r="D3230" s="13" t="str">
        <x:v>V5 Passages des cinq mondes</x:v>
      </x:c>
      <x:c r="E3230" s="13" t="str">
        <x:v>Lire Guerre</x:v>
      </x:c>
      <x:c r="F3230" s="13" t="str">
        <x:v>Extension V5</x:v>
      </x:c>
      <x:c r="G3230" s="15" t="n">
        <x:v>14</x:v>
      </x:c>
      <x:c r="H3230" s="15" t="n">
        <x:v>27</x:v>
      </x:c>
    </x:row>
    <x:row r="3231" ht="52" customHeight="1">
      <x:c r="A3231" s="13" t="str">
        <x:v>W5-P02-L23</x:v>
      </x:c>
      <x:c r="B3231" s="13" t="str">
        <x:v>Arête de l’Éclat Court ↔ Balcon du Guetteur Lent</x:v>
      </x:c>
      <x:c r="C3231" s="13" t="str">
        <x:v>Guerre</x:v>
      </x:c>
      <x:c r="D3231" s="13" t="str">
        <x:v>V5 Passages des cinq mondes</x:v>
      </x:c>
      <x:c r="E3231" s="13" t="str">
        <x:v>Lire Guerre</x:v>
      </x:c>
      <x:c r="F3231" s="13" t="str">
        <x:v>Extension V5</x:v>
      </x:c>
      <x:c r="G3231" s="15" t="n">
        <x:v>14</x:v>
      </x:c>
      <x:c r="H3231" s="15" t="n">
        <x:v>28</x:v>
      </x:c>
    </x:row>
    <x:row r="3232" ht="52" customHeight="1">
      <x:c r="A3232" s="13" t="str">
        <x:v>W5-P02-L24</x:v>
      </x:c>
      <x:c r="B3232" s="13" t="str">
        <x:v>Abri du Filtre Pâle ↔ Puits des Charges Sèches</x:v>
      </x:c>
      <x:c r="C3232" s="13" t="str">
        <x:v>Guerre</x:v>
      </x:c>
      <x:c r="D3232" s="13" t="str">
        <x:v>V5 Passages des cinq mondes</x:v>
      </x:c>
      <x:c r="E3232" s="13" t="str">
        <x:v>Lire Guerre</x:v>
      </x:c>
      <x:c r="F3232" s="13" t="str">
        <x:v>Extension V5</x:v>
      </x:c>
      <x:c r="G3232" s="15" t="n">
        <x:v>14</x:v>
      </x:c>
      <x:c r="H3232" s="15" t="n">
        <x:v>29</x:v>
      </x:c>
    </x:row>
    <x:row r="3233" ht="52" customHeight="1">
      <x:c r="A3233" s="13" t="str">
        <x:v>W5-P02-L25</x:v>
      </x:c>
      <x:c r="B3233" s="13" t="str">
        <x:v>Dalle du Premier Défi ↔ Dent de la Lance Rouge</x:v>
      </x:c>
      <x:c r="C3233" s="13" t="str">
        <x:v>Guerre</x:v>
      </x:c>
      <x:c r="D3233" s="13" t="str">
        <x:v>V5 Passages des cinq mondes</x:v>
      </x:c>
      <x:c r="E3233" s="13" t="str">
        <x:v>Lire Guerre</x:v>
      </x:c>
      <x:c r="F3233" s="13" t="str">
        <x:v>Extension V5</x:v>
      </x:c>
      <x:c r="G3233" s="15" t="n">
        <x:v>14</x:v>
      </x:c>
      <x:c r="H3233" s="15" t="n">
        <x:v>30</x:v>
      </x:c>
    </x:row>
    <x:row r="3234" ht="52" customHeight="1">
      <x:c r="A3234" s="13" t="str">
        <x:v>W5-P02-L26</x:v>
      </x:c>
      <x:c r="B3234" s="13" t="str">
        <x:v>Passage des Cendres Froides ↔ Coude de la Poursuite</x:v>
      </x:c>
      <x:c r="C3234" s="13" t="str">
        <x:v>Guerre</x:v>
      </x:c>
      <x:c r="D3234" s="13" t="str">
        <x:v>V5 Passages des cinq mondes</x:v>
      </x:c>
      <x:c r="E3234" s="13" t="str">
        <x:v>Lire Guerre</x:v>
      </x:c>
      <x:c r="F3234" s="13" t="str">
        <x:v>Extension V5</x:v>
      </x:c>
      <x:c r="G3234" s="15" t="n">
        <x:v>14</x:v>
      </x:c>
      <x:c r="H3234" s="15" t="n">
        <x:v>31</x:v>
      </x:c>
    </x:row>
    <x:row r="3235" ht="52" customHeight="1">
      <x:c r="A3235" s="13" t="str">
        <x:v>W5-P02-L27</x:v>
      </x:c>
      <x:c r="B3235" s="13" t="str">
        <x:v>Entrée du Bassin Sec ↔ La Pierre de Cuirasse</x:v>
      </x:c>
      <x:c r="C3235" s="13" t="str">
        <x:v>Guerre</x:v>
      </x:c>
      <x:c r="D3235" s="13" t="str">
        <x:v>V5 Passages des cinq mondes</x:v>
      </x:c>
      <x:c r="E3235" s="13" t="str">
        <x:v>Lire Guerre</x:v>
      </x:c>
      <x:c r="F3235" s="13" t="str">
        <x:v>Extension V5</x:v>
      </x:c>
      <x:c r="G3235" s="15" t="n">
        <x:v>14</x:v>
      </x:c>
      <x:c r="H3235" s="15" t="n">
        <x:v>32</x:v>
      </x:c>
    </x:row>
    <x:row r="3236" ht="52" customHeight="1">
      <x:c r="A3236" s="13" t="str">
        <x:v>W5-P02-L28</x:v>
      </x:c>
      <x:c r="B3236" s="13" t="str">
        <x:v>Tunnel du Son Double ↔ Fosse des Deux Issues</x:v>
      </x:c>
      <x:c r="C3236" s="13" t="str">
        <x:v>Guerre</x:v>
      </x:c>
      <x:c r="D3236" s="13" t="str">
        <x:v>V5 Passages des cinq mondes</x:v>
      </x:c>
      <x:c r="E3236" s="13" t="str">
        <x:v>Lire Guerre</x:v>
      </x:c>
      <x:c r="F3236" s="13" t="str">
        <x:v>Extension V5</x:v>
      </x:c>
      <x:c r="G3236" s="15" t="n">
        <x:v>14</x:v>
      </x:c>
      <x:c r="H3236" s="15" t="n">
        <x:v>33</x:v>
      </x:c>
    </x:row>
    <x:row r="3237" ht="52" customHeight="1">
      <x:c r="A3237" s="13" t="str">
        <x:v>W5-P02-L29</x:v>
      </x:c>
      <x:c r="B3237" s="13" t="str">
        <x:v>Balcon du Guetteur Lent ↔ Appui de la Cuirasse Fendue</x:v>
      </x:c>
      <x:c r="C3237" s="13" t="str">
        <x:v>Guerre</x:v>
      </x:c>
      <x:c r="D3237" s="13" t="str">
        <x:v>V5 Passages des cinq mondes</x:v>
      </x:c>
      <x:c r="E3237" s="13" t="str">
        <x:v>Lire Guerre</x:v>
      </x:c>
      <x:c r="F3237" s="13" t="str">
        <x:v>Extension V5</x:v>
      </x:c>
      <x:c r="G3237" s="15" t="n">
        <x:v>14</x:v>
      </x:c>
      <x:c r="H3237" s="15" t="n">
        <x:v>34</x:v>
      </x:c>
    </x:row>
    <x:row r="3238" ht="52" customHeight="1">
      <x:c r="A3238" s="13" t="str">
        <x:v>W5-P02-L30</x:v>
      </x:c>
      <x:c r="B3238" s="13" t="str">
        <x:v>Puits des Charges Sèches ↔ Cache du Gardien Mobile</x:v>
      </x:c>
      <x:c r="C3238" s="13" t="str">
        <x:v>Guerre</x:v>
      </x:c>
      <x:c r="D3238" s="13" t="str">
        <x:v>V5 Passages des cinq mondes</x:v>
      </x:c>
      <x:c r="E3238" s="13" t="str">
        <x:v>Lire Guerre</x:v>
      </x:c>
      <x:c r="F3238" s="13" t="str">
        <x:v>Extension V5</x:v>
      </x:c>
      <x:c r="G3238" s="15" t="n">
        <x:v>14</x:v>
      </x:c>
      <x:c r="H3238" s="15" t="n">
        <x:v>35</x:v>
      </x:c>
    </x:row>
    <x:row r="3239" ht="52" customHeight="1">
      <x:c r="A3239" s="13" t="str">
        <x:v>W5-P02-L31</x:v>
      </x:c>
      <x:c r="B3239" s="13" t="str">
        <x:v>Dent de la Lance Rouge ↔ Couloir des Dents Courtes</x:v>
      </x:c>
      <x:c r="C3239" s="13" t="str">
        <x:v>Guerre</x:v>
      </x:c>
      <x:c r="D3239" s="13" t="str">
        <x:v>V5 Passages des cinq mondes</x:v>
      </x:c>
      <x:c r="E3239" s="13" t="str">
        <x:v>Lire Guerre</x:v>
      </x:c>
      <x:c r="F3239" s="13" t="str">
        <x:v>Extension V5</x:v>
      </x:c>
      <x:c r="G3239" s="15" t="n">
        <x:v>14</x:v>
      </x:c>
      <x:c r="H3239" s="15" t="n">
        <x:v>36</x:v>
      </x:c>
    </x:row>
    <x:row r="3240" ht="52" customHeight="1">
      <x:c r="A3240" s="13" t="str">
        <x:v>W5-P02-L32</x:v>
      </x:c>
      <x:c r="B3240" s="13" t="str">
        <x:v>Coude de la Poursuite ↔ Dalle du Trophée Incertain</x:v>
      </x:c>
      <x:c r="C3240" s="13" t="str">
        <x:v>Guerre</x:v>
      </x:c>
      <x:c r="D3240" s="13" t="str">
        <x:v>V5 Passages des cinq mondes</x:v>
      </x:c>
      <x:c r="E3240" s="13" t="str">
        <x:v>Lire Guerre</x:v>
      </x:c>
      <x:c r="F3240" s="13" t="str">
        <x:v>Extension V5</x:v>
      </x:c>
      <x:c r="G3240" s="15" t="n">
        <x:v>14</x:v>
      </x:c>
      <x:c r="H3240" s="15" t="n">
        <x:v>37</x:v>
      </x:c>
    </x:row>
    <x:row r="3241" ht="52" customHeight="1">
      <x:c r="A3241" s="13" t="str">
        <x:v>W5-P02-L33</x:v>
      </x:c>
      <x:c r="B3241" s="13" t="str">
        <x:v>La Pierre de Cuirasse ↔ Relais de la Première Coque</x:v>
      </x:c>
      <x:c r="C3241" s="13" t="str">
        <x:v>Guerre</x:v>
      </x:c>
      <x:c r="D3241" s="13" t="str">
        <x:v>V5 Passages des cinq mondes</x:v>
      </x:c>
      <x:c r="E3241" s="13" t="str">
        <x:v>Lire Guerre</x:v>
      </x:c>
      <x:c r="F3241" s="13" t="str">
        <x:v>Extension V5</x:v>
      </x:c>
      <x:c r="G3241" s="15" t="n">
        <x:v>14</x:v>
      </x:c>
      <x:c r="H3241" s="15" t="n">
        <x:v>38</x:v>
      </x:c>
    </x:row>
    <x:row r="3242" ht="52" customHeight="1">
      <x:c r="A3242" s="13" t="str">
        <x:v>W5-P02-L34</x:v>
      </x:c>
      <x:c r="B3242" s="13" t="str">
        <x:v>Fosse des Deux Issues ↔ Cour du Panneau Enseveli</x:v>
      </x:c>
      <x:c r="C3242" s="13" t="str">
        <x:v>Guerre</x:v>
      </x:c>
      <x:c r="D3242" s="13" t="str">
        <x:v>V5 Passages des cinq mondes</x:v>
      </x:c>
      <x:c r="E3242" s="13" t="str">
        <x:v>Lire Guerre</x:v>
      </x:c>
      <x:c r="F3242" s="13" t="str">
        <x:v>Extension V5</x:v>
      </x:c>
      <x:c r="G3242" s="15" t="n">
        <x:v>14</x:v>
      </x:c>
      <x:c r="H3242" s="15" t="n">
        <x:v>39</x:v>
      </x:c>
    </x:row>
    <x:row r="3243" ht="52" customHeight="1">
      <x:c r="A3243" s="13" t="str">
        <x:v>W5-P02-L35</x:v>
      </x:c>
      <x:c r="B3243" s="13" t="str">
        <x:v>Appui de la Cuirasse Fendue ↔ Toit de la Fausse Balise</x:v>
      </x:c>
      <x:c r="C3243" s="13" t="str">
        <x:v>Guerre</x:v>
      </x:c>
      <x:c r="D3243" s="13" t="str">
        <x:v>V5 Passages des cinq mondes</x:v>
      </x:c>
      <x:c r="E3243" s="13" t="str">
        <x:v>Lire Guerre</x:v>
      </x:c>
      <x:c r="F3243" s="13" t="str">
        <x:v>Extension V5</x:v>
      </x:c>
      <x:c r="G3243" s="15" t="n">
        <x:v>14</x:v>
      </x:c>
      <x:c r="H3243" s="15" t="n">
        <x:v>40</x:v>
      </x:c>
    </x:row>
    <x:row r="3244" ht="52" customHeight="1">
      <x:c r="A3244" s="13" t="str">
        <x:v>W5-P02-L36</x:v>
      </x:c>
      <x:c r="B3244" s="13" t="str">
        <x:v>Cache du Gardien Mobile ↔ Soute de la Halte Courte</x:v>
      </x:c>
      <x:c r="C3244" s="13" t="str">
        <x:v>Guerre</x:v>
      </x:c>
      <x:c r="D3244" s="13" t="str">
        <x:v>V5 Passages des cinq mondes</x:v>
      </x:c>
      <x:c r="E3244" s="13" t="str">
        <x:v>Lire Guerre</x:v>
      </x:c>
      <x:c r="F3244" s="13" t="str">
        <x:v>Extension V5</x:v>
      </x:c>
      <x:c r="G3244" s="15" t="n">
        <x:v>14</x:v>
      </x:c>
      <x:c r="H3244" s="15" t="n">
        <x:v>41</x:v>
      </x:c>
    </x:row>
    <x:row r="3245" ht="52" customHeight="1">
      <x:c r="A3245" s="13" t="str">
        <x:v>W5-P02-L37</x:v>
      </x:c>
      <x:c r="B3245" s="13" t="str">
        <x:v>Couloir des Dents Courtes ↔ Rampe du Dernier Duel</x:v>
      </x:c>
      <x:c r="C3245" s="13" t="str">
        <x:v>Guerre</x:v>
      </x:c>
      <x:c r="D3245" s="13" t="str">
        <x:v>V5 Passages des cinq mondes</x:v>
      </x:c>
      <x:c r="E3245" s="13" t="str">
        <x:v>Lire Guerre</x:v>
      </x:c>
      <x:c r="F3245" s="13" t="str">
        <x:v>Extension V5</x:v>
      </x:c>
      <x:c r="G3245" s="15" t="n">
        <x:v>14</x:v>
      </x:c>
      <x:c r="H3245" s="15" t="n">
        <x:v>42</x:v>
      </x:c>
    </x:row>
    <x:row r="3246" ht="52" customHeight="1">
      <x:c r="A3246" s="13" t="str">
        <x:v>W5-P02-L38</x:v>
      </x:c>
      <x:c r="B3246" s="13" t="str">
        <x:v>Dalle du Trophée Incertain ↔ Fenêtre du Retour Rouge</x:v>
      </x:c>
      <x:c r="C3246" s="13" t="str">
        <x:v>Guerre</x:v>
      </x:c>
      <x:c r="D3246" s="13" t="str">
        <x:v>V5 Passages des cinq mondes</x:v>
      </x:c>
      <x:c r="E3246" s="13" t="str">
        <x:v>Lire Guerre</x:v>
      </x:c>
      <x:c r="F3246" s="13" t="str">
        <x:v>Extension V5</x:v>
      </x:c>
      <x:c r="G3246" s="15" t="n">
        <x:v>14</x:v>
      </x:c>
      <x:c r="H3246" s="15" t="n">
        <x:v>43</x:v>
      </x:c>
    </x:row>
    <x:row r="3247" ht="52" customHeight="1">
      <x:c r="A3247" s="13" t="str">
        <x:v>W5-P02-L39</x:v>
      </x:c>
      <x:c r="B3247" s="13" t="str">
        <x:v>Rampe de la Coque Basse ↔ Tunnel du Son Double</x:v>
      </x:c>
      <x:c r="C3247" s="13" t="str">
        <x:v>Guerre</x:v>
      </x:c>
      <x:c r="D3247" s="13" t="str">
        <x:v>V5 Passages des cinq mondes</x:v>
      </x:c>
      <x:c r="E3247" s="13" t="str">
        <x:v>Lire Guerre</x:v>
      </x:c>
      <x:c r="F3247" s="13" t="str">
        <x:v>Extension V5</x:v>
      </x:c>
      <x:c r="G3247" s="15" t="n">
        <x:v>14</x:v>
      </x:c>
      <x:c r="H3247" s="15" t="n">
        <x:v>44</x:v>
      </x:c>
    </x:row>
    <x:row r="3248" ht="52" customHeight="1">
      <x:c r="A3248" s="13" t="str">
        <x:v>W5-P02-L40</x:v>
      </x:c>
      <x:c r="B3248" s="13" t="str">
        <x:v>Dalle du Premier Défi ↔ Coude de la Poursuite</x:v>
      </x:c>
      <x:c r="C3248" s="13" t="str">
        <x:v>Guerre</x:v>
      </x:c>
      <x:c r="D3248" s="13" t="str">
        <x:v>V5 Passages des cinq mondes</x:v>
      </x:c>
      <x:c r="E3248" s="13" t="str">
        <x:v>Lire Guerre</x:v>
      </x:c>
      <x:c r="F3248" s="13" t="str">
        <x:v>Extension V5</x:v>
      </x:c>
      <x:c r="G3248" s="15" t="n">
        <x:v>14</x:v>
      </x:c>
      <x:c r="H3248" s="15" t="n">
        <x:v>45</x:v>
      </x:c>
    </x:row>
    <x:row r="3249" ht="52" customHeight="1">
      <x:c r="A3249" s="13" t="str">
        <x:v>W5-P02-L41</x:v>
      </x:c>
      <x:c r="B3249" s="13" t="str">
        <x:v>Entrée du Bassin Sec ↔ Fosse des Deux Issues</x:v>
      </x:c>
      <x:c r="C3249" s="13" t="str">
        <x:v>Guerre</x:v>
      </x:c>
      <x:c r="D3249" s="13" t="str">
        <x:v>V5 Passages des cinq mondes</x:v>
      </x:c>
      <x:c r="E3249" s="13" t="str">
        <x:v>Lire Guerre</x:v>
      </x:c>
      <x:c r="F3249" s="13" t="str">
        <x:v>Extension V5</x:v>
      </x:c>
      <x:c r="G3249" s="15" t="n">
        <x:v>14</x:v>
      </x:c>
      <x:c r="H3249" s="15" t="n">
        <x:v>46</x:v>
      </x:c>
    </x:row>
    <x:row r="3250" ht="52" customHeight="1">
      <x:c r="A3250" s="13" t="str">
        <x:v>W5-P02-L42</x:v>
      </x:c>
      <x:c r="B3250" s="13" t="str">
        <x:v>Dent de la Lance Rouge ↔ Dalle du Trophée Incertain</x:v>
      </x:c>
      <x:c r="C3250" s="13" t="str">
        <x:v>Guerre</x:v>
      </x:c>
      <x:c r="D3250" s="13" t="str">
        <x:v>V5 Passages des cinq mondes</x:v>
      </x:c>
      <x:c r="E3250" s="13" t="str">
        <x:v>Lire Guerre</x:v>
      </x:c>
      <x:c r="F3250" s="13" t="str">
        <x:v>Extension V5</x:v>
      </x:c>
      <x:c r="G3250" s="15" t="n">
        <x:v>14</x:v>
      </x:c>
      <x:c r="H3250" s="15" t="n">
        <x:v>47</x:v>
      </x:c>
    </x:row>
    <x:row r="3251" ht="52" customHeight="1">
      <x:c r="A3251" s="13" t="str">
        <x:v>W5-P02-L43</x:v>
      </x:c>
      <x:c r="B3251" s="13" t="str">
        <x:v>La Pierre de Cuirasse ↔ Cour du Panneau Enseveli</x:v>
      </x:c>
      <x:c r="C3251" s="13" t="str">
        <x:v>Guerre</x:v>
      </x:c>
      <x:c r="D3251" s="13" t="str">
        <x:v>V5 Passages des cinq mondes</x:v>
      </x:c>
      <x:c r="E3251" s="13" t="str">
        <x:v>Lire Guerre</x:v>
      </x:c>
      <x:c r="F3251" s="13" t="str">
        <x:v>Extension V5</x:v>
      </x:c>
      <x:c r="G3251" s="15" t="n">
        <x:v>14</x:v>
      </x:c>
      <x:c r="H3251" s="15" t="n">
        <x:v>48</x:v>
      </x:c>
    </x:row>
    <x:row r="3252" ht="52" customHeight="1">
      <x:c r="A3252" s="13" t="str">
        <x:v>W5-P02-L44</x:v>
      </x:c>
      <x:c r="B3252" s="13" t="str">
        <x:v>Couloir des Dents Courtes ↔ Fenêtre du Retour Rouge</x:v>
      </x:c>
      <x:c r="C3252" s="13" t="str">
        <x:v>Guerre</x:v>
      </x:c>
      <x:c r="D3252" s="13" t="str">
        <x:v>V5 Passages des cinq mondes</x:v>
      </x:c>
      <x:c r="E3252" s="13" t="str">
        <x:v>Lire Guerre</x:v>
      </x:c>
      <x:c r="F3252" s="13" t="str">
        <x:v>Extension V5</x:v>
      </x:c>
      <x:c r="G3252" s="15" t="n">
        <x:v>14</x:v>
      </x:c>
      <x:c r="H3252" s="15" t="n">
        <x:v>49</x:v>
      </x:c>
    </x:row>
    <x:row r="3253" ht="52" customHeight="1">
      <x:c r="A3253" s="13" t="str">
        <x:v>W5-P02-L45</x:v>
      </x:c>
      <x:c r="B3253" s="13" t="str">
        <x:v>Arête de l’Éclat Court ↔ Puits des Charges Sèches</x:v>
      </x:c>
      <x:c r="C3253" s="13" t="str">
        <x:v>Guerre</x:v>
      </x:c>
      <x:c r="D3253" s="13" t="str">
        <x:v>V5 Passages des cinq mondes</x:v>
      </x:c>
      <x:c r="E3253" s="13" t="str">
        <x:v>Lire Guerre</x:v>
      </x:c>
      <x:c r="F3253" s="13" t="str">
        <x:v>Extension V5</x:v>
      </x:c>
      <x:c r="G3253" s="15" t="n">
        <x:v>14</x:v>
      </x:c>
      <x:c r="H3253" s="15" t="n">
        <x:v>50</x:v>
      </x:c>
    </x:row>
    <x:row r="3254" ht="52" customHeight="1">
      <x:c r="A3254" s="13" t="str">
        <x:v>W5-P02-L46</x:v>
      </x:c>
      <x:c r="B3254" s="13" t="str">
        <x:v>Appui de la Cuirasse Fendue ↔ Soute de la Halte Courte</x:v>
      </x:c>
      <x:c r="C3254" s="13" t="str">
        <x:v>Guerre</x:v>
      </x:c>
      <x:c r="D3254" s="13" t="str">
        <x:v>V5 Passages des cinq mondes</x:v>
      </x:c>
      <x:c r="E3254" s="13" t="str">
        <x:v>Lire Guerre</x:v>
      </x:c>
      <x:c r="F3254" s="13" t="str">
        <x:v>Extension V5</x:v>
      </x:c>
      <x:c r="G3254" s="15" t="n">
        <x:v>14</x:v>
      </x:c>
      <x:c r="H3254" s="15" t="n">
        <x:v>51</x:v>
      </x:c>
    </x:row>
    <x:row r="3255" ht="52" customHeight="1">
      <x:c r="A3255" s="13" t="str">
        <x:v>W5-P03-L01</x:v>
      </x:c>
      <x:c r="B3255" s="13" t="str">
        <x:v>Ruisseau des Premiers Pas ↔ Racine en Étrier</x:v>
      </x:c>
      <x:c r="C3255" s="13" t="str">
        <x:v>Guerre</x:v>
      </x:c>
      <x:c r="D3255" s="13" t="str">
        <x:v>V5 Passages des cinq mondes</x:v>
      </x:c>
      <x:c r="E3255" s="13" t="str">
        <x:v>Lire Guerre</x:v>
      </x:c>
      <x:c r="F3255" s="13" t="str">
        <x:v>Extension V5</x:v>
      </x:c>
      <x:c r="G3255" s="15" t="n">
        <x:v>14</x:v>
      </x:c>
      <x:c r="H3255" s="15" t="n">
        <x:v>52</x:v>
      </x:c>
    </x:row>
    <x:row r="3256" ht="52" customHeight="1">
      <x:c r="A3256" s="13" t="str">
        <x:v>W5-P03-L02</x:v>
      </x:c>
      <x:c r="B3256" s="13" t="str">
        <x:v>Racine en Étrier ↔ Plateforme de l’Œil Vert</x:v>
      </x:c>
      <x:c r="C3256" s="13" t="str">
        <x:v>Guerre</x:v>
      </x:c>
      <x:c r="D3256" s="13" t="str">
        <x:v>V5 Passages des cinq mondes</x:v>
      </x:c>
      <x:c r="E3256" s="13" t="str">
        <x:v>Lire Guerre</x:v>
      </x:c>
      <x:c r="F3256" s="13" t="str">
        <x:v>Extension V5</x:v>
      </x:c>
      <x:c r="G3256" s="15" t="n">
        <x:v>14</x:v>
      </x:c>
      <x:c r="H3256" s="15" t="n">
        <x:v>53</x:v>
      </x:c>
    </x:row>
    <x:row r="3257" ht="52" customHeight="1">
      <x:c r="A3257" s="13" t="str">
        <x:v>W5-P03-L03</x:v>
      </x:c>
      <x:c r="B3257" s="13" t="str">
        <x:v>Plateforme de l’Œil Vert ↔ Atelier sous les Trois Troncs</x:v>
      </x:c>
      <x:c r="C3257" s="13" t="str">
        <x:v>Guerre</x:v>
      </x:c>
      <x:c r="D3257" s="13" t="str">
        <x:v>V5 Passages des cinq mondes</x:v>
      </x:c>
      <x:c r="E3257" s="13" t="str">
        <x:v>Lire Guerre</x:v>
      </x:c>
      <x:c r="F3257" s="13" t="str">
        <x:v>Extension V5</x:v>
      </x:c>
      <x:c r="G3257" s="15" t="n">
        <x:v>14</x:v>
      </x:c>
      <x:c r="H3257" s="15" t="n">
        <x:v>54</x:v>
      </x:c>
    </x:row>
    <x:row r="3258" ht="52" customHeight="1">
      <x:c r="A3258" s="13" t="str">
        <x:v>W5-P03-L04</x:v>
      </x:c>
      <x:c r="B3258" s="13" t="str">
        <x:v>Atelier sous les Trois Troncs ↔ Cime du Défi Suspendu</x:v>
      </x:c>
      <x:c r="C3258" s="13" t="str">
        <x:v>Guerre</x:v>
      </x:c>
      <x:c r="D3258" s="13" t="str">
        <x:v>V5 Passages des cinq mondes</x:v>
      </x:c>
      <x:c r="E3258" s="13" t="str">
        <x:v>Lire Guerre</x:v>
      </x:c>
      <x:c r="F3258" s="13" t="str">
        <x:v>Extension V5</x:v>
      </x:c>
      <x:c r="G3258" s="15" t="n">
        <x:v>14</x:v>
      </x:c>
      <x:c r="H3258" s="15" t="n">
        <x:v>55</x:v>
      </x:c>
    </x:row>
    <x:row r="3259" ht="52" customHeight="1">
      <x:c r="A3259" s="13" t="str">
        <x:v>W5-P03-L05</x:v>
      </x:c>
      <x:c r="B3259" s="13" t="str">
        <x:v>Cime du Défi Suspendu ↔ Descente des Feuilles Brisées</x:v>
      </x:c>
      <x:c r="C3259" s="13" t="str">
        <x:v>Guerre</x:v>
      </x:c>
      <x:c r="D3259" s="13" t="str">
        <x:v>V5 Passages des cinq mondes</x:v>
      </x:c>
      <x:c r="E3259" s="13" t="str">
        <x:v>Lire Guerre</x:v>
      </x:c>
      <x:c r="F3259" s="13" t="str">
        <x:v>Extension V5</x:v>
      </x:c>
      <x:c r="G3259" s="15" t="n">
        <x:v>14</x:v>
      </x:c>
      <x:c r="H3259" s="15" t="n">
        <x:v>56</x:v>
      </x:c>
    </x:row>
    <x:row r="3260" ht="52" customHeight="1">
      <x:c r="A3260" s="13" t="str">
        <x:v>W5-P03-L06</x:v>
      </x:c>
      <x:c r="B3260" s="13" t="str">
        <x:v>Rive de la Trace Humaine ↔ Gué des Dalles Larges</x:v>
      </x:c>
      <x:c r="C3260" s="13" t="str">
        <x:v>Guerre</x:v>
      </x:c>
      <x:c r="D3260" s="13" t="str">
        <x:v>V5 Passages des cinq mondes</x:v>
      </x:c>
      <x:c r="E3260" s="13" t="str">
        <x:v>Lire Guerre</x:v>
      </x:c>
      <x:c r="F3260" s="13" t="str">
        <x:v>Extension V5</x:v>
      </x:c>
      <x:c r="G3260" s="15" t="n">
        <x:v>14</x:v>
      </x:c>
      <x:c r="H3260" s="15" t="n">
        <x:v>57</x:v>
      </x:c>
    </x:row>
    <x:row r="3261" ht="52" customHeight="1">
      <x:c r="A3261" s="13" t="str">
        <x:v>W5-P03-L07</x:v>
      </x:c>
      <x:c r="B3261" s="13" t="str">
        <x:v>Gué des Dalles Larges ↔ Pont des Racines Liées</x:v>
      </x:c>
      <x:c r="C3261" s="13" t="str">
        <x:v>Guerre</x:v>
      </x:c>
      <x:c r="D3261" s="13" t="str">
        <x:v>V5 Passages des cinq mondes</x:v>
      </x:c>
      <x:c r="E3261" s="13" t="str">
        <x:v>Lire Guerre</x:v>
      </x:c>
      <x:c r="F3261" s="13" t="str">
        <x:v>Extension V5</x:v>
      </x:c>
      <x:c r="G3261" s="15" t="n">
        <x:v>14</x:v>
      </x:c>
      <x:c r="H3261" s="15" t="n">
        <x:v>58</x:v>
      </x:c>
    </x:row>
    <x:row r="3262" ht="52" customHeight="1">
      <x:c r="A3262" s="13" t="str">
        <x:v>W5-P03-L08</x:v>
      </x:c>
      <x:c r="B3262" s="13" t="str">
        <x:v>Pont des Racines Liées ↔ Cache de la Berge Haute</x:v>
      </x:c>
      <x:c r="C3262" s="13" t="str">
        <x:v>Guerre</x:v>
      </x:c>
      <x:c r="D3262" s="13" t="str">
        <x:v>V5 Passages des cinq mondes</x:v>
      </x:c>
      <x:c r="E3262" s="13" t="str">
        <x:v>Lire Guerre</x:v>
      </x:c>
      <x:c r="F3262" s="13" t="str">
        <x:v>Extension V5</x:v>
      </x:c>
      <x:c r="G3262" s="15" t="n">
        <x:v>14</x:v>
      </x:c>
      <x:c r="H3262" s="15" t="n">
        <x:v>59</x:v>
      </x:c>
    </x:row>
    <x:row r="3263" ht="52" customHeight="1">
      <x:c r="A3263" s="13" t="str">
        <x:v>W5-P03-L09</x:v>
      </x:c>
      <x:c r="B3263" s="13" t="str">
        <x:v>Cache de la Berge Haute ↔ Rocher des Deux Embuscades</x:v>
      </x:c>
      <x:c r="C3263" s="13" t="str">
        <x:v>Guerre</x:v>
      </x:c>
      <x:c r="D3263" s="13" t="str">
        <x:v>V5 Passages des cinq mondes</x:v>
      </x:c>
      <x:c r="E3263" s="13" t="str">
        <x:v>Lire Guerre</x:v>
      </x:c>
      <x:c r="F3263" s="13" t="str">
        <x:v>Extension V5</x:v>
      </x:c>
      <x:c r="G3263" s="15" t="n">
        <x:v>14</x:v>
      </x:c>
      <x:c r="H3263" s="15" t="n">
        <x:v>60</x:v>
      </x:c>
    </x:row>
    <x:row r="3264" ht="52" customHeight="1">
      <x:c r="A3264" s="13" t="str">
        <x:v>W5-P03-L10</x:v>
      </x:c>
      <x:c r="B3264" s="13" t="str">
        <x:v>Rocher des Deux Embuscades ↔ Sortie de la Piste Effacée</x:v>
      </x:c>
      <x:c r="C3264" s="13" t="str">
        <x:v>Guerre</x:v>
      </x:c>
      <x:c r="D3264" s="13" t="str">
        <x:v>V5 Passages des cinq mondes</x:v>
      </x:c>
      <x:c r="E3264" s="13" t="str">
        <x:v>Lire Guerre</x:v>
      </x:c>
      <x:c r="F3264" s="13" t="str">
        <x:v>Extension V5</x:v>
      </x:c>
      <x:c r="G3264" s="15" t="n">
        <x:v>14</x:v>
      </x:c>
      <x:c r="H3264" s="15" t="n">
        <x:v>61</x:v>
      </x:c>
    </x:row>
    <x:row r="3265" ht="52" customHeight="1">
      <x:c r="A3265" s="13" t="str">
        <x:v>W5-P03-L11</x:v>
      </x:c>
      <x:c r="B3265" s="13" t="str">
        <x:v>Lisière des Feux Séparés ↔ Dalle du Message Laissé</x:v>
      </x:c>
      <x:c r="C3265" s="13" t="str">
        <x:v>Guerre</x:v>
      </x:c>
      <x:c r="D3265" s="13" t="str">
        <x:v>V5 Passages des cinq mondes</x:v>
      </x:c>
      <x:c r="E3265" s="13" t="str">
        <x:v>Lire Guerre</x:v>
      </x:c>
      <x:c r="F3265" s="13" t="str">
        <x:v>Extension V5</x:v>
      </x:c>
      <x:c r="G3265" s="15" t="n">
        <x:v>14</x:v>
      </x:c>
      <x:c r="H3265" s="15" t="n">
        <x:v>62</x:v>
      </x:c>
    </x:row>
    <x:row r="3266" ht="52" customHeight="1">
      <x:c r="A3266" s="13" t="str">
        <x:v>W5-P03-L12</x:v>
      </x:c>
      <x:c r="B3266" s="13" t="str">
        <x:v>Dalle du Message Laissé ↔ Poste du Témoin Patient</x:v>
      </x:c>
      <x:c r="C3266" s="13" t="str">
        <x:v>Guerre</x:v>
      </x:c>
      <x:c r="D3266" s="13" t="str">
        <x:v>V5 Passages des cinq mondes</x:v>
      </x:c>
      <x:c r="E3266" s="13" t="str">
        <x:v>Lire Guerre</x:v>
      </x:c>
      <x:c r="F3266" s="13" t="str">
        <x:v>Extension V5</x:v>
      </x:c>
      <x:c r="G3266" s="15" t="n">
        <x:v>14</x:v>
      </x:c>
      <x:c r="H3266" s="15" t="n">
        <x:v>63</x:v>
      </x:c>
    </x:row>
    <x:row r="3267" ht="52" customHeight="1">
      <x:c r="A3267" s="13" t="str">
        <x:v>W5-P03-L13</x:v>
      </x:c>
      <x:c r="B3267" s="13" t="str">
        <x:v>Poste du Témoin Patient ↔ Réserve des Rations Scellées</x:v>
      </x:c>
      <x:c r="C3267" s="13" t="str">
        <x:v>Guerre</x:v>
      </x:c>
      <x:c r="D3267" s="13" t="str">
        <x:v>V5 Passages des cinq mondes</x:v>
      </x:c>
      <x:c r="E3267" s="13" t="str">
        <x:v>Lire Guerre</x:v>
      </x:c>
      <x:c r="F3267" s="13" t="str">
        <x:v>Extension V5</x:v>
      </x:c>
      <x:c r="G3267" s="15" t="n">
        <x:v>14</x:v>
      </x:c>
      <x:c r="H3267" s="15" t="n">
        <x:v>64</x:v>
      </x:c>
    </x:row>
    <x:row r="3268" ht="52" customHeight="1">
      <x:c r="A3268" s="13" t="str">
        <x:v>W5-P03-L14</x:v>
      </x:c>
      <x:c r="B3268" s="13" t="str">
        <x:v>Réserve des Rations Scellées ↔ Cercle des Lances Basses</x:v>
      </x:c>
      <x:c r="C3268" s="13" t="str">
        <x:v>Guerre</x:v>
      </x:c>
      <x:c r="D3268" s="13" t="str">
        <x:v>V5 Passages des cinq mondes</x:v>
      </x:c>
      <x:c r="E3268" s="13" t="str">
        <x:v>Lire Guerre</x:v>
      </x:c>
      <x:c r="F3268" s="13" t="str">
        <x:v>Extension V5</x:v>
      </x:c>
      <x:c r="G3268" s="15" t="n">
        <x:v>14</x:v>
      </x:c>
      <x:c r="H3268" s="15" t="n">
        <x:v>65</x:v>
      </x:c>
    </x:row>
    <x:row r="3269" ht="52" customHeight="1">
      <x:c r="A3269" s="13" t="str">
        <x:v>W5-P03-L15</x:v>
      </x:c>
      <x:c r="B3269" s="13" t="str">
        <x:v>Cercle des Lances Basses ↔ Clairière du Départ Choisi</x:v>
      </x:c>
      <x:c r="C3269" s="13" t="str">
        <x:v>Guerre</x:v>
      </x:c>
      <x:c r="D3269" s="13" t="str">
        <x:v>V5 Passages des cinq mondes</x:v>
      </x:c>
      <x:c r="E3269" s="13" t="str">
        <x:v>Lire Guerre</x:v>
      </x:c>
      <x:c r="F3269" s="13" t="str">
        <x:v>Extension V5</x:v>
      </x:c>
      <x:c r="G3269" s="15" t="n">
        <x:v>14</x:v>
      </x:c>
      <x:c r="H3269" s="15" t="n">
        <x:v>66</x:v>
      </x:c>
    </x:row>
    <x:row r="3270" ht="52" customHeight="1">
      <x:c r="A3270" s="13" t="str">
        <x:v>W5-P03-L16</x:v>
      </x:c>
      <x:c r="B3270" s="13" t="str">
        <x:v>Corridor de l’Adulte ↔ Cachette des Petits</x:v>
      </x:c>
      <x:c r="C3270" s="13" t="str">
        <x:v>Guerre</x:v>
      </x:c>
      <x:c r="D3270" s="13" t="str">
        <x:v>V5 Passages des cinq mondes</x:v>
      </x:c>
      <x:c r="E3270" s="13" t="str">
        <x:v>Lire Guerre</x:v>
      </x:c>
      <x:c r="F3270" s="13" t="str">
        <x:v>Extension V5</x:v>
      </x:c>
      <x:c r="G3270" s="15" t="n">
        <x:v>14</x:v>
      </x:c>
      <x:c r="H3270" s="15" t="n">
        <x:v>67</x:v>
      </x:c>
    </x:row>
    <x:row r="3271" ht="52" customHeight="1">
      <x:c r="A3271" s="13" t="str">
        <x:v>W5-P03-L17</x:v>
      </x:c>
      <x:c r="B3271" s="13" t="str">
        <x:v>Cachette des Petits ↔ Seuil des Filets Croisés</x:v>
      </x:c>
      <x:c r="C3271" s="13" t="str">
        <x:v>Guerre</x:v>
      </x:c>
      <x:c r="D3271" s="13" t="str">
        <x:v>V5 Passages des cinq mondes</x:v>
      </x:c>
      <x:c r="E3271" s="13" t="str">
        <x:v>Lire Guerre</x:v>
      </x:c>
      <x:c r="F3271" s="13" t="str">
        <x:v>Extension V5</x:v>
      </x:c>
      <x:c r="G3271" s="15" t="n">
        <x:v>14</x:v>
      </x:c>
      <x:c r="H3271" s="15" t="n">
        <x:v>68</x:v>
      </x:c>
    </x:row>
    <x:row r="3272" ht="52" customHeight="1">
      <x:c r="A3272" s="13" t="str">
        <x:v>W5-P03-L18</x:v>
      </x:c>
      <x:c r="B3272" s="13" t="str">
        <x:v>Seuil des Filets Croisés ↔ Abri des Gardiens Verts</x:v>
      </x:c>
      <x:c r="C3272" s="13" t="str">
        <x:v>Guerre</x:v>
      </x:c>
      <x:c r="D3272" s="13" t="str">
        <x:v>V5 Passages des cinq mondes</x:v>
      </x:c>
      <x:c r="E3272" s="13" t="str">
        <x:v>Lire Guerre</x:v>
      </x:c>
      <x:c r="F3272" s="13" t="str">
        <x:v>Extension V5</x:v>
      </x:c>
      <x:c r="G3272" s="15" t="n">
        <x:v>14</x:v>
      </x:c>
      <x:c r="H3272" s="15" t="n">
        <x:v>69</x:v>
      </x:c>
    </x:row>
    <x:row r="3273" ht="52" customHeight="1">
      <x:c r="A3273" s="13" t="str">
        <x:v>W5-P03-L19</x:v>
      </x:c>
      <x:c r="B3273" s="13" t="str">
        <x:v>Abri des Gardiens Verts ↔ Clairière du Dernier Rugissement</x:v>
      </x:c>
      <x:c r="C3273" s="13" t="str">
        <x:v>Guerre</x:v>
      </x:c>
      <x:c r="D3273" s="13" t="str">
        <x:v>V5 Passages des cinq mondes</x:v>
      </x:c>
      <x:c r="E3273" s="13" t="str">
        <x:v>Lire Guerre</x:v>
      </x:c>
      <x:c r="F3273" s="13" t="str">
        <x:v>Extension V5</x:v>
      </x:c>
      <x:c r="G3273" s="15" t="n">
        <x:v>14</x:v>
      </x:c>
      <x:c r="H3273" s="15" t="n">
        <x:v>70</x:v>
      </x:c>
    </x:row>
    <x:row r="3274" ht="52" customHeight="1">
      <x:c r="A3274" s="13" t="str">
        <x:v>W5-P03-L20</x:v>
      </x:c>
      <x:c r="B3274" s="13" t="str">
        <x:v>Clairière du Dernier Rugissement ↔ Piste des Noms Revenus</x:v>
      </x:c>
      <x:c r="C3274" s="13" t="str">
        <x:v>Guerre</x:v>
      </x:c>
      <x:c r="D3274" s="13" t="str">
        <x:v>V5 Passages des cinq mondes</x:v>
      </x:c>
      <x:c r="E3274" s="13" t="str">
        <x:v>Lire Guerre</x:v>
      </x:c>
      <x:c r="F3274" s="13" t="str">
        <x:v>Extension V5</x:v>
      </x:c>
      <x:c r="G3274" s="15" t="n">
        <x:v>14</x:v>
      </x:c>
      <x:c r="H3274" s="15" t="n">
        <x:v>71</x:v>
      </x:c>
    </x:row>
    <x:row r="3275" ht="52" customHeight="1">
      <x:c r="A3275" s="13" t="str">
        <x:v>W5-P03-L21</x:v>
      </x:c>
      <x:c r="B3275" s="13" t="str">
        <x:v>Ruisseau des Premiers Pas ↔ Rive de la Trace Humaine</x:v>
      </x:c>
      <x:c r="C3275" s="13" t="str">
        <x:v>Guerre</x:v>
      </x:c>
      <x:c r="D3275" s="13" t="str">
        <x:v>V5 Passages des cinq mondes</x:v>
      </x:c>
      <x:c r="E3275" s="13" t="str">
        <x:v>Lire Guerre</x:v>
      </x:c>
      <x:c r="F3275" s="13" t="str">
        <x:v>Extension V5</x:v>
      </x:c>
      <x:c r="G3275" s="15" t="n">
        <x:v>14</x:v>
      </x:c>
      <x:c r="H3275" s="15" t="n">
        <x:v>72</x:v>
      </x:c>
    </x:row>
    <x:row r="3276" ht="52" customHeight="1">
      <x:c r="A3276" s="13" t="str">
        <x:v>W5-P03-L22</x:v>
      </x:c>
      <x:c r="B3276" s="13" t="str">
        <x:v>Racine en Étrier ↔ Gué des Dalles Larges</x:v>
      </x:c>
      <x:c r="C3276" s="13" t="str">
        <x:v>Guerre</x:v>
      </x:c>
      <x:c r="D3276" s="13" t="str">
        <x:v>V5 Passages des cinq mondes</x:v>
      </x:c>
      <x:c r="E3276" s="13" t="str">
        <x:v>Lire Guerre</x:v>
      </x:c>
      <x:c r="F3276" s="13" t="str">
        <x:v>Extension V5</x:v>
      </x:c>
      <x:c r="G3276" s="15" t="n">
        <x:v>14</x:v>
      </x:c>
      <x:c r="H3276" s="15" t="n">
        <x:v>73</x:v>
      </x:c>
    </x:row>
    <x:row r="3277" ht="52" customHeight="1">
      <x:c r="A3277" s="13" t="str">
        <x:v>W5-P03-L23</x:v>
      </x:c>
      <x:c r="B3277" s="13" t="str">
        <x:v>Plateforme de l’Œil Vert ↔ Pont des Racines Liées</x:v>
      </x:c>
      <x:c r="C3277" s="13" t="str">
        <x:v>Guerre</x:v>
      </x:c>
      <x:c r="D3277" s="13" t="str">
        <x:v>V5 Passages des cinq mondes</x:v>
      </x:c>
      <x:c r="E3277" s="13" t="str">
        <x:v>Lire Guerre</x:v>
      </x:c>
      <x:c r="F3277" s="13" t="str">
        <x:v>Extension V5</x:v>
      </x:c>
      <x:c r="G3277" s="15" t="n">
        <x:v>14</x:v>
      </x:c>
      <x:c r="H3277" s="15" t="n">
        <x:v>74</x:v>
      </x:c>
    </x:row>
    <x:row r="3278" ht="52" customHeight="1">
      <x:c r="A3278" s="13" t="str">
        <x:v>W5-P03-L24</x:v>
      </x:c>
      <x:c r="B3278" s="13" t="str">
        <x:v>Atelier sous les Trois Troncs ↔ Cache de la Berge Haute</x:v>
      </x:c>
      <x:c r="C3278" s="13" t="str">
        <x:v>Guerre</x:v>
      </x:c>
      <x:c r="D3278" s="13" t="str">
        <x:v>V5 Passages des cinq mondes</x:v>
      </x:c>
      <x:c r="E3278" s="13" t="str">
        <x:v>Lire Guerre</x:v>
      </x:c>
      <x:c r="F3278" s="13" t="str">
        <x:v>Extension V5</x:v>
      </x:c>
      <x:c r="G3278" s="15" t="n">
        <x:v>14</x:v>
      </x:c>
      <x:c r="H3278" s="15" t="n">
        <x:v>75</x:v>
      </x:c>
    </x:row>
    <x:row r="3279" ht="52" customHeight="1">
      <x:c r="A3279" s="13" t="str">
        <x:v>W5-P03-L25</x:v>
      </x:c>
      <x:c r="B3279" s="13" t="str">
        <x:v>Cime du Défi Suspendu ↔ Rocher des Deux Embuscades</x:v>
      </x:c>
      <x:c r="C3279" s="13" t="str">
        <x:v>Guerre</x:v>
      </x:c>
      <x:c r="D3279" s="13" t="str">
        <x:v>V5 Passages des cinq mondes</x:v>
      </x:c>
      <x:c r="E3279" s="13" t="str">
        <x:v>Lire Guerre</x:v>
      </x:c>
      <x:c r="F3279" s="13" t="str">
        <x:v>Extension V5</x:v>
      </x:c>
      <x:c r="G3279" s="15" t="n">
        <x:v>14</x:v>
      </x:c>
      <x:c r="H3279" s="15" t="n">
        <x:v>76</x:v>
      </x:c>
    </x:row>
    <x:row r="3280" ht="52" customHeight="1">
      <x:c r="A3280" s="13" t="str">
        <x:v>W5-P03-L26</x:v>
      </x:c>
      <x:c r="B3280" s="13" t="str">
        <x:v>Descente des Feuilles Brisées ↔ Sortie de la Piste Effacée</x:v>
      </x:c>
      <x:c r="C3280" s="13" t="str">
        <x:v>Guerre</x:v>
      </x:c>
      <x:c r="D3280" s="13" t="str">
        <x:v>V5 Passages des cinq mondes</x:v>
      </x:c>
      <x:c r="E3280" s="13" t="str">
        <x:v>Lire Guerre</x:v>
      </x:c>
      <x:c r="F3280" s="13" t="str">
        <x:v>Extension V5</x:v>
      </x:c>
      <x:c r="G3280" s="15" t="n">
        <x:v>14</x:v>
      </x:c>
      <x:c r="H3280" s="15" t="n">
        <x:v>77</x:v>
      </x:c>
    </x:row>
    <x:row r="3281" ht="52" customHeight="1">
      <x:c r="A3281" s="13" t="str">
        <x:v>W5-P03-L27</x:v>
      </x:c>
      <x:c r="B3281" s="13" t="str">
        <x:v>Rive de la Trace Humaine ↔ Lisière des Feux Séparés</x:v>
      </x:c>
      <x:c r="C3281" s="13" t="str">
        <x:v>Guerre</x:v>
      </x:c>
      <x:c r="D3281" s="13" t="str">
        <x:v>V5 Passages des cinq mondes</x:v>
      </x:c>
      <x:c r="E3281" s="13" t="str">
        <x:v>Lire Guerre</x:v>
      </x:c>
      <x:c r="F3281" s="13" t="str">
        <x:v>Extension V5</x:v>
      </x:c>
      <x:c r="G3281" s="15" t="n">
        <x:v>14</x:v>
      </x:c>
      <x:c r="H3281" s="15" t="n">
        <x:v>78</x:v>
      </x:c>
    </x:row>
    <x:row r="3282" ht="52" customHeight="1">
      <x:c r="A3282" s="13" t="str">
        <x:v>W5-P03-L28</x:v>
      </x:c>
      <x:c r="B3282" s="13" t="str">
        <x:v>Gué des Dalles Larges ↔ Dalle du Message Laissé</x:v>
      </x:c>
      <x:c r="C3282" s="13" t="str">
        <x:v>Guerre</x:v>
      </x:c>
      <x:c r="D3282" s="13" t="str">
        <x:v>V5 Passages des cinq mondes</x:v>
      </x:c>
      <x:c r="E3282" s="13" t="str">
        <x:v>Lire Guerre</x:v>
      </x:c>
      <x:c r="F3282" s="13" t="str">
        <x:v>Extension V5</x:v>
      </x:c>
      <x:c r="G3282" s="15" t="n">
        <x:v>14</x:v>
      </x:c>
      <x:c r="H3282" s="15" t="n">
        <x:v>79</x:v>
      </x:c>
    </x:row>
    <x:row r="3283" ht="52" customHeight="1">
      <x:c r="A3283" s="13" t="str">
        <x:v>W5-P03-L29</x:v>
      </x:c>
      <x:c r="B3283" s="13" t="str">
        <x:v>Pont des Racines Liées ↔ Poste du Témoin Patient</x:v>
      </x:c>
      <x:c r="C3283" s="13" t="str">
        <x:v>Guerre</x:v>
      </x:c>
      <x:c r="D3283" s="13" t="str">
        <x:v>V5 Passages des cinq mondes</x:v>
      </x:c>
      <x:c r="E3283" s="13" t="str">
        <x:v>Lire Guerre</x:v>
      </x:c>
      <x:c r="F3283" s="13" t="str">
        <x:v>Extension V5</x:v>
      </x:c>
      <x:c r="G3283" s="15" t="n">
        <x:v>14</x:v>
      </x:c>
      <x:c r="H3283" s="15" t="n">
        <x:v>80</x:v>
      </x:c>
    </x:row>
    <x:row r="3284" ht="52" customHeight="1">
      <x:c r="A3284" s="13" t="str">
        <x:v>W5-P03-L30</x:v>
      </x:c>
      <x:c r="B3284" s="13" t="str">
        <x:v>Cache de la Berge Haute ↔ Réserve des Rations Scellées</x:v>
      </x:c>
      <x:c r="C3284" s="13" t="str">
        <x:v>Guerre</x:v>
      </x:c>
      <x:c r="D3284" s="13" t="str">
        <x:v>V5 Passages des cinq mondes</x:v>
      </x:c>
      <x:c r="E3284" s="13" t="str">
        <x:v>Lire Guerre</x:v>
      </x:c>
      <x:c r="F3284" s="13" t="str">
        <x:v>Extension V5</x:v>
      </x:c>
      <x:c r="G3284" s="15" t="n">
        <x:v>14</x:v>
      </x:c>
      <x:c r="H3284" s="15" t="n">
        <x:v>81</x:v>
      </x:c>
    </x:row>
    <x:row r="3285" ht="52" customHeight="1">
      <x:c r="A3285" s="13" t="str">
        <x:v>W5-P03-L31</x:v>
      </x:c>
      <x:c r="B3285" s="13" t="str">
        <x:v>Rocher des Deux Embuscades ↔ Cercle des Lances Basses</x:v>
      </x:c>
      <x:c r="C3285" s="13" t="str">
        <x:v>Guerre</x:v>
      </x:c>
      <x:c r="D3285" s="13" t="str">
        <x:v>V5 Passages des cinq mondes</x:v>
      </x:c>
      <x:c r="E3285" s="13" t="str">
        <x:v>Lire Guerre</x:v>
      </x:c>
      <x:c r="F3285" s="13" t="str">
        <x:v>Extension V5</x:v>
      </x:c>
      <x:c r="G3285" s="15" t="n">
        <x:v>14</x:v>
      </x:c>
      <x:c r="H3285" s="15" t="n">
        <x:v>82</x:v>
      </x:c>
    </x:row>
    <x:row r="3286" ht="52" customHeight="1">
      <x:c r="A3286" s="13" t="str">
        <x:v>W5-P03-L32</x:v>
      </x:c>
      <x:c r="B3286" s="13" t="str">
        <x:v>Sortie de la Piste Effacée ↔ Clairière du Départ Choisi</x:v>
      </x:c>
      <x:c r="C3286" s="13" t="str">
        <x:v>Guerre</x:v>
      </x:c>
      <x:c r="D3286" s="13" t="str">
        <x:v>V5 Passages des cinq mondes</x:v>
      </x:c>
      <x:c r="E3286" s="13" t="str">
        <x:v>Lire Guerre</x:v>
      </x:c>
      <x:c r="F3286" s="13" t="str">
        <x:v>Extension V5</x:v>
      </x:c>
      <x:c r="G3286" s="15" t="n">
        <x:v>14</x:v>
      </x:c>
      <x:c r="H3286" s="15" t="n">
        <x:v>83</x:v>
      </x:c>
    </x:row>
    <x:row r="3287" ht="52" customHeight="1">
      <x:c r="A3287" s="13" t="str">
        <x:v>W5-P03-L33</x:v>
      </x:c>
      <x:c r="B3287" s="13" t="str">
        <x:v>Lisière des Feux Séparés ↔ Corridor de l’Adulte</x:v>
      </x:c>
      <x:c r="C3287" s="13" t="str">
        <x:v>Guerre</x:v>
      </x:c>
      <x:c r="D3287" s="13" t="str">
        <x:v>V5 Passages des cinq mondes</x:v>
      </x:c>
      <x:c r="E3287" s="13" t="str">
        <x:v>Lire Guerre</x:v>
      </x:c>
      <x:c r="F3287" s="13" t="str">
        <x:v>Extension V5</x:v>
      </x:c>
      <x:c r="G3287" s="15" t="n">
        <x:v>14</x:v>
      </x:c>
      <x:c r="H3287" s="15" t="n">
        <x:v>84</x:v>
      </x:c>
    </x:row>
    <x:row r="3288" ht="52" customHeight="1">
      <x:c r="A3288" s="13" t="str">
        <x:v>W5-P03-L34</x:v>
      </x:c>
      <x:c r="B3288" s="13" t="str">
        <x:v>Dalle du Message Laissé ↔ Cachette des Petits</x:v>
      </x:c>
      <x:c r="C3288" s="13" t="str">
        <x:v>Guerre</x:v>
      </x:c>
      <x:c r="D3288" s="13" t="str">
        <x:v>V5 Passages des cinq mondes</x:v>
      </x:c>
      <x:c r="E3288" s="13" t="str">
        <x:v>Lire Guerre</x:v>
      </x:c>
      <x:c r="F3288" s="13" t="str">
        <x:v>Extension V5</x:v>
      </x:c>
      <x:c r="G3288" s="15" t="n">
        <x:v>14</x:v>
      </x:c>
      <x:c r="H3288" s="15" t="n">
        <x:v>85</x:v>
      </x:c>
    </x:row>
    <x:row r="3289" ht="52" customHeight="1">
      <x:c r="A3289" s="13" t="str">
        <x:v>W5-P03-L35</x:v>
      </x:c>
      <x:c r="B3289" s="13" t="str">
        <x:v>Poste du Témoin Patient ↔ Seuil des Filets Croisés</x:v>
      </x:c>
      <x:c r="C3289" s="13" t="str">
        <x:v>Guerre</x:v>
      </x:c>
      <x:c r="D3289" s="13" t="str">
        <x:v>V5 Passages des cinq mondes</x:v>
      </x:c>
      <x:c r="E3289" s="13" t="str">
        <x:v>Lire Guerre</x:v>
      </x:c>
      <x:c r="F3289" s="13" t="str">
        <x:v>Extension V5</x:v>
      </x:c>
      <x:c r="G3289" s="15" t="n">
        <x:v>14</x:v>
      </x:c>
      <x:c r="H3289" s="15" t="n">
        <x:v>86</x:v>
      </x:c>
    </x:row>
    <x:row r="3290" ht="52" customHeight="1">
      <x:c r="A3290" s="13" t="str">
        <x:v>W5-P03-L36</x:v>
      </x:c>
      <x:c r="B3290" s="13" t="str">
        <x:v>Réserve des Rations Scellées ↔ Abri des Gardiens Verts</x:v>
      </x:c>
      <x:c r="C3290" s="13" t="str">
        <x:v>Guerre</x:v>
      </x:c>
      <x:c r="D3290" s="13" t="str">
        <x:v>V5 Passages des cinq mondes</x:v>
      </x:c>
      <x:c r="E3290" s="13" t="str">
        <x:v>Lire Guerre</x:v>
      </x:c>
      <x:c r="F3290" s="13" t="str">
        <x:v>Extension V5</x:v>
      </x:c>
      <x:c r="G3290" s="15" t="n">
        <x:v>14</x:v>
      </x:c>
      <x:c r="H3290" s="15" t="n">
        <x:v>87</x:v>
      </x:c>
    </x:row>
    <x:row r="3291" ht="52" customHeight="1">
      <x:c r="A3291" s="13" t="str">
        <x:v>W5-P03-L37</x:v>
      </x:c>
      <x:c r="B3291" s="13" t="str">
        <x:v>Cercle des Lances Basses ↔ Clairière du Dernier Rugissement</x:v>
      </x:c>
      <x:c r="C3291" s="13" t="str">
        <x:v>Guerre</x:v>
      </x:c>
      <x:c r="D3291" s="13" t="str">
        <x:v>V5 Passages des cinq mondes</x:v>
      </x:c>
      <x:c r="E3291" s="13" t="str">
        <x:v>Lire Guerre</x:v>
      </x:c>
      <x:c r="F3291" s="13" t="str">
        <x:v>Extension V5</x:v>
      </x:c>
      <x:c r="G3291" s="15" t="n">
        <x:v>14</x:v>
      </x:c>
      <x:c r="H3291" s="15" t="n">
        <x:v>88</x:v>
      </x:c>
    </x:row>
    <x:row r="3292" ht="52" customHeight="1">
      <x:c r="A3292" s="13" t="str">
        <x:v>W5-P03-L38</x:v>
      </x:c>
      <x:c r="B3292" s="13" t="str">
        <x:v>Clairière du Départ Choisi ↔ Piste des Noms Revenus</x:v>
      </x:c>
      <x:c r="C3292" s="13" t="str">
        <x:v>Guerre</x:v>
      </x:c>
      <x:c r="D3292" s="13" t="str">
        <x:v>V5 Passages des cinq mondes</x:v>
      </x:c>
      <x:c r="E3292" s="13" t="str">
        <x:v>Lire Guerre</x:v>
      </x:c>
      <x:c r="F3292" s="13" t="str">
        <x:v>Extension V5</x:v>
      </x:c>
      <x:c r="G3292" s="15" t="n">
        <x:v>14</x:v>
      </x:c>
      <x:c r="H3292" s="15" t="n">
        <x:v>89</x:v>
      </x:c>
    </x:row>
    <x:row r="3293" ht="52" customHeight="1">
      <x:c r="A3293" s="13" t="str">
        <x:v>W5-P03-L39</x:v>
      </x:c>
      <x:c r="B3293" s="13" t="str">
        <x:v>Ruisseau des Premiers Pas ↔ Gué des Dalles Larges</x:v>
      </x:c>
      <x:c r="C3293" s="13" t="str">
        <x:v>Guerre</x:v>
      </x:c>
      <x:c r="D3293" s="13" t="str">
        <x:v>V5 Passages des cinq mondes</x:v>
      </x:c>
      <x:c r="E3293" s="13" t="str">
        <x:v>Lire Guerre</x:v>
      </x:c>
      <x:c r="F3293" s="13" t="str">
        <x:v>Extension V5</x:v>
      </x:c>
      <x:c r="G3293" s="15" t="n">
        <x:v>14</x:v>
      </x:c>
      <x:c r="H3293" s="15" t="n">
        <x:v>90</x:v>
      </x:c>
    </x:row>
    <x:row r="3294" ht="52" customHeight="1">
      <x:c r="A3294" s="13" t="str">
        <x:v>W5-P03-L40</x:v>
      </x:c>
      <x:c r="B3294" s="13" t="str">
        <x:v>Cime du Défi Suspendu ↔ Sortie de la Piste Effacée</x:v>
      </x:c>
      <x:c r="C3294" s="13" t="str">
        <x:v>Guerre</x:v>
      </x:c>
      <x:c r="D3294" s="13" t="str">
        <x:v>V5 Passages des cinq mondes</x:v>
      </x:c>
      <x:c r="E3294" s="13" t="str">
        <x:v>Lire Guerre</x:v>
      </x:c>
      <x:c r="F3294" s="13" t="str">
        <x:v>Extension V5</x:v>
      </x:c>
      <x:c r="G3294" s="15" t="n">
        <x:v>14</x:v>
      </x:c>
      <x:c r="H3294" s="15" t="n">
        <x:v>91</x:v>
      </x:c>
    </x:row>
    <x:row r="3295" ht="52" customHeight="1">
      <x:c r="A3295" s="13" t="str">
        <x:v>W5-P03-L41</x:v>
      </x:c>
      <x:c r="B3295" s="13" t="str">
        <x:v>Rive de la Trace Humaine ↔ Dalle du Message Laissé</x:v>
      </x:c>
      <x:c r="C3295" s="13" t="str">
        <x:v>Guerre</x:v>
      </x:c>
      <x:c r="D3295" s="13" t="str">
        <x:v>V5 Passages des cinq mondes</x:v>
      </x:c>
      <x:c r="E3295" s="13" t="str">
        <x:v>Lire Guerre</x:v>
      </x:c>
      <x:c r="F3295" s="13" t="str">
        <x:v>Extension V5</x:v>
      </x:c>
      <x:c r="G3295" s="15" t="n">
        <x:v>14</x:v>
      </x:c>
      <x:c r="H3295" s="15" t="n">
        <x:v>92</x:v>
      </x:c>
    </x:row>
    <x:row r="3296" ht="52" customHeight="1">
      <x:c r="A3296" s="13" t="str">
        <x:v>W5-P03-L42</x:v>
      </x:c>
      <x:c r="B3296" s="13" t="str">
        <x:v>Rocher des Deux Embuscades ↔ Clairière du Départ Choisi</x:v>
      </x:c>
      <x:c r="C3296" s="13" t="str">
        <x:v>Guerre</x:v>
      </x:c>
      <x:c r="D3296" s="13" t="str">
        <x:v>V5 Passages des cinq mondes</x:v>
      </x:c>
      <x:c r="E3296" s="13" t="str">
        <x:v>Lire Guerre</x:v>
      </x:c>
      <x:c r="F3296" s="13" t="str">
        <x:v>Extension V5</x:v>
      </x:c>
      <x:c r="G3296" s="15" t="n">
        <x:v>14</x:v>
      </x:c>
      <x:c r="H3296" s="15" t="n">
        <x:v>93</x:v>
      </x:c>
    </x:row>
    <x:row r="3297" ht="52" customHeight="1">
      <x:c r="A3297" s="13" t="str">
        <x:v>W5-P03-L43</x:v>
      </x:c>
      <x:c r="B3297" s="13" t="str">
        <x:v>Lisière des Feux Séparés ↔ Cachette des Petits</x:v>
      </x:c>
      <x:c r="C3297" s="13" t="str">
        <x:v>Guerre</x:v>
      </x:c>
      <x:c r="D3297" s="13" t="str">
        <x:v>V5 Passages des cinq mondes</x:v>
      </x:c>
      <x:c r="E3297" s="13" t="str">
        <x:v>Lire Guerre</x:v>
      </x:c>
      <x:c r="F3297" s="13" t="str">
        <x:v>Extension V5</x:v>
      </x:c>
      <x:c r="G3297" s="15" t="n">
        <x:v>14</x:v>
      </x:c>
      <x:c r="H3297" s="15" t="n">
        <x:v>94</x:v>
      </x:c>
    </x:row>
    <x:row r="3298" ht="52" customHeight="1">
      <x:c r="A3298" s="13" t="str">
        <x:v>W5-P03-L44</x:v>
      </x:c>
      <x:c r="B3298" s="13" t="str">
        <x:v>Cercle des Lances Basses ↔ Piste des Noms Revenus</x:v>
      </x:c>
      <x:c r="C3298" s="13" t="str">
        <x:v>Guerre</x:v>
      </x:c>
      <x:c r="D3298" s="13" t="str">
        <x:v>V5 Passages des cinq mondes</x:v>
      </x:c>
      <x:c r="E3298" s="13" t="str">
        <x:v>Lire Guerre</x:v>
      </x:c>
      <x:c r="F3298" s="13" t="str">
        <x:v>Extension V5</x:v>
      </x:c>
      <x:c r="G3298" s="15" t="n">
        <x:v>14</x:v>
      </x:c>
      <x:c r="H3298" s="15" t="n">
        <x:v>95</x:v>
      </x:c>
    </x:row>
    <x:row r="3299" ht="52" customHeight="1">
      <x:c r="A3299" s="13" t="str">
        <x:v>W5-P03-L45</x:v>
      </x:c>
      <x:c r="B3299" s="13" t="str">
        <x:v>Plateforme de l’Œil Vert ↔ Cache de la Berge Haute</x:v>
      </x:c>
      <x:c r="C3299" s="13" t="str">
        <x:v>Guerre</x:v>
      </x:c>
      <x:c r="D3299" s="13" t="str">
        <x:v>V5 Passages des cinq mondes</x:v>
      </x:c>
      <x:c r="E3299" s="13" t="str">
        <x:v>Lire Guerre</x:v>
      </x:c>
      <x:c r="F3299" s="13" t="str">
        <x:v>Extension V5</x:v>
      </x:c>
      <x:c r="G3299" s="15" t="n">
        <x:v>14</x:v>
      </x:c>
      <x:c r="H3299" s="15" t="n">
        <x:v>96</x:v>
      </x:c>
    </x:row>
    <x:row r="3300" ht="52" customHeight="1">
      <x:c r="A3300" s="13" t="str">
        <x:v>W5-P03-L46</x:v>
      </x:c>
      <x:c r="B3300" s="13" t="str">
        <x:v>Poste du Témoin Patient ↔ Abri des Gardiens Verts</x:v>
      </x:c>
      <x:c r="C3300" s="13" t="str">
        <x:v>Guerre</x:v>
      </x:c>
      <x:c r="D3300" s="13" t="str">
        <x:v>V5 Passages des cinq mondes</x:v>
      </x:c>
      <x:c r="E3300" s="13" t="str">
        <x:v>Lire Guerre</x:v>
      </x:c>
      <x:c r="F3300" s="13" t="str">
        <x:v>Extension V5</x:v>
      </x:c>
      <x:c r="G3300" s="15" t="n">
        <x:v>14</x:v>
      </x:c>
      <x:c r="H3300" s="15" t="n">
        <x:v>97</x:v>
      </x:c>
    </x:row>
    <x:row r="3301" ht="52" customHeight="1">
      <x:c r="A3301" s="13" t="str">
        <x:v>W5-P04-L01</x:v>
      </x:c>
      <x:c r="B3301" s="13" t="str">
        <x:v>Plage de la Coque Ouverte ↔ Cavité du Premier Ressac</x:v>
      </x:c>
      <x:c r="C3301" s="13" t="str">
        <x:v>Guerre</x:v>
      </x:c>
      <x:c r="D3301" s="13" t="str">
        <x:v>V5 Passages des cinq mondes</x:v>
      </x:c>
      <x:c r="E3301" s="13" t="str">
        <x:v>Lire Guerre</x:v>
      </x:c>
      <x:c r="F3301" s="13" t="str">
        <x:v>Extension V5</x:v>
      </x:c>
      <x:c r="G3301" s="15" t="n">
        <x:v>14</x:v>
      </x:c>
      <x:c r="H3301" s="15" t="n">
        <x:v>98</x:v>
      </x:c>
    </x:row>
    <x:row r="3302" ht="52" customHeight="1">
      <x:c r="A3302" s="13" t="str">
        <x:v>W5-P04-L02</x:v>
      </x:c>
      <x:c r="B3302" s="13" t="str">
        <x:v>Cavité du Premier Ressac ↔ Escalier du Quai Penché</x:v>
      </x:c>
      <x:c r="C3302" s="13" t="str">
        <x:v>Guerre</x:v>
      </x:c>
      <x:c r="D3302" s="13" t="str">
        <x:v>V5 Passages des cinq mondes</x:v>
      </x:c>
      <x:c r="E3302" s="13" t="str">
        <x:v>Lire Guerre</x:v>
      </x:c>
      <x:c r="F3302" s="13" t="str">
        <x:v>Extension V5</x:v>
      </x:c>
      <x:c r="G3302" s="15" t="n">
        <x:v>14</x:v>
      </x:c>
      <x:c r="H3302" s="15" t="n">
        <x:v>99</x:v>
      </x:c>
    </x:row>
    <x:row r="3303" ht="52" customHeight="1">
      <x:c r="A3303" s="13" t="str">
        <x:v>W5-P04-L03</x:v>
      </x:c>
      <x:c r="B3303" s="13" t="str">
        <x:v>Escalier du Quai Penché ↔ Dépôt des Cordages Clairs</x:v>
      </x:c>
      <x:c r="C3303" s="13" t="str">
        <x:v>Guerre</x:v>
      </x:c>
      <x:c r="D3303" s="13" t="str">
        <x:v>V5 Passages des cinq mondes</x:v>
      </x:c>
      <x:c r="E3303" s="13" t="str">
        <x:v>Lire Guerre</x:v>
      </x:c>
      <x:c r="F3303" s="13" t="str">
        <x:v>Extension V5</x:v>
      </x:c>
      <x:c r="G3303" s="15" t="n">
        <x:v>14</x:v>
      </x:c>
      <x:c r="H3303" s="15" t="n">
        <x:v>100</x:v>
      </x:c>
    </x:row>
    <x:row r="3304" ht="52" customHeight="1">
      <x:c r="A3304" s="13" t="str">
        <x:v>W5-P04-L04</x:v>
      </x:c>
      <x:c r="B3304" s="13" t="str">
        <x:v>Dépôt des Cordages Clairs ↔ Les Deux Proues</x:v>
      </x:c>
      <x:c r="C3304" s="13" t="str">
        <x:v>Guerre</x:v>
      </x:c>
      <x:c r="D3304" s="13" t="str">
        <x:v>V5 Passages des cinq mondes</x:v>
      </x:c>
      <x:c r="E3304" s="13" t="str">
        <x:v>Lire Guerre</x:v>
      </x:c>
      <x:c r="F3304" s="13" t="str">
        <x:v>Extension V5</x:v>
      </x:c>
      <x:c r="G3304" s="15" t="n">
        <x:v>14</x:v>
      </x:c>
      <x:c r="H3304" s="15" t="n">
        <x:v>101</x:v>
      </x:c>
    </x:row>
    <x:row r="3305" ht="52" customHeight="1">
      <x:c r="A3305" s="13" t="str">
        <x:v>W5-P04-L05</x:v>
      </x:c>
      <x:c r="B3305" s="13" t="str">
        <x:v>Les Deux Proues ↔ Quai du Premier Chenal</x:v>
      </x:c>
      <x:c r="C3305" s="13" t="str">
        <x:v>Guerre</x:v>
      </x:c>
      <x:c r="D3305" s="13" t="str">
        <x:v>V5 Passages des cinq mondes</x:v>
      </x:c>
      <x:c r="E3305" s="13" t="str">
        <x:v>Lire Guerre</x:v>
      </x:c>
      <x:c r="F3305" s="13" t="str">
        <x:v>Extension V5</x:v>
      </x:c>
      <x:c r="G3305" s="15" t="n">
        <x:v>14</x:v>
      </x:c>
      <x:c r="H3305" s="15" t="n">
        <x:v>102</x:v>
      </x:c>
    </x:row>
    <x:row r="3306" ht="52" customHeight="1">
      <x:c r="A3306" s="13" t="str">
        <x:v>W5-P04-L06</x:v>
      </x:c>
      <x:c r="B3306" s="13" t="str">
        <x:v>Plage de la Coque Ouverte ↔ Quai du Premier Chenal</x:v>
      </x:c>
      <x:c r="C3306" s="13" t="str">
        <x:v>Guerre</x:v>
      </x:c>
      <x:c r="D3306" s="13" t="str">
        <x:v>V5 Passages des cinq mondes</x:v>
      </x:c>
      <x:c r="E3306" s="13" t="str">
        <x:v>Lire Guerre</x:v>
      </x:c>
      <x:c r="F3306" s="13" t="str">
        <x:v>Extension V5</x:v>
      </x:c>
      <x:c r="G3306" s="15" t="n">
        <x:v>14</x:v>
      </x:c>
      <x:c r="H3306" s="15" t="n">
        <x:v>103</x:v>
      </x:c>
    </x:row>
    <x:row r="3307" ht="52" customHeight="1">
      <x:c r="A3307" s="13" t="str">
        <x:v>W5-P04-L07</x:v>
      </x:c>
      <x:c r="B3307" s="13" t="str">
        <x:v>Crique de la Lentille ↔ Gorge du Vent Traversant</x:v>
      </x:c>
      <x:c r="C3307" s="13" t="str">
        <x:v>Guerre</x:v>
      </x:c>
      <x:c r="D3307" s="13" t="str">
        <x:v>V5 Passages des cinq mondes</x:v>
      </x:c>
      <x:c r="E3307" s="13" t="str">
        <x:v>Lire Guerre</x:v>
      </x:c>
      <x:c r="F3307" s="13" t="str">
        <x:v>Extension V5</x:v>
      </x:c>
      <x:c r="G3307" s="15" t="n">
        <x:v>14</x:v>
      </x:c>
      <x:c r="H3307" s="15" t="n">
        <x:v>104</x:v>
      </x:c>
    </x:row>
    <x:row r="3308" ht="52" customHeight="1">
      <x:c r="A3308" s="13" t="str">
        <x:v>W5-P04-L08</x:v>
      </x:c>
      <x:c r="B3308" s="13" t="str">
        <x:v>Gorge du Vent Traversant ↔ Piton de l’Œil Salé</x:v>
      </x:c>
      <x:c r="C3308" s="13" t="str">
        <x:v>Guerre</x:v>
      </x:c>
      <x:c r="D3308" s="13" t="str">
        <x:v>V5 Passages des cinq mondes</x:v>
      </x:c>
      <x:c r="E3308" s="13" t="str">
        <x:v>Lire Guerre</x:v>
      </x:c>
      <x:c r="F3308" s="13" t="str">
        <x:v>Extension V5</x:v>
      </x:c>
      <x:c r="G3308" s="15" t="n">
        <x:v>14</x:v>
      </x:c>
      <x:c r="H3308" s="15" t="n">
        <x:v>105</x:v>
      </x:c>
    </x:row>
    <x:row r="3309" ht="52" customHeight="1">
      <x:c r="A3309" s="13" t="str">
        <x:v>W5-P04-L09</x:v>
      </x:c>
      <x:c r="B3309" s="13" t="str">
        <x:v>Piton de l’Œil Salé ↔ Réserve du Feu Bas</x:v>
      </x:c>
      <x:c r="C3309" s="13" t="str">
        <x:v>Guerre</x:v>
      </x:c>
      <x:c r="D3309" s="13" t="str">
        <x:v>V5 Passages des cinq mondes</x:v>
      </x:c>
      <x:c r="E3309" s="13" t="str">
        <x:v>Lire Guerre</x:v>
      </x:c>
      <x:c r="F3309" s="13" t="str">
        <x:v>Extension V5</x:v>
      </x:c>
      <x:c r="G3309" s="15" t="n">
        <x:v>14</x:v>
      </x:c>
      <x:c r="H3309" s="15" t="n">
        <x:v>106</x:v>
      </x:c>
    </x:row>
    <x:row r="3310" ht="52" customHeight="1">
      <x:c r="A3310" s="13" t="str">
        <x:v>W5-P04-L10</x:v>
      </x:c>
      <x:c r="B3310" s="13" t="str">
        <x:v>Réserve du Feu Bas ↔ Plateau du Défi des Feux</x:v>
      </x:c>
      <x:c r="C3310" s="13" t="str">
        <x:v>Guerre</x:v>
      </x:c>
      <x:c r="D3310" s="13" t="str">
        <x:v>V5 Passages des cinq mondes</x:v>
      </x:c>
      <x:c r="E3310" s="13" t="str">
        <x:v>Lire Guerre</x:v>
      </x:c>
      <x:c r="F3310" s="13" t="str">
        <x:v>Extension V5</x:v>
      </x:c>
      <x:c r="G3310" s="15" t="n">
        <x:v>14</x:v>
      </x:c>
      <x:c r="H3310" s="15" t="n">
        <x:v>107</x:v>
      </x:c>
    </x:row>
    <x:row r="3311" ht="52" customHeight="1">
      <x:c r="A3311" s="13" t="str">
        <x:v>W5-P04-L11</x:v>
      </x:c>
      <x:c r="B3311" s="13" t="str">
        <x:v>Plateau du Défi des Feux ↔ Phare du Retour Éprouvé</x:v>
      </x:c>
      <x:c r="C3311" s="13" t="str">
        <x:v>Guerre</x:v>
      </x:c>
      <x:c r="D3311" s="13" t="str">
        <x:v>V5 Passages des cinq mondes</x:v>
      </x:c>
      <x:c r="E3311" s="13" t="str">
        <x:v>Lire Guerre</x:v>
      </x:c>
      <x:c r="F3311" s="13" t="str">
        <x:v>Extension V5</x:v>
      </x:c>
      <x:c r="G3311" s="15" t="n">
        <x:v>14</x:v>
      </x:c>
      <x:c r="H3311" s="15" t="n">
        <x:v>108</x:v>
      </x:c>
    </x:row>
    <x:row r="3312" ht="52" customHeight="1">
      <x:c r="A3312" s="13" t="str">
        <x:v>W5-P04-L12</x:v>
      </x:c>
      <x:c r="B3312" s="13" t="str">
        <x:v>Crique de la Lentille ↔ Phare du Retour Éprouvé</x:v>
      </x:c>
      <x:c r="C3312" s="13" t="str">
        <x:v>Guerre</x:v>
      </x:c>
      <x:c r="D3312" s="13" t="str">
        <x:v>V5 Passages des cinq mondes</x:v>
      </x:c>
      <x:c r="E3312" s="13" t="str">
        <x:v>Lire Guerre</x:v>
      </x:c>
      <x:c r="F3312" s="13" t="str">
        <x:v>Extension V5</x:v>
      </x:c>
      <x:c r="G3312" s="15" t="n">
        <x:v>14</x:v>
      </x:c>
      <x:c r="H3312" s="15" t="n">
        <x:v>109</x:v>
      </x:c>
    </x:row>
    <x:row r="3313" ht="52" customHeight="1">
      <x:c r="A3313" s="13" t="str">
        <x:v>W5-P04-L13</x:v>
      </x:c>
      <x:c r="B3313" s="13" t="str">
        <x:v>Passe des Coques Lentes ↔ Ponton des Marteaux</x:v>
      </x:c>
      <x:c r="C3313" s="13" t="str">
        <x:v>Guerre</x:v>
      </x:c>
      <x:c r="D3313" s="13" t="str">
        <x:v>V5 Passages des cinq mondes</x:v>
      </x:c>
      <x:c r="E3313" s="13" t="str">
        <x:v>Lire Guerre</x:v>
      </x:c>
      <x:c r="F3313" s="13" t="str">
        <x:v>Extension V5</x:v>
      </x:c>
      <x:c r="G3313" s="15" t="n">
        <x:v>14</x:v>
      </x:c>
      <x:c r="H3313" s="15" t="n">
        <x:v>110</x:v>
      </x:c>
    </x:row>
    <x:row r="3314" ht="52" customHeight="1">
      <x:c r="A3314" s="13" t="str">
        <x:v>W5-P04-L14</x:v>
      </x:c>
      <x:c r="B3314" s="13" t="str">
        <x:v>Ponton des Marteaux ↔ Tour de la Chaîne Noire</x:v>
      </x:c>
      <x:c r="C3314" s="13" t="str">
        <x:v>Guerre</x:v>
      </x:c>
      <x:c r="D3314" s="13" t="str">
        <x:v>V5 Passages des cinq mondes</x:v>
      </x:c>
      <x:c r="E3314" s="13" t="str">
        <x:v>Lire Guerre</x:v>
      </x:c>
      <x:c r="F3314" s="13" t="str">
        <x:v>Extension V5</x:v>
      </x:c>
      <x:c r="G3314" s="15" t="n">
        <x:v>14</x:v>
      </x:c>
      <x:c r="H3314" s="15" t="n">
        <x:v>111</x:v>
      </x:c>
    </x:row>
    <x:row r="3315" ht="52" customHeight="1">
      <x:c r="A3315" s="13" t="str">
        <x:v>W5-P04-L15</x:v>
      </x:c>
      <x:c r="B3315" s="13" t="str">
        <x:v>Tour de la Chaîne Noire ↔ Atelier du Bois Minéral</x:v>
      </x:c>
      <x:c r="C3315" s="13" t="str">
        <x:v>Guerre</x:v>
      </x:c>
      <x:c r="D3315" s="13" t="str">
        <x:v>V5 Passages des cinq mondes</x:v>
      </x:c>
      <x:c r="E3315" s="13" t="str">
        <x:v>Lire Guerre</x:v>
      </x:c>
      <x:c r="F3315" s="13" t="str">
        <x:v>Extension V5</x:v>
      </x:c>
      <x:c r="G3315" s="15" t="n">
        <x:v>14</x:v>
      </x:c>
      <x:c r="H3315" s="15" t="n">
        <x:v>112</x:v>
      </x:c>
    </x:row>
    <x:row r="3316" ht="52" customHeight="1">
      <x:c r="A3316" s="13" t="str">
        <x:v>W5-P04-L16</x:v>
      </x:c>
      <x:c r="B3316" s="13" t="str">
        <x:v>Atelier du Bois Minéral ↔ Bassin des Amarres Croisées</x:v>
      </x:c>
      <x:c r="C3316" s="13" t="str">
        <x:v>Guerre</x:v>
      </x:c>
      <x:c r="D3316" s="13" t="str">
        <x:v>V5 Passages des cinq mondes</x:v>
      </x:c>
      <x:c r="E3316" s="13" t="str">
        <x:v>Lire Guerre</x:v>
      </x:c>
      <x:c r="F3316" s="13" t="str">
        <x:v>Extension V5</x:v>
      </x:c>
      <x:c r="G3316" s="15" t="n">
        <x:v>14</x:v>
      </x:c>
      <x:c r="H3316" s="15" t="n">
        <x:v>113</x:v>
      </x:c>
    </x:row>
    <x:row r="3317" ht="52" customHeight="1">
      <x:c r="A3317" s="13" t="str">
        <x:v>W5-P04-L17</x:v>
      </x:c>
      <x:c r="B3317" s="13" t="str">
        <x:v>Bassin des Amarres Croisées ↔ Sortie des Petites Voiles</x:v>
      </x:c>
      <x:c r="C3317" s="13" t="str">
        <x:v>Guerre</x:v>
      </x:c>
      <x:c r="D3317" s="13" t="str">
        <x:v>V5 Passages des cinq mondes</x:v>
      </x:c>
      <x:c r="E3317" s="13" t="str">
        <x:v>Lire Guerre</x:v>
      </x:c>
      <x:c r="F3317" s="13" t="str">
        <x:v>Extension V5</x:v>
      </x:c>
      <x:c r="G3317" s="15" t="n">
        <x:v>14</x:v>
      </x:c>
      <x:c r="H3317" s="15" t="n">
        <x:v>114</x:v>
      </x:c>
    </x:row>
    <x:row r="3318" ht="52" customHeight="1">
      <x:c r="A3318" s="13" t="str">
        <x:v>W5-P04-L18</x:v>
      </x:c>
      <x:c r="B3318" s="13" t="str">
        <x:v>Passe des Coques Lentes ↔ Sortie des Petites Voiles</x:v>
      </x:c>
      <x:c r="C3318" s="13" t="str">
        <x:v>Guerre</x:v>
      </x:c>
      <x:c r="D3318" s="13" t="str">
        <x:v>V5 Passages des cinq mondes</x:v>
      </x:c>
      <x:c r="E3318" s="13" t="str">
        <x:v>Lire Guerre</x:v>
      </x:c>
      <x:c r="F3318" s="13" t="str">
        <x:v>Extension V5</x:v>
      </x:c>
      <x:c r="G3318" s="15" t="n">
        <x:v>14</x:v>
      </x:c>
      <x:c r="H3318" s="15" t="n">
        <x:v>115</x:v>
      </x:c>
    </x:row>
    <x:row r="3319" ht="52" customHeight="1">
      <x:c r="A3319" s="13" t="str">
        <x:v>W5-P04-L19</x:v>
      </x:c>
      <x:c r="B3319" s="13" t="str">
        <x:v>Crique des Derniers Arrivants ↔ Montée des Brancards</x:v>
      </x:c>
      <x:c r="C3319" s="13" t="str">
        <x:v>Guerre</x:v>
      </x:c>
      <x:c r="D3319" s="13" t="str">
        <x:v>V5 Passages des cinq mondes</x:v>
      </x:c>
      <x:c r="E3319" s="13" t="str">
        <x:v>Lire Guerre</x:v>
      </x:c>
      <x:c r="F3319" s="13" t="str">
        <x:v>Extension V5</x:v>
      </x:c>
      <x:c r="G3319" s="15" t="n">
        <x:v>14</x:v>
      </x:c>
      <x:c r="H3319" s="15" t="n">
        <x:v>116</x:v>
      </x:c>
    </x:row>
    <x:row r="3320" ht="52" customHeight="1">
      <x:c r="A3320" s="13" t="str">
        <x:v>W5-P04-L20</x:v>
      </x:c>
      <x:c r="B3320" s="13" t="str">
        <x:v>Montée des Brancards ↔ Belvédère du Feu Patient</x:v>
      </x:c>
      <x:c r="C3320" s="13" t="str">
        <x:v>Guerre</x:v>
      </x:c>
      <x:c r="D3320" s="13" t="str">
        <x:v>V5 Passages des cinq mondes</x:v>
      </x:c>
      <x:c r="E3320" s="13" t="str">
        <x:v>Lire Guerre</x:v>
      </x:c>
      <x:c r="F3320" s="13" t="str">
        <x:v>Extension V5</x:v>
      </x:c>
      <x:c r="G3320" s="15" t="n">
        <x:v>14</x:v>
      </x:c>
      <x:c r="H3320" s="15" t="n">
        <x:v>117</x:v>
      </x:c>
    </x:row>
    <x:row r="3321" ht="52" customHeight="1">
      <x:c r="A3321" s="13" t="str">
        <x:v>W5-P04-L21</x:v>
      </x:c>
      <x:c r="B3321" s="13" t="str">
        <x:v>Belvédère du Feu Patient ↔ Refuge des Rations Liées</x:v>
      </x:c>
      <x:c r="C3321" s="13" t="str">
        <x:v>Guerre</x:v>
      </x:c>
      <x:c r="D3321" s="13" t="str">
        <x:v>V5 Passages des cinq mondes</x:v>
      </x:c>
      <x:c r="E3321" s="13" t="str">
        <x:v>Lire Guerre</x:v>
      </x:c>
      <x:c r="F3321" s="13" t="str">
        <x:v>Extension V5</x:v>
      </x:c>
      <x:c r="G3321" s="15" t="n">
        <x:v>14</x:v>
      </x:c>
      <x:c r="H3321" s="15" t="n">
        <x:v>118</x:v>
      </x:c>
    </x:row>
    <x:row r="3322" ht="52" customHeight="1">
      <x:c r="A3322" s="13" t="str">
        <x:v>W5-P04-L22</x:v>
      </x:c>
      <x:c r="B3322" s="13" t="str">
        <x:v>Refuge des Rations Liées ↔ Seuil du Dernier Poursuivant</x:v>
      </x:c>
      <x:c r="C3322" s="13" t="str">
        <x:v>Guerre</x:v>
      </x:c>
      <x:c r="D3322" s="13" t="str">
        <x:v>V5 Passages des cinq mondes</x:v>
      </x:c>
      <x:c r="E3322" s="13" t="str">
        <x:v>Lire Guerre</x:v>
      </x:c>
      <x:c r="F3322" s="13" t="str">
        <x:v>Extension V5</x:v>
      </x:c>
      <x:c r="G3322" s="15" t="n">
        <x:v>14</x:v>
      </x:c>
      <x:c r="H3322" s="15" t="n">
        <x:v>119</x:v>
      </x:c>
    </x:row>
    <x:row r="3323" ht="52" customHeight="1">
      <x:c r="A3323" s="13" t="str">
        <x:v>W5-P04-L23</x:v>
      </x:c>
      <x:c r="B3323" s="13" t="str">
        <x:v>Seuil du Dernier Poursuivant ↔ Quai des Routes Séparées</x:v>
      </x:c>
      <x:c r="C3323" s="13" t="str">
        <x:v>Guerre</x:v>
      </x:c>
      <x:c r="D3323" s="13" t="str">
        <x:v>V5 Passages des cinq mondes</x:v>
      </x:c>
      <x:c r="E3323" s="13" t="str">
        <x:v>Lire Guerre</x:v>
      </x:c>
      <x:c r="F3323" s="13" t="str">
        <x:v>Extension V5</x:v>
      </x:c>
      <x:c r="G3323" s="15" t="n">
        <x:v>14</x:v>
      </x:c>
      <x:c r="H3323" s="15" t="n">
        <x:v>120</x:v>
      </x:c>
    </x:row>
    <x:row r="3324" ht="52" customHeight="1">
      <x:c r="A3324" s="13" t="str">
        <x:v>W5-P04-L24</x:v>
      </x:c>
      <x:c r="B3324" s="13" t="str">
        <x:v>Crique des Derniers Arrivants ↔ Quai des Routes Séparées</x:v>
      </x:c>
      <x:c r="C3324" s="13" t="str">
        <x:v>Guerre</x:v>
      </x:c>
      <x:c r="D3324" s="13" t="str">
        <x:v>V5 Passages des cinq mondes</x:v>
      </x:c>
      <x:c r="E3324" s="13" t="str">
        <x:v>Lire Guerre</x:v>
      </x:c>
      <x:c r="F3324" s="13" t="str">
        <x:v>Extension V5</x:v>
      </x:c>
      <x:c r="G3324" s="15" t="n">
        <x:v>14</x:v>
      </x:c>
      <x:c r="H3324" s="15" t="n">
        <x:v>121</x:v>
      </x:c>
    </x:row>
    <x:row r="3325" ht="52" customHeight="1">
      <x:c r="A3325" s="13" t="str">
        <x:v>W5-P04-L25</x:v>
      </x:c>
      <x:c r="B3325" s="13" t="str">
        <x:v>Cavité du Premier Ressac ↔ Les Deux Proues</x:v>
      </x:c>
      <x:c r="C3325" s="13" t="str">
        <x:v>Guerre</x:v>
      </x:c>
      <x:c r="D3325" s="13" t="str">
        <x:v>V5 Passages des cinq mondes</x:v>
      </x:c>
      <x:c r="E3325" s="13" t="str">
        <x:v>Lire Guerre</x:v>
      </x:c>
      <x:c r="F3325" s="13" t="str">
        <x:v>Extension V5</x:v>
      </x:c>
      <x:c r="G3325" s="15" t="n">
        <x:v>14</x:v>
      </x:c>
      <x:c r="H3325" s="15" t="n">
        <x:v>122</x:v>
      </x:c>
    </x:row>
    <x:row r="3326" ht="52" customHeight="1">
      <x:c r="A3326" s="13" t="str">
        <x:v>W5-P04-L26</x:v>
      </x:c>
      <x:c r="B3326" s="13" t="str">
        <x:v>Gorge du Vent Traversant ↔ Plateau du Défi des Feux</x:v>
      </x:c>
      <x:c r="C3326" s="13" t="str">
        <x:v>Guerre</x:v>
      </x:c>
      <x:c r="D3326" s="13" t="str">
        <x:v>V5 Passages des cinq mondes</x:v>
      </x:c>
      <x:c r="E3326" s="13" t="str">
        <x:v>Lire Guerre</x:v>
      </x:c>
      <x:c r="F3326" s="13" t="str">
        <x:v>Extension V5</x:v>
      </x:c>
      <x:c r="G3326" s="15" t="n">
        <x:v>14</x:v>
      </x:c>
      <x:c r="H3326" s="15" t="n">
        <x:v>123</x:v>
      </x:c>
    </x:row>
    <x:row r="3327" ht="52" customHeight="1">
      <x:c r="A3327" s="13" t="str">
        <x:v>W5-P04-L27</x:v>
      </x:c>
      <x:c r="B3327" s="13" t="str">
        <x:v>Ponton des Marteaux ↔ Bassin des Amarres Croisées</x:v>
      </x:c>
      <x:c r="C3327" s="13" t="str">
        <x:v>Guerre</x:v>
      </x:c>
      <x:c r="D3327" s="13" t="str">
        <x:v>V5 Passages des cinq mondes</x:v>
      </x:c>
      <x:c r="E3327" s="13" t="str">
        <x:v>Lire Guerre</x:v>
      </x:c>
      <x:c r="F3327" s="13" t="str">
        <x:v>Extension V5</x:v>
      </x:c>
      <x:c r="G3327" s="15" t="n">
        <x:v>14</x:v>
      </x:c>
      <x:c r="H3327" s="15" t="n">
        <x:v>124</x:v>
      </x:c>
    </x:row>
    <x:row r="3328" ht="52" customHeight="1">
      <x:c r="A3328" s="13" t="str">
        <x:v>W5-P04-L28</x:v>
      </x:c>
      <x:c r="B3328" s="13" t="str">
        <x:v>Montée des Brancards ↔ Seuil du Dernier Poursuivant</x:v>
      </x:c>
      <x:c r="C3328" s="13" t="str">
        <x:v>Guerre</x:v>
      </x:c>
      <x:c r="D3328" s="13" t="str">
        <x:v>V5 Passages des cinq mondes</x:v>
      </x:c>
      <x:c r="E3328" s="13" t="str">
        <x:v>Lire Guerre</x:v>
      </x:c>
      <x:c r="F3328" s="13" t="str">
        <x:v>Extension V5</x:v>
      </x:c>
      <x:c r="G3328" s="15" t="n">
        <x:v>14</x:v>
      </x:c>
      <x:c r="H3328" s="15" t="n">
        <x:v>125</x:v>
      </x:c>
    </x:row>
    <x:row r="3329" ht="52" customHeight="1">
      <x:c r="A3329" s="13" t="str">
        <x:v>W5-P04-L29</x:v>
      </x:c>
      <x:c r="B3329" s="13" t="str">
        <x:v>Quai du Premier Chenal ↔ Crique de la Lentille</x:v>
      </x:c>
      <x:c r="C3329" s="13" t="str">
        <x:v>Guerre</x:v>
      </x:c>
      <x:c r="D3329" s="13" t="str">
        <x:v>V5 Passages des cinq mondes</x:v>
      </x:c>
      <x:c r="E3329" s="13" t="str">
        <x:v>Lire Guerre</x:v>
      </x:c>
      <x:c r="F3329" s="13" t="str">
        <x:v>Extension V5</x:v>
      </x:c>
      <x:c r="G3329" s="15" t="n">
        <x:v>14</x:v>
      </x:c>
      <x:c r="H3329" s="15" t="n">
        <x:v>126</x:v>
      </x:c>
    </x:row>
    <x:row r="3330" ht="52" customHeight="1">
      <x:c r="A3330" s="13" t="str">
        <x:v>W5-P04-L30</x:v>
      </x:c>
      <x:c r="B3330" s="13" t="str">
        <x:v>Crique de la Lentille ↔ Passe des Coques Lentes</x:v>
      </x:c>
      <x:c r="C3330" s="13" t="str">
        <x:v>Guerre</x:v>
      </x:c>
      <x:c r="D3330" s="13" t="str">
        <x:v>V5 Passages des cinq mondes</x:v>
      </x:c>
      <x:c r="E3330" s="13" t="str">
        <x:v>Lire Guerre</x:v>
      </x:c>
      <x:c r="F3330" s="13" t="str">
        <x:v>Extension V5</x:v>
      </x:c>
      <x:c r="G3330" s="15" t="n">
        <x:v>14</x:v>
      </x:c>
      <x:c r="H3330" s="15" t="n">
        <x:v>127</x:v>
      </x:c>
    </x:row>
    <x:row r="3331" ht="52" customHeight="1">
      <x:c r="A3331" s="13" t="str">
        <x:v>W5-P04-L31</x:v>
      </x:c>
      <x:c r="B3331" s="13" t="str">
        <x:v>Sortie des Petites Voiles ↔ Crique des Derniers Arrivants</x:v>
      </x:c>
      <x:c r="C3331" s="13" t="str">
        <x:v>Guerre</x:v>
      </x:c>
      <x:c r="D3331" s="13" t="str">
        <x:v>V5 Passages des cinq mondes</x:v>
      </x:c>
      <x:c r="E3331" s="13" t="str">
        <x:v>Lire Guerre</x:v>
      </x:c>
      <x:c r="F3331" s="13" t="str">
        <x:v>Extension V5</x:v>
      </x:c>
      <x:c r="G3331" s="15" t="n">
        <x:v>14</x:v>
      </x:c>
      <x:c r="H3331" s="15" t="n">
        <x:v>128</x:v>
      </x:c>
    </x:row>
    <x:row r="3332" ht="52" customHeight="1">
      <x:c r="A3332" s="13" t="str">
        <x:v>W5-P04-L32</x:v>
      </x:c>
      <x:c r="B3332" s="13" t="str">
        <x:v>Quai des Routes Séparées ↔ Plage de la Coque Ouverte</x:v>
      </x:c>
      <x:c r="C3332" s="13" t="str">
        <x:v>Guerre</x:v>
      </x:c>
      <x:c r="D3332" s="13" t="str">
        <x:v>V5 Passages des cinq mondes</x:v>
      </x:c>
      <x:c r="E3332" s="13" t="str">
        <x:v>Lire Guerre</x:v>
      </x:c>
      <x:c r="F3332" s="13" t="str">
        <x:v>Extension V5</x:v>
      </x:c>
      <x:c r="G3332" s="15" t="n">
        <x:v>14</x:v>
      </x:c>
      <x:c r="H3332" s="15" t="n">
        <x:v>129</x:v>
      </x:c>
    </x:row>
    <x:row r="3333" ht="52" customHeight="1">
      <x:c r="A3333" s="13" t="str">
        <x:v>W5-P04-L33</x:v>
      </x:c>
      <x:c r="B3333" s="13" t="str">
        <x:v>Quai du Premier Chenal ↔ Passe des Coques Lentes</x:v>
      </x:c>
      <x:c r="C3333" s="13" t="str">
        <x:v>Guerre</x:v>
      </x:c>
      <x:c r="D3333" s="13" t="str">
        <x:v>V5 Passages des cinq mondes</x:v>
      </x:c>
      <x:c r="E3333" s="13" t="str">
        <x:v>Lire Guerre</x:v>
      </x:c>
      <x:c r="F3333" s="13" t="str">
        <x:v>Extension V5</x:v>
      </x:c>
      <x:c r="G3333" s="15" t="n">
        <x:v>14</x:v>
      </x:c>
      <x:c r="H3333" s="15" t="n">
        <x:v>130</x:v>
      </x:c>
    </x:row>
    <x:row r="3334" ht="52" customHeight="1">
      <x:c r="A3334" s="13" t="str">
        <x:v>W5-P04-L34</x:v>
      </x:c>
      <x:c r="B3334" s="13" t="str">
        <x:v>Crique de la Lentille ↔ Quai des Routes Séparées</x:v>
      </x:c>
      <x:c r="C3334" s="13" t="str">
        <x:v>Guerre</x:v>
      </x:c>
      <x:c r="D3334" s="13" t="str">
        <x:v>V5 Passages des cinq mondes</x:v>
      </x:c>
      <x:c r="E3334" s="13" t="str">
        <x:v>Lire Guerre</x:v>
      </x:c>
      <x:c r="F3334" s="13" t="str">
        <x:v>Extension V5</x:v>
      </x:c>
      <x:c r="G3334" s="15" t="n">
        <x:v>14</x:v>
      </x:c>
      <x:c r="H3334" s="15" t="n">
        <x:v>131</x:v>
      </x:c>
    </x:row>
    <x:row r="3335" ht="52" customHeight="1">
      <x:c r="A3335" s="13" t="str">
        <x:v>W5-P05-L01</x:v>
      </x:c>
      <x:c r="B3335" s="13" t="str">
        <x:v>Débarcadère de la Moraine ↔ Plaques du Son Grave</x:v>
      </x:c>
      <x:c r="C3335" s="13" t="str">
        <x:v>Guerre</x:v>
      </x:c>
      <x:c r="D3335" s="13" t="str">
        <x:v>V5 Passages des cinq mondes</x:v>
      </x:c>
      <x:c r="E3335" s="13" t="str">
        <x:v>Lire Guerre</x:v>
      </x:c>
      <x:c r="F3335" s="13" t="str">
        <x:v>Extension V5</x:v>
      </x:c>
      <x:c r="G3335" s="15" t="n">
        <x:v>14</x:v>
      </x:c>
      <x:c r="H3335" s="15" t="n">
        <x:v>132</x:v>
      </x:c>
    </x:row>
    <x:row r="3336" ht="52" customHeight="1">
      <x:c r="A3336" s="13" t="str">
        <x:v>W5-P05-L02</x:v>
      </x:c>
      <x:c r="B3336" s="13" t="str">
        <x:v>Plaques du Son Grave ↔ Borne du Vent Coupé</x:v>
      </x:c>
      <x:c r="C3336" s="13" t="str">
        <x:v>Guerre</x:v>
      </x:c>
      <x:c r="D3336" s="13" t="str">
        <x:v>V5 Passages des cinq mondes</x:v>
      </x:c>
      <x:c r="E3336" s="13" t="str">
        <x:v>Lire Guerre</x:v>
      </x:c>
      <x:c r="F3336" s="13" t="str">
        <x:v>Extension V5</x:v>
      </x:c>
      <x:c r="G3336" s="15" t="n">
        <x:v>14</x:v>
      </x:c>
      <x:c r="H3336" s="15" t="n">
        <x:v>133</x:v>
      </x:c>
    </x:row>
    <x:row r="3337" ht="52" customHeight="1">
      <x:c r="A3337" s="13" t="str">
        <x:v>W5-P05-L03</x:v>
      </x:c>
      <x:c r="B3337" s="13" t="str">
        <x:v>Borne du Vent Coupé ↔ Cache sous la Pierre Blanche</x:v>
      </x:c>
      <x:c r="C3337" s="13" t="str">
        <x:v>Guerre</x:v>
      </x:c>
      <x:c r="D3337" s="13" t="str">
        <x:v>V5 Passages des cinq mondes</x:v>
      </x:c>
      <x:c r="E3337" s="13" t="str">
        <x:v>Lire Guerre</x:v>
      </x:c>
      <x:c r="F3337" s="13" t="str">
        <x:v>Extension V5</x:v>
      </x:c>
      <x:c r="G3337" s="15" t="n">
        <x:v>14</x:v>
      </x:c>
      <x:c r="H3337" s="15" t="n">
        <x:v>134</x:v>
      </x:c>
    </x:row>
    <x:row r="3338" ht="52" customHeight="1">
      <x:c r="A3338" s="13" t="str">
        <x:v>W5-P05-L04</x:v>
      </x:c>
      <x:c r="B3338" s="13" t="str">
        <x:v>Cache sous la Pierre Blanche ↔ Courbe du Guide Rival</x:v>
      </x:c>
      <x:c r="C3338" s="13" t="str">
        <x:v>Guerre</x:v>
      </x:c>
      <x:c r="D3338" s="13" t="str">
        <x:v>V5 Passages des cinq mondes</x:v>
      </x:c>
      <x:c r="E3338" s="13" t="str">
        <x:v>Lire Guerre</x:v>
      </x:c>
      <x:c r="F3338" s="13" t="str">
        <x:v>Extension V5</x:v>
      </x:c>
      <x:c r="G3338" s="15" t="n">
        <x:v>14</x:v>
      </x:c>
      <x:c r="H3338" s="15" t="n">
        <x:v>135</x:v>
      </x:c>
    </x:row>
    <x:row r="3339" ht="52" customHeight="1">
      <x:c r="A3339" s="13" t="str">
        <x:v>W5-P05-L05</x:v>
      </x:c>
      <x:c r="B3339" s="13" t="str">
        <x:v>Courbe du Guide Rival ↔ Pied du Premier Palan</x:v>
      </x:c>
      <x:c r="C3339" s="13" t="str">
        <x:v>Guerre</x:v>
      </x:c>
      <x:c r="D3339" s="13" t="str">
        <x:v>V5 Passages des cinq mondes</x:v>
      </x:c>
      <x:c r="E3339" s="13" t="str">
        <x:v>Lire Guerre</x:v>
      </x:c>
      <x:c r="F3339" s="13" t="str">
        <x:v>Extension V5</x:v>
      </x:c>
      <x:c r="G3339" s="15" t="n">
        <x:v>14</x:v>
      </x:c>
      <x:c r="H3339" s="15" t="n">
        <x:v>136</x:v>
      </x:c>
    </x:row>
    <x:row r="3340" ht="52" customHeight="1">
      <x:c r="A3340" s="13" t="str">
        <x:v>W5-P05-L06</x:v>
      </x:c>
      <x:c r="B3340" s="13" t="str">
        <x:v>Débarcadère de la Moraine ↔ Pied du Premier Palan</x:v>
      </x:c>
      <x:c r="C3340" s="13" t="str">
        <x:v>Guerre</x:v>
      </x:c>
      <x:c r="D3340" s="13" t="str">
        <x:v>V5 Passages des cinq mondes</x:v>
      </x:c>
      <x:c r="E3340" s="13" t="str">
        <x:v>Lire Guerre</x:v>
      </x:c>
      <x:c r="F3340" s="13" t="str">
        <x:v>Extension V5</x:v>
      </x:c>
      <x:c r="G3340" s="15" t="n">
        <x:v>14</x:v>
      </x:c>
      <x:c r="H3340" s="15" t="n">
        <x:v>137</x:v>
      </x:c>
    </x:row>
    <x:row r="3341" ht="52" customHeight="1">
      <x:c r="A3341" s="13" t="str">
        <x:v>W5-P05-L07</x:v>
      </x:c>
      <x:c r="B3341" s="13" t="str">
        <x:v>Corniche de la Première Corde ↔ Niche du Guetteur Aveuglé</x:v>
      </x:c>
      <x:c r="C3341" s="13" t="str">
        <x:v>Guerre</x:v>
      </x:c>
      <x:c r="D3341" s="13" t="str">
        <x:v>V5 Passages des cinq mondes</x:v>
      </x:c>
      <x:c r="E3341" s="13" t="str">
        <x:v>Lire Guerre</x:v>
      </x:c>
      <x:c r="F3341" s="13" t="str">
        <x:v>Extension V5</x:v>
      </x:c>
      <x:c r="G3341" s="15" t="n">
        <x:v>14</x:v>
      </x:c>
      <x:c r="H3341" s="15" t="n">
        <x:v>138</x:v>
      </x:c>
    </x:row>
    <x:row r="3342" ht="52" customHeight="1">
      <x:c r="A3342" s="13" t="str">
        <x:v>W5-P05-L08</x:v>
      </x:c>
      <x:c r="B3342" s="13" t="str">
        <x:v>Niche du Guetteur Aveuglé ↔ Balcon des Charges Suspendues</x:v>
      </x:c>
      <x:c r="C3342" s="13" t="str">
        <x:v>Guerre</x:v>
      </x:c>
      <x:c r="D3342" s="13" t="str">
        <x:v>V5 Passages des cinq mondes</x:v>
      </x:c>
      <x:c r="E3342" s="13" t="str">
        <x:v>Lire Guerre</x:v>
      </x:c>
      <x:c r="F3342" s="13" t="str">
        <x:v>Extension V5</x:v>
      </x:c>
      <x:c r="G3342" s="15" t="n">
        <x:v>14</x:v>
      </x:c>
      <x:c r="H3342" s="15" t="n">
        <x:v>139</x:v>
      </x:c>
    </x:row>
    <x:row r="3343" ht="52" customHeight="1">
      <x:c r="A3343" s="13" t="str">
        <x:v>W5-P05-L09</x:v>
      </x:c>
      <x:c r="B3343" s="13" t="str">
        <x:v>Balcon des Charges Suspendues ↔ Refuge de l’Anneau Ouest</x:v>
      </x:c>
      <x:c r="C3343" s="13" t="str">
        <x:v>Guerre</x:v>
      </x:c>
      <x:c r="D3343" s="13" t="str">
        <x:v>V5 Passages des cinq mondes</x:v>
      </x:c>
      <x:c r="E3343" s="13" t="str">
        <x:v>Lire Guerre</x:v>
      </x:c>
      <x:c r="F3343" s="13" t="str">
        <x:v>Extension V5</x:v>
      </x:c>
      <x:c r="G3343" s="15" t="n">
        <x:v>14</x:v>
      </x:c>
      <x:c r="H3343" s="15" t="n">
        <x:v>140</x:v>
      </x:c>
    </x:row>
    <x:row r="3344" ht="52" customHeight="1">
      <x:c r="A3344" s="13" t="str">
        <x:v>W5-P05-L10</x:v>
      </x:c>
      <x:c r="B3344" s="13" t="str">
        <x:v>Refuge de l’Anneau Ouest ↔ Arête du Défi Voilé</x:v>
      </x:c>
      <x:c r="C3344" s="13" t="str">
        <x:v>Guerre</x:v>
      </x:c>
      <x:c r="D3344" s="13" t="str">
        <x:v>V5 Passages des cinq mondes</x:v>
      </x:c>
      <x:c r="E3344" s="13" t="str">
        <x:v>Lire Guerre</x:v>
      </x:c>
      <x:c r="F3344" s="13" t="str">
        <x:v>Extension V5</x:v>
      </x:c>
      <x:c r="G3344" s="15" t="n">
        <x:v>14</x:v>
      </x:c>
      <x:c r="H3344" s="15" t="n">
        <x:v>141</x:v>
      </x:c>
    </x:row>
    <x:row r="3345" ht="52" customHeight="1">
      <x:c r="A3345" s="13" t="str">
        <x:v>W5-P05-L11</x:v>
      </x:c>
      <x:c r="B3345" s="13" t="str">
        <x:v>Arête du Défi Voilé ↔ Traverse des Deux Anneaux</x:v>
      </x:c>
      <x:c r="C3345" s="13" t="str">
        <x:v>Guerre</x:v>
      </x:c>
      <x:c r="D3345" s="13" t="str">
        <x:v>V5 Passages des cinq mondes</x:v>
      </x:c>
      <x:c r="E3345" s="13" t="str">
        <x:v>Lire Guerre</x:v>
      </x:c>
      <x:c r="F3345" s="13" t="str">
        <x:v>Extension V5</x:v>
      </x:c>
      <x:c r="G3345" s="15" t="n">
        <x:v>14</x:v>
      </x:c>
      <x:c r="H3345" s="15" t="n">
        <x:v>142</x:v>
      </x:c>
    </x:row>
    <x:row r="3346" ht="52" customHeight="1">
      <x:c r="A3346" s="13" t="str">
        <x:v>W5-P05-L12</x:v>
      </x:c>
      <x:c r="B3346" s="13" t="str">
        <x:v>Corniche de la Première Corde ↔ Traverse des Deux Anneaux</x:v>
      </x:c>
      <x:c r="C3346" s="13" t="str">
        <x:v>Guerre</x:v>
      </x:c>
      <x:c r="D3346" s="13" t="str">
        <x:v>V5 Passages des cinq mondes</x:v>
      </x:c>
      <x:c r="E3346" s="13" t="str">
        <x:v>Lire Guerre</x:v>
      </x:c>
      <x:c r="F3346" s="13" t="str">
        <x:v>Extension V5</x:v>
      </x:c>
      <x:c r="G3346" s="15" t="n">
        <x:v>14</x:v>
      </x:c>
      <x:c r="H3346" s="15" t="n">
        <x:v>143</x:v>
      </x:c>
    </x:row>
    <x:row r="3347" ht="52" customHeight="1">
      <x:c r="A3347" s="13" t="str">
        <x:v>W5-P05-L13</x:v>
      </x:c>
      <x:c r="B3347" s="13" t="str">
        <x:v>Vestibule de la Vapeur Froide ↔ Galerie des Deux Jets</x:v>
      </x:c>
      <x:c r="C3347" s="13" t="str">
        <x:v>Guerre</x:v>
      </x:c>
      <x:c r="D3347" s="13" t="str">
        <x:v>V5 Passages des cinq mondes</x:v>
      </x:c>
      <x:c r="E3347" s="13" t="str">
        <x:v>Lire Guerre</x:v>
      </x:c>
      <x:c r="F3347" s="13" t="str">
        <x:v>Extension V5</x:v>
      </x:c>
      <x:c r="G3347" s="15" t="n">
        <x:v>14</x:v>
      </x:c>
      <x:c r="H3347" s="15" t="n">
        <x:v>144</x:v>
      </x:c>
    </x:row>
    <x:row r="3348" ht="52" customHeight="1">
      <x:c r="A3348" s="13" t="str">
        <x:v>W5-P05-L14</x:v>
      </x:c>
      <x:c r="B3348" s="13" t="str">
        <x:v>Galerie des Deux Jets ↔ Palier du Faux Souffle</x:v>
      </x:c>
      <x:c r="C3348" s="13" t="str">
        <x:v>Guerre</x:v>
      </x:c>
      <x:c r="D3348" s="13" t="str">
        <x:v>V5 Passages des cinq mondes</x:v>
      </x:c>
      <x:c r="E3348" s="13" t="str">
        <x:v>Lire Guerre</x:v>
      </x:c>
      <x:c r="F3348" s="13" t="str">
        <x:v>Extension V5</x:v>
      </x:c>
      <x:c r="G3348" s="15" t="n">
        <x:v>14</x:v>
      </x:c>
      <x:c r="H3348" s="15" t="n">
        <x:v>145</x:v>
      </x:c>
    </x:row>
    <x:row r="3349" ht="52" customHeight="1">
      <x:c r="A3349" s="13" t="str">
        <x:v>W5-P05-L15</x:v>
      </x:c>
      <x:c r="B3349" s="13" t="str">
        <x:v>Palier du Faux Souffle ↔ Atelier du Joint Rouge</x:v>
      </x:c>
      <x:c r="C3349" s="13" t="str">
        <x:v>Guerre</x:v>
      </x:c>
      <x:c r="D3349" s="13" t="str">
        <x:v>V5 Passages des cinq mondes</x:v>
      </x:c>
      <x:c r="E3349" s="13" t="str">
        <x:v>Lire Guerre</x:v>
      </x:c>
      <x:c r="F3349" s="13" t="str">
        <x:v>Extension V5</x:v>
      </x:c>
      <x:c r="G3349" s="15" t="n">
        <x:v>14</x:v>
      </x:c>
      <x:c r="H3349" s="15" t="n">
        <x:v>146</x:v>
      </x:c>
    </x:row>
    <x:row r="3350" ht="52" customHeight="1">
      <x:c r="A3350" s="13" t="str">
        <x:v>W5-P05-L16</x:v>
      </x:c>
      <x:c r="B3350" s="13" t="str">
        <x:v>Atelier du Joint Rouge ↔ Chambre du Cordon Mobile</x:v>
      </x:c>
      <x:c r="C3350" s="13" t="str">
        <x:v>Guerre</x:v>
      </x:c>
      <x:c r="D3350" s="13" t="str">
        <x:v>V5 Passages des cinq mondes</x:v>
      </x:c>
      <x:c r="E3350" s="13" t="str">
        <x:v>Lire Guerre</x:v>
      </x:c>
      <x:c r="F3350" s="13" t="str">
        <x:v>Extension V5</x:v>
      </x:c>
      <x:c r="G3350" s="15" t="n">
        <x:v>14</x:v>
      </x:c>
      <x:c r="H3350" s="15" t="n">
        <x:v>147</x:v>
      </x:c>
    </x:row>
    <x:row r="3351" ht="52" customHeight="1">
      <x:c r="A3351" s="13" t="str">
        <x:v>W5-P05-L17</x:v>
      </x:c>
      <x:c r="B3351" s="13" t="str">
        <x:v>Chambre du Cordon Mobile ↔ Porte du Souffle Haut</x:v>
      </x:c>
      <x:c r="C3351" s="13" t="str">
        <x:v>Guerre</x:v>
      </x:c>
      <x:c r="D3351" s="13" t="str">
        <x:v>V5 Passages des cinq mondes</x:v>
      </x:c>
      <x:c r="E3351" s="13" t="str">
        <x:v>Lire Guerre</x:v>
      </x:c>
      <x:c r="F3351" s="13" t="str">
        <x:v>Extension V5</x:v>
      </x:c>
      <x:c r="G3351" s="15" t="n">
        <x:v>14</x:v>
      </x:c>
      <x:c r="H3351" s="15" t="n">
        <x:v>148</x:v>
      </x:c>
    </x:row>
    <x:row r="3352" ht="52" customHeight="1">
      <x:c r="A3352" s="13" t="str">
        <x:v>W5-P05-L18</x:v>
      </x:c>
      <x:c r="B3352" s="13" t="str">
        <x:v>Vestibule de la Vapeur Froide ↔ Porte du Souffle Haut</x:v>
      </x:c>
      <x:c r="C3352" s="13" t="str">
        <x:v>Guerre</x:v>
      </x:c>
      <x:c r="D3352" s="13" t="str">
        <x:v>V5 Passages des cinq mondes</x:v>
      </x:c>
      <x:c r="E3352" s="13" t="str">
        <x:v>Lire Guerre</x:v>
      </x:c>
      <x:c r="F3352" s="13" t="str">
        <x:v>Extension V5</x:v>
      </x:c>
      <x:c r="G3352" s="15" t="n">
        <x:v>14</x:v>
      </x:c>
      <x:c r="H3352" s="15" t="n">
        <x:v>149</x:v>
      </x:c>
    </x:row>
    <x:row r="3353" ht="52" customHeight="1">
      <x:c r="A3353" s="13" t="str">
        <x:v>W5-P05-L19</x:v>
      </x:c>
      <x:c r="B3353" s="13" t="str">
        <x:v>Appui du Dernier Anneau ↔ Faille du Vétéran</x:v>
      </x:c>
      <x:c r="C3353" s="13" t="str">
        <x:v>Guerre</x:v>
      </x:c>
      <x:c r="D3353" s="13" t="str">
        <x:v>V5 Passages des cinq mondes</x:v>
      </x:c>
      <x:c r="E3353" s="13" t="str">
        <x:v>Lire Guerre</x:v>
      </x:c>
      <x:c r="F3353" s="13" t="str">
        <x:v>Extension V5</x:v>
      </x:c>
      <x:c r="G3353" s="15" t="n">
        <x:v>14</x:v>
      </x:c>
      <x:c r="H3353" s="15" t="n">
        <x:v>150</x:v>
      </x:c>
    </x:row>
    <x:row r="3354" ht="52" customHeight="1">
      <x:c r="A3354" s="13" t="str">
        <x:v>W5-P05-L20</x:v>
      </x:c>
      <x:c r="B3354" s="13" t="str">
        <x:v>Faille du Vétéran ↔ Aiguille des Trois Reflets</x:v>
      </x:c>
      <x:c r="C3354" s="13" t="str">
        <x:v>Guerre</x:v>
      </x:c>
      <x:c r="D3354" s="13" t="str">
        <x:v>V5 Passages des cinq mondes</x:v>
      </x:c>
      <x:c r="E3354" s="13" t="str">
        <x:v>Lire Guerre</x:v>
      </x:c>
      <x:c r="F3354" s="13" t="str">
        <x:v>Extension V5</x:v>
      </x:c>
      <x:c r="G3354" s="15" t="n">
        <x:v>14</x:v>
      </x:c>
      <x:c r="H3354" s="15" t="n">
        <x:v>151</x:v>
      </x:c>
    </x:row>
    <x:row r="3355" ht="52" customHeight="1">
      <x:c r="A3355" s="13" t="str">
        <x:v>W5-P05-L21</x:v>
      </x:c>
      <x:c r="B3355" s="13" t="str">
        <x:v>Aiguille des Trois Reflets ↔ Abri du Feu Haut</x:v>
      </x:c>
      <x:c r="C3355" s="13" t="str">
        <x:v>Guerre</x:v>
      </x:c>
      <x:c r="D3355" s="13" t="str">
        <x:v>V5 Passages des cinq mondes</x:v>
      </x:c>
      <x:c r="E3355" s="13" t="str">
        <x:v>Lire Guerre</x:v>
      </x:c>
      <x:c r="F3355" s="13" t="str">
        <x:v>Extension V5</x:v>
      </x:c>
      <x:c r="G3355" s="15" t="n">
        <x:v>14</x:v>
      </x:c>
      <x:c r="H3355" s="15" t="n">
        <x:v>152</x:v>
      </x:c>
    </x:row>
    <x:row r="3356" ht="52" customHeight="1">
      <x:c r="A3356" s="13" t="str">
        <x:v>W5-P05-L22</x:v>
      </x:c>
      <x:c r="B3356" s="13" t="str">
        <x:v>Abri du Feu Haut ↔ Gorge de la Proie Blanche</x:v>
      </x:c>
      <x:c r="C3356" s="13" t="str">
        <x:v>Guerre</x:v>
      </x:c>
      <x:c r="D3356" s="13" t="str">
        <x:v>V5 Passages des cinq mondes</x:v>
      </x:c>
      <x:c r="E3356" s="13" t="str">
        <x:v>Lire Guerre</x:v>
      </x:c>
      <x:c r="F3356" s="13" t="str">
        <x:v>Extension V5</x:v>
      </x:c>
      <x:c r="G3356" s="15" t="n">
        <x:v>14</x:v>
      </x:c>
      <x:c r="H3356" s="15" t="n">
        <x:v>153</x:v>
      </x:c>
    </x:row>
    <x:row r="3357" ht="52" customHeight="1">
      <x:c r="A3357" s="13" t="str">
        <x:v>W5-P05-L23</x:v>
      </x:c>
      <x:c r="B3357" s="13" t="str">
        <x:v>Gorge de la Proie Blanche ↔ Le Dernier Repère du Vent</x:v>
      </x:c>
      <x:c r="C3357" s="13" t="str">
        <x:v>Guerre</x:v>
      </x:c>
      <x:c r="D3357" s="13" t="str">
        <x:v>V5 Passages des cinq mondes</x:v>
      </x:c>
      <x:c r="E3357" s="13" t="str">
        <x:v>Lire Guerre</x:v>
      </x:c>
      <x:c r="F3357" s="13" t="str">
        <x:v>Extension V5</x:v>
      </x:c>
      <x:c r="G3357" s="15" t="n">
        <x:v>14</x:v>
      </x:c>
      <x:c r="H3357" s="15" t="n">
        <x:v>154</x:v>
      </x:c>
    </x:row>
    <x:row r="3358" ht="52" customHeight="1">
      <x:c r="A3358" s="13" t="str">
        <x:v>W5-P05-L24</x:v>
      </x:c>
      <x:c r="B3358" s="13" t="str">
        <x:v>Appui du Dernier Anneau ↔ Le Dernier Repère du Vent</x:v>
      </x:c>
      <x:c r="C3358" s="13" t="str">
        <x:v>Guerre</x:v>
      </x:c>
      <x:c r="D3358" s="13" t="str">
        <x:v>V5 Passages des cinq mondes</x:v>
      </x:c>
      <x:c r="E3358" s="13" t="str">
        <x:v>Lire Guerre</x:v>
      </x:c>
      <x:c r="F3358" s="13" t="str">
        <x:v>Extension V5</x:v>
      </x:c>
      <x:c r="G3358" s="15" t="n">
        <x:v>14</x:v>
      </x:c>
      <x:c r="H3358" s="15" t="n">
        <x:v>155</x:v>
      </x:c>
    </x:row>
    <x:row r="3359" ht="52" customHeight="1">
      <x:c r="A3359" s="13" t="str">
        <x:v>W5-P05-L25</x:v>
      </x:c>
      <x:c r="B3359" s="13" t="str">
        <x:v>Pied du Premier Palan ↔ Corniche de la Première Corde</x:v>
      </x:c>
      <x:c r="C3359" s="13" t="str">
        <x:v>Guerre</x:v>
      </x:c>
      <x:c r="D3359" s="13" t="str">
        <x:v>V5 Passages des cinq mondes</x:v>
      </x:c>
      <x:c r="E3359" s="13" t="str">
        <x:v>Lire Guerre</x:v>
      </x:c>
      <x:c r="F3359" s="13" t="str">
        <x:v>Extension V5</x:v>
      </x:c>
      <x:c r="G3359" s="15" t="n">
        <x:v>14</x:v>
      </x:c>
      <x:c r="H3359" s="15" t="n">
        <x:v>156</x:v>
      </x:c>
    </x:row>
    <x:row r="3360" ht="52" customHeight="1">
      <x:c r="A3360" s="13" t="str">
        <x:v>W5-P05-L26</x:v>
      </x:c>
      <x:c r="B3360" s="13" t="str">
        <x:v>Traverse des Deux Anneaux ↔ Vestibule de la Vapeur Froide</x:v>
      </x:c>
      <x:c r="C3360" s="13" t="str">
        <x:v>Guerre</x:v>
      </x:c>
      <x:c r="D3360" s="13" t="str">
        <x:v>V5 Passages des cinq mondes</x:v>
      </x:c>
      <x:c r="E3360" s="13" t="str">
        <x:v>Lire Guerre</x:v>
      </x:c>
      <x:c r="F3360" s="13" t="str">
        <x:v>Extension V5</x:v>
      </x:c>
      <x:c r="G3360" s="15" t="n">
        <x:v>14</x:v>
      </x:c>
      <x:c r="H3360" s="15" t="n">
        <x:v>157</x:v>
      </x:c>
    </x:row>
    <x:row r="3361" ht="52" customHeight="1">
      <x:c r="A3361" s="13" t="str">
        <x:v>W5-P05-L27</x:v>
      </x:c>
      <x:c r="B3361" s="13" t="str">
        <x:v>Porte du Souffle Haut ↔ Appui du Dernier Anneau</x:v>
      </x:c>
      <x:c r="C3361" s="13" t="str">
        <x:v>Guerre</x:v>
      </x:c>
      <x:c r="D3361" s="13" t="str">
        <x:v>V5 Passages des cinq mondes</x:v>
      </x:c>
      <x:c r="E3361" s="13" t="str">
        <x:v>Lire Guerre</x:v>
      </x:c>
      <x:c r="F3361" s="13" t="str">
        <x:v>Extension V5</x:v>
      </x:c>
      <x:c r="G3361" s="15" t="n">
        <x:v>14</x:v>
      </x:c>
      <x:c r="H3361" s="15" t="n">
        <x:v>158</x:v>
      </x:c>
    </x:row>
    <x:row r="3362" ht="52" customHeight="1">
      <x:c r="A3362" s="13" t="str">
        <x:v>W5-P05-L28</x:v>
      </x:c>
      <x:c r="B3362" s="13" t="str">
        <x:v>Borne du Vent Coupé ↔ Palier du Faux Souffle</x:v>
      </x:c>
      <x:c r="C3362" s="13" t="str">
        <x:v>Guerre</x:v>
      </x:c>
      <x:c r="D3362" s="13" t="str">
        <x:v>V5 Passages des cinq mondes</x:v>
      </x:c>
      <x:c r="E3362" s="13" t="str">
        <x:v>Lire Guerre</x:v>
      </x:c>
      <x:c r="F3362" s="13" t="str">
        <x:v>Extension V5</x:v>
      </x:c>
      <x:c r="G3362" s="15" t="n">
        <x:v>14</x:v>
      </x:c>
      <x:c r="H3362" s="15" t="n">
        <x:v>159</x:v>
      </x:c>
    </x:row>
    <x:row r="3363" ht="52" customHeight="1">
      <x:c r="A3363" s="13" t="str">
        <x:v>W5-P05-L29</x:v>
      </x:c>
      <x:c r="B3363" s="13" t="str">
        <x:v>Refuge de l’Anneau Ouest ↔ Faille du Vétéran</x:v>
      </x:c>
      <x:c r="C3363" s="13" t="str">
        <x:v>Guerre</x:v>
      </x:c>
      <x:c r="D3363" s="13" t="str">
        <x:v>V5 Passages des cinq mondes</x:v>
      </x:c>
      <x:c r="E3363" s="13" t="str">
        <x:v>Lire Guerre</x:v>
      </x:c>
      <x:c r="F3363" s="13" t="str">
        <x:v>Extension V5</x:v>
      </x:c>
      <x:c r="G3363" s="15" t="n">
        <x:v>14</x:v>
      </x:c>
      <x:c r="H3363" s="15" t="n">
        <x:v>160</x:v>
      </x:c>
    </x:row>
    <x:row r="3364" ht="52" customHeight="1">
      <x:c r="A3364" s="13" t="str">
        <x:v>W5-P05-L30</x:v>
      </x:c>
      <x:c r="B3364" s="13" t="str">
        <x:v>Balcon des Charges Suspendues ↔ Atelier du Joint Rouge</x:v>
      </x:c>
      <x:c r="C3364" s="13" t="str">
        <x:v>Guerre</x:v>
      </x:c>
      <x:c r="D3364" s="13" t="str">
        <x:v>V5 Passages des cinq mondes</x:v>
      </x:c>
      <x:c r="E3364" s="13" t="str">
        <x:v>Lire Guerre</x:v>
      </x:c>
      <x:c r="F3364" s="13" t="str">
        <x:v>Extension V5</x:v>
      </x:c>
      <x:c r="G3364" s="15" t="n">
        <x:v>14</x:v>
      </x:c>
      <x:c r="H3364" s="15" t="n">
        <x:v>161</x:v>
      </x:c>
    </x:row>
    <x:row r="3365" ht="52" customHeight="1">
      <x:c r="A3365" s="13" t="str">
        <x:v>W5-P06-L01</x:v>
      </x:c>
      <x:c r="B3365" s="13" t="str">
        <x:v>Aire des Premières Charges ↔ Cour des Trois Portes</x:v>
      </x:c>
      <x:c r="C3365" s="13" t="str">
        <x:v>Guerre</x:v>
      </x:c>
      <x:c r="D3365" s="13" t="str">
        <x:v>V5 Passages des cinq mondes</x:v>
      </x:c>
      <x:c r="E3365" s="13" t="str">
        <x:v>Lire Guerre</x:v>
      </x:c>
      <x:c r="F3365" s="13" t="str">
        <x:v>Extension V5</x:v>
      </x:c>
      <x:c r="G3365" s="15" t="n">
        <x:v>14</x:v>
      </x:c>
      <x:c r="H3365" s="15" t="n">
        <x:v>162</x:v>
      </x:c>
    </x:row>
    <x:row r="3366" ht="52" customHeight="1">
      <x:c r="A3366" s="13" t="str">
        <x:v>W5-P06-L02</x:v>
      </x:c>
      <x:c r="B3366" s="13" t="str">
        <x:v>Cour des Trois Portes ↔ Rails de la Charge Fendue</x:v>
      </x:c>
      <x:c r="C3366" s="13" t="str">
        <x:v>Guerre</x:v>
      </x:c>
      <x:c r="D3366" s="13" t="str">
        <x:v>V5 Passages des cinq mondes</x:v>
      </x:c>
      <x:c r="E3366" s="13" t="str">
        <x:v>Lire Guerre</x:v>
      </x:c>
      <x:c r="F3366" s="13" t="str">
        <x:v>Extension V5</x:v>
      </x:c>
      <x:c r="G3366" s="15" t="n">
        <x:v>14</x:v>
      </x:c>
      <x:c r="H3366" s="15" t="n">
        <x:v>163</x:v>
      </x:c>
    </x:row>
    <x:row r="3367" ht="52" customHeight="1">
      <x:c r="A3367" s="13" t="str">
        <x:v>W5-P06-L03</x:v>
      </x:c>
      <x:c r="B3367" s="13" t="str">
        <x:v>Rails de la Charge Fendue ↔ Dépôt du Mandat Court</x:v>
      </x:c>
      <x:c r="C3367" s="13" t="str">
        <x:v>Guerre</x:v>
      </x:c>
      <x:c r="D3367" s="13" t="str">
        <x:v>V5 Passages des cinq mondes</x:v>
      </x:c>
      <x:c r="E3367" s="13" t="str">
        <x:v>Lire Guerre</x:v>
      </x:c>
      <x:c r="F3367" s="13" t="str">
        <x:v>Extension V5</x:v>
      </x:c>
      <x:c r="G3367" s="15" t="n">
        <x:v>14</x:v>
      </x:c>
      <x:c r="H3367" s="15" t="n">
        <x:v>164</x:v>
      </x:c>
    </x:row>
    <x:row r="3368" ht="52" customHeight="1">
      <x:c r="A3368" s="13" t="str">
        <x:v>W5-P06-L04</x:v>
      </x:c>
      <x:c r="B3368" s="13" t="str">
        <x:v>Dépôt du Mandat Court ↔ Seuil du Chef des Portes</x:v>
      </x:c>
      <x:c r="C3368" s="13" t="str">
        <x:v>Guerre</x:v>
      </x:c>
      <x:c r="D3368" s="13" t="str">
        <x:v>V5 Passages des cinq mondes</x:v>
      </x:c>
      <x:c r="E3368" s="13" t="str">
        <x:v>Lire Guerre</x:v>
      </x:c>
      <x:c r="F3368" s="13" t="str">
        <x:v>Extension V5</x:v>
      </x:c>
      <x:c r="G3368" s="15" t="n">
        <x:v>14</x:v>
      </x:c>
      <x:c r="H3368" s="15" t="n">
        <x:v>165</x:v>
      </x:c>
    </x:row>
    <x:row r="3369" ht="52" customHeight="1">
      <x:c r="A3369" s="13" t="str">
        <x:v>W5-P06-L05</x:v>
      </x:c>
      <x:c r="B3369" s="13" t="str">
        <x:v>Seuil du Chef des Portes ↔ Port de la Montée Réelle</x:v>
      </x:c>
      <x:c r="C3369" s="13" t="str">
        <x:v>Guerre</x:v>
      </x:c>
      <x:c r="D3369" s="13" t="str">
        <x:v>V5 Passages des cinq mondes</x:v>
      </x:c>
      <x:c r="E3369" s="13" t="str">
        <x:v>Lire Guerre</x:v>
      </x:c>
      <x:c r="F3369" s="13" t="str">
        <x:v>Extension V5</x:v>
      </x:c>
      <x:c r="G3369" s="15" t="n">
        <x:v>14</x:v>
      </x:c>
      <x:c r="H3369" s="15" t="n">
        <x:v>166</x:v>
      </x:c>
    </x:row>
    <x:row r="3370" ht="52" customHeight="1">
      <x:c r="A3370" s="13" t="str">
        <x:v>W5-P06-L06</x:v>
      </x:c>
      <x:c r="B3370" s="13" t="str">
        <x:v>Aire des Premières Charges ↔ Port de la Montée Réelle</x:v>
      </x:c>
      <x:c r="C3370" s="13" t="str">
        <x:v>Guerre</x:v>
      </x:c>
      <x:c r="D3370" s="13" t="str">
        <x:v>V5 Passages des cinq mondes</x:v>
      </x:c>
      <x:c r="E3370" s="13" t="str">
        <x:v>Lire Guerre</x:v>
      </x:c>
      <x:c r="F3370" s="13" t="str">
        <x:v>Extension V5</x:v>
      </x:c>
      <x:c r="G3370" s="15" t="n">
        <x:v>14</x:v>
      </x:c>
      <x:c r="H3370" s="15" t="n">
        <x:v>167</x:v>
      </x:c>
    </x:row>
    <x:row r="3371" ht="52" customHeight="1">
      <x:c r="A3371" s="13" t="str">
        <x:v>W5-P06-L07</x:v>
      </x:c>
      <x:c r="B3371" s="13" t="str">
        <x:v>Escaliers des Hautes Pierres ↔ Balcon du Témoin Caché</x:v>
      </x:c>
      <x:c r="C3371" s="13" t="str">
        <x:v>Guerre</x:v>
      </x:c>
      <x:c r="D3371" s="13" t="str">
        <x:v>V5 Passages des cinq mondes</x:v>
      </x:c>
      <x:c r="E3371" s="13" t="str">
        <x:v>Lire Guerre</x:v>
      </x:c>
      <x:c r="F3371" s="13" t="str">
        <x:v>Extension V5</x:v>
      </x:c>
      <x:c r="G3371" s="15" t="n">
        <x:v>14</x:v>
      </x:c>
      <x:c r="H3371" s="15" t="n">
        <x:v>168</x:v>
      </x:c>
    </x:row>
    <x:row r="3372" ht="52" customHeight="1">
      <x:c r="A3372" s="13" t="str">
        <x:v>W5-P06-L08</x:v>
      </x:c>
      <x:c r="B3372" s="13" t="str">
        <x:v>Balcon du Témoin Caché ↔ Ascenseur aux Deux Commandes</x:v>
      </x:c>
      <x:c r="C3372" s="13" t="str">
        <x:v>Guerre</x:v>
      </x:c>
      <x:c r="D3372" s="13" t="str">
        <x:v>V5 Passages des cinq mondes</x:v>
      </x:c>
      <x:c r="E3372" s="13" t="str">
        <x:v>Lire Guerre</x:v>
      </x:c>
      <x:c r="F3372" s="13" t="str">
        <x:v>Extension V5</x:v>
      </x:c>
      <x:c r="G3372" s="15" t="n">
        <x:v>14</x:v>
      </x:c>
      <x:c r="H3372" s="15" t="n">
        <x:v>169</x:v>
      </x:c>
    </x:row>
    <x:row r="3373" ht="52" customHeight="1">
      <x:c r="A3373" s="13" t="str">
        <x:v>W5-P06-L09</x:v>
      </x:c>
      <x:c r="B3373" s="13" t="str">
        <x:v>Ascenseur aux Deux Commandes ↔ Archive du Relevé Partiel</x:v>
      </x:c>
      <x:c r="C3373" s="13" t="str">
        <x:v>Guerre</x:v>
      </x:c>
      <x:c r="D3373" s="13" t="str">
        <x:v>V5 Passages des cinq mondes</x:v>
      </x:c>
      <x:c r="E3373" s="13" t="str">
        <x:v>Lire Guerre</x:v>
      </x:c>
      <x:c r="F3373" s="13" t="str">
        <x:v>Extension V5</x:v>
      </x:c>
      <x:c r="G3373" s="15" t="n">
        <x:v>14</x:v>
      </x:c>
      <x:c r="H3373" s="15" t="n">
        <x:v>170</x:v>
      </x:c>
    </x:row>
    <x:row r="3374" ht="52" customHeight="1">
      <x:c r="A3374" s="13" t="str">
        <x:v>W5-P06-L10</x:v>
      </x:c>
      <x:c r="B3374" s="13" t="str">
        <x:v>Archive du Relevé Partiel ↔ Galerie de la Coalition Brisée</x:v>
      </x:c>
      <x:c r="C3374" s="13" t="str">
        <x:v>Guerre</x:v>
      </x:c>
      <x:c r="D3374" s="13" t="str">
        <x:v>V5 Passages des cinq mondes</x:v>
      </x:c>
      <x:c r="E3374" s="13" t="str">
        <x:v>Lire Guerre</x:v>
      </x:c>
      <x:c r="F3374" s="13" t="str">
        <x:v>Extension V5</x:v>
      </x:c>
      <x:c r="G3374" s="15" t="n">
        <x:v>14</x:v>
      </x:c>
      <x:c r="H3374" s="15" t="n">
        <x:v>171</x:v>
      </x:c>
    </x:row>
    <x:row r="3375" ht="52" customHeight="1">
      <x:c r="A3375" s="13" t="str">
        <x:v>W5-P06-L11</x:v>
      </x:c>
      <x:c r="B3375" s="13" t="str">
        <x:v>Galerie de la Coalition Brisée ↔ Port Haut des Navettes</x:v>
      </x:c>
      <x:c r="C3375" s="13" t="str">
        <x:v>Guerre</x:v>
      </x:c>
      <x:c r="D3375" s="13" t="str">
        <x:v>V5 Passages des cinq mondes</x:v>
      </x:c>
      <x:c r="E3375" s="13" t="str">
        <x:v>Lire Guerre</x:v>
      </x:c>
      <x:c r="F3375" s="13" t="str">
        <x:v>Extension V5</x:v>
      </x:c>
      <x:c r="G3375" s="15" t="n">
        <x:v>14</x:v>
      </x:c>
      <x:c r="H3375" s="15" t="n">
        <x:v>172</x:v>
      </x:c>
    </x:row>
    <x:row r="3376" ht="52" customHeight="1">
      <x:c r="A3376" s="13" t="str">
        <x:v>W5-P06-L12</x:v>
      </x:c>
      <x:c r="B3376" s="13" t="str">
        <x:v>Escaliers des Hautes Pierres ↔ Port Haut des Navettes</x:v>
      </x:c>
      <x:c r="C3376" s="13" t="str">
        <x:v>Guerre</x:v>
      </x:c>
      <x:c r="D3376" s="13" t="str">
        <x:v>V5 Passages des cinq mondes</x:v>
      </x:c>
      <x:c r="E3376" s="13" t="str">
        <x:v>Lire Guerre</x:v>
      </x:c>
      <x:c r="F3376" s="13" t="str">
        <x:v>Extension V5</x:v>
      </x:c>
      <x:c r="G3376" s="15" t="n">
        <x:v>14</x:v>
      </x:c>
      <x:c r="H3376" s="15" t="n">
        <x:v>173</x:v>
      </x:c>
    </x:row>
    <x:row r="3377" ht="52" customHeight="1">
      <x:c r="A3377" s="13" t="str">
        <x:v>W5-P06-L13</x:v>
      </x:c>
      <x:c r="B3377" s="13" t="str">
        <x:v>Sas de l’Anneau Muet ↔ Coursive des Hublots Noirs</x:v>
      </x:c>
      <x:c r="C3377" s="13" t="str">
        <x:v>Guerre</x:v>
      </x:c>
      <x:c r="D3377" s="13" t="str">
        <x:v>V5 Passages des cinq mondes</x:v>
      </x:c>
      <x:c r="E3377" s="13" t="str">
        <x:v>Lire Guerre</x:v>
      </x:c>
      <x:c r="F3377" s="13" t="str">
        <x:v>Extension V5</x:v>
      </x:c>
      <x:c r="G3377" s="15" t="n">
        <x:v>14</x:v>
      </x:c>
      <x:c r="H3377" s="15" t="n">
        <x:v>174</x:v>
      </x:c>
    </x:row>
    <x:row r="3378" ht="52" customHeight="1">
      <x:c r="A3378" s="13" t="str">
        <x:v>W5-P06-L14</x:v>
      </x:c>
      <x:c r="B3378" s="13" t="str">
        <x:v>Coursive des Hublots Noirs ↔ Relais des Images Retardées</x:v>
      </x:c>
      <x:c r="C3378" s="13" t="str">
        <x:v>Guerre</x:v>
      </x:c>
      <x:c r="D3378" s="13" t="str">
        <x:v>V5 Passages des cinq mondes</x:v>
      </x:c>
      <x:c r="E3378" s="13" t="str">
        <x:v>Lire Guerre</x:v>
      </x:c>
      <x:c r="F3378" s="13" t="str">
        <x:v>Extension V5</x:v>
      </x:c>
      <x:c r="G3378" s="15" t="n">
        <x:v>14</x:v>
      </x:c>
      <x:c r="H3378" s="15" t="n">
        <x:v>175</x:v>
      </x:c>
    </x:row>
    <x:row r="3379" ht="52" customHeight="1">
      <x:c r="A3379" s="13" t="str">
        <x:v>W5-P06-L15</x:v>
      </x:c>
      <x:c r="B3379" s="13" t="str">
        <x:v>Relais des Images Retardées ↔ Réserve de l’Énergie Comptée</x:v>
      </x:c>
      <x:c r="C3379" s="13" t="str">
        <x:v>Guerre</x:v>
      </x:c>
      <x:c r="D3379" s="13" t="str">
        <x:v>V5 Passages des cinq mondes</x:v>
      </x:c>
      <x:c r="E3379" s="13" t="str">
        <x:v>Lire Guerre</x:v>
      </x:c>
      <x:c r="F3379" s="13" t="str">
        <x:v>Extension V5</x:v>
      </x:c>
      <x:c r="G3379" s="15" t="n">
        <x:v>14</x:v>
      </x:c>
      <x:c r="H3379" s="15" t="n">
        <x:v>176</x:v>
      </x:c>
    </x:row>
    <x:row r="3380" ht="52" customHeight="1">
      <x:c r="A3380" s="13" t="str">
        <x:v>W5-P06-L16</x:v>
      </x:c>
      <x:c r="B3380" s="13" t="str">
        <x:v>Réserve de l’Énergie Comptée ↔ Carrefour des Trois Sas</x:v>
      </x:c>
      <x:c r="C3380" s="13" t="str">
        <x:v>Guerre</x:v>
      </x:c>
      <x:c r="D3380" s="13" t="str">
        <x:v>V5 Passages des cinq mondes</x:v>
      </x:c>
      <x:c r="E3380" s="13" t="str">
        <x:v>Lire Guerre</x:v>
      </x:c>
      <x:c r="F3380" s="13" t="str">
        <x:v>Extension V5</x:v>
      </x:c>
      <x:c r="G3380" s="15" t="n">
        <x:v>14</x:v>
      </x:c>
      <x:c r="H3380" s="15" t="n">
        <x:v>177</x:v>
      </x:c>
    </x:row>
    <x:row r="3381" ht="52" customHeight="1">
      <x:c r="A3381" s="13" t="str">
        <x:v>W5-P06-L17</x:v>
      </x:c>
      <x:c r="B3381" s="13" t="str">
        <x:v>Carrefour des Trois Sas ↔ Baie du Retour Orbital</x:v>
      </x:c>
      <x:c r="C3381" s="13" t="str">
        <x:v>Guerre</x:v>
      </x:c>
      <x:c r="D3381" s="13" t="str">
        <x:v>V5 Passages des cinq mondes</x:v>
      </x:c>
      <x:c r="E3381" s="13" t="str">
        <x:v>Lire Guerre</x:v>
      </x:c>
      <x:c r="F3381" s="13" t="str">
        <x:v>Extension V5</x:v>
      </x:c>
      <x:c r="G3381" s="15" t="n">
        <x:v>14</x:v>
      </x:c>
      <x:c r="H3381" s="15" t="n">
        <x:v>178</x:v>
      </x:c>
    </x:row>
    <x:row r="3382" ht="52" customHeight="1">
      <x:c r="A3382" s="13" t="str">
        <x:v>W5-P06-L18</x:v>
      </x:c>
      <x:c r="B3382" s="13" t="str">
        <x:v>Sas de l’Anneau Muet ↔ Baie du Retour Orbital</x:v>
      </x:c>
      <x:c r="C3382" s="13" t="str">
        <x:v>Guerre</x:v>
      </x:c>
      <x:c r="D3382" s="13" t="str">
        <x:v>V5 Passages des cinq mondes</x:v>
      </x:c>
      <x:c r="E3382" s="13" t="str">
        <x:v>Lire Guerre</x:v>
      </x:c>
      <x:c r="F3382" s="13" t="str">
        <x:v>Extension V5</x:v>
      </x:c>
      <x:c r="G3382" s="15" t="n">
        <x:v>14</x:v>
      </x:c>
      <x:c r="H3382" s="15" t="n">
        <x:v>179</x:v>
      </x:c>
    </x:row>
    <x:row r="3383" ht="52" customHeight="1">
      <x:c r="A3383" s="13" t="str">
        <x:v>W5-P06-L19</x:v>
      </x:c>
      <x:c r="B3383" s="13" t="str">
        <x:v>Amarrage des Coques Retenues ↔ Prises de la Coque Froide</x:v>
      </x:c>
      <x:c r="C3383" s="13" t="str">
        <x:v>Guerre</x:v>
      </x:c>
      <x:c r="D3383" s="13" t="str">
        <x:v>V5 Passages des cinq mondes</x:v>
      </x:c>
      <x:c r="E3383" s="13" t="str">
        <x:v>Lire Guerre</x:v>
      </x:c>
      <x:c r="F3383" s="13" t="str">
        <x:v>Extension V5</x:v>
      </x:c>
      <x:c r="G3383" s="15" t="n">
        <x:v>14</x:v>
      </x:c>
      <x:c r="H3383" s="15" t="n">
        <x:v>180</x:v>
      </x:c>
    </x:row>
    <x:row r="3384" ht="52" customHeight="1">
      <x:c r="A3384" s="13" t="str">
        <x:v>W5-P06-L20</x:v>
      </x:c>
      <x:c r="B3384" s="13" t="str">
        <x:v>Prises de la Coque Froide ↔ Soute des Marques Mélangées</x:v>
      </x:c>
      <x:c r="C3384" s="13" t="str">
        <x:v>Guerre</x:v>
      </x:c>
      <x:c r="D3384" s="13" t="str">
        <x:v>V5 Passages des cinq mondes</x:v>
      </x:c>
      <x:c r="E3384" s="13" t="str">
        <x:v>Lire Guerre</x:v>
      </x:c>
      <x:c r="F3384" s="13" t="str">
        <x:v>Extension V5</x:v>
      </x:c>
      <x:c r="G3384" s="15" t="n">
        <x:v>14</x:v>
      </x:c>
      <x:c r="H3384" s="15" t="n">
        <x:v>181</x:v>
      </x:c>
    </x:row>
    <x:row r="3385" ht="52" customHeight="1">
      <x:c r="A3385" s="13" t="str">
        <x:v>W5-P06-L21</x:v>
      </x:c>
      <x:c r="B3385" s="13" t="str">
        <x:v>Soute des Marques Mélangées ↔ Atelier des Amarres Reprises</x:v>
      </x:c>
      <x:c r="C3385" s="13" t="str">
        <x:v>Guerre</x:v>
      </x:c>
      <x:c r="D3385" s="13" t="str">
        <x:v>V5 Passages des cinq mondes</x:v>
      </x:c>
      <x:c r="E3385" s="13" t="str">
        <x:v>Lire Guerre</x:v>
      </x:c>
      <x:c r="F3385" s="13" t="str">
        <x:v>Extension V5</x:v>
      </x:c>
      <x:c r="G3385" s="15" t="n">
        <x:v>14</x:v>
      </x:c>
      <x:c r="H3385" s="15" t="n">
        <x:v>182</x:v>
      </x:c>
    </x:row>
    <x:row r="3386" ht="52" customHeight="1">
      <x:c r="A3386" s="13" t="str">
        <x:v>W5-P06-L22</x:v>
      </x:c>
      <x:c r="B3386" s="13" t="str">
        <x:v>Atelier des Amarres Reprises ↔ Plateforme du Défi de Coque</x:v>
      </x:c>
      <x:c r="C3386" s="13" t="str">
        <x:v>Guerre</x:v>
      </x:c>
      <x:c r="D3386" s="13" t="str">
        <x:v>V5 Passages des cinq mondes</x:v>
      </x:c>
      <x:c r="E3386" s="13" t="str">
        <x:v>Lire Guerre</x:v>
      </x:c>
      <x:c r="F3386" s="13" t="str">
        <x:v>Extension V5</x:v>
      </x:c>
      <x:c r="G3386" s="15" t="n">
        <x:v>14</x:v>
      </x:c>
      <x:c r="H3386" s="15" t="n">
        <x:v>183</x:v>
      </x:c>
    </x:row>
    <x:row r="3387" ht="52" customHeight="1">
      <x:c r="A3387" s="13" t="str">
        <x:v>W5-P06-L23</x:v>
      </x:c>
      <x:c r="B3387" s="13" t="str">
        <x:v>Plateforme du Défi de Coque ↔ Le Dernier Sas de La Veille</x:v>
      </x:c>
      <x:c r="C3387" s="13" t="str">
        <x:v>Guerre</x:v>
      </x:c>
      <x:c r="D3387" s="13" t="str">
        <x:v>V5 Passages des cinq mondes</x:v>
      </x:c>
      <x:c r="E3387" s="13" t="str">
        <x:v>Lire Guerre</x:v>
      </x:c>
      <x:c r="F3387" s="13" t="str">
        <x:v>Extension V5</x:v>
      </x:c>
      <x:c r="G3387" s="15" t="n">
        <x:v>14</x:v>
      </x:c>
      <x:c r="H3387" s="15" t="n">
        <x:v>184</x:v>
      </x:c>
    </x:row>
    <x:row r="3388" ht="52" customHeight="1">
      <x:c r="A3388" s="13" t="str">
        <x:v>W5-P06-L24</x:v>
      </x:c>
      <x:c r="B3388" s="13" t="str">
        <x:v>Amarrage des Coques Retenues ↔ Le Dernier Sas de La Veille</x:v>
      </x:c>
      <x:c r="C3388" s="13" t="str">
        <x:v>Guerre</x:v>
      </x:c>
      <x:c r="D3388" s="13" t="str">
        <x:v>V5 Passages des cinq mondes</x:v>
      </x:c>
      <x:c r="E3388" s="13" t="str">
        <x:v>Lire Guerre</x:v>
      </x:c>
      <x:c r="F3388" s="13" t="str">
        <x:v>Extension V5</x:v>
      </x:c>
      <x:c r="G3388" s="15" t="n">
        <x:v>14</x:v>
      </x:c>
      <x:c r="H3388" s="15" t="n">
        <x:v>185</x:v>
      </x:c>
    </x:row>
    <x:row r="3389" ht="52" customHeight="1">
      <x:c r="A3389" s="13" t="str">
        <x:v>W5-P06-L25</x:v>
      </x:c>
      <x:c r="B3389" s="13" t="str">
        <x:v>Aire des Premières Charges ↔ Escaliers des Hautes Pierres</x:v>
      </x:c>
      <x:c r="C3389" s="13" t="str">
        <x:v>Guerre</x:v>
      </x:c>
      <x:c r="D3389" s="13" t="str">
        <x:v>V5 Passages des cinq mondes</x:v>
      </x:c>
      <x:c r="E3389" s="13" t="str">
        <x:v>Lire Guerre</x:v>
      </x:c>
      <x:c r="F3389" s="13" t="str">
        <x:v>Extension V5</x:v>
      </x:c>
      <x:c r="G3389" s="15" t="n">
        <x:v>14</x:v>
      </x:c>
      <x:c r="H3389" s="15" t="n">
        <x:v>186</x:v>
      </x:c>
    </x:row>
    <x:row r="3390" ht="52" customHeight="1">
      <x:c r="A3390" s="13" t="str">
        <x:v>W5-P06-L26</x:v>
      </x:c>
      <x:c r="B3390" s="13" t="str">
        <x:v>Rails de la Charge Fendue ↔ Ascenseur aux Deux Commandes</x:v>
      </x:c>
      <x:c r="C3390" s="13" t="str">
        <x:v>Guerre</x:v>
      </x:c>
      <x:c r="D3390" s="13" t="str">
        <x:v>V5 Passages des cinq mondes</x:v>
      </x:c>
      <x:c r="E3390" s="13" t="str">
        <x:v>Lire Guerre</x:v>
      </x:c>
      <x:c r="F3390" s="13" t="str">
        <x:v>Extension V5</x:v>
      </x:c>
      <x:c r="G3390" s="15" t="n">
        <x:v>14</x:v>
      </x:c>
      <x:c r="H3390" s="15" t="n">
        <x:v>187</x:v>
      </x:c>
    </x:row>
    <x:row r="3391" ht="52" customHeight="1">
      <x:c r="A3391" s="13" t="str">
        <x:v>W5-P06-L27</x:v>
      </x:c>
      <x:c r="B3391" s="13" t="str">
        <x:v>Dépôt du Mandat Court ↔ Archive du Relevé Partiel</x:v>
      </x:c>
      <x:c r="C3391" s="13" t="str">
        <x:v>Guerre</x:v>
      </x:c>
      <x:c r="D3391" s="13" t="str">
        <x:v>V5 Passages des cinq mondes</x:v>
      </x:c>
      <x:c r="E3391" s="13" t="str">
        <x:v>Lire Guerre</x:v>
      </x:c>
      <x:c r="F3391" s="13" t="str">
        <x:v>Extension V5</x:v>
      </x:c>
      <x:c r="G3391" s="15" t="n">
        <x:v>14</x:v>
      </x:c>
      <x:c r="H3391" s="15" t="n">
        <x:v>188</x:v>
      </x:c>
    </x:row>
    <x:row r="3392" ht="52" customHeight="1">
      <x:c r="A3392" s="13" t="str">
        <x:v>W5-P06-L28</x:v>
      </x:c>
      <x:c r="B3392" s="13" t="str">
        <x:v>Port de la Montée Réelle ↔ Port Haut des Navettes</x:v>
      </x:c>
      <x:c r="C3392" s="13" t="str">
        <x:v>Guerre</x:v>
      </x:c>
      <x:c r="D3392" s="13" t="str">
        <x:v>V5 Passages des cinq mondes</x:v>
      </x:c>
      <x:c r="E3392" s="13" t="str">
        <x:v>Lire Guerre</x:v>
      </x:c>
      <x:c r="F3392" s="13" t="str">
        <x:v>Extension V5</x:v>
      </x:c>
      <x:c r="G3392" s="15" t="n">
        <x:v>14</x:v>
      </x:c>
      <x:c r="H3392" s="15" t="n">
        <x:v>189</x:v>
      </x:c>
    </x:row>
    <x:row r="3393" ht="52" customHeight="1">
      <x:c r="A3393" s="13" t="str">
        <x:v>W5-P06-L29</x:v>
      </x:c>
      <x:c r="B3393" s="13" t="str">
        <x:v>Sas de l’Anneau Muet ↔ Amarrage des Coques Retenues</x:v>
      </x:c>
      <x:c r="C3393" s="13" t="str">
        <x:v>Guerre</x:v>
      </x:c>
      <x:c r="D3393" s="13" t="str">
        <x:v>V5 Passages des cinq mondes</x:v>
      </x:c>
      <x:c r="E3393" s="13" t="str">
        <x:v>Lire Guerre</x:v>
      </x:c>
      <x:c r="F3393" s="13" t="str">
        <x:v>Extension V5</x:v>
      </x:c>
      <x:c r="G3393" s="15" t="n">
        <x:v>14</x:v>
      </x:c>
      <x:c r="H3393" s="15" t="n">
        <x:v>190</x:v>
      </x:c>
    </x:row>
    <x:row r="3394" ht="52" customHeight="1">
      <x:c r="A3394" s="13" t="str">
        <x:v>W5-P06-L30</x:v>
      </x:c>
      <x:c r="B3394" s="13" t="str">
        <x:v>Sas de l’Anneau Muet ↔ Le Dernier Sas de La Veille</x:v>
      </x:c>
      <x:c r="C3394" s="13" t="str">
        <x:v>Guerre</x:v>
      </x:c>
      <x:c r="D3394" s="13" t="str">
        <x:v>V5 Passages des cinq mondes</x:v>
      </x:c>
      <x:c r="E3394" s="13" t="str">
        <x:v>Lire Guerre</x:v>
      </x:c>
      <x:c r="F3394" s="13" t="str">
        <x:v>Extension V5</x:v>
      </x:c>
      <x:c r="G3394" s="15" t="n">
        <x:v>14</x:v>
      </x:c>
      <x:c r="H3394" s="15" t="n">
        <x:v>191</x:v>
      </x:c>
    </x:row>
    <x:row r="3395" ht="52" customHeight="1">
      <x:c r="A3395" s="13" t="str">
        <x:v>W5-P06-L31</x:v>
      </x:c>
      <x:c r="B3395" s="13" t="str">
        <x:v>Baie du Retour Orbital ↔ Amarrage des Coques Retenues</x:v>
      </x:c>
      <x:c r="C3395" s="13" t="str">
        <x:v>Guerre</x:v>
      </x:c>
      <x:c r="D3395" s="13" t="str">
        <x:v>V5 Passages des cinq mondes</x:v>
      </x:c>
      <x:c r="E3395" s="13" t="str">
        <x:v>Lire Guerre</x:v>
      </x:c>
      <x:c r="F3395" s="13" t="str">
        <x:v>Extension V5</x:v>
      </x:c>
      <x:c r="G3395" s="15" t="n">
        <x:v>14</x:v>
      </x:c>
      <x:c r="H3395" s="15" t="n">
        <x:v>192</x:v>
      </x:c>
    </x:row>
    <x:row r="3396" ht="52" customHeight="1">
      <x:c r="A3396" s="13" t="str">
        <x:v>W5-P06-L32</x:v>
      </x:c>
      <x:c r="B3396" s="13" t="str">
        <x:v>Baie du Retour Orbital ↔ Le Dernier Sas de La Veille</x:v>
      </x:c>
      <x:c r="C3396" s="13" t="str">
        <x:v>Guerre</x:v>
      </x:c>
      <x:c r="D3396" s="13" t="str">
        <x:v>V5 Passages des cinq mondes</x:v>
      </x:c>
      <x:c r="E3396" s="13" t="str">
        <x:v>Lire Guerre</x:v>
      </x:c>
      <x:c r="F3396" s="13" t="str">
        <x:v>Extension V5</x:v>
      </x:c>
      <x:c r="G3396" s="15" t="n">
        <x:v>14</x:v>
      </x:c>
      <x:c r="H3396" s="15" t="n">
        <x:v>193</x:v>
      </x:c>
    </x:row>
    <x:row r="3397" ht="52" customHeight="1">
      <x:c r="A3397" s="13" t="str">
        <x:v>W5-P06-L33</x:v>
      </x:c>
      <x:c r="B3397" s="13" t="str">
        <x:v>Port de la Montée Réelle ↔ Sas de l’Anneau Muet</x:v>
      </x:c>
      <x:c r="C3397" s="13" t="str">
        <x:v>Guerre</x:v>
      </x:c>
      <x:c r="D3397" s="13" t="str">
        <x:v>V5 Passages des cinq mondes</x:v>
      </x:c>
      <x:c r="E3397" s="13" t="str">
        <x:v>Lire Guerre</x:v>
      </x:c>
      <x:c r="F3397" s="13" t="str">
        <x:v>Extension V5</x:v>
      </x:c>
      <x:c r="G3397" s="15" t="n">
        <x:v>14</x:v>
      </x:c>
      <x:c r="H3397" s="15" t="n">
        <x:v>194</x:v>
      </x:c>
    </x:row>
    <x:row r="3398" ht="52" customHeight="1">
      <x:c r="A3398" s="13" t="str">
        <x:v>W5-P06-L34</x:v>
      </x:c>
      <x:c r="B3398" s="13" t="str">
        <x:v>Port Haut des Navettes ↔ Amarrage des Coques Retenues</x:v>
      </x:c>
      <x:c r="C3398" s="13" t="str">
        <x:v>Guerre</x:v>
      </x:c>
      <x:c r="D3398" s="13" t="str">
        <x:v>V5 Passages des cinq mondes</x:v>
      </x:c>
      <x:c r="E3398" s="13" t="str">
        <x:v>Lire Guerre</x:v>
      </x:c>
      <x:c r="F3398" s="13" t="str">
        <x:v>Extension V5</x:v>
      </x:c>
      <x:c r="G3398" s="15" t="n">
        <x:v>14</x:v>
      </x:c>
      <x:c r="H3398" s="15" t="n">
        <x:v>195</x:v>
      </x:c>
    </x:row>
    <x:row r="3399" ht="52" customHeight="1">
      <x:c r="A3399" s="13" t="str">
        <x:v>COVER-01</x:v>
      </x:c>
      <x:c r="B3399" s="13" t="str">
        <x:v>V4 originale</x:v>
      </x:c>
      <x:c r="C3399" s="13" t="str">
        <x:v>Production</x:v>
      </x:c>
      <x:c r="D3399" s="13" t="str">
        <x:v>Couverture de reconstruction</x:v>
      </x:c>
      <x:c r="E3399" s="13" t="str">
        <x:v>Lire Production</x:v>
      </x:c>
      <x:c r="F3399" s="13" t="str">
        <x:v>Reconstitution documentée V4 — nouvelle rédaction V5</x:v>
      </x:c>
      <x:c r="G3399" s="15" t="n">
        <x:v>8</x:v>
      </x:c>
      <x:c r="H3399" s="15" t="n">
        <x:v>6</x:v>
      </x:c>
    </x:row>
    <x:row r="3400" ht="52" customHeight="1">
      <x:c r="A3400" s="13" t="str">
        <x:v>COVER-02</x:v>
      </x:c>
      <x:c r="B3400" s="13" t="str">
        <x:v>V2 antérieure</x:v>
      </x:c>
      <x:c r="C3400" s="13" t="str">
        <x:v>Production</x:v>
      </x:c>
      <x:c r="D3400" s="13" t="str">
        <x:v>Couverture de reconstruction</x:v>
      </x:c>
      <x:c r="E3400" s="13" t="str">
        <x:v>Lire Production</x:v>
      </x:c>
      <x:c r="F3400" s="13" t="str">
        <x:v>Reconstitution documentée V4 — nouvelle rédaction V5</x:v>
      </x:c>
      <x:c r="G3400" s="15" t="n">
        <x:v>8</x:v>
      </x:c>
      <x:c r="H3400" s="15" t="n">
        <x:v>7</x:v>
      </x:c>
    </x:row>
    <x:row r="3401" ht="52" customHeight="1">
      <x:c r="A3401" s="13" t="str">
        <x:v>COVER-03</x:v>
      </x:c>
      <x:c r="B3401" s="13" t="str">
        <x:v>V3 guerres</x:v>
      </x:c>
      <x:c r="C3401" s="13" t="str">
        <x:v>Production</x:v>
      </x:c>
      <x:c r="D3401" s="13" t="str">
        <x:v>Couverture de reconstruction</x:v>
      </x:c>
      <x:c r="E3401" s="13" t="str">
        <x:v>Lire Production</x:v>
      </x:c>
      <x:c r="F3401" s="13" t="str">
        <x:v>Reconstitution documentée V4 — nouvelle rédaction V5</x:v>
      </x:c>
      <x:c r="G3401" s="15" t="n">
        <x:v>8</x:v>
      </x:c>
      <x:c r="H3401" s="15" t="n">
        <x:v>8</x:v>
      </x:c>
    </x:row>
    <x:row r="3402" ht="52" customHeight="1">
      <x:c r="A3402" s="13" t="str">
        <x:v>COVER-04</x:v>
      </x:c>
      <x:c r="B3402" s="13" t="str">
        <x:v>Six origines</x:v>
      </x:c>
      <x:c r="C3402" s="13" t="str">
        <x:v>Production</x:v>
      </x:c>
      <x:c r="D3402" s="13" t="str">
        <x:v>Couverture de reconstruction</x:v>
      </x:c>
      <x:c r="E3402" s="13" t="str">
        <x:v>Lire Production</x:v>
      </x:c>
      <x:c r="F3402" s="13" t="str">
        <x:v>Reconstitution documentée V4 — nouvelle rédaction V5</x:v>
      </x:c>
      <x:c r="G3402" s="15" t="n">
        <x:v>8</x:v>
      </x:c>
      <x:c r="H3402" s="15" t="n">
        <x:v>9</x:v>
      </x:c>
    </x:row>
    <x:row r="3403" ht="52" customHeight="1">
      <x:c r="A3403" s="13" t="str">
        <x:v>COVER-05</x:v>
      </x:c>
      <x:c r="B3403" s="13" t="str">
        <x:v>Campagne commune</x:v>
      </x:c>
      <x:c r="C3403" s="13" t="str">
        <x:v>Production</x:v>
      </x:c>
      <x:c r="D3403" s="13" t="str">
        <x:v>Couverture de reconstruction</x:v>
      </x:c>
      <x:c r="E3403" s="13" t="str">
        <x:v>Lire Production</x:v>
      </x:c>
      <x:c r="F3403" s="13" t="str">
        <x:v>Reconstitution documentée V4 — nouvelle rédaction V5</x:v>
      </x:c>
      <x:c r="G3403" s="15" t="n">
        <x:v>8</x:v>
      </x:c>
      <x:c r="H3403" s="15" t="n">
        <x:v>10</x:v>
      </x:c>
    </x:row>
    <x:row r="3404" ht="52" customHeight="1">
      <x:c r="A3404" s="13" t="str">
        <x:v>COVER-06</x:v>
      </x:c>
      <x:c r="B3404" s="13" t="str">
        <x:v>Warp</x:v>
      </x:c>
      <x:c r="C3404" s="13" t="str">
        <x:v>Production</x:v>
      </x:c>
      <x:c r="D3404" s="13" t="str">
        <x:v>Couverture de reconstruction</x:v>
      </x:c>
      <x:c r="E3404" s="13" t="str">
        <x:v>Lire Production</x:v>
      </x:c>
      <x:c r="F3404" s="13" t="str">
        <x:v>Reconstitution documentée V4 — nouvelle rédaction V5</x:v>
      </x:c>
      <x:c r="G3404" s="15" t="n">
        <x:v>8</x:v>
      </x:c>
      <x:c r="H3404" s="15" t="n">
        <x:v>11</x:v>
      </x:c>
    </x:row>
    <x:row r="3405" ht="52" customHeight="1">
      <x:c r="A3405" s="13" t="str">
        <x:v>COVER-07</x:v>
      </x:c>
      <x:c r="B3405" s="13" t="str">
        <x:v>Chroniques cinéma</x:v>
      </x:c>
      <x:c r="C3405" s="13" t="str">
        <x:v>Production</x:v>
      </x:c>
      <x:c r="D3405" s="13" t="str">
        <x:v>Couverture de reconstruction</x:v>
      </x:c>
      <x:c r="E3405" s="13" t="str">
        <x:v>Lire Production</x:v>
      </x:c>
      <x:c r="F3405" s="13" t="str">
        <x:v>Reconstitution documentée V4 — nouvelle rédaction V5</x:v>
      </x:c>
      <x:c r="G3405" s="15" t="n">
        <x:v>8</x:v>
      </x:c>
      <x:c r="H3405" s="15" t="n">
        <x:v>12</x:v>
      </x:c>
    </x:row>
    <x:row r="3406" ht="52" customHeight="1">
      <x:c r="A3406" s="13" t="str">
        <x:v>COVER-08</x:v>
      </x:c>
      <x:c r="B3406" s="13" t="str">
        <x:v>Clans</x:v>
      </x:c>
      <x:c r="C3406" s="13" t="str">
        <x:v>Production</x:v>
      </x:c>
      <x:c r="D3406" s="13" t="str">
        <x:v>Couverture de reconstruction</x:v>
      </x:c>
      <x:c r="E3406" s="13" t="str">
        <x:v>Lire Production</x:v>
      </x:c>
      <x:c r="F3406" s="13" t="str">
        <x:v>Reconstitution documentée V4 — nouvelle rédaction V5</x:v>
      </x:c>
      <x:c r="G3406" s="15" t="n">
        <x:v>8</x:v>
      </x:c>
      <x:c r="H3406" s="15" t="n">
        <x:v>13</x:v>
      </x:c>
    </x:row>
    <x:row r="3407" ht="52" customHeight="1">
      <x:c r="A3407" s="13" t="str">
        <x:v>COVER-09</x:v>
      </x:c>
      <x:c r="B3407" s="13" t="str">
        <x:v>Communautés</x:v>
      </x:c>
      <x:c r="C3407" s="13" t="str">
        <x:v>Production</x:v>
      </x:c>
      <x:c r="D3407" s="13" t="str">
        <x:v>Couverture de reconstruction</x:v>
      </x:c>
      <x:c r="E3407" s="13" t="str">
        <x:v>Lire Production</x:v>
      </x:c>
      <x:c r="F3407" s="13" t="str">
        <x:v>Reconstitution documentée V4 — nouvelle rédaction V5</x:v>
      </x:c>
      <x:c r="G3407" s="15" t="n">
        <x:v>8</x:v>
      </x:c>
      <x:c r="H3407" s="15" t="n">
        <x:v>14</x:v>
      </x:c>
    </x:row>
    <x:row r="3408" ht="52" customHeight="1">
      <x:c r="A3408" s="13" t="str">
        <x:v>COVER-10</x:v>
      </x:c>
      <x:c r="B3408" s="13" t="str">
        <x:v>Régions</x:v>
      </x:c>
      <x:c r="C3408" s="13" t="str">
        <x:v>Production</x:v>
      </x:c>
      <x:c r="D3408" s="13" t="str">
        <x:v>Couverture de reconstruction</x:v>
      </x:c>
      <x:c r="E3408" s="13" t="str">
        <x:v>Lire Production</x:v>
      </x:c>
      <x:c r="F3408" s="13" t="str">
        <x:v>Reconstitution documentée V4 — nouvelle rédaction V5</x:v>
      </x:c>
      <x:c r="G3408" s="15" t="n">
        <x:v>8</x:v>
      </x:c>
      <x:c r="H3408" s="15" t="n">
        <x:v>15</x:v>
      </x:c>
    </x:row>
    <x:row r="3409" ht="52" customHeight="1">
      <x:c r="A3409" s="13" t="str">
        <x:v>COVER-11</x:v>
      </x:c>
      <x:c r="B3409" s="13" t="str">
        <x:v>Cité</x:v>
      </x:c>
      <x:c r="C3409" s="13" t="str">
        <x:v>Production</x:v>
      </x:c>
      <x:c r="D3409" s="13" t="str">
        <x:v>Couverture de reconstruction</x:v>
      </x:c>
      <x:c r="E3409" s="13" t="str">
        <x:v>Lire Production</x:v>
      </x:c>
      <x:c r="F3409" s="13" t="str">
        <x:v>Reconstitution documentée V4 — nouvelle rédaction V5</x:v>
      </x:c>
      <x:c r="G3409" s="15" t="n">
        <x:v>8</x:v>
      </x:c>
      <x:c r="H3409" s="15" t="n">
        <x:v>16</x:v>
      </x:c>
    </x:row>
    <x:row r="3410" ht="52" customHeight="1">
      <x:c r="A3410" s="13" t="str">
        <x:v>COVER-12</x:v>
      </x:c>
      <x:c r="B3410" s="13" t="str">
        <x:v>Bases spatiales</x:v>
      </x:c>
      <x:c r="C3410" s="13" t="str">
        <x:v>Production</x:v>
      </x:c>
      <x:c r="D3410" s="13" t="str">
        <x:v>Couverture de reconstruction</x:v>
      </x:c>
      <x:c r="E3410" s="13" t="str">
        <x:v>Lire Production</x:v>
      </x:c>
      <x:c r="F3410" s="13" t="str">
        <x:v>Reconstitution documentée V4 — nouvelle rédaction V5</x:v>
      </x:c>
      <x:c r="G3410" s="15" t="n">
        <x:v>8</x:v>
      </x:c>
      <x:c r="H3410" s="15" t="n">
        <x:v>17</x:v>
      </x:c>
    </x:row>
    <x:row r="3411" ht="52" customHeight="1">
      <x:c r="A3411" s="13" t="str">
        <x:v>COVER-13</x:v>
      </x:c>
      <x:c r="B3411" s="13" t="str">
        <x:v>Vaisseaux</x:v>
      </x:c>
      <x:c r="C3411" s="13" t="str">
        <x:v>Production</x:v>
      </x:c>
      <x:c r="D3411" s="13" t="str">
        <x:v>Couverture de reconstruction</x:v>
      </x:c>
      <x:c r="E3411" s="13" t="str">
        <x:v>Lire Production</x:v>
      </x:c>
      <x:c r="F3411" s="13" t="str">
        <x:v>Reconstitution documentée V4 — nouvelle rédaction V5</x:v>
      </x:c>
      <x:c r="G3411" s="15" t="n">
        <x:v>8</x:v>
      </x:c>
      <x:c r="H3411" s="15" t="n">
        <x:v>18</x:v>
      </x:c>
    </x:row>
    <x:row r="3412" ht="52" customHeight="1">
      <x:c r="A3412" s="13" t="str">
        <x:v>COVER-14</x:v>
      </x:c>
      <x:c r="B3412" s="13" t="str">
        <x:v>Vaisseau personnel</x:v>
      </x:c>
      <x:c r="C3412" s="13" t="str">
        <x:v>Production</x:v>
      </x:c>
      <x:c r="D3412" s="13" t="str">
        <x:v>Couverture de reconstruction</x:v>
      </x:c>
      <x:c r="E3412" s="13" t="str">
        <x:v>Lire Production</x:v>
      </x:c>
      <x:c r="F3412" s="13" t="str">
        <x:v>Reconstitution documentée V4 — nouvelle rédaction V5</x:v>
      </x:c>
      <x:c r="G3412" s="15" t="n">
        <x:v>8</x:v>
      </x:c>
      <x:c r="H3412" s="15" t="n">
        <x:v>19</x:v>
      </x:c>
    </x:row>
    <x:row r="3413" ht="52" customHeight="1">
      <x:c r="A3413" s="13" t="str">
        <x:v>COVER-15</x:v>
      </x:c>
      <x:c r="B3413" s="13" t="str">
        <x:v>Maisons</x:v>
      </x:c>
      <x:c r="C3413" s="13" t="str">
        <x:v>Production</x:v>
      </x:c>
      <x:c r="D3413" s="13" t="str">
        <x:v>Couverture de reconstruction</x:v>
      </x:c>
      <x:c r="E3413" s="13" t="str">
        <x:v>Lire Production</x:v>
      </x:c>
      <x:c r="F3413" s="13" t="str">
        <x:v>Reconstitution documentée V4 — nouvelle rédaction V5</x:v>
      </x:c>
      <x:c r="G3413" s="15" t="n">
        <x:v>8</x:v>
      </x:c>
      <x:c r="H3413" s="15" t="n">
        <x:v>20</x:v>
      </x:c>
    </x:row>
    <x:row r="3414" ht="52" customHeight="1">
      <x:c r="A3414" s="13" t="str">
        <x:v>COVER-16</x:v>
      </x:c>
      <x:c r="B3414" s="13" t="str">
        <x:v>Navire de clan</x:v>
      </x:c>
      <x:c r="C3414" s="13" t="str">
        <x:v>Production</x:v>
      </x:c>
      <x:c r="D3414" s="13" t="str">
        <x:v>Couverture de reconstruction</x:v>
      </x:c>
      <x:c r="E3414" s="13" t="str">
        <x:v>Lire Production</x:v>
      </x:c>
      <x:c r="F3414" s="13" t="str">
        <x:v>Reconstitution documentée V4 — nouvelle rédaction V5</x:v>
      </x:c>
      <x:c r="G3414" s="15" t="n">
        <x:v>8</x:v>
      </x:c>
      <x:c r="H3414" s="15" t="n">
        <x:v>21</x:v>
      </x:c>
    </x:row>
    <x:row r="3415" ht="52" customHeight="1">
      <x:c r="A3415" s="13" t="str">
        <x:v>COVER-17</x:v>
      </x:c>
      <x:c r="B3415" s="13" t="str">
        <x:v>Trophées</x:v>
      </x:c>
      <x:c r="C3415" s="13" t="str">
        <x:v>Production</x:v>
      </x:c>
      <x:c r="D3415" s="13" t="str">
        <x:v>Couverture de reconstruction</x:v>
      </x:c>
      <x:c r="E3415" s="13" t="str">
        <x:v>Lire Production</x:v>
      </x:c>
      <x:c r="F3415" s="13" t="str">
        <x:v>Reconstitution documentée V4 — nouvelle rédaction V5</x:v>
      </x:c>
      <x:c r="G3415" s="15" t="n">
        <x:v>8</x:v>
      </x:c>
      <x:c r="H3415" s="15" t="n">
        <x:v>22</x:v>
      </x:c>
    </x:row>
    <x:row r="3416" ht="52" customHeight="1">
      <x:c r="A3416" s="13" t="str">
        <x:v>COVER-18</x:v>
      </x:c>
      <x:c r="B3416" s="13" t="str">
        <x:v>Mobilité</x:v>
      </x:c>
      <x:c r="C3416" s="13" t="str">
        <x:v>Production</x:v>
      </x:c>
      <x:c r="D3416" s="13" t="str">
        <x:v>Couverture de reconstruction</x:v>
      </x:c>
      <x:c r="E3416" s="13" t="str">
        <x:v>Lire Production</x:v>
      </x:c>
      <x:c r="F3416" s="13" t="str">
        <x:v>Reconstitution documentée V4 — nouvelle rédaction V5</x:v>
      </x:c>
      <x:c r="G3416" s="15" t="n">
        <x:v>8</x:v>
      </x:c>
      <x:c r="H3416" s="15" t="n">
        <x:v>23</x:v>
      </x:c>
    </x:row>
    <x:row r="3417" ht="52" customHeight="1">
      <x:c r="A3417" s="13" t="str">
        <x:v>COVER-19</x:v>
      </x:c>
      <x:c r="B3417" s="13" t="str">
        <x:v>Réserves</x:v>
      </x:c>
      <x:c r="C3417" s="13" t="str">
        <x:v>Production</x:v>
      </x:c>
      <x:c r="D3417" s="13" t="str">
        <x:v>Couverture de reconstruction</x:v>
      </x:c>
      <x:c r="E3417" s="13" t="str">
        <x:v>Lire Production</x:v>
      </x:c>
      <x:c r="F3417" s="13" t="str">
        <x:v>Reconstitution documentée V4 — nouvelle rédaction V5</x:v>
      </x:c>
      <x:c r="G3417" s="15" t="n">
        <x:v>8</x:v>
      </x:c>
      <x:c r="H3417" s="15" t="n">
        <x:v>24</x:v>
      </x:c>
    </x:row>
    <x:row r="3418" ht="52" customHeight="1">
      <x:c r="A3418" s="13" t="str">
        <x:v>COVER-20</x:v>
      </x:c>
      <x:c r="B3418" s="13" t="str">
        <x:v>Xeno Prime</x:v>
      </x:c>
      <x:c r="C3418" s="13" t="str">
        <x:v>Production</x:v>
      </x:c>
      <x:c r="D3418" s="13" t="str">
        <x:v>Couverture de reconstruction</x:v>
      </x:c>
      <x:c r="E3418" s="13" t="str">
        <x:v>Lire Production</x:v>
      </x:c>
      <x:c r="F3418" s="13" t="str">
        <x:v>Reconstitution documentée V4 — nouvelle rédaction V5</x:v>
      </x:c>
      <x:c r="G3418" s="15" t="n">
        <x:v>8</x:v>
      </x:c>
      <x:c r="H3418" s="15" t="n">
        <x:v>25</x:v>
      </x:c>
    </x:row>
    <x:row r="3419" ht="52" customHeight="1">
      <x:c r="A3419" s="13" t="str">
        <x:v>COVER-21</x:v>
      </x:c>
      <x:c r="B3419" s="13" t="str">
        <x:v>Vie culturelle</x:v>
      </x:c>
      <x:c r="C3419" s="13" t="str">
        <x:v>Production</x:v>
      </x:c>
      <x:c r="D3419" s="13" t="str">
        <x:v>Couverture de reconstruction</x:v>
      </x:c>
      <x:c r="E3419" s="13" t="str">
        <x:v>Lire Production</x:v>
      </x:c>
      <x:c r="F3419" s="13" t="str">
        <x:v>Reconstitution documentée V4 — nouvelle rédaction V5</x:v>
      </x:c>
      <x:c r="G3419" s="15" t="n">
        <x:v>8</x:v>
      </x:c>
      <x:c r="H3419" s="15" t="n">
        <x:v>26</x:v>
      </x:c>
    </x:row>
    <x:row r="3420" ht="52" customHeight="1">
      <x:c r="A3420" s="13" t="str">
        <x:v>COVER-22</x:v>
      </x:c>
      <x:c r="B3420" s="13" t="str">
        <x:v>Variantes de gardes</x:v>
      </x:c>
      <x:c r="C3420" s="13" t="str">
        <x:v>Production</x:v>
      </x:c>
      <x:c r="D3420" s="13" t="str">
        <x:v>Couverture de reconstruction</x:v>
      </x:c>
      <x:c r="E3420" s="13" t="str">
        <x:v>Lire Production</x:v>
      </x:c>
      <x:c r="F3420" s="13" t="str">
        <x:v>Reconstitution documentée V4 — nouvelle rédaction V5</x:v>
      </x:c>
      <x:c r="G3420" s="15" t="n">
        <x:v>8</x:v>
      </x:c>
      <x:c r="H3420" s="15" t="n">
        <x:v>27</x:v>
      </x:c>
    </x:row>
    <x:row r="3421" ht="52" customHeight="1">
      <x:c r="A3421" s="13" t="str">
        <x:v>COVER-23</x:v>
      </x:c>
      <x:c r="B3421" s="13" t="str">
        <x:v>Direction sonore</x:v>
      </x:c>
      <x:c r="C3421" s="13" t="str">
        <x:v>Production</x:v>
      </x:c>
      <x:c r="D3421" s="13" t="str">
        <x:v>Couverture de reconstruction</x:v>
      </x:c>
      <x:c r="E3421" s="13" t="str">
        <x:v>Lire Production</x:v>
      </x:c>
      <x:c r="F3421" s="13" t="str">
        <x:v>Reconstitution documentée V4 — nouvelle rédaction V5</x:v>
      </x:c>
      <x:c r="G3421" s="15" t="n">
        <x:v>8</x:v>
      </x:c>
      <x:c r="H3421" s="15" t="n">
        <x:v>28</x:v>
      </x:c>
    </x:row>
    <x:row r="3422" ht="52" customHeight="1">
      <x:c r="A3422" s="13" t="str">
        <x:v>COVER-24</x:v>
      </x:c>
      <x:c r="B3422" s="13" t="str">
        <x:v>Sauvegarde future</x:v>
      </x:c>
      <x:c r="C3422" s="13" t="str">
        <x:v>Production</x:v>
      </x:c>
      <x:c r="D3422" s="13" t="str">
        <x:v>Couverture de reconstruction</x:v>
      </x:c>
      <x:c r="E3422" s="13" t="str">
        <x:v>Lire Production</x:v>
      </x:c>
      <x:c r="F3422" s="13" t="str">
        <x:v>Reconstitution documentée V4 — nouvelle rédaction V5</x:v>
      </x:c>
      <x:c r="G3422" s="15" t="n">
        <x:v>8</x:v>
      </x:c>
      <x:c r="H3422" s="15" t="n">
        <x:v>29</x:v>
      </x:c>
    </x:row>
    <x:row r="3423" ht="52" customHeight="1">
      <x:c r="A3423" s="13" t="str">
        <x:v>SOURCE-01</x:v>
      </x:c>
      <x:c r="B3423" s="13" t="str">
        <x:v>Demande utilisateur</x:v>
      </x:c>
      <x:c r="C3423" s="13" t="str">
        <x:v>Production</x:v>
      </x:c>
      <x:c r="D3423" s="13" t="str">
        <x:v>Sources et provenance</x:v>
      </x:c>
      <x:c r="E3423" s="13" t="str">
        <x:v>Lire Production</x:v>
      </x:c>
      <x:c r="F3423" s="13" t="str">
        <x:v>Reconstitution documentée V4 — nouvelle rédaction V5</x:v>
      </x:c>
      <x:c r="G3423" s="15" t="n">
        <x:v>8</x:v>
      </x:c>
      <x:c r="H3423" s="15" t="n">
        <x:v>6</x:v>
      </x:c>
    </x:row>
    <x:row r="3424" ht="52" customHeight="1">
      <x:c r="A3424" s="13" t="str">
        <x:v>SOURCE-02</x:v>
      </x:c>
      <x:c r="B3424" s="13" t="str">
        <x:v>Continuité V4</x:v>
      </x:c>
      <x:c r="C3424" s="13" t="str">
        <x:v>Production</x:v>
      </x:c>
      <x:c r="D3424" s="13" t="str">
        <x:v>Sources et provenance</x:v>
      </x:c>
      <x:c r="E3424" s="13" t="str">
        <x:v>Lire Production</x:v>
      </x:c>
      <x:c r="F3424" s="13" t="str">
        <x:v>Reconstitution documentée V4 — nouvelle rédaction V5</x:v>
      </x:c>
      <x:c r="G3424" s="15" t="n">
        <x:v>8</x:v>
      </x:c>
      <x:c r="H3424" s="15" t="n">
        <x:v>7</x:v>
      </x:c>
    </x:row>
    <x:row r="3425" ht="52" customHeight="1">
      <x:c r="A3425" s="13" t="str">
        <x:v>SOURCE-03</x:v>
      </x:c>
      <x:c r="B3425" s="13" t="str">
        <x:v>État des fichiers</x:v>
      </x:c>
      <x:c r="C3425" s="13" t="str">
        <x:v>Production</x:v>
      </x:c>
      <x:c r="D3425" s="13" t="str">
        <x:v>Sources et provenance</x:v>
      </x:c>
      <x:c r="E3425" s="13" t="str">
        <x:v>Lire Production</x:v>
      </x:c>
      <x:c r="F3425" s="13" t="str">
        <x:v>Reconstitution documentée V4 — nouvelle rédaction V5</x:v>
      </x:c>
      <x:c r="G3425" s="15" t="n">
        <x:v>8</x:v>
      </x:c>
      <x:c r="H3425" s="15" t="n">
        <x:v>8</x:v>
      </x:c>
    </x:row>
    <x:row r="3426" ht="52" customHeight="1">
      <x:c r="A3426" s="13" t="str">
        <x:v>SOURCE-04</x:v>
      </x:c>
      <x:c r="B3426" s="13" t="str">
        <x:v>AVP Requiem — entretien des réalisateurs</x:v>
      </x:c>
      <x:c r="C3426" s="13" t="str">
        <x:v>Production</x:v>
      </x:c>
      <x:c r="D3426" s="13" t="str">
        <x:v>Sources et provenance</x:v>
      </x:c>
      <x:c r="E3426" s="13" t="str">
        <x:v>Lire Production</x:v>
      </x:c>
      <x:c r="F3426" s="13" t="str">
        <x:v>Reconstitution documentée V4 — nouvelle rédaction V5</x:v>
      </x:c>
      <x:c r="G3426" s="15" t="n">
        <x:v>8</x:v>
      </x:c>
      <x:c r="H3426" s="15" t="n">
        <x:v>9</x:v>
      </x:c>
    </x:row>
    <x:row r="3427" ht="52" customHeight="1">
      <x:c r="A3427" s="13" t="str">
        <x:v>SOURCE-05</x:v>
      </x:c>
      <x:c r="B3427" s="13" t="str">
        <x:v>Badlands — présentation officielle</x:v>
      </x:c>
      <x:c r="C3427" s="13" t="str">
        <x:v>Production</x:v>
      </x:c>
      <x:c r="D3427" s="13" t="str">
        <x:v>Sources et provenance</x:v>
      </x:c>
      <x:c r="E3427" s="13" t="str">
        <x:v>Lire Production</x:v>
      </x:c>
      <x:c r="F3427" s="13" t="str">
        <x:v>Reconstitution documentée V4 — nouvelle rédaction V5</x:v>
      </x:c>
      <x:c r="G3427" s="15" t="n">
        <x:v>8</x:v>
      </x:c>
      <x:c r="H3427" s="15" t="n">
        <x:v>10</x:v>
      </x:c>
    </x:row>
    <x:row r="3428" ht="52" customHeight="1">
      <x:c r="A3428" s="13" t="str">
        <x:v>SOURCE-06</x:v>
      </x:c>
      <x:c r="B3428" s="13" t="str">
        <x:v>Alien vs Predator</x:v>
      </x:c>
      <x:c r="C3428" s="13" t="str">
        <x:v>Production</x:v>
      </x:c>
      <x:c r="D3428" s="13" t="str">
        <x:v>Sources et provenance</x:v>
      </x:c>
      <x:c r="E3428" s="13" t="str">
        <x:v>Lire Production</x:v>
      </x:c>
      <x:c r="F3428" s="13" t="str">
        <x:v>Reconstitution documentée V4 — nouvelle rédaction V5</x:v>
      </x:c>
      <x:c r="G3428" s="15" t="n">
        <x:v>8</x:v>
      </x:c>
      <x:c r="H3428" s="15" t="n">
        <x:v>11</x:v>
      </x:c>
    </x:row>
    <x:row r="3429" ht="52" customHeight="1">
      <x:c r="A3429" s="13" t="str">
        <x:v>SOURCE-07</x:v>
      </x:c>
      <x:c r="B3429" s="13" t="str">
        <x:v>C’ntlip</x:v>
      </x:c>
      <x:c r="C3429" s="13" t="str">
        <x:v>Production</x:v>
      </x:c>
      <x:c r="D3429" s="13" t="str">
        <x:v>Sources et provenance</x:v>
      </x:c>
      <x:c r="E3429" s="13" t="str">
        <x:v>Lire Production</x:v>
      </x:c>
      <x:c r="F3429" s="13" t="str">
        <x:v>Reconstitution documentée V4 — nouvelle rédaction V5</x:v>
      </x:c>
      <x:c r="G3429" s="15" t="n">
        <x:v>8</x:v>
      </x:c>
      <x:c r="H3429" s="15" t="n">
        <x:v>12</x:v>
      </x:c>
    </x:row>
    <x:row r="3430" ht="52" customHeight="1">
      <x:c r="A3430" s="13" t="str">
        <x:v>SOURCE-08</x:v>
      </x:c>
      <x:c r="B3430" s="13" t="str">
        <x:v>Trophy cabinet</x:v>
      </x:c>
      <x:c r="C3430" s="13" t="str">
        <x:v>Production</x:v>
      </x:c>
      <x:c r="D3430" s="13" t="str">
        <x:v>Sources et provenance</x:v>
      </x:c>
      <x:c r="E3430" s="13" t="str">
        <x:v>Lire Production</x:v>
      </x:c>
      <x:c r="F3430" s="13" t="str">
        <x:v>Reconstitution documentée V4 — nouvelle rédaction V5</x:v>
      </x:c>
      <x:c r="G3430" s="15" t="n">
        <x:v>8</x:v>
      </x:c>
      <x:c r="H3430" s="15" t="n">
        <x:v>13</x:v>
      </x:c>
    </x:row>
    <x:row r="3431" ht="52" customHeight="1">
      <x:c r="A3431" s="13" t="str">
        <x:v>SOURCE-09</x:v>
      </x:c>
      <x:c r="B3431" s="13" t="str">
        <x:v>Flaying</x:v>
      </x:c>
      <x:c r="C3431" s="13" t="str">
        <x:v>Production</x:v>
      </x:c>
      <x:c r="D3431" s="13" t="str">
        <x:v>Sources et provenance</x:v>
      </x:c>
      <x:c r="E3431" s="13" t="str">
        <x:v>Lire Production</x:v>
      </x:c>
      <x:c r="F3431" s="13" t="str">
        <x:v>Reconstitution documentée V4 — nouvelle rédaction V5</x:v>
      </x:c>
      <x:c r="G3431" s="15" t="n">
        <x:v>8</x:v>
      </x:c>
      <x:c r="H3431" s="15" t="n">
        <x:v>14</x:v>
      </x:c>
    </x:row>
    <x:row r="3432" ht="52" customHeight="1">
      <x:c r="A3432" s="13" t="str">
        <x:v>SOURCE-10</x:v>
      </x:c>
      <x:c r="B3432" s="13" t="str">
        <x:v>Cartes planétaires</x:v>
      </x:c>
      <x:c r="C3432" s="13" t="str">
        <x:v>Production</x:v>
      </x:c>
      <x:c r="D3432" s="13" t="str">
        <x:v>Sources et provenance</x:v>
      </x:c>
      <x:c r="E3432" s="13" t="str">
        <x:v>Lire Production</x:v>
      </x:c>
      <x:c r="F3432" s="13" t="str">
        <x:v>Reconstitution documentée V4 — nouvelle rédaction V5</x:v>
      </x:c>
      <x:c r="G3432" s="15" t="n">
        <x:v>8</x:v>
      </x:c>
      <x:c r="H3432" s="15" t="n">
        <x:v>15</x:v>
      </x:c>
    </x:row>
    <x:row r="3433" ht="52" customHeight="1">
      <x:c r="A3433" s="13" t="str">
        <x:v>SOURCE-11</x:v>
      </x:c>
      <x:c r="B3433" s="13" t="str">
        <x:v>Équilibrage militaire</x:v>
      </x:c>
      <x:c r="C3433" s="13" t="str">
        <x:v>Production</x:v>
      </x:c>
      <x:c r="D3433" s="13" t="str">
        <x:v>Sources et provenance</x:v>
      </x:c>
      <x:c r="E3433" s="13" t="str">
        <x:v>Lire Production</x:v>
      </x:c>
      <x:c r="F3433" s="13" t="str">
        <x:v>Reconstitution documentée V4 — nouvelle rédaction V5</x:v>
      </x:c>
      <x:c r="G3433" s="15" t="n">
        <x:v>8</x:v>
      </x:c>
      <x:c r="H3433" s="15" t="n">
        <x:v>16</x:v>
      </x:c>
    </x:row>
    <x:row r="3434" ht="52" customHeight="1">
      <x:c r="A3434" s="13" t="str">
        <x:v>SOURCE-12</x:v>
      </x:c>
      <x:c r="B3434" s="13" t="str">
        <x:v>Production d’assets</x:v>
      </x:c>
      <x:c r="C3434" s="13" t="str">
        <x:v>Production</x:v>
      </x:c>
      <x:c r="D3434" s="13" t="str">
        <x:v>Sources et provenance</x:v>
      </x:c>
      <x:c r="E3434" s="13" t="str">
        <x:v>Lire Production</x:v>
      </x:c>
      <x:c r="F3434" s="13" t="str">
        <x:v>Reconstitution documentée V4 — nouvelle rédaction V5</x:v>
      </x:c>
      <x:c r="G3434" s="15" t="n">
        <x:v>8</x:v>
      </x:c>
      <x:c r="H3434" s="15" t="n">
        <x:v>17</x:v>
      </x:c>
    </x:row>
    <x:row r="3435" ht="52" customHeight="1">
      <x:c r="A3435" s="13" t="str">
        <x:v>SOURCE-13</x:v>
      </x:c>
      <x:c r="B3435" s="13" t="str">
        <x:v>Livraison V5</x:v>
      </x:c>
      <x:c r="C3435" s="13" t="str">
        <x:v>Production</x:v>
      </x:c>
      <x:c r="D3435" s="13" t="str">
        <x:v>Sources et provenance</x:v>
      </x:c>
      <x:c r="E3435" s="13" t="str">
        <x:v>Lire Production</x:v>
      </x:c>
      <x:c r="F3435" s="13" t="str">
        <x:v>Reconstitution documentée V4 — nouvelle rédaction V5</x:v>
      </x:c>
      <x:c r="G3435" s="15" t="n">
        <x:v>8</x:v>
      </x:c>
      <x:c r="H3435" s="15" t="n">
        <x:v>18</x:v>
      </x:c>
    </x:row>
    <x:row r="3436" ht="52" customHeight="1">
      <x:c r="A3436" s="13" t="str">
        <x:v>LD5-001</x:v>
      </x:c>
      <x:c r="B3436" s="13" t="str">
        <x:v>Chemin principal</x:v>
      </x:c>
      <x:c r="C3436" s="13" t="str">
        <x:v>Production</x:v>
      </x:c>
      <x:c r="D3436" s="13" t="str">
        <x:v>V5 Cité et placement</x:v>
      </x:c>
      <x:c r="E3436" s="13" t="str">
        <x:v>Lire Production</x:v>
      </x:c>
      <x:c r="F3436" s="13" t="str">
        <x:v>Extension V5</x:v>
      </x:c>
      <x:c r="G3436" s="15" t="n">
        <x:v>9</x:v>
      </x:c>
      <x:c r="H3436" s="15" t="n">
        <x:v>6</x:v>
      </x:c>
    </x:row>
    <x:row r="3437" ht="52" customHeight="1">
      <x:c r="A3437" s="13" t="str">
        <x:v>LD5-002</x:v>
      </x:c>
      <x:c r="B3437" s="13" t="str">
        <x:v>Chemin secondaire</x:v>
      </x:c>
      <x:c r="C3437" s="13" t="str">
        <x:v>Production</x:v>
      </x:c>
      <x:c r="D3437" s="13" t="str">
        <x:v>V5 Cité et placement</x:v>
      </x:c>
      <x:c r="E3437" s="13" t="str">
        <x:v>Lire Production</x:v>
      </x:c>
      <x:c r="F3437" s="13" t="str">
        <x:v>Extension V5</x:v>
      </x:c>
      <x:c r="G3437" s="15" t="n">
        <x:v>9</x:v>
      </x:c>
      <x:c r="H3437" s="15" t="n">
        <x:v>7</x:v>
      </x:c>
    </x:row>
    <x:row r="3438" ht="52" customHeight="1">
      <x:c r="A3438" s="13" t="str">
        <x:v>LD5-003</x:v>
      </x:c>
      <x:c r="B3438" s="13" t="str">
        <x:v>Croisement de PNJ</x:v>
      </x:c>
      <x:c r="C3438" s="13" t="str">
        <x:v>Production</x:v>
      </x:c>
      <x:c r="D3438" s="13" t="str">
        <x:v>V5 Cité et placement</x:v>
      </x:c>
      <x:c r="E3438" s="13" t="str">
        <x:v>Lire Production</x:v>
      </x:c>
      <x:c r="F3438" s="13" t="str">
        <x:v>Extension V5</x:v>
      </x:c>
      <x:c r="G3438" s="15" t="n">
        <x:v>9</x:v>
      </x:c>
      <x:c r="H3438" s="15" t="n">
        <x:v>8</x:v>
      </x:c>
    </x:row>
    <x:row r="3439" ht="52" customHeight="1">
      <x:c r="A3439" s="13" t="str">
        <x:v>LD5-004</x:v>
      </x:c>
      <x:c r="B3439" s="13" t="str">
        <x:v>Angle de corridor</x:v>
      </x:c>
      <x:c r="C3439" s="13" t="str">
        <x:v>Production</x:v>
      </x:c>
      <x:c r="D3439" s="13" t="str">
        <x:v>V5 Cité et placement</x:v>
      </x:c>
      <x:c r="E3439" s="13" t="str">
        <x:v>Lire Production</x:v>
      </x:c>
      <x:c r="F3439" s="13" t="str">
        <x:v>Extension V5</x:v>
      </x:c>
      <x:c r="G3439" s="15" t="n">
        <x:v>9</x:v>
      </x:c>
      <x:c r="H3439" s="15" t="n">
        <x:v>9</x:v>
      </x:c>
    </x:row>
    <x:row r="3440" ht="52" customHeight="1">
      <x:c r="A3440" s="13" t="str">
        <x:v>LD5-005</x:v>
      </x:c>
      <x:c r="B3440" s="13" t="str">
        <x:v>Voie de service</x:v>
      </x:c>
      <x:c r="C3440" s="13" t="str">
        <x:v>Production</x:v>
      </x:c>
      <x:c r="D3440" s="13" t="str">
        <x:v>V5 Cité et placement</x:v>
      </x:c>
      <x:c r="E3440" s="13" t="str">
        <x:v>Lire Production</x:v>
      </x:c>
      <x:c r="F3440" s="13" t="str">
        <x:v>Extension V5</x:v>
      </x:c>
      <x:c r="G3440" s="15" t="n">
        <x:v>9</x:v>
      </x:c>
      <x:c r="H3440" s="15" t="n">
        <x:v>10</x:v>
      </x:c>
    </x:row>
    <x:row r="3441" ht="52" customHeight="1">
      <x:c r="A3441" s="13" t="str">
        <x:v>LD5-006</x:v>
      </x:c>
      <x:c r="B3441" s="13" t="str">
        <x:v>Fin de chemin</x:v>
      </x:c>
      <x:c r="C3441" s="13" t="str">
        <x:v>Production</x:v>
      </x:c>
      <x:c r="D3441" s="13" t="str">
        <x:v>V5 Cité et placement</x:v>
      </x:c>
      <x:c r="E3441" s="13" t="str">
        <x:v>Lire Production</x:v>
      </x:c>
      <x:c r="F3441" s="13" t="str">
        <x:v>Extension V5</x:v>
      </x:c>
      <x:c r="G3441" s="15" t="n">
        <x:v>9</x:v>
      </x:c>
      <x:c r="H3441" s="15" t="n">
        <x:v>11</x:v>
      </x:c>
    </x:row>
    <x:row r="3442" ht="52" customHeight="1">
      <x:c r="A3442" s="13" t="str">
        <x:v>LD5-007</x:v>
      </x:c>
      <x:c r="B3442" s="13" t="str">
        <x:v>Dégagement du seuil</x:v>
      </x:c>
      <x:c r="C3442" s="13" t="str">
        <x:v>Production</x:v>
      </x:c>
      <x:c r="D3442" s="13" t="str">
        <x:v>V5 Cité et placement</x:v>
      </x:c>
      <x:c r="E3442" s="13" t="str">
        <x:v>Lire Production</x:v>
      </x:c>
      <x:c r="F3442" s="13" t="str">
        <x:v>Extension V5</x:v>
      </x:c>
      <x:c r="G3442" s="15" t="n">
        <x:v>9</x:v>
      </x:c>
      <x:c r="H3442" s="15" t="n">
        <x:v>12</x:v>
      </x:c>
    </x:row>
    <x:row r="3443" ht="52" customHeight="1">
      <x:c r="A3443" s="13" t="str">
        <x:v>LD5-008</x:v>
      </x:c>
      <x:c r="B3443" s="13" t="str">
        <x:v>Battement de porte</x:v>
      </x:c>
      <x:c r="C3443" s="13" t="str">
        <x:v>Production</x:v>
      </x:c>
      <x:c r="D3443" s="13" t="str">
        <x:v>V5 Cité et placement</x:v>
      </x:c>
      <x:c r="E3443" s="13" t="str">
        <x:v>Lire Production</x:v>
      </x:c>
      <x:c r="F3443" s="13" t="str">
        <x:v>Extension V5</x:v>
      </x:c>
      <x:c r="G3443" s="15" t="n">
        <x:v>9</x:v>
      </x:c>
      <x:c r="H3443" s="15" t="n">
        <x:v>13</x:v>
      </x:c>
    </x:row>
    <x:row r="3444" ht="52" customHeight="1">
      <x:c r="A3444" s="13" t="str">
        <x:v>LD5-009</x:v>
      </x:c>
      <x:c r="B3444" s="13" t="str">
        <x:v>Entrées voisines</x:v>
      </x:c>
      <x:c r="C3444" s="13" t="str">
        <x:v>Production</x:v>
      </x:c>
      <x:c r="D3444" s="13" t="str">
        <x:v>V5 Cité et placement</x:v>
      </x:c>
      <x:c r="E3444" s="13" t="str">
        <x:v>Lire Production</x:v>
      </x:c>
      <x:c r="F3444" s="13" t="str">
        <x:v>Extension V5</x:v>
      </x:c>
      <x:c r="G3444" s="15" t="n">
        <x:v>9</x:v>
      </x:c>
      <x:c r="H3444" s="15" t="n">
        <x:v>14</x:v>
      </x:c>
    </x:row>
    <x:row r="3445" ht="52" customHeight="1">
      <x:c r="A3445" s="13" t="str">
        <x:v>LD5-010</x:v>
      </x:c>
      <x:c r="B3445" s="13" t="str">
        <x:v>Porte verrouillée</x:v>
      </x:c>
      <x:c r="C3445" s="13" t="str">
        <x:v>Production</x:v>
      </x:c>
      <x:c r="D3445" s="13" t="str">
        <x:v>V5 Cité et placement</x:v>
      </x:c>
      <x:c r="E3445" s="13" t="str">
        <x:v>Lire Production</x:v>
      </x:c>
      <x:c r="F3445" s="13" t="str">
        <x:v>Extension V5</x:v>
      </x:c>
      <x:c r="G3445" s="15" t="n">
        <x:v>9</x:v>
      </x:c>
      <x:c r="H3445" s="15" t="n">
        <x:v>15</x:v>
      </x:c>
    </x:row>
    <x:row r="3446" ht="52" customHeight="1">
      <x:c r="A3446" s="13" t="str">
        <x:v>LD5-011</x:v>
      </x:c>
      <x:c r="B3446" s="13" t="str">
        <x:v>Retour après chargement</x:v>
      </x:c>
      <x:c r="C3446" s="13" t="str">
        <x:v>Production</x:v>
      </x:c>
      <x:c r="D3446" s="13" t="str">
        <x:v>V5 Cité et placement</x:v>
      </x:c>
      <x:c r="E3446" s="13" t="str">
        <x:v>Lire Production</x:v>
      </x:c>
      <x:c r="F3446" s="13" t="str">
        <x:v>Extension V5</x:v>
      </x:c>
      <x:c r="G3446" s="15" t="n">
        <x:v>9</x:v>
      </x:c>
      <x:c r="H3446" s="15" t="n">
        <x:v>16</x:v>
      </x:c>
    </x:row>
    <x:row r="3447" ht="52" customHeight="1">
      <x:c r="A3447" s="13" t="str">
        <x:v>LD5-012</x:v>
      </x:c>
      <x:c r="B3447" s="13" t="str">
        <x:v>Grande charge</x:v>
      </x:c>
      <x:c r="C3447" s="13" t="str">
        <x:v>Production</x:v>
      </x:c>
      <x:c r="D3447" s="13" t="str">
        <x:v>V5 Cité et placement</x:v>
      </x:c>
      <x:c r="E3447" s="13" t="str">
        <x:v>Lire Production</x:v>
      </x:c>
      <x:c r="F3447" s="13" t="str">
        <x:v>Extension V5</x:v>
      </x:c>
      <x:c r="G3447" s="15" t="n">
        <x:v>9</x:v>
      </x:c>
      <x:c r="H3447" s="15" t="n">
        <x:v>17</x:v>
      </x:c>
    </x:row>
    <x:row r="3448" ht="52" customHeight="1">
      <x:c r="A3448" s="13" t="str">
        <x:v>LD5-013</x:v>
      </x:c>
      <x:c r="B3448" s="13" t="str">
        <x:v>Orientation d’un banc</x:v>
      </x:c>
      <x:c r="C3448" s="13" t="str">
        <x:v>Production</x:v>
      </x:c>
      <x:c r="D3448" s="13" t="str">
        <x:v>V5 Cité et placement</x:v>
      </x:c>
      <x:c r="E3448" s="13" t="str">
        <x:v>Lire Production</x:v>
      </x:c>
      <x:c r="F3448" s="13" t="str">
        <x:v>Extension V5</x:v>
      </x:c>
      <x:c r="G3448" s="15" t="n">
        <x:v>9</x:v>
      </x:c>
      <x:c r="H3448" s="15" t="n">
        <x:v>18</x:v>
      </x:c>
    </x:row>
    <x:row r="3449" ht="52" customHeight="1">
      <x:c r="A3449" s="13" t="str">
        <x:v>LD5-014</x:v>
      </x:c>
      <x:c r="B3449" s="13" t="str">
        <x:v>Approche d’assise</x:v>
      </x:c>
      <x:c r="C3449" s="13" t="str">
        <x:v>Production</x:v>
      </x:c>
      <x:c r="D3449" s="13" t="str">
        <x:v>V5 Cité et placement</x:v>
      </x:c>
      <x:c r="E3449" s="13" t="str">
        <x:v>Lire Production</x:v>
      </x:c>
      <x:c r="F3449" s="13" t="str">
        <x:v>Extension V5</x:v>
      </x:c>
      <x:c r="G3449" s="15" t="n">
        <x:v>9</x:v>
      </x:c>
      <x:c r="H3449" s="15" t="n">
        <x:v>19</x:v>
      </x:c>
    </x:row>
    <x:row r="3450" ht="52" customHeight="1">
      <x:c r="A3450" s="13" t="str">
        <x:v>LD5-015</x:v>
      </x:c>
      <x:c r="B3450" s="13" t="str">
        <x:v>Bancs face à face</x:v>
      </x:c>
      <x:c r="C3450" s="13" t="str">
        <x:v>Production</x:v>
      </x:c>
      <x:c r="D3450" s="13" t="str">
        <x:v>V5 Cité et placement</x:v>
      </x:c>
      <x:c r="E3450" s="13" t="str">
        <x:v>Lire Production</x:v>
      </x:c>
      <x:c r="F3450" s="13" t="str">
        <x:v>Extension V5</x:v>
      </x:c>
      <x:c r="G3450" s="15" t="n">
        <x:v>9</x:v>
      </x:c>
      <x:c r="H3450" s="15" t="n">
        <x:v>20</x:v>
      </x:c>
    </x:row>
    <x:row r="3451" ht="52" customHeight="1">
      <x:c r="A3451" s="13" t="str">
        <x:v>LD5-016</x:v>
      </x:c>
      <x:c r="B3451" s="13" t="str">
        <x:v>Alignement de série</x:v>
      </x:c>
      <x:c r="C3451" s="13" t="str">
        <x:v>Production</x:v>
      </x:c>
      <x:c r="D3451" s="13" t="str">
        <x:v>V5 Cité et placement</x:v>
      </x:c>
      <x:c r="E3451" s="13" t="str">
        <x:v>Lire Production</x:v>
      </x:c>
      <x:c r="F3451" s="13" t="str">
        <x:v>Extension V5</x:v>
      </x:c>
      <x:c r="G3451" s="15" t="n">
        <x:v>9</x:v>
      </x:c>
      <x:c r="H3451" s="15" t="n">
        <x:v>21</x:v>
      </x:c>
    </x:row>
    <x:row r="3452" ht="52" customHeight="1">
      <x:c r="A3452" s="13" t="str">
        <x:v>LD5-017</x:v>
      </x:c>
      <x:c r="B3452" s="13" t="str">
        <x:v>Siège de pouvoir</x:v>
      </x:c>
      <x:c r="C3452" s="13" t="str">
        <x:v>Production</x:v>
      </x:c>
      <x:c r="D3452" s="13" t="str">
        <x:v>V5 Cité et placement</x:v>
      </x:c>
      <x:c r="E3452" s="13" t="str">
        <x:v>Lire Production</x:v>
      </x:c>
      <x:c r="F3452" s="13" t="str">
        <x:v>Extension V5</x:v>
      </x:c>
      <x:c r="G3452" s="15" t="n">
        <x:v>9</x:v>
      </x:c>
      <x:c r="H3452" s="15" t="n">
        <x:v>22</x:v>
      </x:c>
    </x:row>
    <x:row r="3453" ht="52" customHeight="1">
      <x:c r="A3453" s="13" t="str">
        <x:v>LD5-018</x:v>
      </x:c>
      <x:c r="B3453" s="13" t="str">
        <x:v>Place libre</x:v>
      </x:c>
      <x:c r="C3453" s="13" t="str">
        <x:v>Production</x:v>
      </x:c>
      <x:c r="D3453" s="13" t="str">
        <x:v>V5 Cité et placement</x:v>
      </x:c>
      <x:c r="E3453" s="13" t="str">
        <x:v>Lire Production</x:v>
      </x:c>
      <x:c r="F3453" s="13" t="str">
        <x:v>Extension V5</x:v>
      </x:c>
      <x:c r="G3453" s="15" t="n">
        <x:v>9</x:v>
      </x:c>
      <x:c r="H3453" s="15" t="n">
        <x:v>23</x:v>
      </x:c>
    </x:row>
    <x:row r="3454" ht="52" customHeight="1">
      <x:c r="A3454" s="13" t="str">
        <x:v>LD5-019</x:v>
      </x:c>
      <x:c r="B3454" s="13" t="str">
        <x:v>Adresse visible</x:v>
      </x:c>
      <x:c r="C3454" s="13" t="str">
        <x:v>Production</x:v>
      </x:c>
      <x:c r="D3454" s="13" t="str">
        <x:v>V5 Cité et placement</x:v>
      </x:c>
      <x:c r="E3454" s="13" t="str">
        <x:v>Lire Production</x:v>
      </x:c>
      <x:c r="F3454" s="13" t="str">
        <x:v>Extension V5</x:v>
      </x:c>
      <x:c r="G3454" s="15" t="n">
        <x:v>9</x:v>
      </x:c>
      <x:c r="H3454" s="15" t="n">
        <x:v>24</x:v>
      </x:c>
    </x:row>
    <x:row r="3455" ht="52" customHeight="1">
      <x:c r="A3455" s="13" t="str">
        <x:v>LD5-020</x:v>
      </x:c>
      <x:c r="B3455" s="13" t="str">
        <x:v>Façade et intérieur</x:v>
      </x:c>
      <x:c r="C3455" s="13" t="str">
        <x:v>Production</x:v>
      </x:c>
      <x:c r="D3455" s="13" t="str">
        <x:v>V5 Cité et placement</x:v>
      </x:c>
      <x:c r="E3455" s="13" t="str">
        <x:v>Lire Production</x:v>
      </x:c>
      <x:c r="F3455" s="13" t="str">
        <x:v>Extension V5</x:v>
      </x:c>
      <x:c r="G3455" s="15" t="n">
        <x:v>9</x:v>
      </x:c>
      <x:c r="H3455" s="15" t="n">
        <x:v>25</x:v>
      </x:c>
    </x:row>
    <x:row r="3456" ht="52" customHeight="1">
      <x:c r="A3456" s="13" t="str">
        <x:v>LD5-021</x:v>
      </x:c>
      <x:c r="B3456" s="13" t="str">
        <x:v>Usage du volume</x:v>
      </x:c>
      <x:c r="C3456" s="13" t="str">
        <x:v>Production</x:v>
      </x:c>
      <x:c r="D3456" s="13" t="str">
        <x:v>V5 Cité et placement</x:v>
      </x:c>
      <x:c r="E3456" s="13" t="str">
        <x:v>Lire Production</x:v>
      </x:c>
      <x:c r="F3456" s="13" t="str">
        <x:v>Extension V5</x:v>
      </x:c>
      <x:c r="G3456" s="15" t="n">
        <x:v>9</x:v>
      </x:c>
      <x:c r="H3456" s="15" t="n">
        <x:v>26</x:v>
      </x:c>
    </x:row>
    <x:row r="3457" ht="52" customHeight="1">
      <x:c r="A3457" s="13" t="str">
        <x:v>LD5-022</x:v>
      </x:c>
      <x:c r="B3457" s="13" t="str">
        <x:v>Bâtiments mitoyens</x:v>
      </x:c>
      <x:c r="C3457" s="13" t="str">
        <x:v>Production</x:v>
      </x:c>
      <x:c r="D3457" s="13" t="str">
        <x:v>V5 Cité et placement</x:v>
      </x:c>
      <x:c r="E3457" s="13" t="str">
        <x:v>Lire Production</x:v>
      </x:c>
      <x:c r="F3457" s="13" t="str">
        <x:v>Extension V5</x:v>
      </x:c>
      <x:c r="G3457" s="15" t="n">
        <x:v>9</x:v>
      </x:c>
      <x:c r="H3457" s="15" t="n">
        <x:v>27</x:v>
      </x:c>
    </x:row>
    <x:row r="3458" ht="52" customHeight="1">
      <x:c r="A3458" s="13" t="str">
        <x:v>LD5-023</x:v>
      </x:c>
      <x:c r="B3458" s="13" t="str">
        <x:v>Hauteur lisible</x:v>
      </x:c>
      <x:c r="C3458" s="13" t="str">
        <x:v>Production</x:v>
      </x:c>
      <x:c r="D3458" s="13" t="str">
        <x:v>V5 Cité et placement</x:v>
      </x:c>
      <x:c r="E3458" s="13" t="str">
        <x:v>Lire Production</x:v>
      </x:c>
      <x:c r="F3458" s="13" t="str">
        <x:v>Extension V5</x:v>
      </x:c>
      <x:c r="G3458" s="15" t="n">
        <x:v>9</x:v>
      </x:c>
      <x:c r="H3458" s="15" t="n">
        <x:v>28</x:v>
      </x:c>
    </x:row>
    <x:row r="3459" ht="52" customHeight="1">
      <x:c r="A3459" s="13" t="str">
        <x:v>LD5-024</x:v>
      </x:c>
      <x:c r="B3459" s="13" t="str">
        <x:v>Variété fonctionnelle</x:v>
      </x:c>
      <x:c r="C3459" s="13" t="str">
        <x:v>Production</x:v>
      </x:c>
      <x:c r="D3459" s="13" t="str">
        <x:v>V5 Cité et placement</x:v>
      </x:c>
      <x:c r="E3459" s="13" t="str">
        <x:v>Lire Production</x:v>
      </x:c>
      <x:c r="F3459" s="13" t="str">
        <x:v>Extension V5</x:v>
      </x:c>
      <x:c r="G3459" s="15" t="n">
        <x:v>9</x:v>
      </x:c>
      <x:c r="H3459" s="15" t="n">
        <x:v>29</x:v>
      </x:c>
    </x:row>
    <x:row r="3460" ht="52" customHeight="1">
      <x:c r="A3460" s="13" t="str">
        <x:v>LD5-025</x:v>
      </x:c>
      <x:c r="B3460" s="13" t="str">
        <x:v>Réception d’échelle</x:v>
      </x:c>
      <x:c r="C3460" s="13" t="str">
        <x:v>Production</x:v>
      </x:c>
      <x:c r="D3460" s="13" t="str">
        <x:v>V5 Cité et placement</x:v>
      </x:c>
      <x:c r="E3460" s="13" t="str">
        <x:v>Lire Production</x:v>
      </x:c>
      <x:c r="F3460" s="13" t="str">
        <x:v>Extension V5</x:v>
      </x:c>
      <x:c r="G3460" s="15" t="n">
        <x:v>9</x:v>
      </x:c>
      <x:c r="H3460" s="15" t="n">
        <x:v>30</x:v>
      </x:c>
    </x:row>
    <x:row r="3461" ht="52" customHeight="1">
      <x:c r="A3461" s="13" t="str">
        <x:v>LD5-026</x:v>
      </x:c>
      <x:c r="B3461" s="13" t="str">
        <x:v>Escalier continu</x:v>
      </x:c>
      <x:c r="C3461" s="13" t="str">
        <x:v>Production</x:v>
      </x:c>
      <x:c r="D3461" s="13" t="str">
        <x:v>V5 Cité et placement</x:v>
      </x:c>
      <x:c r="E3461" s="13" t="str">
        <x:v>Lire Production</x:v>
      </x:c>
      <x:c r="F3461" s="13" t="str">
        <x:v>Extension V5</x:v>
      </x:c>
      <x:c r="G3461" s="15" t="n">
        <x:v>9</x:v>
      </x:c>
      <x:c r="H3461" s="15" t="n">
        <x:v>31</x:v>
      </x:c>
    </x:row>
    <x:row r="3462" ht="52" customHeight="1">
      <x:c r="A3462" s="13" t="str">
        <x:v>LD5-027</x:v>
      </x:c>
      <x:c r="B3462" s="13" t="str">
        <x:v>Ascenseur appelable</x:v>
      </x:c>
      <x:c r="C3462" s="13" t="str">
        <x:v>Production</x:v>
      </x:c>
      <x:c r="D3462" s="13" t="str">
        <x:v>V5 Cité et placement</x:v>
      </x:c>
      <x:c r="E3462" s="13" t="str">
        <x:v>Lire Production</x:v>
      </x:c>
      <x:c r="F3462" s="13" t="str">
        <x:v>Extension V5</x:v>
      </x:c>
      <x:c r="G3462" s="15" t="n">
        <x:v>9</x:v>
      </x:c>
      <x:c r="H3462" s="15" t="n">
        <x:v>32</x:v>
      </x:c>
    </x:row>
    <x:row r="3463" ht="52" customHeight="1">
      <x:c r="A3463" s="13" t="str">
        <x:v>LD5-028</x:v>
      </x:c>
      <x:c r="B3463" s="13" t="str">
        <x:v>Barrière de hauteur</x:v>
      </x:c>
      <x:c r="C3463" s="13" t="str">
        <x:v>Production</x:v>
      </x:c>
      <x:c r="D3463" s="13" t="str">
        <x:v>V5 Cité et placement</x:v>
      </x:c>
      <x:c r="E3463" s="13" t="str">
        <x:v>Lire Production</x:v>
      </x:c>
      <x:c r="F3463" s="13" t="str">
        <x:v>Extension V5</x:v>
      </x:c>
      <x:c r="G3463" s="15" t="n">
        <x:v>9</x:v>
      </x:c>
      <x:c r="H3463" s="15" t="n">
        <x:v>33</x:v>
      </x:c>
    </x:row>
    <x:row r="3464" ht="52" customHeight="1">
      <x:c r="A3464" s="13" t="str">
        <x:v>LD5-029</x:v>
      </x:c>
      <x:c r="B3464" s="13" t="str">
        <x:v>Plan supérieur</x:v>
      </x:c>
      <x:c r="C3464" s="13" t="str">
        <x:v>Production</x:v>
      </x:c>
      <x:c r="D3464" s="13" t="str">
        <x:v>V5 Cité et placement</x:v>
      </x:c>
      <x:c r="E3464" s="13" t="str">
        <x:v>Lire Production</x:v>
      </x:c>
      <x:c r="F3464" s="13" t="str">
        <x:v>Extension V5</x:v>
      </x:c>
      <x:c r="G3464" s="15" t="n">
        <x:v>9</x:v>
      </x:c>
      <x:c r="H3464" s="15" t="n">
        <x:v>34</x:v>
      </x:c>
    </x:row>
    <x:row r="3465" ht="52" customHeight="1">
      <x:c r="A3465" s="13" t="str">
        <x:v>LD5-030</x:v>
      </x:c>
      <x:c r="B3465" s="13" t="str">
        <x:v>Raccourci vertical</x:v>
      </x:c>
      <x:c r="C3465" s="13" t="str">
        <x:v>Production</x:v>
      </x:c>
      <x:c r="D3465" s="13" t="str">
        <x:v>V5 Cité et placement</x:v>
      </x:c>
      <x:c r="E3465" s="13" t="str">
        <x:v>Lire Production</x:v>
      </x:c>
      <x:c r="F3465" s="13" t="str">
        <x:v>Extension V5</x:v>
      </x:c>
      <x:c r="G3465" s="15" t="n">
        <x:v>9</x:v>
      </x:c>
      <x:c r="H3465" s="15" t="n">
        <x:v>35</x:v>
      </x:c>
    </x:row>
    <x:row r="3466" ht="52" customHeight="1">
      <x:c r="A3466" s="13" t="str">
        <x:v>LD5-031</x:v>
      </x:c>
      <x:c r="B3466" s="13" t="str">
        <x:v>Usage d’un outil</x:v>
      </x:c>
      <x:c r="C3466" s="13" t="str">
        <x:v>Production</x:v>
      </x:c>
      <x:c r="D3466" s="13" t="str">
        <x:v>V5 Cité et placement</x:v>
      </x:c>
      <x:c r="E3466" s="13" t="str">
        <x:v>Lire Production</x:v>
      </x:c>
      <x:c r="F3466" s="13" t="str">
        <x:v>Extension V5</x:v>
      </x:c>
      <x:c r="G3466" s="15" t="n">
        <x:v>9</x:v>
      </x:c>
      <x:c r="H3466" s="15" t="n">
        <x:v>36</x:v>
      </x:c>
    </x:row>
    <x:row r="3467" ht="52" customHeight="1">
      <x:c r="A3467" s="13" t="str">
        <x:v>LD5-032</x:v>
      </x:c>
      <x:c r="B3467" s="13" t="str">
        <x:v>Râtelier d’armes</x:v>
      </x:c>
      <x:c r="C3467" s="13" t="str">
        <x:v>Production</x:v>
      </x:c>
      <x:c r="D3467" s="13" t="str">
        <x:v>V5 Cité et placement</x:v>
      </x:c>
      <x:c r="E3467" s="13" t="str">
        <x:v>Lire Production</x:v>
      </x:c>
      <x:c r="F3467" s="13" t="str">
        <x:v>Extension V5</x:v>
      </x:c>
      <x:c r="G3467" s="15" t="n">
        <x:v>9</x:v>
      </x:c>
      <x:c r="H3467" s="15" t="n">
        <x:v>37</x:v>
      </x:c>
    </x:row>
    <x:row r="3468" ht="52" customHeight="1">
      <x:c r="A3468" s="13" t="str">
        <x:v>LD5-033</x:v>
      </x:c>
      <x:c r="B3468" s="13" t="str">
        <x:v>Gros accessoire</x:v>
      </x:c>
      <x:c r="C3468" s="13" t="str">
        <x:v>Production</x:v>
      </x:c>
      <x:c r="D3468" s="13" t="str">
        <x:v>V5 Cité et placement</x:v>
      </x:c>
      <x:c r="E3468" s="13" t="str">
        <x:v>Lire Production</x:v>
      </x:c>
      <x:c r="F3468" s="13" t="str">
        <x:v>Extension V5</x:v>
      </x:c>
      <x:c r="G3468" s="15" t="n">
        <x:v>9</x:v>
      </x:c>
      <x:c r="H3468" s="15" t="n">
        <x:v>38</x:v>
      </x:c>
    </x:row>
    <x:row r="3469" ht="52" customHeight="1">
      <x:c r="A3469" s="13" t="str">
        <x:v>LD5-034</x:v>
      </x:c>
      <x:c r="B3469" s="13" t="str">
        <x:v>Petit décor</x:v>
      </x:c>
      <x:c r="C3469" s="13" t="str">
        <x:v>Production</x:v>
      </x:c>
      <x:c r="D3469" s="13" t="str">
        <x:v>V5 Cité et placement</x:v>
      </x:c>
      <x:c r="E3469" s="13" t="str">
        <x:v>Lire Production</x:v>
      </x:c>
      <x:c r="F3469" s="13" t="str">
        <x:v>Extension V5</x:v>
      </x:c>
      <x:c r="G3469" s="15" t="n">
        <x:v>9</x:v>
      </x:c>
      <x:c r="H3469" s="15" t="n">
        <x:v>39</x:v>
      </x:c>
    </x:row>
    <x:row r="3470" ht="52" customHeight="1">
      <x:c r="A3470" s="13" t="str">
        <x:v>LD5-035</x:v>
      </x:c>
      <x:c r="B3470" s="13" t="str">
        <x:v>Poste occupé</x:v>
      </x:c>
      <x:c r="C3470" s="13" t="str">
        <x:v>Production</x:v>
      </x:c>
      <x:c r="D3470" s="13" t="str">
        <x:v>V5 Cité et placement</x:v>
      </x:c>
      <x:c r="E3470" s="13" t="str">
        <x:v>Lire Production</x:v>
      </x:c>
      <x:c r="F3470" s="13" t="str">
        <x:v>Extension V5</x:v>
      </x:c>
      <x:c r="G3470" s="15" t="n">
        <x:v>9</x:v>
      </x:c>
      <x:c r="H3470" s="15" t="n">
        <x:v>40</x:v>
      </x:c>
    </x:row>
    <x:row r="3471" ht="52" customHeight="1">
      <x:c r="A3471" s="13" t="str">
        <x:v>LD5-036</x:v>
      </x:c>
      <x:c r="B3471" s="13" t="str">
        <x:v>Rangement physique</x:v>
      </x:c>
      <x:c r="C3471" s="13" t="str">
        <x:v>Production</x:v>
      </x:c>
      <x:c r="D3471" s="13" t="str">
        <x:v>V5 Cité et placement</x:v>
      </x:c>
      <x:c r="E3471" s="13" t="str">
        <x:v>Lire Production</x:v>
      </x:c>
      <x:c r="F3471" s="13" t="str">
        <x:v>Extension V5</x:v>
      </x:c>
      <x:c r="G3471" s="15" t="n">
        <x:v>9</x:v>
      </x:c>
      <x:c r="H3471" s="15" t="n">
        <x:v>41</x:v>
      </x:c>
    </x:row>
    <x:row r="3472" ht="52" customHeight="1">
      <x:c r="A3472" s="13" t="str">
        <x:v>LD5-037</x:v>
      </x:c>
      <x:c r="B3472" s="13" t="str">
        <x:v>Box de monture</x:v>
      </x:c>
      <x:c r="C3472" s="13" t="str">
        <x:v>Production</x:v>
      </x:c>
      <x:c r="D3472" s="13" t="str">
        <x:v>V5 Cité et placement</x:v>
      </x:c>
      <x:c r="E3472" s="13" t="str">
        <x:v>Lire Production</x:v>
      </x:c>
      <x:c r="F3472" s="13" t="str">
        <x:v>Extension V5</x:v>
      </x:c>
      <x:c r="G3472" s="15" t="n">
        <x:v>9</x:v>
      </x:c>
      <x:c r="H3472" s="15" t="n">
        <x:v>42</x:v>
      </x:c>
    </x:row>
    <x:row r="3473" ht="52" customHeight="1">
      <x:c r="A3473" s="13" t="str">
        <x:v>LD5-038</x:v>
      </x:c>
      <x:c r="B3473" s="13" t="str">
        <x:v>Séparation du chenil</x:v>
      </x:c>
      <x:c r="C3473" s="13" t="str">
        <x:v>Production</x:v>
      </x:c>
      <x:c r="D3473" s="13" t="str">
        <x:v>V5 Cité et placement</x:v>
      </x:c>
      <x:c r="E3473" s="13" t="str">
        <x:v>Lire Production</x:v>
      </x:c>
      <x:c r="F3473" s="13" t="str">
        <x:v>Extension V5</x:v>
      </x:c>
      <x:c r="G3473" s="15" t="n">
        <x:v>9</x:v>
      </x:c>
      <x:c r="H3473" s="15" t="n">
        <x:v>43</x:v>
      </x:c>
    </x:row>
    <x:row r="3474" ht="52" customHeight="1">
      <x:c r="A3474" s="13" t="str">
        <x:v>LD5-039</x:v>
      </x:c>
      <x:c r="B3474" s="13" t="str">
        <x:v>Petite faune</x:v>
      </x:c>
      <x:c r="C3474" s="13" t="str">
        <x:v>Production</x:v>
      </x:c>
      <x:c r="D3474" s="13" t="str">
        <x:v>V5 Cité et placement</x:v>
      </x:c>
      <x:c r="E3474" s="13" t="str">
        <x:v>Lire Production</x:v>
      </x:c>
      <x:c r="F3474" s="13" t="str">
        <x:v>Extension V5</x:v>
      </x:c>
      <x:c r="G3474" s="15" t="n">
        <x:v>9</x:v>
      </x:c>
      <x:c r="H3474" s="15" t="n">
        <x:v>44</x:v>
      </x:c>
    </x:row>
    <x:row r="3475" ht="52" customHeight="1">
      <x:c r="A3475" s="13" t="str">
        <x:v>LD5-040</x:v>
      </x:c>
      <x:c r="B3475" s="13" t="str">
        <x:v>Route migratoire</x:v>
      </x:c>
      <x:c r="C3475" s="13" t="str">
        <x:v>Production</x:v>
      </x:c>
      <x:c r="D3475" s="13" t="str">
        <x:v>V5 Cité et placement</x:v>
      </x:c>
      <x:c r="E3475" s="13" t="str">
        <x:v>Lire Production</x:v>
      </x:c>
      <x:c r="F3475" s="13" t="str">
        <x:v>Extension V5</x:v>
      </x:c>
      <x:c r="G3475" s="15" t="n">
        <x:v>9</x:v>
      </x:c>
      <x:c r="H3475" s="15" t="n">
        <x:v>45</x:v>
      </x:c>
    </x:row>
    <x:row r="3476" ht="52" customHeight="1">
      <x:c r="A3476" s="13" t="str">
        <x:v>LD5-041</x:v>
      </x:c>
      <x:c r="B3476" s="13" t="str">
        <x:v>Abreuvoir</x:v>
      </x:c>
      <x:c r="C3476" s="13" t="str">
        <x:v>Production</x:v>
      </x:c>
      <x:c r="D3476" s="13" t="str">
        <x:v>V5 Cité et placement</x:v>
      </x:c>
      <x:c r="E3476" s="13" t="str">
        <x:v>Lire Production</x:v>
      </x:c>
      <x:c r="F3476" s="13" t="str">
        <x:v>Extension V5</x:v>
      </x:c>
      <x:c r="G3476" s="15" t="n">
        <x:v>9</x:v>
      </x:c>
      <x:c r="H3476" s="15" t="n">
        <x:v>46</x:v>
      </x:c>
    </x:row>
    <x:row r="3477" ht="52" customHeight="1">
      <x:c r="A3477" s="13" t="str">
        <x:v>LD5-042</x:v>
      </x:c>
      <x:c r="B3477" s="13" t="str">
        <x:v>Montée et descente</x:v>
      </x:c>
      <x:c r="C3477" s="13" t="str">
        <x:v>Production</x:v>
      </x:c>
      <x:c r="D3477" s="13" t="str">
        <x:v>V5 Cité et placement</x:v>
      </x:c>
      <x:c r="E3477" s="13" t="str">
        <x:v>Lire Production</x:v>
      </x:c>
      <x:c r="F3477" s="13" t="str">
        <x:v>Extension V5</x:v>
      </x:c>
      <x:c r="G3477" s="15" t="n">
        <x:v>9</x:v>
      </x:c>
      <x:c r="H3477" s="15" t="n">
        <x:v>47</x:v>
      </x:c>
    </x:row>
    <x:row r="3478" ht="52" customHeight="1">
      <x:c r="A3478" s="13" t="str">
        <x:v>LD5-043</x:v>
      </x:c>
      <x:c r="B3478" s="13" t="str">
        <x:v>Arbre sur route</x:v>
      </x:c>
      <x:c r="C3478" s="13" t="str">
        <x:v>Production</x:v>
      </x:c>
      <x:c r="D3478" s="13" t="str">
        <x:v>V5 Cité et placement</x:v>
      </x:c>
      <x:c r="E3478" s="13" t="str">
        <x:v>Lire Production</x:v>
      </x:c>
      <x:c r="F3478" s="13" t="str">
        <x:v>Extension V5</x:v>
      </x:c>
      <x:c r="G3478" s="15" t="n">
        <x:v>9</x:v>
      </x:c>
      <x:c r="H3478" s="15" t="n">
        <x:v>48</x:v>
      </x:c>
    </x:row>
    <x:row r="3479" ht="52" customHeight="1">
      <x:c r="A3479" s="13" t="str">
        <x:v>LD5-044</x:v>
      </x:c>
      <x:c r="B3479" s="13" t="str">
        <x:v>Couronne de feuillage</x:v>
      </x:c>
      <x:c r="C3479" s="13" t="str">
        <x:v>Production</x:v>
      </x:c>
      <x:c r="D3479" s="13" t="str">
        <x:v>V5 Cité et placement</x:v>
      </x:c>
      <x:c r="E3479" s="13" t="str">
        <x:v>Lire Production</x:v>
      </x:c>
      <x:c r="F3479" s="13" t="str">
        <x:v>Extension V5</x:v>
      </x:c>
      <x:c r="G3479" s="15" t="n">
        <x:v>9</x:v>
      </x:c>
      <x:c r="H3479" s="15" t="n">
        <x:v>49</x:v>
      </x:c>
    </x:row>
    <x:row r="3480" ht="52" customHeight="1">
      <x:c r="A3480" s="13" t="str">
        <x:v>LD5-045</x:v>
      </x:c>
      <x:c r="B3480" s="13" t="str">
        <x:v>Racine franchissable</x:v>
      </x:c>
      <x:c r="C3480" s="13" t="str">
        <x:v>Production</x:v>
      </x:c>
      <x:c r="D3480" s="13" t="str">
        <x:v>V5 Cité et placement</x:v>
      </x:c>
      <x:c r="E3480" s="13" t="str">
        <x:v>Lire Production</x:v>
      </x:c>
      <x:c r="F3480" s="13" t="str">
        <x:v>Extension V5</x:v>
      </x:c>
      <x:c r="G3480" s="15" t="n">
        <x:v>9</x:v>
      </x:c>
      <x:c r="H3480" s="15" t="n">
        <x:v>50</x:v>
      </x:c>
    </x:row>
    <x:row r="3481" ht="52" customHeight="1">
      <x:c r="A3481" s="13" t="str">
        <x:v>LD5-046</x:v>
      </x:c>
      <x:c r="B3481" s="13" t="str">
        <x:v>Bord d’eau</x:v>
      </x:c>
      <x:c r="C3481" s="13" t="str">
        <x:v>Production</x:v>
      </x:c>
      <x:c r="D3481" s="13" t="str">
        <x:v>V5 Cité et placement</x:v>
      </x:c>
      <x:c r="E3481" s="13" t="str">
        <x:v>Lire Production</x:v>
      </x:c>
      <x:c r="F3481" s="13" t="str">
        <x:v>Extension V5</x:v>
      </x:c>
      <x:c r="G3481" s="15" t="n">
        <x:v>9</x:v>
      </x:c>
      <x:c r="H3481" s="15" t="n">
        <x:v>51</x:v>
      </x:c>
    </x:row>
    <x:row r="3482" ht="52" customHeight="1">
      <x:c r="A3482" s="13" t="str">
        <x:v>LD5-047</x:v>
      </x:c>
      <x:c r="B3482" s="13" t="str">
        <x:v>Zone chaude</x:v>
      </x:c>
      <x:c r="C3482" s="13" t="str">
        <x:v>Production</x:v>
      </x:c>
      <x:c r="D3482" s="13" t="str">
        <x:v>V5 Cité et placement</x:v>
      </x:c>
      <x:c r="E3482" s="13" t="str">
        <x:v>Lire Production</x:v>
      </x:c>
      <x:c r="F3482" s="13" t="str">
        <x:v>Extension V5</x:v>
      </x:c>
      <x:c r="G3482" s="15" t="n">
        <x:v>9</x:v>
      </x:c>
      <x:c r="H3482" s="15" t="n">
        <x:v>52</x:v>
      </x:c>
    </x:row>
    <x:row r="3483" ht="52" customHeight="1">
      <x:c r="A3483" s="13" t="str">
        <x:v>LD5-048</x:v>
      </x:c>
      <x:c r="B3483" s="13" t="str">
        <x:v>Variation de biome</x:v>
      </x:c>
      <x:c r="C3483" s="13" t="str">
        <x:v>Production</x:v>
      </x:c>
      <x:c r="D3483" s="13" t="str">
        <x:v>V5 Cité et placement</x:v>
      </x:c>
      <x:c r="E3483" s="13" t="str">
        <x:v>Lire Production</x:v>
      </x:c>
      <x:c r="F3483" s="13" t="str">
        <x:v>Extension V5</x:v>
      </x:c>
      <x:c r="G3483" s="15" t="n">
        <x:v>9</x:v>
      </x:c>
      <x:c r="H3483" s="15" t="n">
        <x:v>53</x:v>
      </x:c>
    </x:row>
    <x:row r="3484" ht="52" customHeight="1">
      <x:c r="A3484" s="13" t="str">
        <x:v>LD5-049</x:v>
      </x:c>
      <x:c r="B3484" s="13" t="str">
        <x:v>Anticipation du passage</x:v>
      </x:c>
      <x:c r="C3484" s="13" t="str">
        <x:v>Production</x:v>
      </x:c>
      <x:c r="D3484" s="13" t="str">
        <x:v>V5 Cité et placement</x:v>
      </x:c>
      <x:c r="E3484" s="13" t="str">
        <x:v>Lire Production</x:v>
      </x:c>
      <x:c r="F3484" s="13" t="str">
        <x:v>Extension V5</x:v>
      </x:c>
      <x:c r="G3484" s="15" t="n">
        <x:v>9</x:v>
      </x:c>
      <x:c r="H3484" s="15" t="n">
        <x:v>54</x:v>
      </x:c>
    </x:row>
    <x:row r="3485" ht="52" customHeight="1">
      <x:c r="A3485" s="13" t="str">
        <x:v>LD5-050</x:v>
      </x:c>
      <x:c r="B3485" s="13" t="str">
        <x:v>Point d’intérêt</x:v>
      </x:c>
      <x:c r="C3485" s="13" t="str">
        <x:v>Production</x:v>
      </x:c>
      <x:c r="D3485" s="13" t="str">
        <x:v>V5 Cité et placement</x:v>
      </x:c>
      <x:c r="E3485" s="13" t="str">
        <x:v>Lire Production</x:v>
      </x:c>
      <x:c r="F3485" s="13" t="str">
        <x:v>Extension V5</x:v>
      </x:c>
      <x:c r="G3485" s="15" t="n">
        <x:v>9</x:v>
      </x:c>
      <x:c r="H3485" s="15" t="n">
        <x:v>55</x:v>
      </x:c>
    </x:row>
    <x:row r="3486" ht="52" customHeight="1">
      <x:c r="A3486" s="13" t="str">
        <x:v>LD5-051</x:v>
      </x:c>
      <x:c r="B3486" s="13" t="str">
        <x:v>Dialogue en hauteur</x:v>
      </x:c>
      <x:c r="C3486" s="13" t="str">
        <x:v>Production</x:v>
      </x:c>
      <x:c r="D3486" s="13" t="str">
        <x:v>V5 Cité et placement</x:v>
      </x:c>
      <x:c r="E3486" s="13" t="str">
        <x:v>Lire Production</x:v>
      </x:c>
      <x:c r="F3486" s="13" t="str">
        <x:v>Extension V5</x:v>
      </x:c>
      <x:c r="G3486" s="15" t="n">
        <x:v>9</x:v>
      </x:c>
      <x:c r="H3486" s="15" t="n">
        <x:v>56</x:v>
      </x:c>
    </x:row>
    <x:row r="3487" ht="52" customHeight="1">
      <x:c r="A3487" s="13" t="str">
        <x:v>LD5-052</x:v>
      </x:c>
      <x:c r="B3487" s="13" t="str">
        <x:v>HUD unique</x:v>
      </x:c>
      <x:c r="C3487" s="13" t="str">
        <x:v>Production</x:v>
      </x:c>
      <x:c r="D3487" s="13" t="str">
        <x:v>V5 Cité et placement</x:v>
      </x:c>
      <x:c r="E3487" s="13" t="str">
        <x:v>Lire Production</x:v>
      </x:c>
      <x:c r="F3487" s="13" t="str">
        <x:v>Extension V5</x:v>
      </x:c>
      <x:c r="G3487" s="15" t="n">
        <x:v>9</x:v>
      </x:c>
      <x:c r="H3487" s="15" t="n">
        <x:v>57</x:v>
      </x:c>
    </x:row>
    <x:row r="3488" ht="52" customHeight="1">
      <x:c r="A3488" s="13" t="str">
        <x:v>LD5-053</x:v>
      </x:c>
      <x:c r="B3488" s="13" t="str">
        <x:v>Texte diégétique</x:v>
      </x:c>
      <x:c r="C3488" s="13" t="str">
        <x:v>Production</x:v>
      </x:c>
      <x:c r="D3488" s="13" t="str">
        <x:v>V5 Cité et placement</x:v>
      </x:c>
      <x:c r="E3488" s="13" t="str">
        <x:v>Lire Production</x:v>
      </x:c>
      <x:c r="F3488" s="13" t="str">
        <x:v>Extension V5</x:v>
      </x:c>
      <x:c r="G3488" s="15" t="n">
        <x:v>9</x:v>
      </x:c>
      <x:c r="H3488" s="15" t="n">
        <x:v>58</x:v>
      </x:c>
    </x:row>
    <x:row r="3489" ht="52" customHeight="1">
      <x:c r="A3489" s="13" t="str">
        <x:v>LD5-054</x:v>
      </x:c>
      <x:c r="B3489" s="13" t="str">
        <x:v>Zone de sécurité visuelle</x:v>
      </x:c>
      <x:c r="C3489" s="13" t="str">
        <x:v>Production</x:v>
      </x:c>
      <x:c r="D3489" s="13" t="str">
        <x:v>V5 Cité et placement</x:v>
      </x:c>
      <x:c r="E3489" s="13" t="str">
        <x:v>Lire Production</x:v>
      </x:c>
      <x:c r="F3489" s="13" t="str">
        <x:v>Extension V5</x:v>
      </x:c>
      <x:c r="G3489" s="15" t="n">
        <x:v>9</x:v>
      </x:c>
      <x:c r="H3489" s="15" t="n">
        <x:v>59</x:v>
      </x:c>
    </x:row>
    <x:row r="3490" ht="52" customHeight="1">
      <x:c r="A3490" s="13" t="str">
        <x:v>LD5-055</x:v>
      </x:c>
      <x:c r="B3490" s="13" t="str">
        <x:v>Routine courte</x:v>
      </x:c>
      <x:c r="C3490" s="13" t="str">
        <x:v>Production</x:v>
      </x:c>
      <x:c r="D3490" s="13" t="str">
        <x:v>V5 Cité et placement</x:v>
      </x:c>
      <x:c r="E3490" s="13" t="str">
        <x:v>Lire Production</x:v>
      </x:c>
      <x:c r="F3490" s="13" t="str">
        <x:v>Extension V5</x:v>
      </x:c>
      <x:c r="G3490" s="15" t="n">
        <x:v>9</x:v>
      </x:c>
      <x:c r="H3490" s="15" t="n">
        <x:v>60</x:v>
      </x:c>
    </x:row>
    <x:row r="3491" ht="52" customHeight="1">
      <x:c r="A3491" s="13" t="str">
        <x:v>LD5-056</x:v>
      </x:c>
      <x:c r="B3491" s="13" t="str">
        <x:v>Poste de garde</x:v>
      </x:c>
      <x:c r="C3491" s="13" t="str">
        <x:v>Production</x:v>
      </x:c>
      <x:c r="D3491" s="13" t="str">
        <x:v>V5 Cité et placement</x:v>
      </x:c>
      <x:c r="E3491" s="13" t="str">
        <x:v>Lire Production</x:v>
      </x:c>
      <x:c r="F3491" s="13" t="str">
        <x:v>Extension V5</x:v>
      </x:c>
      <x:c r="G3491" s="15" t="n">
        <x:v>9</x:v>
      </x:c>
      <x:c r="H3491" s="15" t="n">
        <x:v>61</x:v>
      </x:c>
    </x:row>
    <x:row r="3492" ht="52" customHeight="1">
      <x:c r="A3492" s="13" t="str">
        <x:v>LD5-057</x:v>
      </x:c>
      <x:c r="B3492" s="13" t="str">
        <x:v>Relève</x:v>
      </x:c>
      <x:c r="C3492" s="13" t="str">
        <x:v>Production</x:v>
      </x:c>
      <x:c r="D3492" s="13" t="str">
        <x:v>V5 Cité et placement</x:v>
      </x:c>
      <x:c r="E3492" s="13" t="str">
        <x:v>Lire Production</x:v>
      </x:c>
      <x:c r="F3492" s="13" t="str">
        <x:v>Extension V5</x:v>
      </x:c>
      <x:c r="G3492" s="15" t="n">
        <x:v>9</x:v>
      </x:c>
      <x:c r="H3492" s="15" t="n">
        <x:v>62</x:v>
      </x:c>
    </x:row>
    <x:row r="3493" ht="52" customHeight="1">
      <x:c r="A3493" s="13" t="str">
        <x:v>LD5-058</x:v>
      </x:c>
      <x:c r="B3493" s="13" t="str">
        <x:v>Affluence</x:v>
      </x:c>
      <x:c r="C3493" s="13" t="str">
        <x:v>Production</x:v>
      </x:c>
      <x:c r="D3493" s="13" t="str">
        <x:v>V5 Cité et placement</x:v>
      </x:c>
      <x:c r="E3493" s="13" t="str">
        <x:v>Lire Production</x:v>
      </x:c>
      <x:c r="F3493" s="13" t="str">
        <x:v>Extension V5</x:v>
      </x:c>
      <x:c r="G3493" s="15" t="n">
        <x:v>9</x:v>
      </x:c>
      <x:c r="H3493" s="15" t="n">
        <x:v>63</x:v>
      </x:c>
    </x:row>
    <x:row r="3494" ht="52" customHeight="1">
      <x:c r="A3494" s="13" t="str">
        <x:v>LD5-059</x:v>
      </x:c>
      <x:c r="B3494" s="13" t="str">
        <x:v>Interaction prioritaire</x:v>
      </x:c>
      <x:c r="C3494" s="13" t="str">
        <x:v>Production</x:v>
      </x:c>
      <x:c r="D3494" s="13" t="str">
        <x:v>V5 Cité et placement</x:v>
      </x:c>
      <x:c r="E3494" s="13" t="str">
        <x:v>Lire Production</x:v>
      </x:c>
      <x:c r="F3494" s="13" t="str">
        <x:v>Extension V5</x:v>
      </x:c>
      <x:c r="G3494" s="15" t="n">
        <x:v>9</x:v>
      </x:c>
      <x:c r="H3494" s="15" t="n">
        <x:v>64</x:v>
      </x:c>
    </x:row>
    <x:row r="3495" ht="52" customHeight="1">
      <x:c r="A3495" s="13" t="str">
        <x:v>LD5-060</x:v>
      </x:c>
      <x:c r="B3495" s="13" t="str">
        <x:v>Reprise de scène</x:v>
      </x:c>
      <x:c r="C3495" s="13" t="str">
        <x:v>Production</x:v>
      </x:c>
      <x:c r="D3495" s="13" t="str">
        <x:v>V5 Cité et placement</x:v>
      </x:c>
      <x:c r="E3495" s="13" t="str">
        <x:v>Lire Production</x:v>
      </x:c>
      <x:c r="F3495" s="13" t="str">
        <x:v>Extension V5</x:v>
      </x:c>
      <x:c r="G3495" s="15" t="n">
        <x:v>9</x:v>
      </x:c>
      <x:c r="H3495" s="15" t="n">
        <x:v>65</x:v>
      </x:c>
    </x:row>
    <x:row r="3496" ht="52" customHeight="1">
      <x:c r="A3496" s="13" t="str">
        <x:v>LD5-061</x:v>
      </x:c>
      <x:c r="B3496" s="13" t="str">
        <x:v>Quai d’amarrage</x:v>
      </x:c>
      <x:c r="C3496" s="13" t="str">
        <x:v>Production</x:v>
      </x:c>
      <x:c r="D3496" s="13" t="str">
        <x:v>V5 Cité et placement</x:v>
      </x:c>
      <x:c r="E3496" s="13" t="str">
        <x:v>Lire Production</x:v>
      </x:c>
      <x:c r="F3496" s="13" t="str">
        <x:v>Extension V5</x:v>
      </x:c>
      <x:c r="G3496" s="15" t="n">
        <x:v>9</x:v>
      </x:c>
      <x:c r="H3496" s="15" t="n">
        <x:v>66</x:v>
      </x:c>
    </x:row>
    <x:row r="3497" ht="52" customHeight="1">
      <x:c r="A3497" s="13" t="str">
        <x:v>LD5-062</x:v>
      </x:c>
      <x:c r="B3497" s="13" t="str">
        <x:v>Voie de manutention</x:v>
      </x:c>
      <x:c r="C3497" s="13" t="str">
        <x:v>Production</x:v>
      </x:c>
      <x:c r="D3497" s="13" t="str">
        <x:v>V5 Cité et placement</x:v>
      </x:c>
      <x:c r="E3497" s="13" t="str">
        <x:v>Lire Production</x:v>
      </x:c>
      <x:c r="F3497" s="13" t="str">
        <x:v>Extension V5</x:v>
      </x:c>
      <x:c r="G3497" s="15" t="n">
        <x:v>9</x:v>
      </x:c>
      <x:c r="H3497" s="15" t="n">
        <x:v>67</x:v>
      </x:c>
    </x:row>
    <x:row r="3498" ht="52" customHeight="1">
      <x:c r="A3498" s="13" t="str">
        <x:v>LD5-063</x:v>
      </x:c>
      <x:c r="B3498" s="13" t="str">
        <x:v>Ponts de clan</x:v>
      </x:c>
      <x:c r="C3498" s="13" t="str">
        <x:v>Production</x:v>
      </x:c>
      <x:c r="D3498" s="13" t="str">
        <x:v>V5 Cité et placement</x:v>
      </x:c>
      <x:c r="E3498" s="13" t="str">
        <x:v>Lire Production</x:v>
      </x:c>
      <x:c r="F3498" s="13" t="str">
        <x:v>Extension V5</x:v>
      </x:c>
      <x:c r="G3498" s="15" t="n">
        <x:v>9</x:v>
      </x:c>
      <x:c r="H3498" s="15" t="n">
        <x:v>68</x:v>
      </x:c>
    </x:row>
    <x:row r="3499" ht="52" customHeight="1">
      <x:c r="A3499" s="13" t="str">
        <x:v>LD5-064</x:v>
      </x:c>
      <x:c r="B3499" s="13" t="str">
        <x:v>Cargaison et équipage</x:v>
      </x:c>
      <x:c r="C3499" s="13" t="str">
        <x:v>Production</x:v>
      </x:c>
      <x:c r="D3499" s="13" t="str">
        <x:v>V5 Cité et placement</x:v>
      </x:c>
      <x:c r="E3499" s="13" t="str">
        <x:v>Lire Production</x:v>
      </x:c>
      <x:c r="F3499" s="13" t="str">
        <x:v>Extension V5</x:v>
      </x:c>
      <x:c r="G3499" s="15" t="n">
        <x:v>9</x:v>
      </x:c>
      <x:c r="H3499" s="15" t="n">
        <x:v>69</x:v>
      </x:c>
    </x:row>
    <x:row r="3500" ht="52" customHeight="1">
      <x:c r="A3500" s="13" t="str">
        <x:v>LD5-065</x:v>
      </x:c>
      <x:c r="B3500" s="13" t="str">
        <x:v>Salle fermée</x:v>
      </x:c>
      <x:c r="C3500" s="13" t="str">
        <x:v>Production</x:v>
      </x:c>
      <x:c r="D3500" s="13" t="str">
        <x:v>V5 Cité et placement</x:v>
      </x:c>
      <x:c r="E3500" s="13" t="str">
        <x:v>Lire Production</x:v>
      </x:c>
      <x:c r="F3500" s="13" t="str">
        <x:v>Extension V5</x:v>
      </x:c>
      <x:c r="G3500" s="15" t="n">
        <x:v>9</x:v>
      </x:c>
      <x:c r="H3500" s="15" t="n">
        <x:v>70</x:v>
      </x:c>
    </x:row>
    <x:row r="3501" ht="52" customHeight="1">
      <x:c r="A3501" s="13" t="str">
        <x:v>LD5-066</x:v>
      </x:c>
      <x:c r="B3501" s="13" t="str">
        <x:v>Baie de retour</x:v>
      </x:c>
      <x:c r="C3501" s="13" t="str">
        <x:v>Production</x:v>
      </x:c>
      <x:c r="D3501" s="13" t="str">
        <x:v>V5 Cité et placement</x:v>
      </x:c>
      <x:c r="E3501" s="13" t="str">
        <x:v>Lire Production</x:v>
      </x:c>
      <x:c r="F3501" s="13" t="str">
        <x:v>Extension V5</x:v>
      </x:c>
      <x:c r="G3501" s="15" t="n">
        <x:v>9</x:v>
      </x:c>
      <x:c r="H3501" s="15" t="n">
        <x:v>71</x:v>
      </x:c>
    </x:row>
    <x:row r="3502" ht="52" customHeight="1">
      <x:c r="A3502" s="13" t="str">
        <x:v>LD5-067</x:v>
      </x:c>
      <x:c r="B3502" s="13" t="str">
        <x:v>Meuble vide</x:v>
      </x:c>
      <x:c r="C3502" s="13" t="str">
        <x:v>Production</x:v>
      </x:c>
      <x:c r="D3502" s="13" t="str">
        <x:v>V5 Cité et placement</x:v>
      </x:c>
      <x:c r="E3502" s="13" t="str">
        <x:v>Lire Production</x:v>
      </x:c>
      <x:c r="F3502" s="13" t="str">
        <x:v>Extension V5</x:v>
      </x:c>
      <x:c r="G3502" s="15" t="n">
        <x:v>9</x:v>
      </x:c>
      <x:c r="H3502" s="15" t="n">
        <x:v>72</x:v>
      </x:c>
    </x:row>
    <x:row r="3503" ht="52" customHeight="1">
      <x:c r="A3503" s="13" t="str">
        <x:v>LD5-068</x:v>
      </x:c>
      <x:c r="B3503" s="13" t="str">
        <x:v>Gabarit d’exposition</x:v>
      </x:c>
      <x:c r="C3503" s="13" t="str">
        <x:v>Production</x:v>
      </x:c>
      <x:c r="D3503" s="13" t="str">
        <x:v>V5 Cité et placement</x:v>
      </x:c>
      <x:c r="E3503" s="13" t="str">
        <x:v>Lire Production</x:v>
      </x:c>
      <x:c r="F3503" s="13" t="str">
        <x:v>Extension V5</x:v>
      </x:c>
      <x:c r="G3503" s="15" t="n">
        <x:v>9</x:v>
      </x:c>
      <x:c r="H3503" s="15" t="n">
        <x:v>73</x:v>
      </x:c>
    </x:row>
    <x:row r="3504" ht="52" customHeight="1">
      <x:c r="A3504" s="13" t="str">
        <x:v>LD5-069</x:v>
      </x:c>
      <x:c r="B3504" s="13" t="str">
        <x:v>Plaque lisible</x:v>
      </x:c>
      <x:c r="C3504" s="13" t="str">
        <x:v>Production</x:v>
      </x:c>
      <x:c r="D3504" s="13" t="str">
        <x:v>V5 Cité et placement</x:v>
      </x:c>
      <x:c r="E3504" s="13" t="str">
        <x:v>Lire Production</x:v>
      </x:c>
      <x:c r="F3504" s="13" t="str">
        <x:v>Extension V5</x:v>
      </x:c>
      <x:c r="G3504" s="15" t="n">
        <x:v>9</x:v>
      </x:c>
      <x:c r="H3504" s="15" t="n">
        <x:v>74</x:v>
      </x:c>
    </x:row>
    <x:row r="3505" ht="52" customHeight="1">
      <x:c r="A3505" s="13" t="str">
        <x:v>LD5-070</x:v>
      </x:c>
      <x:c r="B3505" s="13" t="str">
        <x:v>Déménagement</x:v>
      </x:c>
      <x:c r="C3505" s="13" t="str">
        <x:v>Production</x:v>
      </x:c>
      <x:c r="D3505" s="13" t="str">
        <x:v>V5 Cité et placement</x:v>
      </x:c>
      <x:c r="E3505" s="13" t="str">
        <x:v>Lire Production</x:v>
      </x:c>
      <x:c r="F3505" s="13" t="str">
        <x:v>Extension V5</x:v>
      </x:c>
      <x:c r="G3505" s="15" t="n">
        <x:v>9</x:v>
      </x:c>
      <x:c r="H3505" s="15" t="n">
        <x:v>75</x:v>
      </x:c>
    </x:row>
    <x:row r="3506" ht="52" customHeight="1">
      <x:c r="A3506" s="13" t="str">
        <x:v>LD5-071</x:v>
      </x:c>
      <x:c r="B3506" s="13" t="str">
        <x:v>Visiteurs du foyer</x:v>
      </x:c>
      <x:c r="C3506" s="13" t="str">
        <x:v>Production</x:v>
      </x:c>
      <x:c r="D3506" s="13" t="str">
        <x:v>V5 Cité et placement</x:v>
      </x:c>
      <x:c r="E3506" s="13" t="str">
        <x:v>Lire Production</x:v>
      </x:c>
      <x:c r="F3506" s="13" t="str">
        <x:v>Extension V5</x:v>
      </x:c>
      <x:c r="G3506" s="15" t="n">
        <x:v>9</x:v>
      </x:c>
      <x:c r="H3506" s="15" t="n">
        <x:v>76</x:v>
      </x:c>
    </x:row>
    <x:row r="3507" ht="52" customHeight="1">
      <x:c r="A3507" s="13" t="str">
        <x:v>LD5-072</x:v>
      </x:c>
      <x:c r="B3507" s="13" t="str">
        <x:v>État du souvenir</x:v>
      </x:c>
      <x:c r="C3507" s="13" t="str">
        <x:v>Production</x:v>
      </x:c>
      <x:c r="D3507" s="13" t="str">
        <x:v>V5 Cité et placement</x:v>
      </x:c>
      <x:c r="E3507" s="13" t="str">
        <x:v>Lire Production</x:v>
      </x:c>
      <x:c r="F3507" s="13" t="str">
        <x:v>Extension V5</x:v>
      </x:c>
      <x:c r="G3507" s="15" t="n">
        <x:v>9</x:v>
      </x:c>
      <x:c r="H3507" s="15" t="n">
        <x:v>77</x:v>
      </x:c>
    </x:row>
    <x:row r="3508" ht="52" customHeight="1">
      <x:c r="A3508" s="13" t="str">
        <x:v>STATE5-01</x:v>
      </x:c>
      <x:c r="B3508" s="13" t="str">
        <x:v>playerOriginId</x:v>
      </x:c>
      <x:c r="C3508" s="13" t="str">
        <x:v>Production</x:v>
      </x:c>
      <x:c r="D3508" s="13" t="str">
        <x:v>V5 États communs</x:v>
      </x:c>
      <x:c r="E3508" s="13" t="str">
        <x:v>Lire Production</x:v>
      </x:c>
      <x:c r="F3508" s="13" t="str">
        <x:v>Extension V5</x:v>
      </x:c>
      <x:c r="G3508" s="15" t="n">
        <x:v>10</x:v>
      </x:c>
      <x:c r="H3508" s="15" t="n">
        <x:v>6</x:v>
      </x:c>
    </x:row>
    <x:row r="3509" ht="52" customHeight="1">
      <x:c r="A3509" s="13" t="str">
        <x:v>STATE5-02</x:v>
      </x:c>
      <x:c r="B3509" s="13" t="str">
        <x:v>playerRank</x:v>
      </x:c>
      <x:c r="C3509" s="13" t="str">
        <x:v>Production</x:v>
      </x:c>
      <x:c r="D3509" s="13" t="str">
        <x:v>V5 États communs</x:v>
      </x:c>
      <x:c r="E3509" s="13" t="str">
        <x:v>Lire Production</x:v>
      </x:c>
      <x:c r="F3509" s="13" t="str">
        <x:v>Extension V5</x:v>
      </x:c>
      <x:c r="G3509" s="15" t="n">
        <x:v>10</x:v>
      </x:c>
      <x:c r="H3509" s="15" t="n">
        <x:v>7</x:v>
      </x:c>
    </x:row>
    <x:row r="3510" ht="52" customHeight="1">
      <x:c r="A3510" s="13" t="str">
        <x:v>STATE5-03</x:v>
      </x:c>
      <x:c r="B3510" s="13" t="str">
        <x:v>playerFunctions</x:v>
      </x:c>
      <x:c r="C3510" s="13" t="str">
        <x:v>Production</x:v>
      </x:c>
      <x:c r="D3510" s="13" t="str">
        <x:v>V5 États communs</x:v>
      </x:c>
      <x:c r="E3510" s="13" t="str">
        <x:v>Lire Production</x:v>
      </x:c>
      <x:c r="F3510" s="13" t="str">
        <x:v>Extension V5</x:v>
      </x:c>
      <x:c r="G3510" s="15" t="n">
        <x:v>10</x:v>
      </x:c>
      <x:c r="H3510" s="15" t="n">
        <x:v>8</x:v>
      </x:c>
    </x:row>
    <x:row r="3511" ht="52" customHeight="1">
      <x:c r="A3511" s="13" t="str">
        <x:v>STATE5-04</x:v>
      </x:c>
      <x:c r="B3511" s="13" t="str">
        <x:v>triadRiteOutcome</x:v>
      </x:c>
      <x:c r="C3511" s="13" t="str">
        <x:v>Production</x:v>
      </x:c>
      <x:c r="D3511" s="13" t="str">
        <x:v>V5 États communs</x:v>
      </x:c>
      <x:c r="E3511" s="13" t="str">
        <x:v>Lire Production</x:v>
      </x:c>
      <x:c r="F3511" s="13" t="str">
        <x:v>Extension V5</x:v>
      </x:c>
      <x:c r="G3511" s="15" t="n">
        <x:v>10</x:v>
      </x:c>
      <x:c r="H3511" s="15" t="n">
        <x:v>9</x:v>
      </x:c>
    </x:row>
    <x:row r="3512" ht="52" customHeight="1">
      <x:c r="A3512" s="13" t="str">
        <x:v>STATE5-05</x:v>
      </x:c>
      <x:c r="B3512" s="13" t="str">
        <x:v>templeOutcome</x:v>
      </x:c>
      <x:c r="C3512" s="13" t="str">
        <x:v>Production</x:v>
      </x:c>
      <x:c r="D3512" s="13" t="str">
        <x:v>V5 États communs</x:v>
      </x:c>
      <x:c r="E3512" s="13" t="str">
        <x:v>Lire Production</x:v>
      </x:c>
      <x:c r="F3512" s="13" t="str">
        <x:v>Extension V5</x:v>
      </x:c>
      <x:c r="G3512" s="15" t="n">
        <x:v>10</x:v>
      </x:c>
      <x:c r="H3512" s="15" t="n">
        <x:v>10</x:v>
      </x:c>
    </x:row>
    <x:row r="3513" ht="52" customHeight="1">
      <x:c r="A3513" s="13" t="str">
        <x:v>STATE5-06</x:v>
      </x:c>
      <x:c r="B3513" s="13" t="str">
        <x:v>firstQueenResolved</x:v>
      </x:c>
      <x:c r="C3513" s="13" t="str">
        <x:v>Production</x:v>
      </x:c>
      <x:c r="D3513" s="13" t="str">
        <x:v>V5 États communs</x:v>
      </x:c>
      <x:c r="E3513" s="13" t="str">
        <x:v>Lire Production</x:v>
      </x:c>
      <x:c r="F3513" s="13" t="str">
        <x:v>Extension V5</x:v>
      </x:c>
      <x:c r="G3513" s="15" t="n">
        <x:v>10</x:v>
      </x:c>
      <x:c r="H3513" s="15" t="n">
        <x:v>11</x:v>
      </x:c>
    </x:row>
    <x:row r="3514" ht="52" customHeight="1">
      <x:c r="A3514" s="13" t="str">
        <x:v>STATE5-07</x:v>
      </x:c>
      <x:c r="B3514" s="13" t="str">
        <x:v>eliteTrialOutcome</x:v>
      </x:c>
      <x:c r="C3514" s="13" t="str">
        <x:v>Production</x:v>
      </x:c>
      <x:c r="D3514" s="13" t="str">
        <x:v>V5 États communs</x:v>
      </x:c>
      <x:c r="E3514" s="13" t="str">
        <x:v>Lire Production</x:v>
      </x:c>
      <x:c r="F3514" s="13" t="str">
        <x:v>Extension V5</x:v>
      </x:c>
      <x:c r="G3514" s="15" t="n">
        <x:v>10</x:v>
      </x:c>
      <x:c r="H3514" s="15" t="n">
        <x:v>12</x:v>
      </x:c>
    </x:row>
    <x:row r="3515" ht="52" customHeight="1">
      <x:c r="A3515" s="13" t="str">
        <x:v>STATE5-08</x:v>
      </x:c>
      <x:c r="B3515" s="13" t="str">
        <x:v>originEndingId</x:v>
      </x:c>
      <x:c r="C3515" s="13" t="str">
        <x:v>Production</x:v>
      </x:c>
      <x:c r="D3515" s="13" t="str">
        <x:v>V5 États communs</x:v>
      </x:c>
      <x:c r="E3515" s="13" t="str">
        <x:v>Lire Production</x:v>
      </x:c>
      <x:c r="F3515" s="13" t="str">
        <x:v>Extension V5</x:v>
      </x:c>
      <x:c r="G3515" s="15" t="n">
        <x:v>10</x:v>
      </x:c>
      <x:c r="H3515" s="15" t="n">
        <x:v>13</x:v>
      </x:c>
    </x:row>
    <x:row r="3516" ht="52" customHeight="1">
      <x:c r="A3516" s="13" t="str">
        <x:v>STATE5-09</x:v>
      </x:c>
      <x:c r="B3516" s="13" t="str">
        <x:v>communityRespect</x:v>
      </x:c>
      <x:c r="C3516" s="13" t="str">
        <x:v>Production</x:v>
      </x:c>
      <x:c r="D3516" s="13" t="str">
        <x:v>V5 États communs</x:v>
      </x:c>
      <x:c r="E3516" s="13" t="str">
        <x:v>Lire Production</x:v>
      </x:c>
      <x:c r="F3516" s="13" t="str">
        <x:v>Extension V5</x:v>
      </x:c>
      <x:c r="G3516" s="15" t="n">
        <x:v>10</x:v>
      </x:c>
      <x:c r="H3516" s="15" t="n">
        <x:v>14</x:v>
      </x:c>
    </x:row>
    <x:row r="3517" ht="52" customHeight="1">
      <x:c r="A3517" s="13" t="str">
        <x:v>STATE5-10</x:v>
      </x:c>
      <x:c r="B3517" s="13" t="str">
        <x:v>residenceRights</x:v>
      </x:c>
      <x:c r="C3517" s="13" t="str">
        <x:v>Production</x:v>
      </x:c>
      <x:c r="D3517" s="13" t="str">
        <x:v>V5 États communs</x:v>
      </x:c>
      <x:c r="E3517" s="13" t="str">
        <x:v>Lire Production</x:v>
      </x:c>
      <x:c r="F3517" s="13" t="str">
        <x:v>Extension V5</x:v>
      </x:c>
      <x:c r="G3517" s="15" t="n">
        <x:v>10</x:v>
      </x:c>
      <x:c r="H3517" s="15" t="n">
        <x:v>15</x:v>
      </x:c>
    </x:row>
    <x:row r="3518" ht="52" customHeight="1">
      <x:c r="A3518" s="13" t="str">
        <x:v>STATE5-11</x:v>
      </x:c>
      <x:c r="B3518" s="13" t="str">
        <x:v>activeResidenceId</x:v>
      </x:c>
      <x:c r="C3518" s="13" t="str">
        <x:v>Production</x:v>
      </x:c>
      <x:c r="D3518" s="13" t="str">
        <x:v>V5 États communs</x:v>
      </x:c>
      <x:c r="E3518" s="13" t="str">
        <x:v>Lire Production</x:v>
      </x:c>
      <x:c r="F3518" s="13" t="str">
        <x:v>Extension V5</x:v>
      </x:c>
      <x:c r="G3518" s="15" t="n">
        <x:v>10</x:v>
      </x:c>
      <x:c r="H3518" s="15" t="n">
        <x:v>16</x:v>
      </x:c>
    </x:row>
    <x:row r="3519" ht="52" customHeight="1">
      <x:c r="A3519" s="13" t="str">
        <x:v>STATE5-12</x:v>
      </x:c>
      <x:c r="B3519" s="13" t="str">
        <x:v>residenceFurniture</x:v>
      </x:c>
      <x:c r="C3519" s="13" t="str">
        <x:v>Production</x:v>
      </x:c>
      <x:c r="D3519" s="13" t="str">
        <x:v>V5 États communs</x:v>
      </x:c>
      <x:c r="E3519" s="13" t="str">
        <x:v>Lire Production</x:v>
      </x:c>
      <x:c r="F3519" s="13" t="str">
        <x:v>Extension V5</x:v>
      </x:c>
      <x:c r="G3519" s="15" t="n">
        <x:v>10</x:v>
      </x:c>
      <x:c r="H3519" s="15" t="n">
        <x:v>17</x:v>
      </x:c>
    </x:row>
    <x:row r="3520" ht="52" customHeight="1">
      <x:c r="A3520" s="13" t="str">
        <x:v>STATE5-13</x:v>
      </x:c>
      <x:c r="B3520" s="13" t="str">
        <x:v>homeVisitorState</x:v>
      </x:c>
      <x:c r="C3520" s="13" t="str">
        <x:v>Production</x:v>
      </x:c>
      <x:c r="D3520" s="13" t="str">
        <x:v>V5 États communs</x:v>
      </x:c>
      <x:c r="E3520" s="13" t="str">
        <x:v>Lire Production</x:v>
      </x:c>
      <x:c r="F3520" s="13" t="str">
        <x:v>Extension V5</x:v>
      </x:c>
      <x:c r="G3520" s="15" t="n">
        <x:v>10</x:v>
      </x:c>
      <x:c r="H3520" s="15" t="n">
        <x:v>18</x:v>
      </x:c>
    </x:row>
    <x:row r="3521" ht="52" customHeight="1">
      <x:c r="A3521" s="13" t="str">
        <x:v>STATE5-14</x:v>
      </x:c>
      <x:c r="B3521" s="13" t="str">
        <x:v>mountBond</x:v>
      </x:c>
      <x:c r="C3521" s="13" t="str">
        <x:v>Production</x:v>
      </x:c>
      <x:c r="D3521" s="13" t="str">
        <x:v>V5 États communs</x:v>
      </x:c>
      <x:c r="E3521" s="13" t="str">
        <x:v>Lire Production</x:v>
      </x:c>
      <x:c r="F3521" s="13" t="str">
        <x:v>Extension V5</x:v>
      </x:c>
      <x:c r="G3521" s="15" t="n">
        <x:v>10</x:v>
      </x:c>
      <x:c r="H3521" s="15" t="n">
        <x:v>19</x:v>
      </x:c>
    </x:row>
    <x:row r="3522" ht="52" customHeight="1">
      <x:c r="A3522" s="13" t="str">
        <x:v>STATE5-15</x:v>
      </x:c>
      <x:c r="B3522" s="13" t="str">
        <x:v>mountFatigue</x:v>
      </x:c>
      <x:c r="C3522" s="13" t="str">
        <x:v>Production</x:v>
      </x:c>
      <x:c r="D3522" s="13" t="str">
        <x:v>V5 États communs</x:v>
      </x:c>
      <x:c r="E3522" s="13" t="str">
        <x:v>Lire Production</x:v>
      </x:c>
      <x:c r="F3522" s="13" t="str">
        <x:v>Extension V5</x:v>
      </x:c>
      <x:c r="G3522" s="15" t="n">
        <x:v>10</x:v>
      </x:c>
      <x:c r="H3522" s="15" t="n">
        <x:v>20</x:v>
      </x:c>
    </x:row>
    <x:row r="3523" ht="52" customHeight="1">
      <x:c r="A3523" s="13" t="str">
        <x:v>STATE5-16</x:v>
      </x:c>
      <x:c r="B3523" s="13" t="str">
        <x:v>companionOrder</x:v>
      </x:c>
      <x:c r="C3523" s="13" t="str">
        <x:v>Production</x:v>
      </x:c>
      <x:c r="D3523" s="13" t="str">
        <x:v>V5 États communs</x:v>
      </x:c>
      <x:c r="E3523" s="13" t="str">
        <x:v>Lire Production</x:v>
      </x:c>
      <x:c r="F3523" s="13" t="str">
        <x:v>Extension V5</x:v>
      </x:c>
      <x:c r="G3523" s="15" t="n">
        <x:v>10</x:v>
      </x:c>
      <x:c r="H3523" s="15" t="n">
        <x:v>21</x:v>
      </x:c>
    </x:row>
    <x:row r="3524" ht="52" customHeight="1">
      <x:c r="A3524" s="13" t="str">
        <x:v>STATE5-17</x:v>
      </x:c>
      <x:c r="B3524" s="13" t="str">
        <x:v>personalShipOwned</x:v>
      </x:c>
      <x:c r="C3524" s="13" t="str">
        <x:v>Production</x:v>
      </x:c>
      <x:c r="D3524" s="13" t="str">
        <x:v>V5 États communs</x:v>
      </x:c>
      <x:c r="E3524" s="13" t="str">
        <x:v>Lire Production</x:v>
      </x:c>
      <x:c r="F3524" s="13" t="str">
        <x:v>Extension V5</x:v>
      </x:c>
      <x:c r="G3524" s="15" t="n">
        <x:v>10</x:v>
      </x:c>
      <x:c r="H3524" s="15" t="n">
        <x:v>22</x:v>
      </x:c>
    </x:row>
    <x:row r="3525" ht="52" customHeight="1">
      <x:c r="A3525" s="13" t="str">
        <x:v>STATE5-18</x:v>
      </x:c>
      <x:c r="B3525" s="13" t="str">
        <x:v>personalShipLocation</x:v>
      </x:c>
      <x:c r="C3525" s="13" t="str">
        <x:v>Production</x:v>
      </x:c>
      <x:c r="D3525" s="13" t="str">
        <x:v>V5 États communs</x:v>
      </x:c>
      <x:c r="E3525" s="13" t="str">
        <x:v>Lire Production</x:v>
      </x:c>
      <x:c r="F3525" s="13" t="str">
        <x:v>Extension V5</x:v>
      </x:c>
      <x:c r="G3525" s="15" t="n">
        <x:v>10</x:v>
      </x:c>
      <x:c r="H3525" s="15" t="n">
        <x:v>23</x:v>
      </x:c>
    </x:row>
    <x:row r="3526" ht="52" customHeight="1">
      <x:c r="A3526" s="13" t="str">
        <x:v>STATE5-19</x:v>
      </x:c>
      <x:c r="B3526" s="13" t="str">
        <x:v>currentWorldId</x:v>
      </x:c>
      <x:c r="C3526" s="13" t="str">
        <x:v>Production</x:v>
      </x:c>
      <x:c r="D3526" s="13" t="str">
        <x:v>V5 États communs</x:v>
      </x:c>
      <x:c r="E3526" s="13" t="str">
        <x:v>Lire Production</x:v>
      </x:c>
      <x:c r="F3526" s="13" t="str">
        <x:v>Extension V5</x:v>
      </x:c>
      <x:c r="G3526" s="15" t="n">
        <x:v>10</x:v>
      </x:c>
      <x:c r="H3526" s="15" t="n">
        <x:v>24</x:v>
      </x:c>
    </x:row>
    <x:row r="3527" ht="52" customHeight="1">
      <x:c r="A3527" s="13" t="str">
        <x:v>STATE5-20</x:v>
      </x:c>
      <x:c r="B3527" s="13" t="str">
        <x:v>travelManifest</x:v>
      </x:c>
      <x:c r="C3527" s="13" t="str">
        <x:v>Production</x:v>
      </x:c>
      <x:c r="D3527" s="13" t="str">
        <x:v>V5 États communs</x:v>
      </x:c>
      <x:c r="E3527" s="13" t="str">
        <x:v>Lire Production</x:v>
      </x:c>
      <x:c r="F3527" s="13" t="str">
        <x:v>Extension V5</x:v>
      </x:c>
      <x:c r="G3527" s="15" t="n">
        <x:v>10</x:v>
      </x:c>
      <x:c r="H3527" s="15" t="n">
        <x:v>25</x:v>
      </x:c>
    </x:row>
    <x:row r="3528" ht="52" customHeight="1">
      <x:c r="A3528" s="13" t="str">
        <x:v>STATE5-21</x:v>
      </x:c>
      <x:c r="B3528" s="13" t="str">
        <x:v>clanShipStage</x:v>
      </x:c>
      <x:c r="C3528" s="13" t="str">
        <x:v>Production</x:v>
      </x:c>
      <x:c r="D3528" s="13" t="str">
        <x:v>V5 États communs</x:v>
      </x:c>
      <x:c r="E3528" s="13" t="str">
        <x:v>Lire Production</x:v>
      </x:c>
      <x:c r="F3528" s="13" t="str">
        <x:v>Extension V5</x:v>
      </x:c>
      <x:c r="G3528" s="15" t="n">
        <x:v>10</x:v>
      </x:c>
      <x:c r="H3528" s="15" t="n">
        <x:v>26</x:v>
      </x:c>
    </x:row>
    <x:row r="3529" ht="52" customHeight="1">
      <x:c r="A3529" s="13" t="str">
        <x:v>STATE5-22</x:v>
      </x:c>
      <x:c r="B3529" s="13" t="str">
        <x:v>clanCrewRoster</x:v>
      </x:c>
      <x:c r="C3529" s="13" t="str">
        <x:v>Production</x:v>
      </x:c>
      <x:c r="D3529" s="13" t="str">
        <x:v>V5 États communs</x:v>
      </x:c>
      <x:c r="E3529" s="13" t="str">
        <x:v>Lire Production</x:v>
      </x:c>
      <x:c r="F3529" s="13" t="str">
        <x:v>Extension V5</x:v>
      </x:c>
      <x:c r="G3529" s="15" t="n">
        <x:v>10</x:v>
      </x:c>
      <x:c r="H3529" s="15" t="n">
        <x:v>27</x:v>
      </x:c>
    </x:row>
    <x:row r="3530" ht="52" customHeight="1">
      <x:c r="A3530" s="13" t="str">
        <x:v>STATE5-23</x:v>
      </x:c>
      <x:c r="B3530" s="13" t="str">
        <x:v>clanMissionOutcome</x:v>
      </x:c>
      <x:c r="C3530" s="13" t="str">
        <x:v>Production</x:v>
      </x:c>
      <x:c r="D3530" s="13" t="str">
        <x:v>V5 États communs</x:v>
      </x:c>
      <x:c r="E3530" s="13" t="str">
        <x:v>Lire Production</x:v>
      </x:c>
      <x:c r="F3530" s="13" t="str">
        <x:v>Extension V5</x:v>
      </x:c>
      <x:c r="G3530" s="15" t="n">
        <x:v>10</x:v>
      </x:c>
      <x:c r="H3530" s="15" t="n">
        <x:v>28</x:v>
      </x:c>
    </x:row>
    <x:row r="3531" ht="52" customHeight="1">
      <x:c r="A3531" s="13" t="str">
        <x:v>STATE5-24</x:v>
      </x:c>
      <x:c r="B3531" s="13" t="str">
        <x:v>clanPermissions</x:v>
      </x:c>
      <x:c r="C3531" s="13" t="str">
        <x:v>Production</x:v>
      </x:c>
      <x:c r="D3531" s="13" t="str">
        <x:v>V5 États communs</x:v>
      </x:c>
      <x:c r="E3531" s="13" t="str">
        <x:v>Lire Production</x:v>
      </x:c>
      <x:c r="F3531" s="13" t="str">
        <x:v>Extension V5</x:v>
      </x:c>
      <x:c r="G3531" s="15" t="n">
        <x:v>10</x:v>
      </x:c>
      <x:c r="H3531" s="15" t="n">
        <x:v>29</x:v>
      </x:c>
    </x:row>
    <x:row r="3532" ht="52" customHeight="1">
      <x:c r="A3532" s="13" t="str">
        <x:v>STATE5-25</x:v>
      </x:c>
      <x:c r="B3532" s="13" t="str">
        <x:v>warpQuestOutcome</x:v>
      </x:c>
      <x:c r="C3532" s="13" t="str">
        <x:v>Production</x:v>
      </x:c>
      <x:c r="D3532" s="13" t="str">
        <x:v>V5 États communs</x:v>
      </x:c>
      <x:c r="E3532" s="13" t="str">
        <x:v>Lire Production</x:v>
      </x:c>
      <x:c r="F3532" s="13" t="str">
        <x:v>Extension V5</x:v>
      </x:c>
      <x:c r="G3532" s="15" t="n">
        <x:v>10</x:v>
      </x:c>
      <x:c r="H3532" s="15" t="n">
        <x:v>30</x:v>
      </x:c>
    </x:row>
    <x:row r="3533" ht="52" customHeight="1">
      <x:c r="A3533" s="13" t="str">
        <x:v>STATE5-26</x:v>
      </x:c>
      <x:c r="B3533" s="13" t="str">
        <x:v>warpModuleInstalled</x:v>
      </x:c>
      <x:c r="C3533" s="13" t="str">
        <x:v>Production</x:v>
      </x:c>
      <x:c r="D3533" s="13" t="str">
        <x:v>V5 États communs</x:v>
      </x:c>
      <x:c r="E3533" s="13" t="str">
        <x:v>Lire Production</x:v>
      </x:c>
      <x:c r="F3533" s="13" t="str">
        <x:v>Extension V5</x:v>
      </x:c>
      <x:c r="G3533" s="15" t="n">
        <x:v>10</x:v>
      </x:c>
      <x:c r="H3533" s="15" t="n">
        <x:v>31</x:v>
      </x:c>
    </x:row>
    <x:row r="3534" ht="52" customHeight="1">
      <x:c r="A3534" s="13" t="str">
        <x:v>STATE5-27</x:v>
      </x:c>
      <x:c r="B3534" s="13" t="str">
        <x:v>warpBranchId</x:v>
      </x:c>
      <x:c r="C3534" s="13" t="str">
        <x:v>Production</x:v>
      </x:c>
      <x:c r="D3534" s="13" t="str">
        <x:v>V5 États communs</x:v>
      </x:c>
      <x:c r="E3534" s="13" t="str">
        <x:v>Lire Production</x:v>
      </x:c>
      <x:c r="F3534" s="13" t="str">
        <x:v>Extension V5</x:v>
      </x:c>
      <x:c r="G3534" s="15" t="n">
        <x:v>10</x:v>
      </x:c>
      <x:c r="H3534" s="15" t="n">
        <x:v>32</x:v>
      </x:c>
    </x:row>
    <x:row r="3535" ht="52" customHeight="1">
      <x:c r="A3535" s="13" t="str">
        <x:v>STATE5-28</x:v>
      </x:c>
      <x:c r="B3535" s="13" t="str">
        <x:v>activeWarpTripId</x:v>
      </x:c>
      <x:c r="C3535" s="13" t="str">
        <x:v>Production</x:v>
      </x:c>
      <x:c r="D3535" s="13" t="str">
        <x:v>V5 États communs</x:v>
      </x:c>
      <x:c r="E3535" s="13" t="str">
        <x:v>Lire Production</x:v>
      </x:c>
      <x:c r="F3535" s="13" t="str">
        <x:v>Extension V5</x:v>
      </x:c>
      <x:c r="G3535" s="15" t="n">
        <x:v>10</x:v>
      </x:c>
      <x:c r="H3535" s="15" t="n">
        <x:v>33</x:v>
      </x:c>
    </x:row>
    <x:row r="3536" ht="52" customHeight="1">
      <x:c r="A3536" s="13" t="str">
        <x:v>STATE5-29</x:v>
      </x:c>
      <x:c r="B3536" s="13" t="str">
        <x:v>warpReturnReservation</x:v>
      </x:c>
      <x:c r="C3536" s="13" t="str">
        <x:v>Production</x:v>
      </x:c>
      <x:c r="D3536" s="13" t="str">
        <x:v>V5 États communs</x:v>
      </x:c>
      <x:c r="E3536" s="13" t="str">
        <x:v>Lire Production</x:v>
      </x:c>
      <x:c r="F3536" s="13" t="str">
        <x:v>Extension V5</x:v>
      </x:c>
      <x:c r="G3536" s="15" t="n">
        <x:v>10</x:v>
      </x:c>
      <x:c r="H3536" s="15" t="n">
        <x:v>34</x:v>
      </x:c>
    </x:row>
    <x:row r="3537" ht="52" customHeight="1">
      <x:c r="A3537" s="13" t="str">
        <x:v>STATE5-30</x:v>
      </x:c>
      <x:c r="B3537" s="13" t="str">
        <x:v>branchVisitState</x:v>
      </x:c>
      <x:c r="C3537" s="13" t="str">
        <x:v>Production</x:v>
      </x:c>
      <x:c r="D3537" s="13" t="str">
        <x:v>V5 États communs</x:v>
      </x:c>
      <x:c r="E3537" s="13" t="str">
        <x:v>Lire Production</x:v>
      </x:c>
      <x:c r="F3537" s="13" t="str">
        <x:v>Extension V5</x:v>
      </x:c>
      <x:c r="G3537" s="15" t="n">
        <x:v>10</x:v>
      </x:c>
      <x:c r="H3537" s="15" t="n">
        <x:v>35</x:v>
      </x:c>
    </x:row>
    <x:row r="3538" ht="52" customHeight="1">
      <x:c r="A3538" s="13" t="str">
        <x:v>STATE5-31</x:v>
      </x:c>
      <x:c r="B3538" s="13" t="str">
        <x:v>objectOwnerId</x:v>
      </x:c>
      <x:c r="C3538" s="13" t="str">
        <x:v>Production</x:v>
      </x:c>
      <x:c r="D3538" s="13" t="str">
        <x:v>V5 États communs</x:v>
      </x:c>
      <x:c r="E3538" s="13" t="str">
        <x:v>Lire Production</x:v>
      </x:c>
      <x:c r="F3538" s="13" t="str">
        <x:v>Extension V5</x:v>
      </x:c>
      <x:c r="G3538" s="15" t="n">
        <x:v>10</x:v>
      </x:c>
      <x:c r="H3538" s="15" t="n">
        <x:v>36</x:v>
      </x:c>
    </x:row>
    <x:row r="3539" ht="52" customHeight="1">
      <x:c r="A3539" s="13" t="str">
        <x:v>STATE5-32</x:v>
      </x:c>
      <x:c r="B3539" s="13" t="str">
        <x:v>objectLocationId</x:v>
      </x:c>
      <x:c r="C3539" s="13" t="str">
        <x:v>Production</x:v>
      </x:c>
      <x:c r="D3539" s="13" t="str">
        <x:v>V5 États communs</x:v>
      </x:c>
      <x:c r="E3539" s="13" t="str">
        <x:v>Lire Production</x:v>
      </x:c>
      <x:c r="F3539" s="13" t="str">
        <x:v>Extension V5</x:v>
      </x:c>
      <x:c r="G3539" s="15" t="n">
        <x:v>10</x:v>
      </x:c>
      <x:c r="H3539" s="15" t="n">
        <x:v>37</x:v>
      </x:c>
    </x:row>
    <x:row r="3540" ht="52" customHeight="1">
      <x:c r="A3540" s="13" t="str">
        <x:v>STATE5-33</x:v>
      </x:c>
      <x:c r="B3540" s="13" t="str">
        <x:v>trophyPreparationStage</x:v>
      </x:c>
      <x:c r="C3540" s="13" t="str">
        <x:v>Production</x:v>
      </x:c>
      <x:c r="D3540" s="13" t="str">
        <x:v>V5 États communs</x:v>
      </x:c>
      <x:c r="E3540" s="13" t="str">
        <x:v>Lire Production</x:v>
      </x:c>
      <x:c r="F3540" s="13" t="str">
        <x:v>Extension V5</x:v>
      </x:c>
      <x:c r="G3540" s="15" t="n">
        <x:v>10</x:v>
      </x:c>
      <x:c r="H3540" s="15" t="n">
        <x:v>38</x:v>
      </x:c>
    </x:row>
    <x:row r="3541" ht="52" customHeight="1">
      <x:c r="A3541" s="13" t="str">
        <x:v>STATE5-34</x:v>
      </x:c>
      <x:c r="B3541" s="13" t="str">
        <x:v>trophyEvidence</x:v>
      </x:c>
      <x:c r="C3541" s="13" t="str">
        <x:v>Production</x:v>
      </x:c>
      <x:c r="D3541" s="13" t="str">
        <x:v>V5 États communs</x:v>
      </x:c>
      <x:c r="E3541" s="13" t="str">
        <x:v>Lire Production</x:v>
      </x:c>
      <x:c r="F3541" s="13" t="str">
        <x:v>Extension V5</x:v>
      </x:c>
      <x:c r="G3541" s="15" t="n">
        <x:v>10</x:v>
      </x:c>
      <x:c r="H3541" s="15" t="n">
        <x:v>39</x:v>
      </x:c>
    </x:row>
    <x:row r="3542" ht="52" customHeight="1">
      <x:c r="A3542" s="13" t="str">
        <x:v>STATE5-35</x:v>
      </x:c>
      <x:c r="B3542" s="13" t="str">
        <x:v>trophyDisplayState</x:v>
      </x:c>
      <x:c r="C3542" s="13" t="str">
        <x:v>Production</x:v>
      </x:c>
      <x:c r="D3542" s="13" t="str">
        <x:v>V5 États communs</x:v>
      </x:c>
      <x:c r="E3542" s="13" t="str">
        <x:v>Lire Production</x:v>
      </x:c>
      <x:c r="F3542" s="13" t="str">
        <x:v>Extension V5</x:v>
      </x:c>
      <x:c r="G3542" s="15" t="n">
        <x:v>10</x:v>
      </x:c>
      <x:c r="H3542" s="15" t="n">
        <x:v>40</x:v>
      </x:c>
    </x:row>
    <x:row r="3543" ht="52" customHeight="1">
      <x:c r="A3543" s="13" t="str">
        <x:v>STATE5-36</x:v>
      </x:c>
      <x:c r="B3543" s="13" t="str">
        <x:v>trophyRewardClaim</x:v>
      </x:c>
      <x:c r="C3543" s="13" t="str">
        <x:v>Production</x:v>
      </x:c>
      <x:c r="D3543" s="13" t="str">
        <x:v>V5 États communs</x:v>
      </x:c>
      <x:c r="E3543" s="13" t="str">
        <x:v>Lire Production</x:v>
      </x:c>
      <x:c r="F3543" s="13" t="str">
        <x:v>Extension V5</x:v>
      </x:c>
      <x:c r="G3543" s="15" t="n">
        <x:v>10</x:v>
      </x:c>
      <x:c r="H3543" s="15" t="n">
        <x:v>41</x:v>
      </x:c>
    </x:row>
    <x:row r="3544" ht="52" customHeight="1">
      <x:c r="A3544" s="13" t="str">
        <x:v>STATE5-37</x:v>
      </x:c>
      <x:c r="B3544" s="13" t="str">
        <x:v>pendingObjectTransfer</x:v>
      </x:c>
      <x:c r="C3544" s="13" t="str">
        <x:v>Production</x:v>
      </x:c>
      <x:c r="D3544" s="13" t="str">
        <x:v>V5 États communs</x:v>
      </x:c>
      <x:c r="E3544" s="13" t="str">
        <x:v>Lire Production</x:v>
      </x:c>
      <x:c r="F3544" s="13" t="str">
        <x:v>Extension V5</x:v>
      </x:c>
      <x:c r="G3544" s="15" t="n">
        <x:v>10</x:v>
      </x:c>
      <x:c r="H3544" s="15" t="n">
        <x:v>42</x:v>
      </x:c>
    </x:row>
    <x:row r="3545" ht="52" customHeight="1">
      <x:c r="A3545" s="13" t="str">
        <x:v>STATE5-38</x:v>
      </x:c>
      <x:c r="B3545" s="13" t="str">
        <x:v>maraJourneyStage</x:v>
      </x:c>
      <x:c r="C3545" s="13" t="str">
        <x:v>Production</x:v>
      </x:c>
      <x:c r="D3545" s="13" t="str">
        <x:v>V5 États communs</x:v>
      </x:c>
      <x:c r="E3545" s="13" t="str">
        <x:v>Lire Production</x:v>
      </x:c>
      <x:c r="F3545" s="13" t="str">
        <x:v>Extension V5</x:v>
      </x:c>
      <x:c r="G3545" s="15" t="n">
        <x:v>10</x:v>
      </x:c>
      <x:c r="H3545" s="15" t="n">
        <x:v>43</x:v>
      </x:c>
    </x:row>
    <x:row r="3546" ht="52" customHeight="1">
      <x:c r="A3546" s="13" t="str">
        <x:v>STATE5-39</x:v>
      </x:c>
      <x:c r="B3546" s="13" t="str">
        <x:v>warOperationId</x:v>
      </x:c>
      <x:c r="C3546" s="13" t="str">
        <x:v>Production</x:v>
      </x:c>
      <x:c r="D3546" s="13" t="str">
        <x:v>V5 États communs</x:v>
      </x:c>
      <x:c r="E3546" s="13" t="str">
        <x:v>Lire Production</x:v>
      </x:c>
      <x:c r="F3546" s="13" t="str">
        <x:v>Extension V5</x:v>
      </x:c>
      <x:c r="G3546" s="15" t="n">
        <x:v>10</x:v>
      </x:c>
      <x:c r="H3546" s="15" t="n">
        <x:v>44</x:v>
      </x:c>
    </x:row>
    <x:row r="3547" ht="52" customHeight="1">
      <x:c r="A3547" s="13" t="str">
        <x:v>STATE5-40</x:v>
      </x:c>
      <x:c r="B3547" s="13" t="str">
        <x:v>warOperationResult</x:v>
      </x:c>
      <x:c r="C3547" s="13" t="str">
        <x:v>Production</x:v>
      </x:c>
      <x:c r="D3547" s="13" t="str">
        <x:v>V5 États communs</x:v>
      </x:c>
      <x:c r="E3547" s="13" t="str">
        <x:v>Lire Production</x:v>
      </x:c>
      <x:c r="F3547" s="13" t="str">
        <x:v>Extension V5</x:v>
      </x:c>
      <x:c r="G3547" s="15" t="n">
        <x:v>10</x:v>
      </x:c>
      <x:c r="H3547" s="15" t="n">
        <x:v>45</x:v>
      </x:c>
    </x:row>
    <x:row r="3548" ht="52" customHeight="1">
      <x:c r="A3548" s="13" t="str">
        <x:v>STATE5-41</x:v>
      </x:c>
      <x:c r="B3548" s="13" t="str">
        <x:v>unitXP</x:v>
      </x:c>
      <x:c r="C3548" s="13" t="str">
        <x:v>Production</x:v>
      </x:c>
      <x:c r="D3548" s="13" t="str">
        <x:v>V5 États communs</x:v>
      </x:c>
      <x:c r="E3548" s="13" t="str">
        <x:v>Lire Production</x:v>
      </x:c>
      <x:c r="F3548" s="13" t="str">
        <x:v>Extension V5</x:v>
      </x:c>
      <x:c r="G3548" s="15" t="n">
        <x:v>10</x:v>
      </x:c>
      <x:c r="H3548" s="15" t="n">
        <x:v>46</x:v>
      </x:c>
    </x:row>
    <x:row r="3549" ht="52" customHeight="1">
      <x:c r="A3549" s="13" t="str">
        <x:v>STATE5-42</x:v>
      </x:c>
      <x:c r="B3549" s="13" t="str">
        <x:v>unitRoster</x:v>
      </x:c>
      <x:c r="C3549" s="13" t="str">
        <x:v>Production</x:v>
      </x:c>
      <x:c r="D3549" s="13" t="str">
        <x:v>V5 États communs</x:v>
      </x:c>
      <x:c r="E3549" s="13" t="str">
        <x:v>Lire Production</x:v>
      </x:c>
      <x:c r="F3549" s="13" t="str">
        <x:v>Extension V5</x:v>
      </x:c>
      <x:c r="G3549" s="15" t="n">
        <x:v>10</x:v>
      </x:c>
      <x:c r="H3549" s="15" t="n">
        <x:v>47</x:v>
      </x:c>
    </x:row>
    <x:row r="3550" ht="52" customHeight="1">
      <x:c r="A3550" s="13" t="str">
        <x:v>STATE5-43</x:v>
      </x:c>
      <x:c r="B3550" s="13" t="str">
        <x:v>unitSpecialization</x:v>
      </x:c>
      <x:c r="C3550" s="13" t="str">
        <x:v>Production</x:v>
      </x:c>
      <x:c r="D3550" s="13" t="str">
        <x:v>V5 États communs</x:v>
      </x:c>
      <x:c r="E3550" s="13" t="str">
        <x:v>Lire Production</x:v>
      </x:c>
      <x:c r="F3550" s="13" t="str">
        <x:v>Extension V5</x:v>
      </x:c>
      <x:c r="G3550" s="15" t="n">
        <x:v>10</x:v>
      </x:c>
      <x:c r="H3550" s="15" t="n">
        <x:v>48</x:v>
      </x:c>
    </x:row>
    <x:row r="3551" ht="52" customHeight="1">
      <x:c r="A3551" s="13" t="str">
        <x:v>STATE5-44</x:v>
      </x:c>
      <x:c r="B3551" s="13" t="str">
        <x:v>warSupply</x:v>
      </x:c>
      <x:c r="C3551" s="13" t="str">
        <x:v>Production</x:v>
      </x:c>
      <x:c r="D3551" s="13" t="str">
        <x:v>V5 États communs</x:v>
      </x:c>
      <x:c r="E3551" s="13" t="str">
        <x:v>Lire Production</x:v>
      </x:c>
      <x:c r="F3551" s="13" t="str">
        <x:v>Extension V5</x:v>
      </x:c>
      <x:c r="G3551" s="15" t="n">
        <x:v>10</x:v>
      </x:c>
      <x:c r="H3551" s="15" t="n">
        <x:v>49</x:v>
      </x:c>
    </x:row>
    <x:row r="3552" ht="52" customHeight="1">
      <x:c r="A3552" s="13" t="str">
        <x:v>STATE5-45</x:v>
      </x:c>
      <x:c r="B3552" s="13" t="str">
        <x:v>territoryControl</x:v>
      </x:c>
      <x:c r="C3552" s="13" t="str">
        <x:v>Production</x:v>
      </x:c>
      <x:c r="D3552" s="13" t="str">
        <x:v>V5 États communs</x:v>
      </x:c>
      <x:c r="E3552" s="13" t="str">
        <x:v>Lire Production</x:v>
      </x:c>
      <x:c r="F3552" s="13" t="str">
        <x:v>Extension V5</x:v>
      </x:c>
      <x:c r="G3552" s="15" t="n">
        <x:v>10</x:v>
      </x:c>
      <x:c r="H3552" s="15" t="n">
        <x:v>50</x:v>
      </x:c>
    </x:row>
    <x:row r="3553" ht="52" customHeight="1">
      <x:c r="A3553" s="13" t="str">
        <x:v>STATE5-46</x:v>
      </x:c>
      <x:c r="B3553" s="13" t="str">
        <x:v>territoryIntel</x:v>
      </x:c>
      <x:c r="C3553" s="13" t="str">
        <x:v>Production</x:v>
      </x:c>
      <x:c r="D3553" s="13" t="str">
        <x:v>V5 États communs</x:v>
      </x:c>
      <x:c r="E3553" s="13" t="str">
        <x:v>Lire Production</x:v>
      </x:c>
      <x:c r="F3553" s="13" t="str">
        <x:v>Extension V5</x:v>
      </x:c>
      <x:c r="G3553" s="15" t="n">
        <x:v>10</x:v>
      </x:c>
      <x:c r="H3553" s="15" t="n">
        <x:v>51</x:v>
      </x:c>
    </x:row>
    <x:row r="3554" ht="52" customHeight="1">
      <x:c r="A3554" s="13" t="str">
        <x:v>STATE5-47</x:v>
      </x:c>
      <x:c r="B3554" s="13" t="str">
        <x:v>saveSchemaVersion</x:v>
      </x:c>
      <x:c r="C3554" s="13" t="str">
        <x:v>Production</x:v>
      </x:c>
      <x:c r="D3554" s="13" t="str">
        <x:v>V5 États communs</x:v>
      </x:c>
      <x:c r="E3554" s="13" t="str">
        <x:v>Lire Production</x:v>
      </x:c>
      <x:c r="F3554" s="13" t="str">
        <x:v>Extension V5</x:v>
      </x:c>
      <x:c r="G3554" s="15" t="n">
        <x:v>10</x:v>
      </x:c>
      <x:c r="H3554" s="15" t="n">
        <x:v>52</x:v>
      </x:c>
    </x:row>
    <x:row r="3555" ht="52" customHeight="1">
      <x:c r="A3555" s="13" t="str">
        <x:v>STATE5-48</x:v>
      </x:c>
      <x:c r="B3555" s="13" t="str">
        <x:v>sessionPresence</x:v>
      </x:c>
      <x:c r="C3555" s="13" t="str">
        <x:v>Production</x:v>
      </x:c>
      <x:c r="D3555" s="13" t="str">
        <x:v>V5 États communs</x:v>
      </x:c>
      <x:c r="E3555" s="13" t="str">
        <x:v>Lire Production</x:v>
      </x:c>
      <x:c r="F3555" s="13" t="str">
        <x:v>Extension V5</x:v>
      </x:c>
      <x:c r="G3555" s="15" t="n">
        <x:v>10</x:v>
      </x:c>
      <x:c r="H3555" s="15" t="n">
        <x:v>53</x:v>
      </x:c>
    </x:row>
    <x:row r="3556" ht="52" customHeight="1">
      <x:c r="A3556" s="13" t="str">
        <x:v>QA5-01</x:v>
      </x:c>
      <x:c r="B3556" s="13" t="str">
        <x:v>Deux maisons déverrouillées</x:v>
      </x:c>
      <x:c r="C3556" s="13" t="str">
        <x:v>Production</x:v>
      </x:c>
      <x:c r="D3556" s="13" t="str">
        <x:v>V5 Recette du jeu</x:v>
      </x:c>
      <x:c r="E3556" s="13" t="str">
        <x:v>Lire Production</x:v>
      </x:c>
      <x:c r="F3556" s="13" t="str">
        <x:v>Extension V5</x:v>
      </x:c>
      <x:c r="G3556" s="15" t="n">
        <x:v>9</x:v>
      </x:c>
      <x:c r="H3556" s="15" t="n">
        <x:v>6</x:v>
      </x:c>
    </x:row>
    <x:row r="3557" ht="52" customHeight="1">
      <x:c r="A3557" s="13" t="str">
        <x:v>QA5-02</x:v>
      </x:c>
      <x:c r="B3557" s="13" t="str">
        <x:v>Respect sans mission</x:v>
      </x:c>
      <x:c r="C3557" s="13" t="str">
        <x:v>Production</x:v>
      </x:c>
      <x:c r="D3557" s="13" t="str">
        <x:v>V5 Recette du jeu</x:v>
      </x:c>
      <x:c r="E3557" s="13" t="str">
        <x:v>Lire Production</x:v>
      </x:c>
      <x:c r="F3557" s="13" t="str">
        <x:v>Extension V5</x:v>
      </x:c>
      <x:c r="G3557" s="15" t="n">
        <x:v>9</x:v>
      </x:c>
      <x:c r="H3557" s="15" t="n">
        <x:v>7</x:v>
      </x:c>
    </x:row>
    <x:row r="3558" ht="52" customHeight="1">
      <x:c r="A3558" s="13" t="str">
        <x:v>QA5-03</x:v>
      </x:c>
      <x:c r="B3558" s="13" t="str">
        <x:v>Mission sans région</x:v>
      </x:c>
      <x:c r="C3558" s="13" t="str">
        <x:v>Production</x:v>
      </x:c>
      <x:c r="D3558" s="13" t="str">
        <x:v>V5 Recette du jeu</x:v>
      </x:c>
      <x:c r="E3558" s="13" t="str">
        <x:v>Lire Production</x:v>
      </x:c>
      <x:c r="F3558" s="13" t="str">
        <x:v>Extension V5</x:v>
      </x:c>
      <x:c r="G3558" s="15" t="n">
        <x:v>9</x:v>
      </x:c>
      <x:c r="H3558" s="15" t="n">
        <x:v>8</x:v>
      </x:c>
    </x:row>
    <x:row r="3559" ht="52" customHeight="1">
      <x:c r="A3559" s="13" t="str">
        <x:v>QA5-04</x:v>
      </x:c>
      <x:c r="B3559" s="13" t="str">
        <x:v>Rang trop faible</x:v>
      </x:c>
      <x:c r="C3559" s="13" t="str">
        <x:v>Production</x:v>
      </x:c>
      <x:c r="D3559" s="13" t="str">
        <x:v>V5 Recette du jeu</x:v>
      </x:c>
      <x:c r="E3559" s="13" t="str">
        <x:v>Lire Production</x:v>
      </x:c>
      <x:c r="F3559" s="13" t="str">
        <x:v>Extension V5</x:v>
      </x:c>
      <x:c r="G3559" s="15" t="n">
        <x:v>9</x:v>
      </x:c>
      <x:c r="H3559" s="15" t="n">
        <x:v>9</x:v>
      </x:c>
    </x:row>
    <x:row r="3560" ht="52" customHeight="1">
      <x:c r="A3560" s="13" t="str">
        <x:v>QA5-05</x:v>
      </x:c>
      <x:c r="B3560" s="13" t="str">
        <x:v>Sauvegarde au déménagement</x:v>
      </x:c>
      <x:c r="C3560" s="13" t="str">
        <x:v>Production</x:v>
      </x:c>
      <x:c r="D3560" s="13" t="str">
        <x:v>V5 Recette du jeu</x:v>
      </x:c>
      <x:c r="E3560" s="13" t="str">
        <x:v>Lire Production</x:v>
      </x:c>
      <x:c r="F3560" s="13" t="str">
        <x:v>Extension V5</x:v>
      </x:c>
      <x:c r="G3560" s="15" t="n">
        <x:v>9</x:v>
      </x:c>
      <x:c r="H3560" s="15" t="n">
        <x:v>10</x:v>
      </x:c>
    </x:row>
    <x:row r="3561" ht="52" customHeight="1">
      <x:c r="A3561" s="13" t="str">
        <x:v>QA5-06</x:v>
      </x:c>
      <x:c r="B3561" s="13" t="str">
        <x:v>Visite dans un foyer occupé</x:v>
      </x:c>
      <x:c r="C3561" s="13" t="str">
        <x:v>Production</x:v>
      </x:c>
      <x:c r="D3561" s="13" t="str">
        <x:v>V5 Recette du jeu</x:v>
      </x:c>
      <x:c r="E3561" s="13" t="str">
        <x:v>Lire Production</x:v>
      </x:c>
      <x:c r="F3561" s="13" t="str">
        <x:v>Extension V5</x:v>
      </x:c>
      <x:c r="G3561" s="15" t="n">
        <x:v>9</x:v>
      </x:c>
      <x:c r="H3561" s="15" t="n">
        <x:v>11</x:v>
      </x:c>
    </x:row>
    <x:row r="3562" ht="52" customHeight="1">
      <x:c r="A3562" s="13" t="str">
        <x:v>QA5-07</x:v>
      </x:c>
      <x:c r="B3562" s="13" t="str">
        <x:v>Capacité du clan</x:v>
      </x:c>
      <x:c r="C3562" s="13" t="str">
        <x:v>Production</x:v>
      </x:c>
      <x:c r="D3562" s="13" t="str">
        <x:v>V5 Recette du jeu</x:v>
      </x:c>
      <x:c r="E3562" s="13" t="str">
        <x:v>Lire Production</x:v>
      </x:c>
      <x:c r="F3562" s="13" t="str">
        <x:v>Extension V5</x:v>
      </x:c>
      <x:c r="G3562" s="15" t="n">
        <x:v>9</x:v>
      </x:c>
      <x:c r="H3562" s="15" t="n">
        <x:v>12</x:v>
      </x:c>
    </x:row>
    <x:row r="3563" ht="52" customHeight="1">
      <x:c r="A3563" s="13" t="str">
        <x:v>QA5-08</x:v>
      </x:c>
      <x:c r="B3563" s="13" t="str">
        <x:v>Pont non ouvert</x:v>
      </x:c>
      <x:c r="C3563" s="13" t="str">
        <x:v>Production</x:v>
      </x:c>
      <x:c r="D3563" s="13" t="str">
        <x:v>V5 Recette du jeu</x:v>
      </x:c>
      <x:c r="E3563" s="13" t="str">
        <x:v>Lire Production</x:v>
      </x:c>
      <x:c r="F3563" s="13" t="str">
        <x:v>Extension V5</x:v>
      </x:c>
      <x:c r="G3563" s="15" t="n">
        <x:v>9</x:v>
      </x:c>
      <x:c r="H3563" s="15" t="n">
        <x:v>13</x:v>
      </x:c>
    </x:row>
    <x:row r="3564" ht="52" customHeight="1">
      <x:c r="A3564" s="13" t="str">
        <x:v>QA5-09</x:v>
      </x:c>
      <x:c r="B3564" s="13" t="str">
        <x:v>Objet prêté au clan</x:v>
      </x:c>
      <x:c r="C3564" s="13" t="str">
        <x:v>Production</x:v>
      </x:c>
      <x:c r="D3564" s="13" t="str">
        <x:v>V5 Recette du jeu</x:v>
      </x:c>
      <x:c r="E3564" s="13" t="str">
        <x:v>Lire Production</x:v>
      </x:c>
      <x:c r="F3564" s="13" t="str">
        <x:v>Extension V5</x:v>
      </x:c>
      <x:c r="G3564" s="15" t="n">
        <x:v>9</x:v>
      </x:c>
      <x:c r="H3564" s="15" t="n">
        <x:v>14</x:v>
      </x:c>
    </x:row>
    <x:row r="3565" ht="52" customHeight="1">
      <x:c r="A3565" s="13" t="str">
        <x:v>QA5-10</x:v>
      </x:c>
      <x:c r="B3565" s="13" t="str">
        <x:v>Départ d’un équipier</x:v>
      </x:c>
      <x:c r="C3565" s="13" t="str">
        <x:v>Production</x:v>
      </x:c>
      <x:c r="D3565" s="13" t="str">
        <x:v>V5 Recette du jeu</x:v>
      </x:c>
      <x:c r="E3565" s="13" t="str">
        <x:v>Lire Production</x:v>
      </x:c>
      <x:c r="F3565" s="13" t="str">
        <x:v>Extension V5</x:v>
      </x:c>
      <x:c r="G3565" s="15" t="n">
        <x:v>9</x:v>
      </x:c>
      <x:c r="H3565" s="15" t="n">
        <x:v>15</x:v>
      </x:c>
    </x:row>
    <x:row r="3566" ht="52" customHeight="1">
      <x:c r="A3566" s="13" t="str">
        <x:v>QA5-11</x:v>
      </x:c>
      <x:c r="B3566" s="13" t="str">
        <x:v>Déconnexion pendant chargement</x:v>
      </x:c>
      <x:c r="C3566" s="13" t="str">
        <x:v>Production</x:v>
      </x:c>
      <x:c r="D3566" s="13" t="str">
        <x:v>V5 Recette du jeu</x:v>
      </x:c>
      <x:c r="E3566" s="13" t="str">
        <x:v>Lire Production</x:v>
      </x:c>
      <x:c r="F3566" s="13" t="str">
        <x:v>Extension V5</x:v>
      </x:c>
      <x:c r="G3566" s="15" t="n">
        <x:v>9</x:v>
      </x:c>
      <x:c r="H3566" s="15" t="n">
        <x:v>16</x:v>
      </x:c>
    </x:row>
    <x:row r="3567" ht="52" customHeight="1">
      <x:c r="A3567" s="13" t="str">
        <x:v>QA5-12</x:v>
      </x:c>
      <x:c r="B3567" s="13" t="str">
        <x:v>Solo après MP</x:v>
      </x:c>
      <x:c r="C3567" s="13" t="str">
        <x:v>Production</x:v>
      </x:c>
      <x:c r="D3567" s="13" t="str">
        <x:v>V5 Recette du jeu</x:v>
      </x:c>
      <x:c r="E3567" s="13" t="str">
        <x:v>Lire Production</x:v>
      </x:c>
      <x:c r="F3567" s="13" t="str">
        <x:v>Extension V5</x:v>
      </x:c>
      <x:c r="G3567" s="15" t="n">
        <x:v>9</x:v>
      </x:c>
      <x:c r="H3567" s="15" t="n">
        <x:v>17</x:v>
      </x:c>
    </x:row>
    <x:row r="3568" ht="52" customHeight="1">
      <x:c r="A3568" s="13" t="str">
        <x:v>QA5-13</x:v>
      </x:c>
      <x:c r="B3568" s="13" t="str">
        <x:v>Trophée à trois faces</x:v>
      </x:c>
      <x:c r="C3568" s="13" t="str">
        <x:v>Production</x:v>
      </x:c>
      <x:c r="D3568" s="13" t="str">
        <x:v>V5 Recette du jeu</x:v>
      </x:c>
      <x:c r="E3568" s="13" t="str">
        <x:v>Lire Production</x:v>
      </x:c>
      <x:c r="F3568" s="13" t="str">
        <x:v>Extension V5</x:v>
      </x:c>
      <x:c r="G3568" s="15" t="n">
        <x:v>9</x:v>
      </x:c>
      <x:c r="H3568" s="15" t="n">
        <x:v>18</x:v>
      </x:c>
    </x:row>
    <x:row r="3569" ht="52" customHeight="1">
      <x:c r="A3569" s="13" t="str">
        <x:v>QA5-14</x:v>
      </x:c>
      <x:c r="B3569" s="13" t="str">
        <x:v>Plaque sans preuve</x:v>
      </x:c>
      <x:c r="C3569" s="13" t="str">
        <x:v>Production</x:v>
      </x:c>
      <x:c r="D3569" s="13" t="str">
        <x:v>V5 Recette du jeu</x:v>
      </x:c>
      <x:c r="E3569" s="13" t="str">
        <x:v>Lire Production</x:v>
      </x:c>
      <x:c r="F3569" s="13" t="str">
        <x:v>Extension V5</x:v>
      </x:c>
      <x:c r="G3569" s="15" t="n">
        <x:v>9</x:v>
      </x:c>
      <x:c r="H3569" s="15" t="n">
        <x:v>19</x:v>
      </x:c>
    </x:row>
    <x:row r="3570" ht="52" customHeight="1">
      <x:c r="A3570" s="13" t="str">
        <x:v>QA5-15</x:v>
      </x:c>
      <x:c r="B3570" s="13" t="str">
        <x:v>Objet trop grand</x:v>
      </x:c>
      <x:c r="C3570" s="13" t="str">
        <x:v>Production</x:v>
      </x:c>
      <x:c r="D3570" s="13" t="str">
        <x:v>V5 Recette du jeu</x:v>
      </x:c>
      <x:c r="E3570" s="13" t="str">
        <x:v>Lire Production</x:v>
      </x:c>
      <x:c r="F3570" s="13" t="str">
        <x:v>Extension V5</x:v>
      </x:c>
      <x:c r="G3570" s="15" t="n">
        <x:v>9</x:v>
      </x:c>
      <x:c r="H3570" s="15" t="n">
        <x:v>20</x:v>
      </x:c>
    </x:row>
    <x:row r="3571" ht="52" customHeight="1">
      <x:c r="A3571" s="13" t="str">
        <x:v>QA5-16</x:v>
      </x:c>
      <x:c r="B3571" s="13" t="str">
        <x:v>Aide motrice</x:v>
      </x:c>
      <x:c r="C3571" s="13" t="str">
        <x:v>Production</x:v>
      </x:c>
      <x:c r="D3571" s="13" t="str">
        <x:v>V5 Recette du jeu</x:v>
      </x:c>
      <x:c r="E3571" s="13" t="str">
        <x:v>Lire Production</x:v>
      </x:c>
      <x:c r="F3571" s="13" t="str">
        <x:v>Extension V5</x:v>
      </x:c>
      <x:c r="G3571" s="15" t="n">
        <x:v>9</x:v>
      </x:c>
      <x:c r="H3571" s="15" t="n">
        <x:v>21</x:v>
      </x:c>
    </x:row>
    <x:row r="3572" ht="52" customHeight="1">
      <x:c r="A3572" s="13" t="str">
        <x:v>QA5-17</x:v>
      </x:c>
      <x:c r="B3572" s="13" t="str">
        <x:v>Restitution</x:v>
      </x:c>
      <x:c r="C3572" s="13" t="str">
        <x:v>Production</x:v>
      </x:c>
      <x:c r="D3572" s="13" t="str">
        <x:v>V5 Recette du jeu</x:v>
      </x:c>
      <x:c r="E3572" s="13" t="str">
        <x:v>Lire Production</x:v>
      </x:c>
      <x:c r="F3572" s="13" t="str">
        <x:v>Extension V5</x:v>
      </x:c>
      <x:c r="G3572" s="15" t="n">
        <x:v>9</x:v>
      </x:c>
      <x:c r="H3572" s="15" t="n">
        <x:v>22</x:v>
      </x:c>
    </x:row>
    <x:row r="3573" ht="52" customHeight="1">
      <x:c r="A3573" s="13" t="str">
        <x:v>QA5-18</x:v>
      </x:c>
      <x:c r="B3573" s="13" t="str">
        <x:v>Atelier avant Blooded</x:v>
      </x:c>
      <x:c r="C3573" s="13" t="str">
        <x:v>Production</x:v>
      </x:c>
      <x:c r="D3573" s="13" t="str">
        <x:v>V5 Recette du jeu</x:v>
      </x:c>
      <x:c r="E3573" s="13" t="str">
        <x:v>Lire Production</x:v>
      </x:c>
      <x:c r="F3573" s="13" t="str">
        <x:v>Extension V5</x:v>
      </x:c>
      <x:c r="G3573" s="15" t="n">
        <x:v>9</x:v>
      </x:c>
      <x:c r="H3573" s="15" t="n">
        <x:v>23</x:v>
      </x:c>
    </x:row>
    <x:row r="3574" ht="52" customHeight="1">
      <x:c r="A3574" s="13" t="str">
        <x:v>QA5-19</x:v>
      </x:c>
      <x:c r="B3574" s="13" t="str">
        <x:v>Warp sans Adjutant</x:v>
      </x:c>
      <x:c r="C3574" s="13" t="str">
        <x:v>Production</x:v>
      </x:c>
      <x:c r="D3574" s="13" t="str">
        <x:v>V5 Recette du jeu</x:v>
      </x:c>
      <x:c r="E3574" s="13" t="str">
        <x:v>Lire Production</x:v>
      </x:c>
      <x:c r="F3574" s="13" t="str">
        <x:v>Extension V5</x:v>
      </x:c>
      <x:c r="G3574" s="15" t="n">
        <x:v>9</x:v>
      </x:c>
      <x:c r="H3574" s="15" t="n">
        <x:v>24</x:v>
      </x:c>
    </x:row>
    <x:row r="3575" ht="52" customHeight="1">
      <x:c r="A3575" s="13" t="str">
        <x:v>QA5-20</x:v>
      </x:c>
      <x:c r="B3575" s="13" t="str">
        <x:v>Warp après perte de fonction</x:v>
      </x:c>
      <x:c r="C3575" s="13" t="str">
        <x:v>Production</x:v>
      </x:c>
      <x:c r="D3575" s="13" t="str">
        <x:v>V5 Recette du jeu</x:v>
      </x:c>
      <x:c r="E3575" s="13" t="str">
        <x:v>Lire Production</x:v>
      </x:c>
      <x:c r="F3575" s="13" t="str">
        <x:v>Extension V5</x:v>
      </x:c>
      <x:c r="G3575" s="15" t="n">
        <x:v>9</x:v>
      </x:c>
      <x:c r="H3575" s="15" t="n">
        <x:v>25</x:v>
      </x:c>
    </x:row>
    <x:row r="3576" ht="52" customHeight="1">
      <x:c r="A3576" s="13" t="str">
        <x:v>QA5-21</x:v>
      </x:c>
      <x:c r="B3576" s="13" t="str">
        <x:v>Trophée temporel</x:v>
      </x:c>
      <x:c r="C3576" s="13" t="str">
        <x:v>Production</x:v>
      </x:c>
      <x:c r="D3576" s="13" t="str">
        <x:v>V5 Recette du jeu</x:v>
      </x:c>
      <x:c r="E3576" s="13" t="str">
        <x:v>Lire Production</x:v>
      </x:c>
      <x:c r="F3576" s="13" t="str">
        <x:v>Extension V5</x:v>
      </x:c>
      <x:c r="G3576" s="15" t="n">
        <x:v>9</x:v>
      </x:c>
      <x:c r="H3576" s="15" t="n">
        <x:v>26</x:v>
      </x:c>
    </x:row>
    <x:row r="3577" ht="52" customHeight="1">
      <x:c r="A3577" s="13" t="str">
        <x:v>QA5-22</x:v>
      </x:c>
      <x:c r="B3577" s="13" t="str">
        <x:v>Mort en branche</x:v>
      </x:c>
      <x:c r="C3577" s="13" t="str">
        <x:v>Production</x:v>
      </x:c>
      <x:c r="D3577" s="13" t="str">
        <x:v>V5 Recette du jeu</x:v>
      </x:c>
      <x:c r="E3577" s="13" t="str">
        <x:v>Lire Production</x:v>
      </x:c>
      <x:c r="F3577" s="13" t="str">
        <x:v>Extension V5</x:v>
      </x:c>
      <x:c r="G3577" s="15" t="n">
        <x:v>9</x:v>
      </x:c>
      <x:c r="H3577" s="15" t="n">
        <x:v>27</x:v>
      </x:c>
    </x:row>
    <x:row r="3578" ht="52" customHeight="1">
      <x:c r="A3578" s="13" t="str">
        <x:v>QA5-23</x:v>
      </x:c>
      <x:c r="B3578" s="13" t="str">
        <x:v>Elite sans Warp</x:v>
      </x:c>
      <x:c r="C3578" s="13" t="str">
        <x:v>Production</x:v>
      </x:c>
      <x:c r="D3578" s="13" t="str">
        <x:v>V5 Recette du jeu</x:v>
      </x:c>
      <x:c r="E3578" s="13" t="str">
        <x:v>Lire Production</x:v>
      </x:c>
      <x:c r="F3578" s="13" t="str">
        <x:v>Extension V5</x:v>
      </x:c>
      <x:c r="G3578" s="15" t="n">
        <x:v>9</x:v>
      </x:c>
      <x:c r="H3578" s="15" t="n">
        <x:v>28</x:v>
      </x:c>
    </x:row>
    <x:row r="3579" ht="52" customHeight="1">
      <x:c r="A3579" s="13" t="str">
        <x:v>QA5-24</x:v>
      </x:c>
      <x:c r="B3579" s="13" t="str">
        <x:v>Mara à EXP10</x:v>
      </x:c>
      <x:c r="C3579" s="13" t="str">
        <x:v>Production</x:v>
      </x:c>
      <x:c r="D3579" s="13" t="str">
        <x:v>V5 Recette du jeu</x:v>
      </x:c>
      <x:c r="E3579" s="13" t="str">
        <x:v>Lire Production</x:v>
      </x:c>
      <x:c r="F3579" s="13" t="str">
        <x:v>Extension V5</x:v>
      </x:c>
      <x:c r="G3579" s="15" t="n">
        <x:v>9</x:v>
      </x:c>
      <x:c r="H3579" s="15" t="n">
        <x:v>29</x:v>
      </x:c>
    </x:row>
    <x:row r="3580" ht="52" customHeight="1">
      <x:c r="A3580" s="13" t="str">
        <x:v>QA5-25</x:v>
      </x:c>
      <x:c r="B3580" s="13" t="str">
        <x:v>Résultat en trois modes</x:v>
      </x:c>
      <x:c r="C3580" s="13" t="str">
        <x:v>Production</x:v>
      </x:c>
      <x:c r="D3580" s="13" t="str">
        <x:v>V5 Recette du jeu</x:v>
      </x:c>
      <x:c r="E3580" s="13" t="str">
        <x:v>Lire Production</x:v>
      </x:c>
      <x:c r="F3580" s="13" t="str">
        <x:v>Extension V5</x:v>
      </x:c>
      <x:c r="G3580" s="15" t="n">
        <x:v>9</x:v>
      </x:c>
      <x:c r="H3580" s="15" t="n">
        <x:v>30</x:v>
      </x:c>
    </x:row>
    <x:row r="3581" ht="52" customHeight="1">
      <x:c r="A3581" s="13" t="str">
        <x:v>QA5-26</x:v>
      </x:c>
      <x:c r="B3581" s="13" t="str">
        <x:v>Vétéran blessé</x:v>
      </x:c>
      <x:c r="C3581" s="13" t="str">
        <x:v>Production</x:v>
      </x:c>
      <x:c r="D3581" s="13" t="str">
        <x:v>V5 Recette du jeu</x:v>
      </x:c>
      <x:c r="E3581" s="13" t="str">
        <x:v>Lire Production</x:v>
      </x:c>
      <x:c r="F3581" s="13" t="str">
        <x:v>Extension V5</x:v>
      </x:c>
      <x:c r="G3581" s="15" t="n">
        <x:v>9</x:v>
      </x:c>
      <x:c r="H3581" s="15" t="n">
        <x:v>31</x:v>
      </x:c>
    </x:row>
    <x:row r="3582" ht="52" customHeight="1">
      <x:c r="A3582" s="13" t="str">
        <x:v>QA5-27</x:v>
      </x:c>
      <x:c r="B3582" s="13" t="str">
        <x:v>Ravitaillement insuffisant</x:v>
      </x:c>
      <x:c r="C3582" s="13" t="str">
        <x:v>Production</x:v>
      </x:c>
      <x:c r="D3582" s="13" t="str">
        <x:v>V5 Recette du jeu</x:v>
      </x:c>
      <x:c r="E3582" s="13" t="str">
        <x:v>Lire Production</x:v>
      </x:c>
      <x:c r="F3582" s="13" t="str">
        <x:v>Extension V5</x:v>
      </x:c>
      <x:c r="G3582" s="15" t="n">
        <x:v>9</x:v>
      </x:c>
      <x:c r="H3582" s="15" t="n">
        <x:v>32</x:v>
      </x:c>
    </x:row>
    <x:row r="3583" ht="52" customHeight="1">
      <x:c r="A3583" s="13" t="str">
        <x:v>QA5-28</x:v>
      </x:c>
      <x:c r="B3583" s="13" t="str">
        <x:v>Spécialisation exclusive</x:v>
      </x:c>
      <x:c r="C3583" s="13" t="str">
        <x:v>Production</x:v>
      </x:c>
      <x:c r="D3583" s="13" t="str">
        <x:v>V5 Recette du jeu</x:v>
      </x:c>
      <x:c r="E3583" s="13" t="str">
        <x:v>Lire Production</x:v>
      </x:c>
      <x:c r="F3583" s="13" t="str">
        <x:v>Extension V5</x:v>
      </x:c>
      <x:c r="G3583" s="15" t="n">
        <x:v>9</x:v>
      </x:c>
      <x:c r="H3583" s="15" t="n">
        <x:v>33</x:v>
      </x:c>
    </x:row>
    <x:row r="3584" ht="52" customHeight="1">
      <x:c r="A3584" s="13" t="str">
        <x:v>QA5-29</x:v>
      </x:c>
      <x:c r="B3584" s="13" t="str">
        <x:v>Territoire sans reconnaissance</x:v>
      </x:c>
      <x:c r="C3584" s="13" t="str">
        <x:v>Production</x:v>
      </x:c>
      <x:c r="D3584" s="13" t="str">
        <x:v>V5 Recette du jeu</x:v>
      </x:c>
      <x:c r="E3584" s="13" t="str">
        <x:v>Lire Production</x:v>
      </x:c>
      <x:c r="F3584" s="13" t="str">
        <x:v>Extension V5</x:v>
      </x:c>
      <x:c r="G3584" s="15" t="n">
        <x:v>9</x:v>
      </x:c>
      <x:c r="H3584" s="15" t="n">
        <x:v>34</x:v>
      </x:c>
    </x:row>
    <x:row r="3585" ht="52" customHeight="1">
      <x:c r="A3585" s="13" t="str">
        <x:v>QA5-30</x:v>
      </x:c>
      <x:c r="B3585" s="13" t="str">
        <x:v>Guerre ignorée</x:v>
      </x:c>
      <x:c r="C3585" s="13" t="str">
        <x:v>Production</x:v>
      </x:c>
      <x:c r="D3585" s="13" t="str">
        <x:v>V5 Recette du jeu</x:v>
      </x:c>
      <x:c r="E3585" s="13" t="str">
        <x:v>Lire Production</x:v>
      </x:c>
      <x:c r="F3585" s="13" t="str">
        <x:v>Extension V5</x:v>
      </x:c>
      <x:c r="G3585" s="15" t="n">
        <x:v>9</x:v>
      </x:c>
      <x:c r="H3585" s="15" t="n">
        <x:v>35</x:v>
      </x:c>
    </x:row>
    <x:row r="3586" ht="52" customHeight="1">
      <x:c r="A3586" s="13" t="str">
        <x:v>QA5-31</x:v>
      </x:c>
      <x:c r="B3586" s="13" t="str">
        <x:v>Ascenseur éloigné</x:v>
      </x:c>
      <x:c r="C3586" s="13" t="str">
        <x:v>Production</x:v>
      </x:c>
      <x:c r="D3586" s="13" t="str">
        <x:v>V5 Recette du jeu</x:v>
      </x:c>
      <x:c r="E3586" s="13" t="str">
        <x:v>Lire Production</x:v>
      </x:c>
      <x:c r="F3586" s="13" t="str">
        <x:v>Extension V5</x:v>
      </x:c>
      <x:c r="G3586" s="15" t="n">
        <x:v>9</x:v>
      </x:c>
      <x:c r="H3586" s="15" t="n">
        <x:v>36</x:v>
      </x:c>
    </x:row>
    <x:row r="3587" ht="52" customHeight="1">
      <x:c r="A3587" s="13" t="str">
        <x:v>QA5-32</x:v>
      </x:c>
      <x:c r="B3587" s="13" t="str">
        <x:v>Quatre bancs</x:v>
      </x:c>
      <x:c r="C3587" s="13" t="str">
        <x:v>Production</x:v>
      </x:c>
      <x:c r="D3587" s="13" t="str">
        <x:v>V5 Recette du jeu</x:v>
      </x:c>
      <x:c r="E3587" s="13" t="str">
        <x:v>Lire Production</x:v>
      </x:c>
      <x:c r="F3587" s="13" t="str">
        <x:v>Extension V5</x:v>
      </x:c>
      <x:c r="G3587" s="15" t="n">
        <x:v>9</x:v>
      </x:c>
      <x:c r="H3587" s="15" t="n">
        <x:v>37</x:v>
      </x:c>
    </x:row>
    <x:row r="3588" ht="52" customHeight="1">
      <x:c r="A3588" s="13" t="str">
        <x:v>QA5-33</x:v>
      </x:c>
      <x:c r="B3588" s="13" t="str">
        <x:v>Grosse prise sur un angle</x:v>
      </x:c>
      <x:c r="C3588" s="13" t="str">
        <x:v>Production</x:v>
      </x:c>
      <x:c r="D3588" s="13" t="str">
        <x:v>V5 Recette du jeu</x:v>
      </x:c>
      <x:c r="E3588" s="13" t="str">
        <x:v>Lire Production</x:v>
      </x:c>
      <x:c r="F3588" s="13" t="str">
        <x:v>Extension V5</x:v>
      </x:c>
      <x:c r="G3588" s="15" t="n">
        <x:v>9</x:v>
      </x:c>
      <x:c r="H3588" s="15" t="n">
        <x:v>38</x:v>
      </x:c>
    </x:row>
    <x:row r="3589" ht="52" customHeight="1">
      <x:c r="A3589" s="13" t="str">
        <x:v>QA5-34</x:v>
      </x:c>
      <x:c r="B3589" s="13" t="str">
        <x:v>Superposition de plans</x:v>
      </x:c>
      <x:c r="C3589" s="13" t="str">
        <x:v>Production</x:v>
      </x:c>
      <x:c r="D3589" s="13" t="str">
        <x:v>V5 Recette du jeu</x:v>
      </x:c>
      <x:c r="E3589" s="13" t="str">
        <x:v>Lire Production</x:v>
      </x:c>
      <x:c r="F3589" s="13" t="str">
        <x:v>Extension V5</x:v>
      </x:c>
      <x:c r="G3589" s="15" t="n">
        <x:v>9</x:v>
      </x:c>
      <x:c r="H3589" s="15" t="n">
        <x:v>39</x:v>
      </x:c>
    </x:row>
    <x:row r="3590" ht="52" customHeight="1">
      <x:c r="A3590" s="13" t="str">
        <x:v>QA5-35</x:v>
      </x:c>
      <x:c r="B3590" s="13" t="str">
        <x:v>Monture fatiguée</x:v>
      </x:c>
      <x:c r="C3590" s="13" t="str">
        <x:v>Production</x:v>
      </x:c>
      <x:c r="D3590" s="13" t="str">
        <x:v>V5 Recette du jeu</x:v>
      </x:c>
      <x:c r="E3590" s="13" t="str">
        <x:v>Lire Production</x:v>
      </x:c>
      <x:c r="F3590" s="13" t="str">
        <x:v>Extension V5</x:v>
      </x:c>
      <x:c r="G3590" s="15" t="n">
        <x:v>9</x:v>
      </x:c>
      <x:c r="H3590" s="15" t="n">
        <x:v>40</x:v>
      </x:c>
    </x:row>
    <x:row r="3591" ht="52" customHeight="1">
      <x:c r="A3591" s="13" t="str">
        <x:v>QA5-36</x:v>
      </x:c>
      <x:c r="B3591" s="13" t="str">
        <x:v>HUD après trois transitions</x:v>
      </x:c>
      <x:c r="C3591" s="13" t="str">
        <x:v>Production</x:v>
      </x:c>
      <x:c r="D3591" s="13" t="str">
        <x:v>V5 Recette du jeu</x:v>
      </x:c>
      <x:c r="E3591" s="13" t="str">
        <x:v>Lire Production</x:v>
      </x:c>
      <x:c r="F3591" s="13" t="str">
        <x:v>Extension V5</x:v>
      </x:c>
      <x:c r="G3591" s="15" t="n">
        <x:v>9</x:v>
      </x:c>
      <x:c r="H3591" s="15" t="n">
        <x:v>41</x:v>
      </x:c>
    </x:row>
    <x:row r="3592" ht="52" customHeight="1">
      <x:c r="A3592" s="13" t="str">
        <x:v>QA5-37</x:v>
      </x:c>
      <x:c r="B3592" s="13" t="str">
        <x:v>Prologue compris</x:v>
      </x:c>
      <x:c r="C3592" s="13" t="str">
        <x:v>Production</x:v>
      </x:c>
      <x:c r="D3592" s="13" t="str">
        <x:v>V5 Recette du jeu</x:v>
      </x:c>
      <x:c r="E3592" s="13" t="str">
        <x:v>Lire Production</x:v>
      </x:c>
      <x:c r="F3592" s="13" t="str">
        <x:v>Extension V5</x:v>
      </x:c>
      <x:c r="G3592" s="15" t="n">
        <x:v>9</x:v>
      </x:c>
      <x:c r="H3592" s="15" t="n">
        <x:v>42</x:v>
      </x:c>
    </x:row>
    <x:row r="3593" ht="52" customHeight="1">
      <x:c r="A3593" s="13" t="str">
        <x:v>QA5-38</x:v>
      </x:c>
      <x:c r="B3593" s="13" t="str">
        <x:v>Héritage O2</x:v>
      </x:c>
      <x:c r="C3593" s="13" t="str">
        <x:v>Production</x:v>
      </x:c>
      <x:c r="D3593" s="13" t="str">
        <x:v>V5 Recette du jeu</x:v>
      </x:c>
      <x:c r="E3593" s="13" t="str">
        <x:v>Lire Production</x:v>
      </x:c>
      <x:c r="F3593" s="13" t="str">
        <x:v>Extension V5</x:v>
      </x:c>
      <x:c r="G3593" s="15" t="n">
        <x:v>9</x:v>
      </x:c>
      <x:c r="H3593" s="15" t="n">
        <x:v>43</x:v>
      </x:c>
    </x:row>
    <x:row r="3594" ht="52" customHeight="1">
      <x:c r="A3594" s="13" t="str">
        <x:v>QA5-39</x:v>
      </x:c>
      <x:c r="B3594" s="13" t="str">
        <x:v>Catastrophe O3</x:v>
      </x:c>
      <x:c r="C3594" s="13" t="str">
        <x:v>Production</x:v>
      </x:c>
      <x:c r="D3594" s="13" t="str">
        <x:v>V5 Recette du jeu</x:v>
      </x:c>
      <x:c r="E3594" s="13" t="str">
        <x:v>Lire Production</x:v>
      </x:c>
      <x:c r="F3594" s="13" t="str">
        <x:v>Extension V5</x:v>
      </x:c>
      <x:c r="G3594" s="15" t="n">
        <x:v>9</x:v>
      </x:c>
      <x:c r="H3594" s="15" t="n">
        <x:v>44</x:v>
      </x:c>
    </x:row>
    <x:row r="3595" ht="52" customHeight="1">
      <x:c r="A3595" s="13" t="str">
        <x:v>QA5-40</x:v>
      </x:c>
      <x:c r="B3595" s="13" t="str">
        <x:v>Fin Exclusive</x:v>
      </x:c>
      <x:c r="C3595" s="13" t="str">
        <x:v>Production</x:v>
      </x:c>
      <x:c r="D3595" s="13" t="str">
        <x:v>V5 Recette du jeu</x:v>
      </x:c>
      <x:c r="E3595" s="13" t="str">
        <x:v>Lire Production</x:v>
      </x:c>
      <x:c r="F3595" s="13" t="str">
        <x:v>Extension V5</x:v>
      </x:c>
      <x:c r="G3595" s="15" t="n">
        <x:v>9</x:v>
      </x:c>
      <x:c r="H3595" s="15" t="n">
        <x:v>45</x:v>
      </x:c>
    </x:row>
    <x:row r="3596" ht="52" customHeight="1">
      <x:c r="A3596" s="13" t="str">
        <x:v>QA5-41</x:v>
      </x:c>
      <x:c r="B3596" s="13" t="str">
        <x:v>Migration de sauvegarde</x:v>
      </x:c>
      <x:c r="C3596" s="13" t="str">
        <x:v>Production</x:v>
      </x:c>
      <x:c r="D3596" s="13" t="str">
        <x:v>V5 Recette du jeu</x:v>
      </x:c>
      <x:c r="E3596" s="13" t="str">
        <x:v>Lire Production</x:v>
      </x:c>
      <x:c r="F3596" s="13" t="str">
        <x:v>Extension V5</x:v>
      </x:c>
      <x:c r="G3596" s="15" t="n">
        <x:v>9</x:v>
      </x:c>
      <x:c r="H3596" s="15" t="n">
        <x:v>46</x:v>
      </x:c>
    </x:row>
    <x:row r="3597" ht="52" customHeight="1">
      <x:c r="A3597" s="13" t="str">
        <x:v>QA5-42</x:v>
      </x:c>
      <x:c r="B3597" s="13" t="str">
        <x:v>Dossier de reconstruction</x:v>
      </x:c>
      <x:c r="C3597" s="13" t="str">
        <x:v>Production</x:v>
      </x:c>
      <x:c r="D3597" s="13" t="str">
        <x:v>V5 Recette du jeu</x:v>
      </x:c>
      <x:c r="E3597" s="13" t="str">
        <x:v>Lire Production</x:v>
      </x:c>
      <x:c r="F3597" s="13" t="str">
        <x:v>Extension V5</x:v>
      </x:c>
      <x:c r="G3597" s="15" t="n">
        <x:v>9</x:v>
      </x:c>
      <x:c r="H3597" s="15" t="n">
        <x:v>47</x:v>
      </x:c>
    </x:row>
    <x:row r="3598" ht="52" customHeight="1">
      <x:c r="A3598" s="13" t="str">
        <x:v>BUILD5-01</x:v>
      </x:c>
      <x:c r="B3598" s="13" t="str">
        <x:v>État commun</x:v>
      </x:c>
      <x:c r="C3598" s="13" t="str">
        <x:v>Production</x:v>
      </x:c>
      <x:c r="D3598" s="13" t="str">
        <x:v>V5 Lots de réalisation</x:v>
      </x:c>
      <x:c r="E3598" s="13" t="str">
        <x:v>Lire Production</x:v>
      </x:c>
      <x:c r="F3598" s="13" t="str">
        <x:v>Extension V5</x:v>
      </x:c>
      <x:c r="G3598" s="15" t="n">
        <x:v>10</x:v>
      </x:c>
      <x:c r="H3598" s="15" t="n">
        <x:v>6</x:v>
      </x:c>
    </x:row>
    <x:row r="3599" ht="52" customHeight="1">
      <x:c r="A3599" s="13" t="str">
        <x:v>BUILD5-02</x:v>
      </x:c>
      <x:c r="B3599" s="13" t="str">
        <x:v>Identité des objets</x:v>
      </x:c>
      <x:c r="C3599" s="13" t="str">
        <x:v>Production</x:v>
      </x:c>
      <x:c r="D3599" s="13" t="str">
        <x:v>V5 Lots de réalisation</x:v>
      </x:c>
      <x:c r="E3599" s="13" t="str">
        <x:v>Lire Production</x:v>
      </x:c>
      <x:c r="F3599" s="13" t="str">
        <x:v>Extension V5</x:v>
      </x:c>
      <x:c r="G3599" s="15" t="n">
        <x:v>10</x:v>
      </x:c>
      <x:c r="H3599" s="15" t="n">
        <x:v>7</x:v>
      </x:c>
    </x:row>
    <x:row r="3600" ht="52" customHeight="1">
      <x:c r="A3600" s="13" t="str">
        <x:v>BUILD5-03</x:v>
      </x:c>
      <x:c r="B3600" s="13" t="str">
        <x:v>Cité traversable</x:v>
      </x:c>
      <x:c r="C3600" s="13" t="str">
        <x:v>Production</x:v>
      </x:c>
      <x:c r="D3600" s="13" t="str">
        <x:v>V5 Lots de réalisation</x:v>
      </x:c>
      <x:c r="E3600" s="13" t="str">
        <x:v>Lire Production</x:v>
      </x:c>
      <x:c r="F3600" s="13" t="str">
        <x:v>Extension V5</x:v>
      </x:c>
      <x:c r="G3600" s="15" t="n">
        <x:v>10</x:v>
      </x:c>
      <x:c r="H3600" s="15" t="n">
        <x:v>8</x:v>
      </x:c>
    </x:row>
    <x:row r="3601" ht="52" customHeight="1">
      <x:c r="A3601" s="13" t="str">
        <x:v>BUILD5-04</x:v>
      </x:c>
      <x:c r="B3601" s="13" t="str">
        <x:v>Prologue raconté</x:v>
      </x:c>
      <x:c r="C3601" s="13" t="str">
        <x:v>Production</x:v>
      </x:c>
      <x:c r="D3601" s="13" t="str">
        <x:v>V5 Lots de réalisation</x:v>
      </x:c>
      <x:c r="E3601" s="13" t="str">
        <x:v>Lire Production</x:v>
      </x:c>
      <x:c r="F3601" s="13" t="str">
        <x:v>Extension V5</x:v>
      </x:c>
      <x:c r="G3601" s="15" t="n">
        <x:v>10</x:v>
      </x:c>
      <x:c r="H3601" s="15" t="n">
        <x:v>9</x:v>
      </x:c>
    </x:row>
    <x:row r="3602" ht="52" customHeight="1">
      <x:c r="A3602" s="13" t="str">
        <x:v>BUILD5-05</x:v>
      </x:c>
      <x:c r="B3602" s="13" t="str">
        <x:v>Origines actives</x:v>
      </x:c>
      <x:c r="C3602" s="13" t="str">
        <x:v>Production</x:v>
      </x:c>
      <x:c r="D3602" s="13" t="str">
        <x:v>V5 Lots de réalisation</x:v>
      </x:c>
      <x:c r="E3602" s="13" t="str">
        <x:v>Lire Production</x:v>
      </x:c>
      <x:c r="F3602" s="13" t="str">
        <x:v>Extension V5</x:v>
      </x:c>
      <x:c r="G3602" s="15" t="n">
        <x:v>10</x:v>
      </x:c>
      <x:c r="H3602" s="15" t="n">
        <x:v>10</x:v>
      </x:c>
    </x:row>
    <x:row r="3603" ht="52" customHeight="1">
      <x:c r="A3603" s="13" t="str">
        <x:v>BUILD5-06</x:v>
      </x:c>
      <x:c r="B3603" s="13" t="str">
        <x:v>Respect des communautés</x:v>
      </x:c>
      <x:c r="C3603" s="13" t="str">
        <x:v>Production</x:v>
      </x:c>
      <x:c r="D3603" s="13" t="str">
        <x:v>V5 Lots de réalisation</x:v>
      </x:c>
      <x:c r="E3603" s="13" t="str">
        <x:v>Lire Production</x:v>
      </x:c>
      <x:c r="F3603" s="13" t="str">
        <x:v>Extension V5</x:v>
      </x:c>
      <x:c r="G3603" s="15" t="n">
        <x:v>10</x:v>
      </x:c>
      <x:c r="H3603" s="15" t="n">
        <x:v>11</x:v>
      </x:c>
    </x:row>
    <x:row r="3604" ht="52" customHeight="1">
      <x:c r="A3604" s="13" t="str">
        <x:v>BUILD5-07</x:v>
      </x:c>
      <x:c r="B3604" s="13" t="str">
        <x:v>Première résidence</x:v>
      </x:c>
      <x:c r="C3604" s="13" t="str">
        <x:v>Production</x:v>
      </x:c>
      <x:c r="D3604" s="13" t="str">
        <x:v>V5 Lots de réalisation</x:v>
      </x:c>
      <x:c r="E3604" s="13" t="str">
        <x:v>Lire Production</x:v>
      </x:c>
      <x:c r="F3604" s="13" t="str">
        <x:v>Extension V5</x:v>
      </x:c>
      <x:c r="G3604" s="15" t="n">
        <x:v>10</x:v>
      </x:c>
      <x:c r="H3604" s="15" t="n">
        <x:v>12</x:v>
      </x:c>
    </x:row>
    <x:row r="3605" ht="52" customHeight="1">
      <x:c r="A3605" s="13" t="str">
        <x:v>BUILD5-08</x:v>
      </x:c>
      <x:c r="B3605" s="13" t="str">
        <x:v>Vie domestique</x:v>
      </x:c>
      <x:c r="C3605" s="13" t="str">
        <x:v>Production</x:v>
      </x:c>
      <x:c r="D3605" s="13" t="str">
        <x:v>V5 Lots de réalisation</x:v>
      </x:c>
      <x:c r="E3605" s="13" t="str">
        <x:v>Lire Production</x:v>
      </x:c>
      <x:c r="F3605" s="13" t="str">
        <x:v>Extension V5</x:v>
      </x:c>
      <x:c r="G3605" s="15" t="n">
        <x:v>10</x:v>
      </x:c>
      <x:c r="H3605" s="15" t="n">
        <x:v>13</x:v>
      </x:c>
    </x:row>
    <x:row r="3606" ht="52" customHeight="1">
      <x:c r="A3606" s="13" t="str">
        <x:v>BUILD5-09</x:v>
      </x:c>
      <x:c r="B3606" s="13" t="str">
        <x:v>Atelier de trophées</x:v>
      </x:c>
      <x:c r="C3606" s="13" t="str">
        <x:v>Production</x:v>
      </x:c>
      <x:c r="D3606" s="13" t="str">
        <x:v>V5 Lots de réalisation</x:v>
      </x:c>
      <x:c r="E3606" s="13" t="str">
        <x:v>Lire Production</x:v>
      </x:c>
      <x:c r="F3606" s="13" t="str">
        <x:v>Extension V5</x:v>
      </x:c>
      <x:c r="G3606" s="15" t="n">
        <x:v>10</x:v>
      </x:c>
      <x:c r="H3606" s="15" t="n">
        <x:v>14</x:v>
      </x:c>
    </x:row>
    <x:row r="3607" ht="52" customHeight="1">
      <x:c r="A3607" s="13" t="str">
        <x:v>BUILD5-10</x:v>
      </x:c>
      <x:c r="B3607" s="13" t="str">
        <x:v>Histoires d’objets</x:v>
      </x:c>
      <x:c r="C3607" s="13" t="str">
        <x:v>Production</x:v>
      </x:c>
      <x:c r="D3607" s="13" t="str">
        <x:v>V5 Lots de réalisation</x:v>
      </x:c>
      <x:c r="E3607" s="13" t="str">
        <x:v>Lire Production</x:v>
      </x:c>
      <x:c r="F3607" s="13" t="str">
        <x:v>Extension V5</x:v>
      </x:c>
      <x:c r="G3607" s="15" t="n">
        <x:v>10</x:v>
      </x:c>
      <x:c r="H3607" s="15" t="n">
        <x:v>15</x:v>
      </x:c>
    </x:row>
    <x:row r="3608" ht="52" customHeight="1">
      <x:c r="A3608" s="13" t="str">
        <x:v>BUILD5-11</x:v>
      </x:c>
      <x:c r="B3608" s="13" t="str">
        <x:v>Chaînes avancées</x:v>
      </x:c>
      <x:c r="C3608" s="13" t="str">
        <x:v>Production</x:v>
      </x:c>
      <x:c r="D3608" s="13" t="str">
        <x:v>V5 Lots de réalisation</x:v>
      </x:c>
      <x:c r="E3608" s="13" t="str">
        <x:v>Lire Production</x:v>
      </x:c>
      <x:c r="F3608" s="13" t="str">
        <x:v>Extension V5</x:v>
      </x:c>
      <x:c r="G3608" s="15" t="n">
        <x:v>10</x:v>
      </x:c>
      <x:c r="H3608" s="15" t="n">
        <x:v>16</x:v>
      </x:c>
    </x:row>
    <x:row r="3609" ht="52" customHeight="1">
      <x:c r="A3609" s="13" t="str">
        <x:v>BUILD5-12</x:v>
      </x:c>
      <x:c r="B3609" s="13" t="str">
        <x:v>Vaisseau personnel</x:v>
      </x:c>
      <x:c r="C3609" s="13" t="str">
        <x:v>Production</x:v>
      </x:c>
      <x:c r="D3609" s="13" t="str">
        <x:v>V5 Lots de réalisation</x:v>
      </x:c>
      <x:c r="E3609" s="13" t="str">
        <x:v>Lire Production</x:v>
      </x:c>
      <x:c r="F3609" s="13" t="str">
        <x:v>Extension V5</x:v>
      </x:c>
      <x:c r="G3609" s="15" t="n">
        <x:v>10</x:v>
      </x:c>
      <x:c r="H3609" s="15" t="n">
        <x:v>17</x:v>
      </x:c>
    </x:row>
    <x:row r="3610" ht="52" customHeight="1">
      <x:c r="A3610" s="13" t="str">
        <x:v>BUILD5-13</x:v>
      </x:c>
      <x:c r="B3610" s="13" t="str">
        <x:v>Navigation jouable</x:v>
      </x:c>
      <x:c r="C3610" s="13" t="str">
        <x:v>Production</x:v>
      </x:c>
      <x:c r="D3610" s="13" t="str">
        <x:v>V5 Lots de réalisation</x:v>
      </x:c>
      <x:c r="E3610" s="13" t="str">
        <x:v>Lire Production</x:v>
      </x:c>
      <x:c r="F3610" s="13" t="str">
        <x:v>Extension V5</x:v>
      </x:c>
      <x:c r="G3610" s="15" t="n">
        <x:v>10</x:v>
      </x:c>
      <x:c r="H3610" s="15" t="n">
        <x:v>18</x:v>
      </x:c>
    </x:row>
    <x:row r="3611" ht="52" customHeight="1">
      <x:c r="A3611" s="13" t="str">
        <x:v>BUILD5-14</x:v>
      </x:c>
      <x:c r="B3611" s="13" t="str">
        <x:v>Bases vivantes</x:v>
      </x:c>
      <x:c r="C3611" s="13" t="str">
        <x:v>Production</x:v>
      </x:c>
      <x:c r="D3611" s="13" t="str">
        <x:v>V5 Lots de réalisation</x:v>
      </x:c>
      <x:c r="E3611" s="13" t="str">
        <x:v>Lire Production</x:v>
      </x:c>
      <x:c r="F3611" s="13" t="str">
        <x:v>Extension V5</x:v>
      </x:c>
      <x:c r="G3611" s="15" t="n">
        <x:v>10</x:v>
      </x:c>
      <x:c r="H3611" s="15" t="n">
        <x:v>19</x:v>
      </x:c>
    </x:row>
    <x:row r="3612" ht="52" customHeight="1">
      <x:c r="A3612" s="13" t="str">
        <x:v>BUILD5-15</x:v>
      </x:c>
      <x:c r="B3612" s="13" t="str">
        <x:v>Faune cohérente</x:v>
      </x:c>
      <x:c r="C3612" s="13" t="str">
        <x:v>Production</x:v>
      </x:c>
      <x:c r="D3612" s="13" t="str">
        <x:v>V5 Lots de réalisation</x:v>
      </x:c>
      <x:c r="E3612" s="13" t="str">
        <x:v>Lire Production</x:v>
      </x:c>
      <x:c r="F3612" s="13" t="str">
        <x:v>Extension V5</x:v>
      </x:c>
      <x:c r="G3612" s="15" t="n">
        <x:v>10</x:v>
      </x:c>
      <x:c r="H3612" s="15" t="n">
        <x:v>20</x:v>
      </x:c>
    </x:row>
    <x:row r="3613" ht="52" customHeight="1">
      <x:c r="A3613" s="13" t="str">
        <x:v>BUILD5-16</x:v>
      </x:c>
      <x:c r="B3613" s="13" t="str">
        <x:v>Montures</x:v>
      </x:c>
      <x:c r="C3613" s="13" t="str">
        <x:v>Production</x:v>
      </x:c>
      <x:c r="D3613" s="13" t="str">
        <x:v>V5 Lots de réalisation</x:v>
      </x:c>
      <x:c r="E3613" s="13" t="str">
        <x:v>Lire Production</x:v>
      </x:c>
      <x:c r="F3613" s="13" t="str">
        <x:v>Extension V5</x:v>
      </x:c>
      <x:c r="G3613" s="15" t="n">
        <x:v>10</x:v>
      </x:c>
      <x:c r="H3613" s="15" t="n">
        <x:v>21</x:v>
      </x:c>
    </x:row>
    <x:row r="3614" ht="52" customHeight="1">
      <x:c r="A3614" s="13" t="str">
        <x:v>BUILD5-17</x:v>
      </x:c>
      <x:c r="B3614" s="13" t="str">
        <x:v>Réserves humaines</x:v>
      </x:c>
      <x:c r="C3614" s="13" t="str">
        <x:v>Production</x:v>
      </x:c>
      <x:c r="D3614" s="13" t="str">
        <x:v>V5 Lots de réalisation</x:v>
      </x:c>
      <x:c r="E3614" s="13" t="str">
        <x:v>Lire Production</x:v>
      </x:c>
      <x:c r="F3614" s="13" t="str">
        <x:v>Extension V5</x:v>
      </x:c>
      <x:c r="G3614" s="15" t="n">
        <x:v>10</x:v>
      </x:c>
      <x:c r="H3614" s="15" t="n">
        <x:v>22</x:v>
      </x:c>
    </x:row>
    <x:row r="3615" ht="52" customHeight="1">
      <x:c r="A3615" s="13" t="str">
        <x:v>BUILD5-18</x:v>
      </x:c>
      <x:c r="B3615" s="13" t="str">
        <x:v>Guerre narrative</x:v>
      </x:c>
      <x:c r="C3615" s="13" t="str">
        <x:v>Production</x:v>
      </x:c>
      <x:c r="D3615" s="13" t="str">
        <x:v>V5 Lots de réalisation</x:v>
      </x:c>
      <x:c r="E3615" s="13" t="str">
        <x:v>Lire Production</x:v>
      </x:c>
      <x:c r="F3615" s="13" t="str">
        <x:v>Extension V5</x:v>
      </x:c>
      <x:c r="G3615" s="15" t="n">
        <x:v>10</x:v>
      </x:c>
      <x:c r="H3615" s="15" t="n">
        <x:v>23</x:v>
      </x:c>
    </x:row>
    <x:row r="3616" ht="52" customHeight="1">
      <x:c r="A3616" s="13" t="str">
        <x:v>BUILD5-19</x:v>
      </x:c>
      <x:c r="B3616" s="13" t="str">
        <x:v>Escarmouche RTS</x:v>
      </x:c>
      <x:c r="C3616" s="13" t="str">
        <x:v>Production</x:v>
      </x:c>
      <x:c r="D3616" s="13" t="str">
        <x:v>V5 Lots de réalisation</x:v>
      </x:c>
      <x:c r="E3616" s="13" t="str">
        <x:v>Lire Production</x:v>
      </x:c>
      <x:c r="F3616" s="13" t="str">
        <x:v>Extension V5</x:v>
      </x:c>
      <x:c r="G3616" s="15" t="n">
        <x:v>10</x:v>
      </x:c>
      <x:c r="H3616" s="15" t="n">
        <x:v>24</x:v>
      </x:c>
    </x:row>
    <x:row r="3617" ht="52" customHeight="1">
      <x:c r="A3617" s="13" t="str">
        <x:v>BUILD5-20</x:v>
      </x:c>
      <x:c r="B3617" s="13" t="str">
        <x:v>Conquête de Korthas</x:v>
      </x:c>
      <x:c r="C3617" s="13" t="str">
        <x:v>Production</x:v>
      </x:c>
      <x:c r="D3617" s="13" t="str">
        <x:v>V5 Lots de réalisation</x:v>
      </x:c>
      <x:c r="E3617" s="13" t="str">
        <x:v>Lire Production</x:v>
      </x:c>
      <x:c r="F3617" s="13" t="str">
        <x:v>Extension V5</x:v>
      </x:c>
      <x:c r="G3617" s="15" t="n">
        <x:v>10</x:v>
      </x:c>
      <x:c r="H3617" s="15" t="n">
        <x:v>25</x:v>
      </x:c>
    </x:row>
    <x:row r="3618" ht="52" customHeight="1">
      <x:c r="A3618" s="13" t="str">
        <x:v>BUILD5-21</x:v>
      </x:c>
      <x:c r="B3618" s="13" t="str">
        <x:v>Warp physique</x:v>
      </x:c>
      <x:c r="C3618" s="13" t="str">
        <x:v>Production</x:v>
      </x:c>
      <x:c r="D3618" s="13" t="str">
        <x:v>V5 Lots de réalisation</x:v>
      </x:c>
      <x:c r="E3618" s="13" t="str">
        <x:v>Lire Production</x:v>
      </x:c>
      <x:c r="F3618" s="13" t="str">
        <x:v>Extension V5</x:v>
      </x:c>
      <x:c r="G3618" s="15" t="n">
        <x:v>10</x:v>
      </x:c>
      <x:c r="H3618" s="15" t="n">
        <x:v>26</x:v>
      </x:c>
    </x:row>
    <x:row r="3619" ht="52" customHeight="1">
      <x:c r="A3619" s="13" t="str">
        <x:v>BUILD5-22</x:v>
      </x:c>
      <x:c r="B3619" s="13" t="str">
        <x:v>La Veille Partagée</x:v>
      </x:c>
      <x:c r="C3619" s="13" t="str">
        <x:v>Production</x:v>
      </x:c>
      <x:c r="D3619" s="13" t="str">
        <x:v>V5 Lots de réalisation</x:v>
      </x:c>
      <x:c r="E3619" s="13" t="str">
        <x:v>Lire Production</x:v>
      </x:c>
      <x:c r="F3619" s="13" t="str">
        <x:v>Extension V5</x:v>
      </x:c>
      <x:c r="G3619" s="15" t="n">
        <x:v>10</x:v>
      </x:c>
      <x:c r="H3619" s="15" t="n">
        <x:v>27</x:v>
      </x:c>
    </x:row>
    <x:row r="3620" ht="52" customHeight="1">
      <x:c r="A3620" s="13" t="str">
        <x:v>BUILD5-23</x:v>
      </x:c>
      <x:c r="B3620" s="13" t="str">
        <x:v>Multijoueur futur</x:v>
      </x:c>
      <x:c r="C3620" s="13" t="str">
        <x:v>Production</x:v>
      </x:c>
      <x:c r="D3620" s="13" t="str">
        <x:v>V5 Lots de réalisation</x:v>
      </x:c>
      <x:c r="E3620" s="13" t="str">
        <x:v>Lire Production</x:v>
      </x:c>
      <x:c r="F3620" s="13" t="str">
        <x:v>Extension V5</x:v>
      </x:c>
      <x:c r="G3620" s="15" t="n">
        <x:v>10</x:v>
      </x:c>
      <x:c r="H3620" s="15" t="n">
        <x:v>28</x:v>
      </x:c>
    </x:row>
    <x:row r="3621" ht="52" customHeight="1">
      <x:c r="A3621" s="13" t="str">
        <x:v>BUILD5-24</x:v>
      </x:c>
      <x:c r="B3621" s="13" t="str">
        <x:v>Transmission et DLC</x:v>
      </x:c>
      <x:c r="C3621" s="13" t="str">
        <x:v>Production</x:v>
      </x:c>
      <x:c r="D3621" s="13" t="str">
        <x:v>V5 Lots de réalisation</x:v>
      </x:c>
      <x:c r="E3621" s="13" t="str">
        <x:v>Lire Production</x:v>
      </x:c>
      <x:c r="F3621" s="13" t="str">
        <x:v>Extension V5</x:v>
      </x:c>
      <x:c r="G3621" s="15" t="n">
        <x:v>10</x:v>
      </x:c>
      <x:c r="H3621" s="15" t="n">
        <x:v>29</x:v>
      </x:c>
    </x:row>
  </x:sheetData>
  <x:pageMargins left="0.7" right="0.7" top="0.75" bottom="0.75" header="0.3" footer="0.3"/>
  <x:tableParts count="1">
    <x:tablePart xmlns:r="http://schemas.openxmlformats.org/officeDocument/2006/relationships" r:id="R0fffb806d3594c1e"/>
  </x:tableParts>
</x:worksheet>
</file>

<file path=xl/worksheets/sheet4.xml><?xml version="1.0" encoding="utf-8"?>
<x:worksheet xmlns:x="http://schemas.openxmlformats.org/spreadsheetml/2006/main">
  <x:sheetPr>
    <x:tabColor rgb="FF586048"/>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Histoire</x:v>
      </x:c>
      <x:c r="B2" s="3"/>
    </x:row>
    <x:row r="3">
      <x:c r="A3" s="4"/>
      <x:c r="B3" s="4"/>
    </x:row>
    <x:row r="4">
      <x:c r="A4" s="2" t="str">
        <x:v>Identifiant à choisir</x:v>
      </x:c>
      <x:c r="B4" s="76" t="str">
        <x:v>O6</x:v>
      </x:c>
      <x:c r="C4" s="2"/>
      <x:c r="D4" s="2"/>
      <x:c r="E4" s="2"/>
      <x:c r="F4" s="2"/>
      <x:c r="G4" s="2"/>
      <x:c r="H4" s="78" t="str">
        <x:v>Onglet source</x:v>
      </x:c>
      <x:c r="I4" s="78" t="str">
        <x:f>IFERROR(INDEX('Index V5'!$D$6:$D$3621,MATCH($B$4,'Index V5'!$A$6:$A$3621,0)),"")</x:f>
        <x:v>Les six voies</x:v>
      </x:c>
    </x:row>
    <x:row r="5" ht="48" customHeight="1">
      <x:c r="A5" s="13" t="str">
        <x:v>Titre</x:v>
      </x:c>
      <x:c r="B5" s="13" t="str">
        <x:f>IFERROR(INDEX('Index V5'!$B$6:$B$3621,MATCH($B$4,'Index V5'!$A$6:$A$3621,0)),"Choisir un identifiant de cet ensemble")</x:f>
        <x:v>La Longue Chasse</x:v>
      </x:c>
      <x:c r="C5" s="2"/>
      <x:c r="D5" s="2"/>
      <x:c r="E5" s="2"/>
      <x:c r="F5" s="2"/>
      <x:c r="G5" s="2"/>
      <x:c r="H5" s="78" t="str">
        <x:v>Champs</x:v>
      </x:c>
      <x:c r="I5" s="78" t="n">
        <x:f>IFERROR(INDEX('Index V5'!$G$6:$G$3621,MATCH($B$4,'Index V5'!$A$6:$A$3621,0)),0)</x:f>
        <x:v>11</x:v>
      </x:c>
    </x:row>
    <x:row r="6">
      <x:c r="A6" s="2"/>
      <x:c r="B6" s="2"/>
      <x:c r="C6" s="2"/>
      <x:c r="D6" s="2"/>
      <x:c r="E6" s="2"/>
      <x:c r="F6" s="2"/>
      <x:c r="G6" s="2"/>
      <x:c r="H6" s="78" t="str">
        <x:v>Ligne de données</x:v>
      </x:c>
      <x:c r="I6" s="78" t="n">
        <x:f>IFERROR(IF($I$4="Les six voies",MATCH($B$4,'Les six voies'!$A$6:$A$11,0),IF($I$4="Missions des six voies",MATCH($B$4,'Missions des six voies'!$A$6:$A$221,0),IF($I$4="Campagne commune",MATCH($B$4,'Campagne commune'!$A$6:$A$65,0),IF($I$4="Socle du jeu",MATCH($B$4,'Socle du jeu'!$A$6:$A$53,0),IF($I$4="Rangs et fonctions",MATCH($B$4,'Rangs et fonctions'!$A$6:$A$21,0),IF($I$4="Interactions des voies",MATCH($B$4,'Interactions des voies'!$A$6:$A$65,0),IF($I$4="Fins des six voies",MATCH($B$4,'Fins des six voies'!$A$6:$A$23,0),IF($I$4="Contrats des clans",MATCH($B$4,'Contrats des clans'!$A$6:$A$41,0),IF($I$4="Règles du Warp",MATCH($B$4,'Règles du Warp'!$A$6:$A$29,0),IF($I$4="Époques du Warp",MATCH($B$4,'Époques du Warp'!$A$6:$A$17,0),IF($I$4="Missions du Warp",MATCH($B$4,'Missions du Warp'!$A$6:$A$41,0),IF($I$4="Chroniques cinéma",MATCH($B$4,'Chroniques cinéma'!$A$6:$A$14,0),IF($I$4="Justice et Enforcers",MATCH($B$4,'Justice et Enforcers'!$A$6:$A$29,0),IF($I$4="THE PIT",MATCH($B$4,'THE PIT'!$A$6:$A$23,0),IF($I$4="Mausolée et DLC",MATCH($B$4,'Mausolée et DLC'!$A$6:$A$21,0),IF($I$4="V5 Transitions des voies",MATCH($B$4,'V5 Transitions des voies'!$A$6:$A$41,0),IF($I$4="V5 Arcs historiques",MATCH($B$4,'V5 Arcs historiques'!$A$6:$A$17,0),IF($I$4="V5 Scènes historiques",MATCH($B$4,'V5 Scènes historiques'!$A$6:$A$41,0),IF($I$4="V5 Prologue jouable",MATCH($B$4,'V5 Prologue jouable'!$A$6:$A$17,0),IF($I$4="Parcours complet",MATCH($B$4,'Parcours complet'!$A$6:$A$29,0),0)))))))))))))))))))),0)</x:f>
        <x:v>6</x:v>
      </x:c>
    </x:row>
    <x:row r="7" ht="48" customHeight="1">
      <x:c r="A7" s="10" t="str">
        <x:v>Rubrique</x:v>
      </x:c>
      <x:c r="B7" s="12" t="str">
        <x:v>Texte intégral — lecture verticale</x:v>
      </x:c>
      <x:c r="C7" s="2"/>
      <x:c r="D7" s="2"/>
      <x:c r="E7" s="2"/>
      <x:c r="F7" s="2"/>
      <x:c r="G7" s="2"/>
      <x:c r="H7" s="2"/>
      <x:c r="I7" s="2"/>
    </x:row>
    <x:row r="8" ht="34" customHeight="1">
      <x:c r="A8" s="13" t="str">
        <x:f>IF($I$6&gt;0,IF($I$4="Les six voies",'Les six voies'!A$5,IF($I$4="Missions des six voies",'Missions des six voies'!A$5,IF($I$4="Campagne commune",'Campagne commune'!A$5,IF($I$4="Socle du jeu",'Socle du jeu'!A$5,IF($I$4="Rangs et fonctions",'Rangs et fonctions'!A$5,IF($I$4="Interactions des voies",'Interactions des voies'!A$5,IF($I$4="Fins des six voies",'Fins des six voies'!A$5,IF($I$4="Contrats des clans",'Contrats des clans'!A$5,IF($I$4="Règles du Warp",'Règles du Warp'!A$5,IF($I$4="Époques du Warp",'Époques du Warp'!A$5,IF($I$4="Missions du Warp",'Missions du Warp'!A$5,IF($I$4="Chroniques cinéma",'Chroniques cinéma'!A$5,IF($I$4="Justice et Enforcers",'Justice et Enforcers'!A$5,IF($I$4="THE PIT",'THE PIT'!A$5,IF($I$4="Mausolée et DLC",'Mausolée et DLC'!A$5,IF($I$4="V5 Transitions des voies",'V5 Transitions des voies'!A$5,IF($I$4="V5 Arcs historiques",'V5 Arcs historiques'!A$5,IF($I$4="V5 Scènes historiques",'V5 Scènes historiques'!A$5,IF($I$4="V5 Prologue jouable",'V5 Prologue jouable'!A$5,IF($I$4="Parcours complet",'Parcours complet'!A$5,"")))))))))))))))))))),"")</x:f>
        <x:v>Identifiant</x:v>
      </x:c>
      <x:c r="B8" s="13" t="str">
        <x:f>IFERROR(IF($I$6&gt;0,IF($I$4="Les six voies",INDEX('Les six voies'!$A$6:$K$11,$I$6,1),IF($I$4="Missions des six voies",INDEX('Missions des six voies'!$A$6:$M$221,$I$6,1),IF($I$4="Campagne commune",INDEX('Campagne commune'!$A$6:$K$65,$I$6,1),IF($I$4="Socle du jeu",INDEX('Socle du jeu'!$A$6:$G$53,$I$6,1),IF($I$4="Rangs et fonctions",INDEX('Rangs et fonctions'!$A$6:$H$21,$I$6,1),IF($I$4="Interactions des voies",INDEX('Interactions des voies'!$A$6:$I$65,$I$6,1),IF($I$4="Fins des six voies",INDEX('Fins des six voies'!$A$6:$J$23,$I$6,1),IF($I$4="Contrats des clans",INDEX('Contrats des clans'!$A$6:$L$41,$I$6,1),IF($I$4="Règles du Warp",INDEX('Règles du Warp'!$A$6:$G$29,$I$6,1),IF($I$4="Époques du Warp",INDEX('Époques du Warp'!$A$6:$I$17,$I$6,1),IF($I$4="Missions du Warp",INDEX('Missions du Warp'!$A$6:$K$41,$I$6,1),IF($I$4="Chroniques cinéma",INDEX('Chroniques cinéma'!$A$6:$N$14,$I$6,1),IF($I$4="Justice et Enforcers",INDEX('Justice et Enforcers'!$A$6:$H$29,$I$6,1),IF($I$4="THE PIT",INDEX('THE PIT'!$A$6:$G$23,$I$6,1),IF($I$4="Mausolée et DLC",INDEX('Mausolée et DLC'!$A$6:$G$21,$I$6,1),IF($I$4="V5 Transitions des voies",INDEX('V5 Transitions des voies'!$A$6:$K$41,$I$6,1),IF($I$4="V5 Arcs historiques",INDEX('V5 Arcs historiques'!$A$6:$J$17,$I$6,1),IF($I$4="V5 Scènes historiques",INDEX('V5 Scènes historiques'!$A$6:$L$41,$I$6,1),IF($I$4="V5 Prologue jouable",INDEX('V5 Prologue jouable'!$A$6:$M$17,$I$6,1),IF($I$4="Parcours complet",INDEX('Parcours complet'!$A$6:$I$29,$I$6,1),"")))))))))))))))))))),""),"")</x:f>
        <x:v>O6</x:v>
      </x:c>
      <x:c r="C8" s="2"/>
      <x:c r="D8" s="2"/>
      <x:c r="E8" s="2"/>
      <x:c r="F8" s="2"/>
      <x:c r="G8" s="2"/>
      <x:c r="H8" s="2"/>
      <x:c r="I8" s="2"/>
    </x:row>
    <x:row r="9" ht="34" customHeight="1">
      <x:c r="A9" s="14" t="str">
        <x:f>IF($I$6&gt;0,IF($I$4="Les six voies",'Les six voies'!B$5,IF($I$4="Missions des six voies",'Missions des six voies'!B$5,IF($I$4="Campagne commune",'Campagne commune'!B$5,IF($I$4="Socle du jeu",'Socle du jeu'!B$5,IF($I$4="Rangs et fonctions",'Rangs et fonctions'!B$5,IF($I$4="Interactions des voies",'Interactions des voies'!B$5,IF($I$4="Fins des six voies",'Fins des six voies'!B$5,IF($I$4="Contrats des clans",'Contrats des clans'!B$5,IF($I$4="Règles du Warp",'Règles du Warp'!B$5,IF($I$4="Époques du Warp",'Époques du Warp'!B$5,IF($I$4="Missions du Warp",'Missions du Warp'!B$5,IF($I$4="Chroniques cinéma",'Chroniques cinéma'!B$5,IF($I$4="Justice et Enforcers",'Justice et Enforcers'!B$5,IF($I$4="THE PIT",'THE PIT'!B$5,IF($I$4="Mausolée et DLC",'Mausolée et DLC'!B$5,IF($I$4="V5 Transitions des voies",'V5 Transitions des voies'!B$5,IF($I$4="V5 Arcs historiques",'V5 Arcs historiques'!B$5,IF($I$4="V5 Scènes historiques",'V5 Scènes historiques'!B$5,IF($I$4="V5 Prologue jouable",'V5 Prologue jouable'!B$5,IF($I$4="Parcours complet",'Parcours complet'!B$5,"")))))))))))))))))))),"")</x:f>
        <x:v>Titre</x:v>
      </x:c>
      <x:c r="B9" s="14" t="str">
        <x:f>IFERROR(IF($I$6&gt;0,IF($I$4="Les six voies",INDEX('Les six voies'!$A$6:$K$11,$I$6,2),IF($I$4="Missions des six voies",INDEX('Missions des six voies'!$A$6:$M$221,$I$6,2),IF($I$4="Campagne commune",INDEX('Campagne commune'!$A$6:$K$65,$I$6,2),IF($I$4="Socle du jeu",INDEX('Socle du jeu'!$A$6:$G$53,$I$6,2),IF($I$4="Rangs et fonctions",INDEX('Rangs et fonctions'!$A$6:$H$21,$I$6,2),IF($I$4="Interactions des voies",INDEX('Interactions des voies'!$A$6:$I$65,$I$6,2),IF($I$4="Fins des six voies",INDEX('Fins des six voies'!$A$6:$J$23,$I$6,2),IF($I$4="Contrats des clans",INDEX('Contrats des clans'!$A$6:$L$41,$I$6,2),IF($I$4="Règles du Warp",INDEX('Règles du Warp'!$A$6:$G$29,$I$6,2),IF($I$4="Époques du Warp",INDEX('Époques du Warp'!$A$6:$I$17,$I$6,2),IF($I$4="Missions du Warp",INDEX('Missions du Warp'!$A$6:$K$41,$I$6,2),IF($I$4="Chroniques cinéma",INDEX('Chroniques cinéma'!$A$6:$N$14,$I$6,2),IF($I$4="Justice et Enforcers",INDEX('Justice et Enforcers'!$A$6:$H$29,$I$6,2),IF($I$4="THE PIT",INDEX('THE PIT'!$A$6:$G$23,$I$6,2),IF($I$4="Mausolée et DLC",INDEX('Mausolée et DLC'!$A$6:$G$21,$I$6,2),IF($I$4="V5 Transitions des voies",INDEX('V5 Transitions des voies'!$A$6:$K$41,$I$6,2),IF($I$4="V5 Arcs historiques",INDEX('V5 Arcs historiques'!$A$6:$J$17,$I$6,2),IF($I$4="V5 Scènes historiques",INDEX('V5 Scènes historiques'!$A$6:$L$41,$I$6,2),IF($I$4="V5 Prologue jouable",INDEX('V5 Prologue jouable'!$A$6:$M$17,$I$6,2),IF($I$4="Parcours complet",INDEX('Parcours complet'!$A$6:$I$29,$I$6,2),"")))))))))))))))))))),""),"")</x:f>
        <x:v>La Longue Chasse</x:v>
      </x:c>
      <x:c r="C9" s="2"/>
      <x:c r="D9" s="2"/>
      <x:c r="E9" s="2"/>
      <x:c r="F9" s="2"/>
      <x:c r="G9" s="2"/>
      <x:c r="H9" s="2"/>
      <x:c r="I9" s="2"/>
    </x:row>
    <x:row r="10" ht="42" customHeight="1">
      <x:c r="A10" s="13" t="str">
        <x:f>IF($I$6&gt;0,IF($I$4="Les six voies",'Les six voies'!C$5,IF($I$4="Missions des six voies",'Missions des six voies'!C$5,IF($I$4="Campagne commune",'Campagne commune'!C$5,IF($I$4="Socle du jeu",'Socle du jeu'!C$5,IF($I$4="Rangs et fonctions",'Rangs et fonctions'!C$5,IF($I$4="Interactions des voies",'Interactions des voies'!C$5,IF($I$4="Fins des six voies",'Fins des six voies'!C$5,IF($I$4="Contrats des clans",'Contrats des clans'!C$5,IF($I$4="Règles du Warp",'Règles du Warp'!C$5,IF($I$4="Époques du Warp",'Époques du Warp'!C$5,IF($I$4="Missions du Warp",'Missions du Warp'!C$5,IF($I$4="Chroniques cinéma",'Chroniques cinéma'!C$5,IF($I$4="Justice et Enforcers",'Justice et Enforcers'!C$5,IF($I$4="THE PIT",'THE PIT'!C$5,IF($I$4="Mausolée et DLC",'Mausolée et DLC'!C$5,IF($I$4="V5 Transitions des voies",'V5 Transitions des voies'!C$5,IF($I$4="V5 Arcs historiques",'V5 Arcs historiques'!C$5,IF($I$4="V5 Scènes historiques",'V5 Scènes historiques'!C$5,IF($I$4="V5 Prologue jouable",'V5 Prologue jouable'!C$5,IF($I$4="Parcours complet",'Parcours complet'!C$5,"")))))))))))))))))))),"")</x:f>
        <x:v>Promesse</x:v>
      </x:c>
      <x:c r="B10" s="13" t="str">
        <x:f>IFERROR(IF($I$6&gt;0,IF($I$4="Les six voies",INDEX('Les six voies'!$A$6:$K$11,$I$6,3),IF($I$4="Missions des six voies",INDEX('Missions des six voies'!$A$6:$M$221,$I$6,3),IF($I$4="Campagne commune",INDEX('Campagne commune'!$A$6:$K$65,$I$6,3),IF($I$4="Socle du jeu",INDEX('Socle du jeu'!$A$6:$G$53,$I$6,3),IF($I$4="Rangs et fonctions",INDEX('Rangs et fonctions'!$A$6:$H$21,$I$6,3),IF($I$4="Interactions des voies",INDEX('Interactions des voies'!$A$6:$I$65,$I$6,3),IF($I$4="Fins des six voies",INDEX('Fins des six voies'!$A$6:$J$23,$I$6,3),IF($I$4="Contrats des clans",INDEX('Contrats des clans'!$A$6:$L$41,$I$6,3),IF($I$4="Règles du Warp",INDEX('Règles du Warp'!$A$6:$G$29,$I$6,3),IF($I$4="Époques du Warp",INDEX('Époques du Warp'!$A$6:$I$17,$I$6,3),IF($I$4="Missions du Warp",INDEX('Missions du Warp'!$A$6:$K$41,$I$6,3),IF($I$4="Chroniques cinéma",INDEX('Chroniques cinéma'!$A$6:$N$14,$I$6,3),IF($I$4="Justice et Enforcers",INDEX('Justice et Enforcers'!$A$6:$H$29,$I$6,3),IF($I$4="THE PIT",INDEX('THE PIT'!$A$6:$G$23,$I$6,3),IF($I$4="Mausolée et DLC",INDEX('Mausolée et DLC'!$A$6:$G$21,$I$6,3),IF($I$4="V5 Transitions des voies",INDEX('V5 Transitions des voies'!$A$6:$K$41,$I$6,3),IF($I$4="V5 Arcs historiques",INDEX('V5 Arcs historiques'!$A$6:$J$17,$I$6,3),IF($I$4="V5 Scènes historiques",INDEX('V5 Scènes historiques'!$A$6:$L$41,$I$6,3),IF($I$4="V5 Prologue jouable",INDEX('V5 Prologue jouable'!$A$6:$M$17,$I$6,3),IF($I$4="Parcours complet",INDEX('Parcours complet'!$A$6:$I$29,$I$6,3),"")))))))))))))))))))),""),"")</x:f>
        <x:v>De la cohorte à la transmission</x:v>
      </x:c>
      <x:c r="C10" s="2"/>
      <x:c r="D10" s="2"/>
      <x:c r="E10" s="2"/>
      <x:c r="F10" s="2"/>
      <x:c r="G10" s="2"/>
      <x:c r="H10" s="2"/>
      <x:c r="I10" s="2"/>
    </x:row>
    <x:row r="11" ht="42" customHeight="1">
      <x:c r="A11" s="14" t="str">
        <x:f>IF($I$6&gt;0,IF($I$4="Les six voies",'Les six voies'!D$5,IF($I$4="Missions des six voies",'Missions des six voies'!D$5,IF($I$4="Campagne commune",'Campagne commune'!D$5,IF($I$4="Socle du jeu",'Socle du jeu'!D$5,IF($I$4="Rangs et fonctions",'Rangs et fonctions'!D$5,IF($I$4="Interactions des voies",'Interactions des voies'!D$5,IF($I$4="Fins des six voies",'Fins des six voies'!D$5,IF($I$4="Contrats des clans",'Contrats des clans'!D$5,IF($I$4="Règles du Warp",'Règles du Warp'!D$5,IF($I$4="Époques du Warp",'Époques du Warp'!D$5,IF($I$4="Missions du Warp",'Missions du Warp'!D$5,IF($I$4="Chroniques cinéma",'Chroniques cinéma'!D$5,IF($I$4="Justice et Enforcers",'Justice et Enforcers'!D$5,IF($I$4="THE PIT",'THE PIT'!D$5,IF($I$4="Mausolée et DLC",'Mausolée et DLC'!D$5,IF($I$4="V5 Transitions des voies",'V5 Transitions des voies'!D$5,IF($I$4="V5 Arcs historiques",'V5 Arcs historiques'!D$5,IF($I$4="V5 Scènes historiques",'V5 Scènes historiques'!D$5,IF($I$4="V5 Prologue jouable",'V5 Prologue jouable'!D$5,IF($I$4="Parcours complet",'Parcours complet'!D$5,"")))))))))))))))))))),"")</x:f>
        <x:v>Histoire</x:v>
      </x:c>
      <x:c r="B11" s="14" t="str">
        <x:f>IFERROR(IF($I$6&gt;0,IF($I$4="Les six voies",INDEX('Les six voies'!$A$6:$K$11,$I$6,4),IF($I$4="Missions des six voies",INDEX('Missions des six voies'!$A$6:$M$221,$I$6,4),IF($I$4="Campagne commune",INDEX('Campagne commune'!$A$6:$K$65,$I$6,4),IF($I$4="Socle du jeu",INDEX('Socle du jeu'!$A$6:$G$53,$I$6,4),IF($I$4="Rangs et fonctions",INDEX('Rangs et fonctions'!$A$6:$H$21,$I$6,4),IF($I$4="Interactions des voies",INDEX('Interactions des voies'!$A$6:$I$65,$I$6,4),IF($I$4="Fins des six voies",INDEX('Fins des six voies'!$A$6:$J$23,$I$6,4),IF($I$4="Contrats des clans",INDEX('Contrats des clans'!$A$6:$L$41,$I$6,4),IF($I$4="Règles du Warp",INDEX('Règles du Warp'!$A$6:$G$29,$I$6,4),IF($I$4="Époques du Warp",INDEX('Époques du Warp'!$A$6:$I$17,$I$6,4),IF($I$4="Missions du Warp",INDEX('Missions du Warp'!$A$6:$K$41,$I$6,4),IF($I$4="Chroniques cinéma",INDEX('Chroniques cinéma'!$A$6:$N$14,$I$6,4),IF($I$4="Justice et Enforcers",INDEX('Justice et Enforcers'!$A$6:$H$29,$I$6,4),IF($I$4="THE PIT",INDEX('THE PIT'!$A$6:$G$23,$I$6,4),IF($I$4="Mausolée et DLC",INDEX('Mausolée et DLC'!$A$6:$G$21,$I$6,4),IF($I$4="V5 Transitions des voies",INDEX('V5 Transitions des voies'!$A$6:$K$41,$I$6,4),IF($I$4="V5 Arcs historiques",INDEX('V5 Arcs historiques'!$A$6:$J$17,$I$6,4),IF($I$4="V5 Scènes historiques",INDEX('V5 Scènes historiques'!$A$6:$L$41,$I$6,4),IF($I$4="V5 Prologue jouable",INDEX('V5 Prologue jouable'!$A$6:$M$17,$I$6,4),IF($I$4="Parcours complet",INDEX('Parcours complet'!$A$6:$I$29,$I$6,4),"")))))))))))))))))))),""),"")</x:f>
        <x:v>Histoire originale de l’utilisateur : enfance, formation dans une cohorte, rivalité, maîtrise des chasses et transmission. Les cinq autres voies sont des alternatives de départ.</x:v>
      </x:c>
      <x:c r="C11" s="2"/>
      <x:c r="D11" s="2"/>
      <x:c r="E11" s="2"/>
      <x:c r="F11" s="2"/>
      <x:c r="G11" s="2"/>
      <x:c r="H11" s="2"/>
      <x:c r="I11" s="2"/>
    </x:row>
    <x:row r="12" ht="57" customHeight="1">
      <x:c r="A12" s="13" t="str">
        <x:f>IF($I$6&gt;0,IF($I$4="Les six voies",'Les six voies'!E$5,IF($I$4="Missions des six voies",'Missions des six voies'!E$5,IF($I$4="Campagne commune",'Campagne commune'!E$5,IF($I$4="Socle du jeu",'Socle du jeu'!E$5,IF($I$4="Rangs et fonctions",'Rangs et fonctions'!E$5,IF($I$4="Interactions des voies",'Interactions des voies'!E$5,IF($I$4="Fins des six voies",'Fins des six voies'!E$5,IF($I$4="Contrats des clans",'Contrats des clans'!E$5,IF($I$4="Règles du Warp",'Règles du Warp'!E$5,IF($I$4="Époques du Warp",'Époques du Warp'!E$5,IF($I$4="Missions du Warp",'Missions du Warp'!E$5,IF($I$4="Chroniques cinéma",'Chroniques cinéma'!E$5,IF($I$4="Justice et Enforcers",'Justice et Enforcers'!E$5,IF($I$4="THE PIT",'THE PIT'!E$5,IF($I$4="Mausolée et DLC",'Mausolée et DLC'!E$5,IF($I$4="V5 Transitions des voies",'V5 Transitions des voies'!E$5,IF($I$4="V5 Arcs historiques",'V5 Arcs historiques'!E$5,IF($I$4="V5 Scènes historiques",'V5 Scènes historiques'!E$5,IF($I$4="V5 Prologue jouable",'V5 Prologue jouable'!E$5,IF($I$4="Parcours complet",'Parcours complet'!E$5,"")))))))))))))))))))),"")</x:f>
        <x:v>Personnages</x:v>
      </x:c>
      <x:c r="B12" s="13" t="str">
        <x:f>IFERROR(IF($I$6&gt;0,IF($I$4="Les six voies",INDEX('Les six voies'!$A$6:$K$11,$I$6,5),IF($I$4="Missions des six voies",INDEX('Missions des six voies'!$A$6:$M$221,$I$6,5),IF($I$4="Campagne commune",INDEX('Campagne commune'!$A$6:$K$65,$I$6,5),IF($I$4="Socle du jeu",INDEX('Socle du jeu'!$A$6:$G$53,$I$6,5),IF($I$4="Rangs et fonctions",INDEX('Rangs et fonctions'!$A$6:$H$21,$I$6,5),IF($I$4="Interactions des voies",INDEX('Interactions des voies'!$A$6:$I$65,$I$6,5),IF($I$4="Fins des six voies",INDEX('Fins des six voies'!$A$6:$J$23,$I$6,5),IF($I$4="Contrats des clans",INDEX('Contrats des clans'!$A$6:$L$41,$I$6,5),IF($I$4="Règles du Warp",INDEX('Règles du Warp'!$A$6:$G$29,$I$6,5),IF($I$4="Époques du Warp",INDEX('Époques du Warp'!$A$6:$I$17,$I$6,5),IF($I$4="Missions du Warp",INDEX('Missions du Warp'!$A$6:$K$41,$I$6,5),IF($I$4="Chroniques cinéma",INDEX('Chroniques cinéma'!$A$6:$N$14,$I$6,5),IF($I$4="Justice et Enforcers",INDEX('Justice et Enforcers'!$A$6:$H$29,$I$6,5),IF($I$4="THE PIT",INDEX('THE PIT'!$A$6:$G$23,$I$6,5),IF($I$4="Mausolée et DLC",INDEX('Mausolée et DLC'!$A$6:$G$21,$I$6,5),IF($I$4="V5 Transitions des voies",INDEX('V5 Transitions des voies'!$A$6:$K$41,$I$6,5),IF($I$4="V5 Arcs historiques",INDEX('V5 Arcs historiques'!$A$6:$J$17,$I$6,5),IF($I$4="V5 Scènes historiques",INDEX('V5 Scènes historiques'!$A$6:$L$41,$I$6,5),IF($I$4="V5 Prologue jouable",INDEX('V5 Prologue jouable'!$A$6:$M$17,$I$6,5),IF($I$4="Parcours complet",INDEX('Parcours complet'!$A$6:$I$29,$I$6,5),"")))))))))))))))))))),""),"")</x:f>
        <x:v>Saar, instructeur de la cohorte ; Harek, rival qui progresse aussi ; Yena et Tov, partenaires dont les styles changent.</x:v>
      </x:c>
      <x:c r="C12" s="2"/>
      <x:c r="D12" s="2"/>
      <x:c r="E12" s="2"/>
      <x:c r="F12" s="2"/>
      <x:c r="G12" s="2"/>
      <x:c r="H12" s="2"/>
      <x:c r="I12" s="2"/>
    </x:row>
    <x:row r="13" ht="72" customHeight="1">
      <x:c r="A13" s="14" t="str">
        <x:f>IF($I$6&gt;0,IF($I$4="Les six voies",'Les six voies'!F$5,IF($I$4="Missions des six voies",'Missions des six voies'!F$5,IF($I$4="Campagne commune",'Campagne commune'!F$5,IF($I$4="Socle du jeu",'Socle du jeu'!F$5,IF($I$4="Rangs et fonctions",'Rangs et fonctions'!F$5,IF($I$4="Interactions des voies",'Interactions des voies'!F$5,IF($I$4="Fins des six voies",'Fins des six voies'!F$5,IF($I$4="Contrats des clans",'Contrats des clans'!F$5,IF($I$4="Règles du Warp",'Règles du Warp'!F$5,IF($I$4="Époques du Warp",'Époques du Warp'!F$5,IF($I$4="Missions du Warp",'Missions du Warp'!F$5,IF($I$4="Chroniques cinéma",'Chroniques cinéma'!F$5,IF($I$4="Justice et Enforcers",'Justice et Enforcers'!F$5,IF($I$4="THE PIT",'THE PIT'!F$5,IF($I$4="Mausolée et DLC",'Mausolée et DLC'!F$5,IF($I$4="V5 Transitions des voies",'V5 Transitions des voies'!F$5,IF($I$4="V5 Arcs historiques",'V5 Arcs historiques'!F$5,IF($I$4="V5 Scènes historiques",'V5 Scènes historiques'!F$5,IF($I$4="V5 Prologue jouable",'V5 Prologue jouable'!F$5,IF($I$4="Parcours complet",'Parcours complet'!F$5,"")))))))))))))))))))),"")</x:f>
        <x:v>Style de jeu</x:v>
      </x:c>
      <x:c r="B13" s="14" t="str">
        <x:f>IFERROR(IF($I$6&gt;0,IF($I$4="Les six voies",INDEX('Les six voies'!$A$6:$K$11,$I$6,6),IF($I$4="Missions des six voies",INDEX('Missions des six voies'!$A$6:$M$221,$I$6,6),IF($I$4="Campagne commune",INDEX('Campagne commune'!$A$6:$K$65,$I$6,6),IF($I$4="Socle du jeu",INDEX('Socle du jeu'!$A$6:$G$53,$I$6,6),IF($I$4="Rangs et fonctions",INDEX('Rangs et fonctions'!$A$6:$H$21,$I$6,6),IF($I$4="Interactions des voies",INDEX('Interactions des voies'!$A$6:$I$65,$I$6,6),IF($I$4="Fins des six voies",INDEX('Fins des six voies'!$A$6:$J$23,$I$6,6),IF($I$4="Contrats des clans",INDEX('Contrats des clans'!$A$6:$L$41,$I$6,6),IF($I$4="Règles du Warp",INDEX('Règles du Warp'!$A$6:$G$29,$I$6,6),IF($I$4="Époques du Warp",INDEX('Époques du Warp'!$A$6:$I$17,$I$6,6),IF($I$4="Missions du Warp",INDEX('Missions du Warp'!$A$6:$K$41,$I$6,6),IF($I$4="Chroniques cinéma",INDEX('Chroniques cinéma'!$A$6:$N$14,$I$6,6),IF($I$4="Justice et Enforcers",INDEX('Justice et Enforcers'!$A$6:$H$29,$I$6,6),IF($I$4="THE PIT",INDEX('THE PIT'!$A$6:$G$23,$I$6,6),IF($I$4="Mausolée et DLC",INDEX('Mausolée et DLC'!$A$6:$G$21,$I$6,6),IF($I$4="V5 Transitions des voies",INDEX('V5 Transitions des voies'!$A$6:$K$41,$I$6,6),IF($I$4="V5 Arcs historiques",INDEX('V5 Arcs historiques'!$A$6:$J$17,$I$6,6),IF($I$4="V5 Scènes historiques",INDEX('V5 Scènes historiques'!$A$6:$L$41,$I$6,6),IF($I$4="V5 Prologue jouable",INDEX('V5 Prologue jouable'!$A$6:$M$17,$I$6,6),IF($I$4="Parcours complet",INDEX('Parcours complet'!$A$6:$I$29,$I$6,6),"")))))))))))))))))))),""),"")</x:f>
        <x:v>Apprendre les outils, faire des choix dans la triade, développer sa chasse personnelle puis enseigner sans effacer les élèves.</x:v>
      </x:c>
      <x:c r="C13" s="2"/>
      <x:c r="D13" s="2"/>
      <x:c r="E13" s="2"/>
      <x:c r="F13" s="2"/>
      <x:c r="G13" s="2"/>
      <x:c r="H13" s="2"/>
      <x:c r="I13" s="2"/>
    </x:row>
    <x:row r="14" ht="57" customHeight="1">
      <x:c r="A14" s="13" t="str">
        <x:f>IF($I$6&gt;0,IF($I$4="Les six voies",'Les six voies'!G$5,IF($I$4="Missions des six voies",'Missions des six voies'!G$5,IF($I$4="Campagne commune",'Campagne commune'!G$5,IF($I$4="Socle du jeu",'Socle du jeu'!G$5,IF($I$4="Rangs et fonctions",'Rangs et fonctions'!G$5,IF($I$4="Interactions des voies",'Interactions des voies'!G$5,IF($I$4="Fins des six voies",'Fins des six voies'!G$5,IF($I$4="Contrats des clans",'Contrats des clans'!G$5,IF($I$4="Règles du Warp",'Règles du Warp'!G$5,IF($I$4="Époques du Warp",'Époques du Warp'!G$5,IF($I$4="Missions du Warp",'Missions du Warp'!G$5,IF($I$4="Chroniques cinéma",'Chroniques cinéma'!G$5,IF($I$4="Justice et Enforcers",'Justice et Enforcers'!G$5,IF($I$4="THE PIT",'THE PIT'!G$5,IF($I$4="Mausolée et DLC",'Mausolée et DLC'!G$5,IF($I$4="V5 Transitions des voies",'V5 Transitions des voies'!G$5,IF($I$4="V5 Arcs historiques",'V5 Arcs historiques'!G$5,IF($I$4="V5 Scènes historiques",'V5 Scènes historiques'!G$5,IF($I$4="V5 Prologue jouable",'V5 Prologue jouable'!G$5,IF($I$4="Parcours complet",'Parcours complet'!G$5,"")))))))))))))))))))),"")</x:f>
        <x:v>Directions de fin</x:v>
      </x:c>
      <x:c r="B14" s="13" t="str">
        <x:f>IFERROR(IF($I$6&gt;0,IF($I$4="Les six voies",INDEX('Les six voies'!$A$6:$K$11,$I$6,7),IF($I$4="Missions des six voies",INDEX('Missions des six voies'!$A$6:$M$221,$I$6,7),IF($I$4="Campagne commune",INDEX('Campagne commune'!$A$6:$K$65,$I$6,7),IF($I$4="Socle du jeu",INDEX('Socle du jeu'!$A$6:$G$53,$I$6,7),IF($I$4="Rangs et fonctions",INDEX('Rangs et fonctions'!$A$6:$H$21,$I$6,7),IF($I$4="Interactions des voies",INDEX('Interactions des voies'!$A$6:$I$65,$I$6,7),IF($I$4="Fins des six voies",INDEX('Fins des six voies'!$A$6:$J$23,$I$6,7),IF($I$4="Contrats des clans",INDEX('Contrats des clans'!$A$6:$L$41,$I$6,7),IF($I$4="Règles du Warp",INDEX('Règles du Warp'!$A$6:$G$29,$I$6,7),IF($I$4="Époques du Warp",INDEX('Époques du Warp'!$A$6:$I$17,$I$6,7),IF($I$4="Missions du Warp",INDEX('Missions du Warp'!$A$6:$K$41,$I$6,7),IF($I$4="Chroniques cinéma",INDEX('Chroniques cinéma'!$A$6:$N$14,$I$6,7),IF($I$4="Justice et Enforcers",INDEX('Justice et Enforcers'!$A$6:$H$29,$I$6,7),IF($I$4="THE PIT",INDEX('THE PIT'!$A$6:$G$23,$I$6,7),IF($I$4="Mausolée et DLC",INDEX('Mausolée et DLC'!$A$6:$G$21,$I$6,7),IF($I$4="V5 Transitions des voies",INDEX('V5 Transitions des voies'!$A$6:$K$41,$I$6,7),IF($I$4="V5 Arcs historiques",INDEX('V5 Arcs historiques'!$A$6:$J$17,$I$6,7),IF($I$4="V5 Scènes historiques",INDEX('V5 Scènes historiques'!$A$6:$L$41,$I$6,7),IF($I$4="V5 Prologue jouable",INDEX('V5 Prologue jouable'!$A$6:$M$17,$I$6,7),IF($I$4="Parcours complet",INDEX('Parcours complet'!$A$6:$I$29,$I$6,7),"")))))))))))))))))))),""),"")</x:f>
        <x:v>Ouvrir une maison d’enseignement ; poursuivre la chasse avec un cercle choisi ; transmettre ses outils et devenir explorateur.</x:v>
      </x:c>
      <x:c r="C14" s="2"/>
      <x:c r="D14" s="2"/>
      <x:c r="E14" s="2"/>
      <x:c r="F14" s="2"/>
      <x:c r="G14" s="2"/>
      <x:c r="H14" s="2"/>
      <x:c r="I14" s="2"/>
    </x:row>
    <x:row r="15" ht="57" customHeight="1">
      <x:c r="A15" s="14" t="str">
        <x:f>IF($I$6&gt;0,IF($I$4="Les six voies",'Les six voies'!H$5,IF($I$4="Missions des six voies",'Missions des six voies'!H$5,IF($I$4="Campagne commune",'Campagne commune'!H$5,IF($I$4="Rangs et fonctions",'Rangs et fonctions'!H$5,IF($I$4="Interactions des voies",'Interactions des voies'!H$5,IF($I$4="Fins des six voies",'Fins des six voies'!H$5,IF($I$4="Contrats des clans",'Contrats des clans'!H$5,IF($I$4="Époques du Warp",'Époques du Warp'!H$5,IF($I$4="Missions du Warp",'Missions du Warp'!H$5,IF($I$4="Chroniques cinéma",'Chroniques cinéma'!H$5,IF($I$4="Justice et Enforcers",'Justice et Enforcers'!H$5,IF($I$4="V5 Transitions des voies",'V5 Transitions des voies'!H$5,IF($I$4="V5 Arcs historiques",'V5 Arcs historiques'!H$5,IF($I$4="V5 Scènes historiques",'V5 Scènes historiques'!H$5,IF($I$4="V5 Prologue jouable",'V5 Prologue jouable'!H$5,IF($I$4="Parcours complet",'Parcours complet'!H$5,"")))))))))))))))),"")</x:f>
        <x:v>Cohérence</x:v>
      </x:c>
      <x:c r="B15" s="14" t="str">
        <x:f>IFERROR(IF($I$6&gt;0,IF($I$4="Les six voies",INDEX('Les six voies'!$A$6:$K$11,$I$6,8),IF($I$4="Missions des six voies",INDEX('Missions des six voies'!$A$6:$M$221,$I$6,8),IF($I$4="Campagne commune",INDEX('Campagne commune'!$A$6:$K$65,$I$6,8),IF($I$4="Rangs et fonctions",INDEX('Rangs et fonctions'!$A$6:$H$21,$I$6,8),IF($I$4="Interactions des voies",INDEX('Interactions des voies'!$A$6:$I$65,$I$6,8),IF($I$4="Fins des six voies",INDEX('Fins des six voies'!$A$6:$J$23,$I$6,8),IF($I$4="Contrats des clans",INDEX('Contrats des clans'!$A$6:$L$41,$I$6,8),IF($I$4="Époques du Warp",INDEX('Époques du Warp'!$A$6:$I$17,$I$6,8),IF($I$4="Missions du Warp",INDEX('Missions du Warp'!$A$6:$K$41,$I$6,8),IF($I$4="Chroniques cinéma",INDEX('Chroniques cinéma'!$A$6:$N$14,$I$6,8),IF($I$4="Justice et Enforcers",INDEX('Justice et Enforcers'!$A$6:$H$29,$I$6,8),IF($I$4="V5 Transitions des voies",INDEX('V5 Transitions des voies'!$A$6:$K$41,$I$6,8),IF($I$4="V5 Arcs historiques",INDEX('V5 Arcs historiques'!$A$6:$J$17,$I$6,8),IF($I$4="V5 Scènes historiques",INDEX('V5 Scènes historiques'!$A$6:$L$41,$I$6,8),IF($I$4="V5 Prologue jouable",INDEX('V5 Prologue jouable'!$A$6:$M$17,$I$6,8),IF($I$4="Parcours complet",INDEX('Parcours complet'!$A$6:$I$29,$I$6,8),"")))))))))))))))),""),"")</x:f>
        <x:v>Aucun père hostile, ancêtre frauduleux ou désastre obligatoire n’est ajouté à l’histoire originale par défaut.</x:v>
      </x:c>
      <x:c r="C15" s="2"/>
      <x:c r="D15" s="2"/>
      <x:c r="E15" s="2"/>
      <x:c r="F15" s="2"/>
      <x:c r="G15" s="2"/>
      <x:c r="H15" s="2"/>
      <x:c r="I15" s="2"/>
    </x:row>
    <x:row r="16" ht="57" customHeight="1">
      <x:c r="A16" s="13" t="str">
        <x:f>IF($I$6&gt;0,IF($I$4="Les six voies",'Les six voies'!I$5,IF($I$4="Missions des six voies",'Missions des six voies'!I$5,IF($I$4="Campagne commune",'Campagne commune'!I$5,IF($I$4="Interactions des voies",'Interactions des voies'!I$5,IF($I$4="Fins des six voies",'Fins des six voies'!I$5,IF($I$4="Contrats des clans",'Contrats des clans'!I$5,IF($I$4="Époques du Warp",'Époques du Warp'!I$5,IF($I$4="Missions du Warp",'Missions du Warp'!I$5,IF($I$4="Chroniques cinéma",'Chroniques cinéma'!I$5,IF($I$4="V5 Transitions des voies",'V5 Transitions des voies'!I$5,IF($I$4="V5 Arcs historiques",'V5 Arcs historiques'!I$5,IF($I$4="V5 Scènes historiques",'V5 Scènes historiques'!I$5,IF($I$4="V5 Prologue jouable",'V5 Prologue jouable'!I$5,IF($I$4="Parcours complet",'Parcours complet'!I$5,"")))))))))))))),"")</x:f>
        <x:v>Structure</x:v>
      </x:c>
      <x:c r="B16" s="13" t="str">
        <x:f>IFERROR(IF($I$6&gt;0,IF($I$4="Les six voies",INDEX('Les six voies'!$A$6:$K$11,$I$6,9),IF($I$4="Missions des six voies",INDEX('Missions des six voies'!$A$6:$M$221,$I$6,9),IF($I$4="Campagne commune",INDEX('Campagne commune'!$A$6:$K$65,$I$6,9),IF($I$4="Interactions des voies",INDEX('Interactions des voies'!$A$6:$I$65,$I$6,9),IF($I$4="Fins des six voies",INDEX('Fins des six voies'!$A$6:$J$23,$I$6,9),IF($I$4="Contrats des clans",INDEX('Contrats des clans'!$A$6:$L$41,$I$6,9),IF($I$4="Époques du Warp",INDEX('Époques du Warp'!$A$6:$I$17,$I$6,9),IF($I$4="Missions du Warp",INDEX('Missions du Warp'!$A$6:$K$41,$I$6,9),IF($I$4="Chroniques cinéma",INDEX('Chroniques cinéma'!$A$6:$N$14,$I$6,9),IF($I$4="V5 Transitions des voies",INDEX('V5 Transitions des voies'!$A$6:$K$41,$I$6,9),IF($I$4="V5 Arcs historiques",INDEX('V5 Arcs historiques'!$A$6:$J$17,$I$6,9),IF($I$4="V5 Scènes historiques",INDEX('V5 Scènes historiques'!$A$6:$L$41,$I$6,9),IF($I$4="V5 Prologue jouable",INDEX('V5 Prologue jouable'!$A$6:$M$17,$I$6,9),IF($I$4="Parcours complet",INDEX('Parcours complet'!$A$6:$I$29,$I$6,9),"")))))))))))))),""),"")</x:f>
        <x:v>36 missions propres, six actes ; jalons de rang possédés par la campagne commune. Trois fins exclusives choisies à Elite, puis six missions de prolongement.</x:v>
      </x:c>
      <x:c r="C16" s="2"/>
      <x:c r="D16" s="2"/>
      <x:c r="E16" s="2"/>
      <x:c r="F16" s="2"/>
      <x:c r="G16" s="2"/>
      <x:c r="H16" s="2"/>
      <x:c r="I16" s="2"/>
    </x:row>
    <x:row r="17" ht="42" customHeight="1">
      <x:c r="A17" s="14" t="str">
        <x:f>IF($I$6&gt;0,IF($I$4="Les six voies",'Les six voies'!J$5,IF($I$4="Missions des six voies",'Missions des six voies'!J$5,IF($I$4="Campagne commune",'Campagne commune'!J$5,IF($I$4="Fins des six voies",'Fins des six voies'!J$5,IF($I$4="Contrats des clans",'Contrats des clans'!J$5,IF($I$4="Missions du Warp",'Missions du Warp'!J$5,IF($I$4="Chroniques cinéma",'Chroniques cinéma'!J$5,IF($I$4="V5 Transitions des voies",'V5 Transitions des voies'!J$5,IF($I$4="V5 Arcs historiques",'V5 Arcs historiques'!J$5,IF($I$4="V5 Scènes historiques",'V5 Scènes historiques'!J$5,IF($I$4="V5 Prologue jouable",'V5 Prologue jouable'!J$5,""))))))))))),"")</x:f>
        <x:v>Statut dans le lore</x:v>
      </x:c>
      <x:c r="B17" s="14" t="str">
        <x:f>IFERROR(IF($I$6&gt;0,IF($I$4="Les six voies",INDEX('Les six voies'!$A$6:$K$11,$I$6,10),IF($I$4="Missions des six voies",INDEX('Missions des six voies'!$A$6:$M$221,$I$6,10),IF($I$4="Campagne commune",INDEX('Campagne commune'!$A$6:$K$65,$I$6,10),IF($I$4="Fins des six voies",INDEX('Fins des six voies'!$A$6:$J$23,$I$6,10),IF($I$4="Contrats des clans",INDEX('Contrats des clans'!$A$6:$L$41,$I$6,10),IF($I$4="Missions du Warp",INDEX('Missions du Warp'!$A$6:$K$41,$I$6,10),IF($I$4="Chroniques cinéma",INDEX('Chroniques cinéma'!$A$6:$N$14,$I$6,10),IF($I$4="V5 Transitions des voies",INDEX('V5 Transitions des voies'!$A$6:$K$41,$I$6,10),IF($I$4="V5 Arcs historiques",INDEX('V5 Arcs historiques'!$A$6:$J$17,$I$6,10),IF($I$4="V5 Scènes historiques",INDEX('V5 Scènes historiques'!$A$6:$L$41,$I$6,10),IF($I$4="V5 Prologue jouable",INDEX('V5 Prologue jouable'!$A$6:$M$17,$I$6,10),""))))))))))),""),"")</x:f>
        <x:v>Création du projet</x:v>
      </x:c>
      <x:c r="C17" s="2"/>
      <x:c r="D17" s="2"/>
      <x:c r="E17" s="2"/>
      <x:c r="F17" s="2"/>
      <x:c r="G17" s="2"/>
      <x:c r="H17" s="2"/>
      <x:c r="I17" s="2"/>
    </x:row>
    <x:row r="18" ht="72" customHeight="1">
      <x:c r="A18" s="13" t="str">
        <x:f>IF($I$6&gt;0,IF($I$4="Les six voies",'Les six voies'!K$5,IF($I$4="Missions des six voies",'Missions des six voies'!K$5,IF($I$4="Campagne commune",'Campagne commune'!K$5,IF($I$4="Contrats des clans",'Contrats des clans'!K$5,IF($I$4="Missions du Warp",'Missions du Warp'!K$5,IF($I$4="Chroniques cinéma",'Chroniques cinéma'!K$5,IF($I$4="V5 Transitions des voies",'V5 Transitions des voies'!K$5,IF($I$4="V5 Scènes historiques",'V5 Scènes historiques'!K$5,IF($I$4="V5 Prologue jouable",'V5 Prologue jouable'!K$5,""))))))))),"")</x:f>
        <x:v>Provenance</x:v>
      </x:c>
      <x:c r="B18" s="13" t="str">
        <x:f>IFERROR(IF($I$6&gt;0,IF($I$4="Les six voies",INDEX('Les six voies'!$A$6:$K$11,$I$6,11),IF($I$4="Missions des six voies",INDEX('Missions des six voies'!$A$6:$M$221,$I$6,11),IF($I$4="Campagne commune",INDEX('Campagne commune'!$A$6:$K$65,$I$6,11),IF($I$4="Contrats des clans",INDEX('Contrats des clans'!$A$6:$L$41,$I$6,11),IF($I$4="Missions du Warp",INDEX('Missions du Warp'!$A$6:$K$41,$I$6,11),IF($I$4="Chroniques cinéma",INDEX('Chroniques cinéma'!$A$6:$N$14,$I$6,11),IF($I$4="V5 Transitions des voies",INDEX('V5 Transitions des voies'!$A$6:$K$41,$I$6,11),IF($I$4="V5 Scènes historiques",INDEX('V5 Scènes historiques'!$A$6:$L$41,$I$6,11),IF($I$4="V5 Prologue jouable",INDEX('V5 Prologue jouable'!$A$6:$M$17,$I$6,11),""))))))))),""),"")</x:f>
        <x:v>Reconstitution documentée V4 — nouvelle rédaction V5</x:v>
      </x:c>
      <x:c r="C18" s="2"/>
      <x:c r="D18" s="2"/>
      <x:c r="E18" s="2"/>
      <x:c r="F18" s="2"/>
      <x:c r="G18" s="2"/>
      <x:c r="H18" s="2"/>
      <x:c r="I18" s="2"/>
    </x:row>
    <x:row r="19" ht="42" customHeight="1">
      <x:c r="A19" s="14" t="str">
        <x:f>IF($I$6&gt;0,IF($I$4="Missions des six voies",'Missions des six voies'!L$5,IF($I$4="Contrats des clans",'Contrats des clans'!L$5,IF($I$4="Chroniques cinéma",'Chroniques cinéma'!L$5,IF($I$4="V5 Scènes historiques",'V5 Scènes historiques'!L$5,IF($I$4="V5 Prologue jouable",'V5 Prologue jouable'!L$5,""))))),"")</x:f>
      </x:c>
      <x:c r="B19" s="14" t="str">
        <x:f>IFERROR(IF($I$6&gt;0,IF($I$4="Missions des six voies",INDEX('Missions des six voies'!$A$6:$M$221,$I$6,12),IF($I$4="Contrats des clans",INDEX('Contrats des clans'!$A$6:$L$41,$I$6,12),IF($I$4="Chroniques cinéma",TEXT(INDEX('Chroniques cinéma'!$A$6:$N$14,$I$6,12),"dd/mm/yyyy"),IF($I$4="V5 Scènes historiques",INDEX('V5 Scènes historiques'!$A$6:$L$41,$I$6,12),IF($I$4="V5 Prologue jouable",INDEX('V5 Prologue jouable'!$A$6:$M$17,$I$6,12),""))))),""),"")</x:f>
      </x:c>
      <x:c r="C19" s="2"/>
      <x:c r="D19" s="2"/>
      <x:c r="E19" s="2"/>
      <x:c r="F19" s="2"/>
      <x:c r="G19" s="2"/>
      <x:c r="H19" s="2"/>
      <x:c r="I19" s="2"/>
    </x:row>
    <x:row r="20" ht="34" customHeight="1">
      <x:c r="A20" s="13" t="str">
        <x:f>IF($I$6&gt;0,IF($I$4="Missions des six voies",'Missions des six voies'!M$5,IF($I$4="Chroniques cinéma",'Chroniques cinéma'!M$5,IF($I$4="V5 Prologue jouable",'V5 Prologue jouable'!M$5,""))),"")</x:f>
      </x:c>
      <x:c r="B20" s="13" t="str">
        <x:f>IFERROR(IF($I$6&gt;0,IF($I$4="Missions des six voies",INDEX('Missions des six voies'!$A$6:$M$221,$I$6,13),IF($I$4="Chroniques cinéma",INDEX('Chroniques cinéma'!$A$6:$N$14,$I$6,13),IF($I$4="V5 Prologue jouable",INDEX('V5 Prologue jouable'!$A$6:$M$17,$I$6,13),""))),""),"")</x:f>
      </x:c>
      <x:c r="C20" s="2"/>
      <x:c r="D20" s="2"/>
      <x:c r="E20" s="2"/>
      <x:c r="F20" s="2"/>
      <x:c r="G20" s="2"/>
      <x:c r="H20" s="2"/>
      <x:c r="I20" s="2"/>
    </x:row>
    <x:row r="21" ht="34" customHeight="1">
      <x:c r="A21" s="14" t="str">
        <x:f>IF($I$6&gt;0,IF($I$4="Chroniques cinéma",'Chroniques cinéma'!N$5,""),"")</x:f>
      </x:c>
      <x:c r="B21" s="14" t="str">
        <x:f>IFERROR(IF($I$6&gt;0,IF($I$4="Chroniques cinéma",INDEX('Chroniques cinéma'!$A$6:$N$14,$I$6,14),""),""),"")</x:f>
      </x:c>
      <x:c r="C21" s="2"/>
      <x:c r="D21" s="2"/>
      <x:c r="E21" s="2"/>
      <x:c r="F21" s="2"/>
      <x:c r="G21" s="2"/>
      <x:c r="H21" s="2"/>
      <x:c r="I21" s="2"/>
    </x:row>
    <x:row r="22">
      <x:c r="A22" s="2"/>
      <x:c r="B22" s="2"/>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V5'!$A$6:$A$724</x:formula1>
    </x:dataValidation>
  </x:dataValidations>
  <x:pageMargins left="0.7" right="0.7" top="0.75" bottom="0.75" header="0.3" footer="0.3"/>
</x:worksheet>
</file>

<file path=xl/worksheets/sheet5.xml><?xml version="1.0" encoding="utf-8"?>
<x:worksheet xmlns:x="http://schemas.openxmlformats.org/spreadsheetml/2006/main">
  <x:sheetPr>
    <x:tabColor rgb="FF3F5D79"/>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Mondes</x:v>
      </x:c>
      <x:c r="B2" s="3"/>
    </x:row>
    <x:row r="3">
      <x:c r="A3" s="4"/>
      <x:c r="B3" s="4"/>
    </x:row>
    <x:row r="4">
      <x:c r="A4" s="2" t="str">
        <x:v>Identifiant à choisir</x:v>
      </x:c>
      <x:c r="B4" s="76" t="str">
        <x:v>PLAN01</x:v>
      </x:c>
      <x:c r="C4" s="2"/>
      <x:c r="D4" s="2"/>
      <x:c r="E4" s="2"/>
      <x:c r="F4" s="2"/>
      <x:c r="G4" s="2"/>
      <x:c r="H4" s="78" t="str">
        <x:v>Onglet source</x:v>
      </x:c>
      <x:c r="I4" s="78" t="str">
        <x:f>IFERROR(INDEX('Index V5'!$D$6:$D$3621,MATCH($B$4,'Index V5'!$A$6:$A$3621,0)),"")</x:f>
        <x:v>Atlas des mondes</x:v>
      </x:c>
    </x:row>
    <x:row r="5" ht="48" customHeight="1">
      <x:c r="A5" s="13" t="str">
        <x:v>Titre</x:v>
      </x:c>
      <x:c r="B5" s="13" t="str">
        <x:f>IFERROR(INDEX('Index V5'!$B$6:$B$3621,MATCH($B$4,'Index V5'!$A$6:$A$3621,0)),"Choisir un identifiant de cet ensemble")</x:f>
        <x:v>Homeworld</x:v>
      </x:c>
      <x:c r="C5" s="2"/>
      <x:c r="D5" s="2"/>
      <x:c r="E5" s="2"/>
      <x:c r="F5" s="2"/>
      <x:c r="G5" s="2"/>
      <x:c r="H5" s="78" t="str">
        <x:v>Champs</x:v>
      </x:c>
      <x:c r="I5" s="78" t="n">
        <x:f>IFERROR(INDEX('Index V5'!$G$6:$G$3621,MATCH($B$4,'Index V5'!$A$6:$A$3621,0)),0)</x:f>
        <x:v>13</x:v>
      </x:c>
    </x:row>
    <x:row r="6">
      <x:c r="A6" s="2"/>
      <x:c r="B6" s="2"/>
      <x:c r="C6" s="2"/>
      <x:c r="D6" s="2"/>
      <x:c r="E6" s="2"/>
      <x:c r="F6" s="2"/>
      <x:c r="G6" s="2"/>
      <x:c r="H6" s="78" t="str">
        <x:v>Ligne de données</x:v>
      </x:c>
      <x:c r="I6" s="78" t="n">
        <x:f>IFERROR(IF($I$4="Régions du Homeworld",MATCH($B$4,'Régions du Homeworld'!$A$6:$A$15,0),IF($I$4="Identités des clans",MATCH($B$4,'Identités des clans'!$A$6:$A$20,0),IF($I$4="Les vingt communautés",MATCH($B$4,'Les vingt communautés'!$A$6:$A$25,0),IF($I$4="Lieux de la cité",MATCH($B$4,'Lieux de la cité'!$A$6:$A$41,0),IF($I$4="Métiers et PNJ",MATCH($B$4,'Métiers et PNJ'!$A$6:$A$25,0),IF($I$4="Vie et culture",MATCH($B$4,'Vie et culture'!$A$6:$A$53,0),IF($I$4="Cent gardes de clans",MATCH($B$4,'Cent gardes de clans'!$A$6:$A$105,0),IF($I$4="Atlas des mondes",MATCH($B$4,'Atlas des mondes'!$A$6:$A$29,0),IF($I$4="Les dix bases spatiales",MATCH($B$4,'Les dix bases spatiales'!$A$6:$A$15,0),IF($I$4="Soixante salles des bases",MATCH($B$4,'Soixante salles des bases'!$A$6:$A$65,0),IF($I$4="Vaisseau personnel",MATCH($B$4,'Vaisseau personnel'!$A$6:$A$21,0),IF($I$4="Catalogue des vaisseaux",MATCH($B$4,'Catalogue des vaisseaux'!$A$6:$A$59,0),IF($I$4="Incidents des routes",MATCH($B$4,'Incidents des routes'!$A$6:$A$41,0),IF($I$4="Faune et adversaires",MATCH($B$4,'Faune et adversaires'!$A$6:$A$41,0),IF($I$4="Véhicules et montures",MATCH($B$4,'Véhicules et montures'!$A$6:$A$55,0),IF($I$4="Lien des montures",MATCH($B$4,'Lien des montures'!$A$6:$A$21,0),IF($I$4="Game Preserve",MATCH($B$4,'Game Preserve'!$A$6:$A$15,0),IF($I$4="Cent combattants humains",MATCH($B$4,'Cent combattants humains'!$A$6:$A$105,0),IF($I$4="Armes et outils",MATCH($B$4,'Armes et outils'!$A$6:$A$37,0),IF($I$4="Xeno Prime",MATCH($B$4,'Xeno Prime'!$A$6:$A$17,0),IF($I$4="Direction musicale",MATCH($B$4,'Direction musicale'!$A$6:$A$105,0),IF($I$4="V5 Arcs des bases spatiales",MATCH($B$4,'V5 Arcs des bases spatiales'!$A$6:$A$35,0),IF($I$4="V5 Manœuvres spatiales",MATCH($B$4,'V5 Manœuvres spatiales'!$A$6:$A$29,0),IF($I$4="V5 Comportements de faune",MATCH($B$4,'V5 Comportements de faune'!$A$6:$A$41,0),IF($I$4="V5 Missions des montures",MATCH($B$4,'V5 Missions des montures'!$A$6:$A$21,0),IF($I$4="V5 Arcs des biomes",MATCH($B$4,'V5 Arcs des biomes'!$A$6:$A$35,0),IF($I$4="V5 Ressources et économie",MATCH($B$4,'V5 Ressources et économie'!$A$6:$A$29,0),0))))))))))))))))))))))))))),0)</x:f>
        <x:v>1</x:v>
      </x:c>
    </x:row>
    <x:row r="7" ht="48" customHeight="1">
      <x:c r="A7" s="25" t="str">
        <x:v>Rubrique</x:v>
      </x:c>
      <x:c r="B7" s="27" t="str">
        <x:v>Texte intégral — lecture verticale</x:v>
      </x:c>
      <x:c r="C7" s="2"/>
      <x:c r="D7" s="2"/>
      <x:c r="E7" s="2"/>
      <x:c r="F7" s="2"/>
      <x:c r="G7" s="2"/>
      <x:c r="H7" s="2"/>
      <x:c r="I7" s="2"/>
    </x:row>
    <x:row r="8" ht="34" customHeight="1">
      <x:c r="A8" s="13" t="str">
        <x:f>IF($I$6&gt;0,IF($I$4="Régions du Homeworld",'Régions du Homeworld'!A$5,IF($I$4="Identités des clans",'Identités des clans'!A$5,IF($I$4="Les vingt communautés",'Les vingt communautés'!A$5,IF($I$4="Lieux de la cité",'Lieux de la cité'!A$5,IF($I$4="Métiers et PNJ",'Métiers et PNJ'!A$5,IF($I$4="Vie et culture",'Vie et culture'!A$5,IF($I$4="Cent gardes de clans",'Cent gardes de clans'!A$5,IF($I$4="Atlas des mondes",'Atlas des mondes'!A$5,IF($I$4="Les dix bases spatiales",'Les dix bases spatiales'!A$5,IF($I$4="Soixante salles des bases",'Soixante salles des bases'!A$5,IF($I$4="Vaisseau personnel",'Vaisseau personnel'!A$5,IF($I$4="Catalogue des vaisseaux",'Catalogue des vaisseaux'!A$5,IF($I$4="Incidents des routes",'Incidents des routes'!A$5,IF($I$4="Faune et adversaires",'Faune et adversaires'!A$5,IF($I$4="Véhicules et montures",'Véhicules et montures'!A$5,IF($I$4="Lien des montures",'Lien des montures'!A$5,IF($I$4="Game Preserve",'Game Preserve'!A$5,IF($I$4="Cent combattants humains",'Cent combattants humains'!A$5,IF($I$4="Armes et outils",'Armes et outils'!A$5,IF($I$4="Xeno Prime",'Xeno Prime'!A$5,IF($I$4="Direction musicale",'Direction musicale'!A$5,IF($I$4="V5 Arcs des bases spatiales",'V5 Arcs des bases spatiales'!A$5,IF($I$4="V5 Manœuvres spatiales",'V5 Manœuvres spatiales'!A$5,IF($I$4="V5 Comportements de faune",'V5 Comportements de faune'!A$5,IF($I$4="V5 Missions des montures",'V5 Missions des montures'!A$5,IF($I$4="V5 Arcs des biomes",'V5 Arcs des biomes'!A$5,IF($I$4="V5 Ressources et économie",'V5 Ressources et économie'!A$5,""))))))))))))))))))))))))))),"")</x:f>
        <x:v>Identifiant</x:v>
      </x:c>
      <x:c r="B8" s="13" t="str">
        <x:f>IFERROR(IF($I$6&gt;0,IF($I$4="Régions du Homeworld",INDEX('Régions du Homeworld'!$A$6:$M$15,$I$6,1),IF($I$4="Identités des clans",INDEX('Identités des clans'!$A$6:$M$20,$I$6,1),IF($I$4="Les vingt communautés",INDEX('Les vingt communautés'!$A$6:$N$25,$I$6,1),IF($I$4="Lieux de la cité",INDEX('Lieux de la cité'!$A$6:$L$41,$I$6,1),IF($I$4="Métiers et PNJ",INDEX('Métiers et PNJ'!$A$6:$K$25,$I$6,1),IF($I$4="Vie et culture",INDEX('Vie et culture'!$A$6:$K$53,$I$6,1),IF($I$4="Cent gardes de clans",INDEX('Cent gardes de clans'!$A$6:$N$105,$I$6,1),IF($I$4="Atlas des mondes",INDEX('Atlas des mondes'!$A$6:$M$29,$I$6,1),IF($I$4="Les dix bases spatiales",INDEX('Les dix bases spatiales'!$A$6:$M$15,$I$6,1),IF($I$4="Soixante salles des bases",INDEX('Soixante salles des bases'!$A$6:$L$65,$I$6,1),IF($I$4="Vaisseau personnel",INDEX('Vaisseau personnel'!$A$6:$L$21,$I$6,1),IF($I$4="Catalogue des vaisseaux",INDEX('Catalogue des vaisseaux'!$A$6:$M$59,$I$6,1),IF($I$4="Incidents des routes",INDEX('Incidents des routes'!$A$6:$L$41,$I$6,1),IF($I$4="Faune et adversaires",INDEX('Faune et adversaires'!$A$6:$L$41,$I$6,1),IF($I$4="Véhicules et montures",INDEX('Véhicules et montures'!$A$6:$L$55,$I$6,1),IF($I$4="Lien des montures",INDEX('Lien des montures'!$A$6:$O$21,$I$6,1),IF($I$4="Game Preserve",INDEX('Game Preserve'!$A$6:$L$15,$I$6,1),IF($I$4="Cent combattants humains",INDEX('Cent combattants humains'!$A$6:$P$105,$I$6,1),IF($I$4="Armes et outils",INDEX('Armes et outils'!$A$6:$K$37,$I$6,1),IF($I$4="Xeno Prime",INDEX('Xeno Prime'!$A$6:$L$17,$I$6,1),IF($I$4="Direction musicale",INDEX('Direction musicale'!$A$6:$J$105,$I$6,1),IF($I$4="V5 Arcs des bases spatiales",INDEX('V5 Arcs des bases spatiales'!$A$6:$L$35,$I$6,1),IF($I$4="V5 Manœuvres spatiales",INDEX('V5 Manœuvres spatiales'!$A$6:$L$29,$I$6,1),IF($I$4="V5 Comportements de faune",INDEX('V5 Comportements de faune'!$A$6:$N$41,$I$6,1),IF($I$4="V5 Missions des montures",INDEX('V5 Missions des montures'!$A$6:$J$21,$I$6,1),IF($I$4="V5 Arcs des biomes",INDEX('V5 Arcs des biomes'!$A$6:$K$35,$I$6,1),IF($I$4="V5 Ressources et économie",INDEX('V5 Ressources et économie'!$A$6:$M$29,$I$6,1),""))))))))))))))))))))))))))),""),"")</x:f>
        <x:v>PLAN01</x:v>
      </x:c>
      <x:c r="C8" s="2"/>
      <x:c r="D8" s="2"/>
      <x:c r="E8" s="2"/>
      <x:c r="F8" s="2"/>
      <x:c r="G8" s="2"/>
      <x:c r="H8" s="2"/>
      <x:c r="I8" s="2"/>
    </x:row>
    <x:row r="9" ht="34" customHeight="1">
      <x:c r="A9" s="14" t="str">
        <x:f>IF($I$6&gt;0,IF($I$4="Régions du Homeworld",'Régions du Homeworld'!B$5,IF($I$4="Identités des clans",'Identités des clans'!B$5,IF($I$4="Les vingt communautés",'Les vingt communautés'!B$5,IF($I$4="Lieux de la cité",'Lieux de la cité'!B$5,IF($I$4="Métiers et PNJ",'Métiers et PNJ'!B$5,IF($I$4="Vie et culture",'Vie et culture'!B$5,IF($I$4="Cent gardes de clans",'Cent gardes de clans'!B$5,IF($I$4="Atlas des mondes",'Atlas des mondes'!B$5,IF($I$4="Les dix bases spatiales",'Les dix bases spatiales'!B$5,IF($I$4="Soixante salles des bases",'Soixante salles des bases'!B$5,IF($I$4="Vaisseau personnel",'Vaisseau personnel'!B$5,IF($I$4="Catalogue des vaisseaux",'Catalogue des vaisseaux'!B$5,IF($I$4="Incidents des routes",'Incidents des routes'!B$5,IF($I$4="Faune et adversaires",'Faune et adversaires'!B$5,IF($I$4="Véhicules et montures",'Véhicules et montures'!B$5,IF($I$4="Lien des montures",'Lien des montures'!B$5,IF($I$4="Game Preserve",'Game Preserve'!B$5,IF($I$4="Cent combattants humains",'Cent combattants humains'!B$5,IF($I$4="Armes et outils",'Armes et outils'!B$5,IF($I$4="Xeno Prime",'Xeno Prime'!B$5,IF($I$4="Direction musicale",'Direction musicale'!B$5,IF($I$4="V5 Arcs des bases spatiales",'V5 Arcs des bases spatiales'!B$5,IF($I$4="V5 Manœuvres spatiales",'V5 Manœuvres spatiales'!B$5,IF($I$4="V5 Comportements de faune",'V5 Comportements de faune'!B$5,IF($I$4="V5 Missions des montures",'V5 Missions des montures'!B$5,IF($I$4="V5 Arcs des biomes",'V5 Arcs des biomes'!B$5,IF($I$4="V5 Ressources et économie",'V5 Ressources et économie'!B$5,""))))))))))))))))))))))))))),"")</x:f>
        <x:v>Titre</x:v>
      </x:c>
      <x:c r="B9" s="14" t="str">
        <x:f>IFERROR(IF($I$6&gt;0,IF($I$4="Régions du Homeworld",INDEX('Régions du Homeworld'!$A$6:$M$15,$I$6,2),IF($I$4="Identités des clans",INDEX('Identités des clans'!$A$6:$M$20,$I$6,2),IF($I$4="Les vingt communautés",INDEX('Les vingt communautés'!$A$6:$N$25,$I$6,2),IF($I$4="Lieux de la cité",INDEX('Lieux de la cité'!$A$6:$L$41,$I$6,2),IF($I$4="Métiers et PNJ",INDEX('Métiers et PNJ'!$A$6:$K$25,$I$6,2),IF($I$4="Vie et culture",INDEX('Vie et culture'!$A$6:$K$53,$I$6,2),IF($I$4="Cent gardes de clans",INDEX('Cent gardes de clans'!$A$6:$N$105,$I$6,2),IF($I$4="Atlas des mondes",INDEX('Atlas des mondes'!$A$6:$M$29,$I$6,2),IF($I$4="Les dix bases spatiales",INDEX('Les dix bases spatiales'!$A$6:$M$15,$I$6,2),IF($I$4="Soixante salles des bases",INDEX('Soixante salles des bases'!$A$6:$L$65,$I$6,2),IF($I$4="Vaisseau personnel",INDEX('Vaisseau personnel'!$A$6:$L$21,$I$6,2),IF($I$4="Catalogue des vaisseaux",INDEX('Catalogue des vaisseaux'!$A$6:$M$59,$I$6,2),IF($I$4="Incidents des routes",INDEX('Incidents des routes'!$A$6:$L$41,$I$6,2),IF($I$4="Faune et adversaires",INDEX('Faune et adversaires'!$A$6:$L$41,$I$6,2),IF($I$4="Véhicules et montures",INDEX('Véhicules et montures'!$A$6:$L$55,$I$6,2),IF($I$4="Lien des montures",INDEX('Lien des montures'!$A$6:$O$21,$I$6,2),IF($I$4="Game Preserve",INDEX('Game Preserve'!$A$6:$L$15,$I$6,2),IF($I$4="Cent combattants humains",INDEX('Cent combattants humains'!$A$6:$P$105,$I$6,2),IF($I$4="Armes et outils",INDEX('Armes et outils'!$A$6:$K$37,$I$6,2),IF($I$4="Xeno Prime",INDEX('Xeno Prime'!$A$6:$L$17,$I$6,2),IF($I$4="Direction musicale",INDEX('Direction musicale'!$A$6:$J$105,$I$6,2),IF($I$4="V5 Arcs des bases spatiales",INDEX('V5 Arcs des bases spatiales'!$A$6:$L$35,$I$6,2),IF($I$4="V5 Manœuvres spatiales",INDEX('V5 Manœuvres spatiales'!$A$6:$L$29,$I$6,2),IF($I$4="V5 Comportements de faune",INDEX('V5 Comportements de faune'!$A$6:$N$41,$I$6,2),IF($I$4="V5 Missions des montures",INDEX('V5 Missions des montures'!$A$6:$J$21,$I$6,2),IF($I$4="V5 Arcs des biomes",INDEX('V5 Arcs des biomes'!$A$6:$K$35,$I$6,2),IF($I$4="V5 Ressources et économie",INDEX('V5 Ressources et économie'!$A$6:$M$29,$I$6,2),""))))))))))))))))))))))))))),""),"")</x:f>
        <x:v>Homeworld</x:v>
      </x:c>
      <x:c r="C9" s="2"/>
      <x:c r="D9" s="2"/>
      <x:c r="E9" s="2"/>
      <x:c r="F9" s="2"/>
      <x:c r="G9" s="2"/>
      <x:c r="H9" s="2"/>
      <x:c r="I9" s="2"/>
    </x:row>
    <x:row r="10" ht="34" customHeight="1">
      <x:c r="A10" s="13" t="str">
        <x:f>IF($I$6&gt;0,IF($I$4="Régions du Homeworld",'Régions du Homeworld'!C$5,IF($I$4="Identités des clans",'Identités des clans'!C$5,IF($I$4="Les vingt communautés",'Les vingt communautés'!C$5,IF($I$4="Lieux de la cité",'Lieux de la cité'!C$5,IF($I$4="Métiers et PNJ",'Métiers et PNJ'!C$5,IF($I$4="Vie et culture",'Vie et culture'!C$5,IF($I$4="Cent gardes de clans",'Cent gardes de clans'!C$5,IF($I$4="Atlas des mondes",'Atlas des mondes'!C$5,IF($I$4="Les dix bases spatiales",'Les dix bases spatiales'!C$5,IF($I$4="Soixante salles des bases",'Soixante salles des bases'!C$5,IF($I$4="Vaisseau personnel",'Vaisseau personnel'!C$5,IF($I$4="Catalogue des vaisseaux",'Catalogue des vaisseaux'!C$5,IF($I$4="Incidents des routes",'Incidents des routes'!C$5,IF($I$4="Faune et adversaires",'Faune et adversaires'!C$5,IF($I$4="Véhicules et montures",'Véhicules et montures'!C$5,IF($I$4="Lien des montures",'Lien des montures'!C$5,IF($I$4="Game Preserve",'Game Preserve'!C$5,IF($I$4="Cent combattants humains",'Cent combattants humains'!C$5,IF($I$4="Armes et outils",'Armes et outils'!C$5,IF($I$4="Xeno Prime",'Xeno Prime'!C$5,IF($I$4="Direction musicale",'Direction musicale'!C$5,IF($I$4="V5 Arcs des bases spatiales",'V5 Arcs des bases spatiales'!C$5,IF($I$4="V5 Manœuvres spatiales",'V5 Manœuvres spatiales'!C$5,IF($I$4="V5 Comportements de faune",'V5 Comportements de faune'!C$5,IF($I$4="V5 Missions des montures",'V5 Missions des montures'!C$5,IF($I$4="V5 Arcs des biomes",'V5 Arcs des biomes'!C$5,IF($I$4="V5 Ressources et économie",'V5 Ressources et économie'!C$5,""))))))))))))))))))))))))))),"")</x:f>
        <x:v>Nature</x:v>
      </x:c>
      <x:c r="B10" s="13" t="str">
        <x:f>IFERROR(IF($I$6&gt;0,IF($I$4="Régions du Homeworld",INDEX('Régions du Homeworld'!$A$6:$M$15,$I$6,3),IF($I$4="Identités des clans",INDEX('Identités des clans'!$A$6:$M$20,$I$6,3),IF($I$4="Les vingt communautés",INDEX('Les vingt communautés'!$A$6:$N$25,$I$6,3),IF($I$4="Lieux de la cité",INDEX('Lieux de la cité'!$A$6:$L$41,$I$6,3),IF($I$4="Métiers et PNJ",INDEX('Métiers et PNJ'!$A$6:$K$25,$I$6,3),IF($I$4="Vie et culture",INDEX('Vie et culture'!$A$6:$K$53,$I$6,3),IF($I$4="Cent gardes de clans",INDEX('Cent gardes de clans'!$A$6:$N$105,$I$6,3),IF($I$4="Atlas des mondes",INDEX('Atlas des mondes'!$A$6:$M$29,$I$6,3),IF($I$4="Les dix bases spatiales",INDEX('Les dix bases spatiales'!$A$6:$M$15,$I$6,3),IF($I$4="Soixante salles des bases",INDEX('Soixante salles des bases'!$A$6:$L$65,$I$6,3),IF($I$4="Vaisseau personnel",INDEX('Vaisseau personnel'!$A$6:$L$21,$I$6,3),IF($I$4="Catalogue des vaisseaux",INDEX('Catalogue des vaisseaux'!$A$6:$M$59,$I$6,3),IF($I$4="Incidents des routes",INDEX('Incidents des routes'!$A$6:$L$41,$I$6,3),IF($I$4="Faune et adversaires",INDEX('Faune et adversaires'!$A$6:$L$41,$I$6,3),IF($I$4="Véhicules et montures",INDEX('Véhicules et montures'!$A$6:$L$55,$I$6,3),IF($I$4="Lien des montures",INDEX('Lien des montures'!$A$6:$O$21,$I$6,3),IF($I$4="Game Preserve",INDEX('Game Preserve'!$A$6:$L$15,$I$6,3),IF($I$4="Cent combattants humains",INDEX('Cent combattants humains'!$A$6:$P$105,$I$6,3),IF($I$4="Armes et outils",INDEX('Armes et outils'!$A$6:$K$37,$I$6,3),IF($I$4="Xeno Prime",INDEX('Xeno Prime'!$A$6:$L$17,$I$6,3),IF($I$4="Direction musicale",INDEX('Direction musicale'!$A$6:$J$105,$I$6,3),IF($I$4="V5 Arcs des bases spatiales",INDEX('V5 Arcs des bases spatiales'!$A$6:$L$35,$I$6,3),IF($I$4="V5 Manœuvres spatiales",INDEX('V5 Manœuvres spatiales'!$A$6:$L$29,$I$6,3),IF($I$4="V5 Comportements de faune",INDEX('V5 Comportements de faune'!$A$6:$N$41,$I$6,3),IF($I$4="V5 Missions des montures",INDEX('V5 Missions des montures'!$A$6:$J$21,$I$6,3),IF($I$4="V5 Arcs des biomes",INDEX('V5 Arcs des biomes'!$A$6:$K$35,$I$6,3),IF($I$4="V5 Ressources et économie",INDEX('V5 Ressources et économie'!$A$6:$M$29,$I$6,3),""))))))))))))))))))))))))))),""),"")</x:f>
        <x:v>Monde natal</x:v>
      </x:c>
      <x:c r="C10" s="2"/>
      <x:c r="D10" s="2"/>
      <x:c r="E10" s="2"/>
      <x:c r="F10" s="2"/>
      <x:c r="G10" s="2"/>
      <x:c r="H10" s="2"/>
      <x:c r="I10" s="2"/>
    </x:row>
    <x:row r="11" ht="42" customHeight="1">
      <x:c r="A11" s="14" t="str">
        <x:f>IF($I$6&gt;0,IF($I$4="Régions du Homeworld",'Régions du Homeworld'!D$5,IF($I$4="Identités des clans",'Identités des clans'!D$5,IF($I$4="Les vingt communautés",'Les vingt communautés'!D$5,IF($I$4="Lieux de la cité",'Lieux de la cité'!D$5,IF($I$4="Métiers et PNJ",'Métiers et PNJ'!D$5,IF($I$4="Vie et culture",'Vie et culture'!D$5,IF($I$4="Cent gardes de clans",'Cent gardes de clans'!D$5,IF($I$4="Atlas des mondes",'Atlas des mondes'!D$5,IF($I$4="Les dix bases spatiales",'Les dix bases spatiales'!D$5,IF($I$4="Soixante salles des bases",'Soixante salles des bases'!D$5,IF($I$4="Vaisseau personnel",'Vaisseau personnel'!D$5,IF($I$4="Catalogue des vaisseaux",'Catalogue des vaisseaux'!D$5,IF($I$4="Incidents des routes",'Incidents des routes'!D$5,IF($I$4="Faune et adversaires",'Faune et adversaires'!D$5,IF($I$4="Véhicules et montures",'Véhicules et montures'!D$5,IF($I$4="Lien des montures",'Lien des montures'!D$5,IF($I$4="Game Preserve",'Game Preserve'!D$5,IF($I$4="Cent combattants humains",'Cent combattants humains'!D$5,IF($I$4="Armes et outils",'Armes et outils'!D$5,IF($I$4="Xeno Prime",'Xeno Prime'!D$5,IF($I$4="Direction musicale",'Direction musicale'!D$5,IF($I$4="V5 Arcs des bases spatiales",'V5 Arcs des bases spatiales'!D$5,IF($I$4="V5 Manœuvres spatiales",'V5 Manœuvres spatiales'!D$5,IF($I$4="V5 Comportements de faune",'V5 Comportements de faune'!D$5,IF($I$4="V5 Missions des montures",'V5 Missions des montures'!D$5,IF($I$4="V5 Arcs des biomes",'V5 Arcs des biomes'!D$5,IF($I$4="V5 Ressources et économie",'V5 Ressources et économie'!D$5,""))))))))))))))))))))))))))),"")</x:f>
        <x:v>Géographie</x:v>
      </x:c>
      <x:c r="B11" s="14" t="str">
        <x:f>IFERROR(IF($I$6&gt;0,IF($I$4="Régions du Homeworld",INDEX('Régions du Homeworld'!$A$6:$M$15,$I$6,4),IF($I$4="Identités des clans",INDEX('Identités des clans'!$A$6:$M$20,$I$6,4),IF($I$4="Les vingt communautés",INDEX('Les vingt communautés'!$A$6:$N$25,$I$6,4),IF($I$4="Lieux de la cité",INDEX('Lieux de la cité'!$A$6:$L$41,$I$6,4),IF($I$4="Métiers et PNJ",INDEX('Métiers et PNJ'!$A$6:$K$25,$I$6,4),IF($I$4="Vie et culture",INDEX('Vie et culture'!$A$6:$K$53,$I$6,4),IF($I$4="Cent gardes de clans",INDEX('Cent gardes de clans'!$A$6:$N$105,$I$6,4),IF($I$4="Atlas des mondes",INDEX('Atlas des mondes'!$A$6:$M$29,$I$6,4),IF($I$4="Les dix bases spatiales",INDEX('Les dix bases spatiales'!$A$6:$M$15,$I$6,4),IF($I$4="Soixante salles des bases",INDEX('Soixante salles des bases'!$A$6:$L$65,$I$6,4),IF($I$4="Vaisseau personnel",INDEX('Vaisseau personnel'!$A$6:$L$21,$I$6,4),IF($I$4="Catalogue des vaisseaux",INDEX('Catalogue des vaisseaux'!$A$6:$M$59,$I$6,4),IF($I$4="Incidents des routes",INDEX('Incidents des routes'!$A$6:$L$41,$I$6,4),IF($I$4="Faune et adversaires",INDEX('Faune et adversaires'!$A$6:$L$41,$I$6,4),IF($I$4="Véhicules et montures",INDEX('Véhicules et montures'!$A$6:$L$55,$I$6,4),IF($I$4="Lien des montures",INDEX('Lien des montures'!$A$6:$O$21,$I$6,4),IF($I$4="Game Preserve",INDEX('Game Preserve'!$A$6:$L$15,$I$6,4),IF($I$4="Cent combattants humains",INDEX('Cent combattants humains'!$A$6:$P$105,$I$6,4),IF($I$4="Armes et outils",INDEX('Armes et outils'!$A$6:$K$37,$I$6,4),IF($I$4="Xeno Prime",INDEX('Xeno Prime'!$A$6:$L$17,$I$6,4),IF($I$4="Direction musicale",INDEX('Direction musicale'!$A$6:$J$105,$I$6,4),IF($I$4="V5 Arcs des bases spatiales",INDEX('V5 Arcs des bases spatiales'!$A$6:$L$35,$I$6,4),IF($I$4="V5 Manœuvres spatiales",INDEX('V5 Manœuvres spatiales'!$A$6:$L$29,$I$6,4),IF($I$4="V5 Comportements de faune",INDEX('V5 Comportements de faune'!$A$6:$N$41,$I$6,4),IF($I$4="V5 Missions des montures",INDEX('V5 Missions des montures'!$A$6:$J$21,$I$6,4),IF($I$4="V5 Arcs des biomes",INDEX('V5 Arcs des biomes'!$A$6:$K$35,$I$6,4),IF($I$4="V5 Ressources et économie",INDEX('V5 Ressources et économie'!$A$6:$M$29,$I$6,4),""))))))))))))))))))))))))))),""),"")</x:f>
        <x:v>régions et cité sur plusieurs plans</x:v>
      </x:c>
      <x:c r="C11" s="2"/>
      <x:c r="D11" s="2"/>
      <x:c r="E11" s="2"/>
      <x:c r="F11" s="2"/>
      <x:c r="G11" s="2"/>
      <x:c r="H11" s="2"/>
      <x:c r="I11" s="2"/>
    </x:row>
    <x:row r="12" ht="87" customHeight="1">
      <x:c r="A12" s="13" t="str">
        <x:f>IF($I$6&gt;0,IF($I$4="Régions du Homeworld",'Régions du Homeworld'!E$5,IF($I$4="Identités des clans",'Identités des clans'!E$5,IF($I$4="Les vingt communautés",'Les vingt communautés'!E$5,IF($I$4="Lieux de la cité",'Lieux de la cité'!E$5,IF($I$4="Métiers et PNJ",'Métiers et PNJ'!E$5,IF($I$4="Vie et culture",'Vie et culture'!E$5,IF($I$4="Cent gardes de clans",'Cent gardes de clans'!E$5,IF($I$4="Atlas des mondes",'Atlas des mondes'!E$5,IF($I$4="Les dix bases spatiales",'Les dix bases spatiales'!E$5,IF($I$4="Soixante salles des bases",'Soixante salles des bases'!E$5,IF($I$4="Vaisseau personnel",'Vaisseau personnel'!E$5,IF($I$4="Catalogue des vaisseaux",'Catalogue des vaisseaux'!E$5,IF($I$4="Incidents des routes",'Incidents des routes'!E$5,IF($I$4="Faune et adversaires",'Faune et adversaires'!E$5,IF($I$4="Véhicules et montures",'Véhicules et montures'!E$5,IF($I$4="Lien des montures",'Lien des montures'!E$5,IF($I$4="Game Preserve",'Game Preserve'!E$5,IF($I$4="Cent combattants humains",'Cent combattants humains'!E$5,IF($I$4="Armes et outils",'Armes et outils'!E$5,IF($I$4="Xeno Prime",'Xeno Prime'!E$5,IF($I$4="Direction musicale",'Direction musicale'!E$5,IF($I$4="V5 Arcs des bases spatiales",'V5 Arcs des bases spatiales'!E$5,IF($I$4="V5 Manœuvres spatiales",'V5 Manœuvres spatiales'!E$5,IF($I$4="V5 Comportements de faune",'V5 Comportements de faune'!E$5,IF($I$4="V5 Missions des montures",'V5 Missions des montures'!E$5,IF($I$4="V5 Arcs des biomes",'V5 Arcs des biomes'!E$5,IF($I$4="V5 Ressources et économie",'V5 Ressources et économie'!E$5,""))))))))))))))))))))))))))),"")</x:f>
        <x:v>Promesse</x:v>
      </x:c>
      <x:c r="B12" s="13" t="str">
        <x:f>IFERROR(IF($I$6&gt;0,IF($I$4="Régions du Homeworld",INDEX('Régions du Homeworld'!$A$6:$M$15,$I$6,5),IF($I$4="Identités des clans",INDEX('Identités des clans'!$A$6:$M$20,$I$6,5),IF($I$4="Les vingt communautés",INDEX('Les vingt communautés'!$A$6:$N$25,$I$6,5),IF($I$4="Lieux de la cité",INDEX('Lieux de la cité'!$A$6:$L$41,$I$6,5),IF($I$4="Métiers et PNJ",INDEX('Métiers et PNJ'!$A$6:$K$25,$I$6,5),IF($I$4="Vie et culture",INDEX('Vie et culture'!$A$6:$K$53,$I$6,5),IF($I$4="Cent gardes de clans",INDEX('Cent gardes de clans'!$A$6:$N$105,$I$6,5),IF($I$4="Atlas des mondes",INDEX('Atlas des mondes'!$A$6:$M$29,$I$6,5),IF($I$4="Les dix bases spatiales",INDEX('Les dix bases spatiales'!$A$6:$M$15,$I$6,5),IF($I$4="Soixante salles des bases",INDEX('Soixante salles des bases'!$A$6:$L$65,$I$6,5),IF($I$4="Vaisseau personnel",INDEX('Vaisseau personnel'!$A$6:$L$21,$I$6,5),IF($I$4="Catalogue des vaisseaux",INDEX('Catalogue des vaisseaux'!$A$6:$M$59,$I$6,5),IF($I$4="Incidents des routes",INDEX('Incidents des routes'!$A$6:$L$41,$I$6,5),IF($I$4="Faune et adversaires",INDEX('Faune et adversaires'!$A$6:$L$41,$I$6,5),IF($I$4="Véhicules et montures",INDEX('Véhicules et montures'!$A$6:$L$55,$I$6,5),IF($I$4="Lien des montures",INDEX('Lien des montures'!$A$6:$O$21,$I$6,5),IF($I$4="Game Preserve",INDEX('Game Preserve'!$A$6:$L$15,$I$6,5),IF($I$4="Cent combattants humains",INDEX('Cent combattants humains'!$A$6:$P$105,$I$6,5),IF($I$4="Armes et outils",INDEX('Armes et outils'!$A$6:$K$37,$I$6,5),IF($I$4="Xeno Prime",INDEX('Xeno Prime'!$A$6:$L$17,$I$6,5),IF($I$4="Direction musicale",INDEX('Direction musicale'!$A$6:$J$105,$I$6,5),IF($I$4="V5 Arcs des bases spatiales",INDEX('V5 Arcs des bases spatiales'!$A$6:$L$35,$I$6,5),IF($I$4="V5 Manœuvres spatiales",INDEX('V5 Manœuvres spatiales'!$A$6:$L$29,$I$6,5),IF($I$4="V5 Comportements de faune",INDEX('V5 Comportements de faune'!$A$6:$N$41,$I$6,5),IF($I$4="V5 Missions des montures",INDEX('V5 Missions des montures'!$A$6:$J$21,$I$6,5),IF($I$4="V5 Arcs des biomes",INDEX('V5 Arcs des biomes'!$A$6:$K$35,$I$6,5),IF($I$4="V5 Ressources et économie",INDEX('V5 Ressources et économie'!$A$6:$M$29,$I$6,5),""))))))))))))))))))))))))))),""),"")</x:f>
        <x:v>mémoire de la cohorte</x:v>
      </x:c>
      <x:c r="C12" s="2"/>
      <x:c r="D12" s="2"/>
      <x:c r="E12" s="2"/>
      <x:c r="F12" s="2"/>
      <x:c r="G12" s="2"/>
      <x:c r="H12" s="2"/>
      <x:c r="I12" s="2"/>
    </x:row>
    <x:row r="13" ht="87" customHeight="1">
      <x:c r="A13" s="14" t="str">
        <x:f>IF($I$6&gt;0,IF($I$4="Régions du Homeworld",'Régions du Homeworld'!F$5,IF($I$4="Identités des clans",'Identités des clans'!F$5,IF($I$4="Les vingt communautés",'Les vingt communautés'!F$5,IF($I$4="Lieux de la cité",'Lieux de la cité'!F$5,IF($I$4="Métiers et PNJ",'Métiers et PNJ'!F$5,IF($I$4="Vie et culture",'Vie et culture'!F$5,IF($I$4="Cent gardes de clans",'Cent gardes de clans'!F$5,IF($I$4="Atlas des mondes",'Atlas des mondes'!F$5,IF($I$4="Les dix bases spatiales",'Les dix bases spatiales'!F$5,IF($I$4="Soixante salles des bases",'Soixante salles des bases'!F$5,IF($I$4="Vaisseau personnel",'Vaisseau personnel'!F$5,IF($I$4="Catalogue des vaisseaux",'Catalogue des vaisseaux'!F$5,IF($I$4="Incidents des routes",'Incidents des routes'!F$5,IF($I$4="Faune et adversaires",'Faune et adversaires'!F$5,IF($I$4="Véhicules et montures",'Véhicules et montures'!F$5,IF($I$4="Lien des montures",'Lien des montures'!F$5,IF($I$4="Game Preserve",'Game Preserve'!F$5,IF($I$4="Cent combattants humains",'Cent combattants humains'!F$5,IF($I$4="Armes et outils",'Armes et outils'!F$5,IF($I$4="Xeno Prime",'Xeno Prime'!F$5,IF($I$4="Direction musicale",'Direction musicale'!F$5,IF($I$4="V5 Arcs des bases spatiales",'V5 Arcs des bases spatiales'!F$5,IF($I$4="V5 Manœuvres spatiales",'V5 Manœuvres spatiales'!F$5,IF($I$4="V5 Comportements de faune",'V5 Comportements de faune'!F$5,IF($I$4="V5 Missions des montures",'V5 Missions des montures'!F$5,IF($I$4="V5 Arcs des biomes",'V5 Arcs des biomes'!F$5,IF($I$4="V5 Ressources et économie",'V5 Ressources et économie'!F$5,""))))))))))))))))))))))))))),"")</x:f>
        <x:v>Cadre jouable</x:v>
      </x:c>
      <x:c r="B13" s="14" t="str">
        <x:f>IFERROR(IF($I$6&gt;0,IF($I$4="Régions du Homeworld",INDEX('Régions du Homeworld'!$A$6:$M$15,$I$6,6),IF($I$4="Identités des clans",INDEX('Identités des clans'!$A$6:$M$20,$I$6,6),IF($I$4="Les vingt communautés",INDEX('Les vingt communautés'!$A$6:$N$25,$I$6,6),IF($I$4="Lieux de la cité",INDEX('Lieux de la cité'!$A$6:$L$41,$I$6,6),IF($I$4="Métiers et PNJ",INDEX('Métiers et PNJ'!$A$6:$K$25,$I$6,6),IF($I$4="Vie et culture",INDEX('Vie et culture'!$A$6:$K$53,$I$6,6),IF($I$4="Cent gardes de clans",INDEX('Cent gardes de clans'!$A$6:$N$105,$I$6,6),IF($I$4="Atlas des mondes",INDEX('Atlas des mondes'!$A$6:$M$29,$I$6,6),IF($I$4="Les dix bases spatiales",INDEX('Les dix bases spatiales'!$A$6:$M$15,$I$6,6),IF($I$4="Soixante salles des bases",INDEX('Soixante salles des bases'!$A$6:$L$65,$I$6,6),IF($I$4="Vaisseau personnel",INDEX('Vaisseau personnel'!$A$6:$L$21,$I$6,6),IF($I$4="Catalogue des vaisseaux",INDEX('Catalogue des vaisseaux'!$A$6:$M$59,$I$6,6),IF($I$4="Incidents des routes",INDEX('Incidents des routes'!$A$6:$L$41,$I$6,6),IF($I$4="Faune et adversaires",INDEX('Faune et adversaires'!$A$6:$L$41,$I$6,6),IF($I$4="Véhicules et montures",INDEX('Véhicules et montures'!$A$6:$L$55,$I$6,6),IF($I$4="Lien des montures",INDEX('Lien des montures'!$A$6:$O$21,$I$6,6),IF($I$4="Game Preserve",INDEX('Game Preserve'!$A$6:$L$15,$I$6,6),IF($I$4="Cent combattants humains",INDEX('Cent combattants humains'!$A$6:$P$105,$I$6,6),IF($I$4="Armes et outils",INDEX('Armes et outils'!$A$6:$K$37,$I$6,6),IF($I$4="Xeno Prime",INDEX('Xeno Prime'!$A$6:$L$17,$I$6,6),IF($I$4="Direction musicale",INDEX('Direction musicale'!$A$6:$J$105,$I$6,6),IF($I$4="V5 Arcs des bases spatiales",INDEX('V5 Arcs des bases spatiales'!$A$6:$L$35,$I$6,6),IF($I$4="V5 Manœuvres spatiales",INDEX('V5 Manœuvres spatiales'!$A$6:$L$29,$I$6,6),IF($I$4="V5 Comportements de faune",INDEX('V5 Comportements de faune'!$A$6:$N$41,$I$6,6),IF($I$4="V5 Missions des montures",INDEX('V5 Missions des montures'!$A$6:$J$21,$I$6,6),IF($I$4="V5 Arcs des biomes",INDEX('V5 Arcs des biomes'!$A$6:$K$35,$I$6,6),IF($I$4="V5 Ressources et économie",INDEX('V5 Ressources et économie'!$A$6:$M$29,$I$6,6),""))))))))))))))))))))))))))),""),"")</x:f>
        <x:v>Parcours locaux, Youngling à Ancient</x:v>
      </x:c>
      <x:c r="C13" s="2"/>
      <x:c r="D13" s="2"/>
      <x:c r="E13" s="2"/>
      <x:c r="F13" s="2"/>
      <x:c r="G13" s="2"/>
      <x:c r="H13" s="2"/>
      <x:c r="I13" s="2"/>
    </x:row>
    <x:row r="14" ht="42" customHeight="1">
      <x:c r="A14" s="13" t="str">
        <x:f>IF($I$6&gt;0,IF($I$4="Régions du Homeworld",'Régions du Homeworld'!G$5,IF($I$4="Identités des clans",'Identités des clans'!G$5,IF($I$4="Les vingt communautés",'Les vingt communautés'!G$5,IF($I$4="Lieux de la cité",'Lieux de la cité'!G$5,IF($I$4="Métiers et PNJ",'Métiers et PNJ'!G$5,IF($I$4="Vie et culture",'Vie et culture'!G$5,IF($I$4="Cent gardes de clans",'Cent gardes de clans'!G$5,IF($I$4="Atlas des mondes",'Atlas des mondes'!G$5,IF($I$4="Les dix bases spatiales",'Les dix bases spatiales'!G$5,IF($I$4="Soixante salles des bases",'Soixante salles des bases'!G$5,IF($I$4="Vaisseau personnel",'Vaisseau personnel'!G$5,IF($I$4="Catalogue des vaisseaux",'Catalogue des vaisseaux'!G$5,IF($I$4="Incidents des routes",'Incidents des routes'!G$5,IF($I$4="Faune et adversaires",'Faune et adversaires'!G$5,IF($I$4="Véhicules et montures",'Véhicules et montures'!G$5,IF($I$4="Lien des montures",'Lien des montures'!G$5,IF($I$4="Game Preserve",'Game Preserve'!G$5,IF($I$4="Cent combattants humains",'Cent combattants humains'!G$5,IF($I$4="Armes et outils",'Armes et outils'!G$5,IF($I$4="Xeno Prime",'Xeno Prime'!G$5,IF($I$4="Direction musicale",'Direction musicale'!G$5,IF($I$4="V5 Arcs des bases spatiales",'V5 Arcs des bases spatiales'!G$5,IF($I$4="V5 Manœuvres spatiales",'V5 Manœuvres spatiales'!G$5,IF($I$4="V5 Comportements de faune",'V5 Comportements de faune'!G$5,IF($I$4="V5 Missions des montures",'V5 Missions des montures'!G$5,IF($I$4="V5 Arcs des biomes",'V5 Arcs des biomes'!G$5,IF($I$4="V5 Ressources et économie",'V5 Ressources et économie'!G$5,""))))))))))))))))))))))))))),"")</x:f>
        <x:v>Statut cartographie</x:v>
      </x:c>
      <x:c r="B14" s="13" t="str">
        <x:f>IFERROR(IF($I$6&gt;0,IF($I$4="Régions du Homeworld",INDEX('Régions du Homeworld'!$A$6:$M$15,$I$6,7),IF($I$4="Identités des clans",INDEX('Identités des clans'!$A$6:$M$20,$I$6,7),IF($I$4="Les vingt communautés",INDEX('Les vingt communautés'!$A$6:$N$25,$I$6,7),IF($I$4="Lieux de la cité",INDEX('Lieux de la cité'!$A$6:$L$41,$I$6,7),IF($I$4="Métiers et PNJ",INDEX('Métiers et PNJ'!$A$6:$K$25,$I$6,7),IF($I$4="Vie et culture",INDEX('Vie et culture'!$A$6:$K$53,$I$6,7),IF($I$4="Cent gardes de clans",INDEX('Cent gardes de clans'!$A$6:$N$105,$I$6,7),IF($I$4="Atlas des mondes",INDEX('Atlas des mondes'!$A$6:$M$29,$I$6,7),IF($I$4="Les dix bases spatiales",INDEX('Les dix bases spatiales'!$A$6:$M$15,$I$6,7),IF($I$4="Soixante salles des bases",INDEX('Soixante salles des bases'!$A$6:$L$65,$I$6,7),IF($I$4="Vaisseau personnel",INDEX('Vaisseau personnel'!$A$6:$L$21,$I$6,7),IF($I$4="Catalogue des vaisseaux",INDEX('Catalogue des vaisseaux'!$A$6:$M$59,$I$6,7),IF($I$4="Incidents des routes",INDEX('Incidents des routes'!$A$6:$L$41,$I$6,7),IF($I$4="Faune et adversaires",INDEX('Faune et adversaires'!$A$6:$L$41,$I$6,7),IF($I$4="Véhicules et montures",INDEX('Véhicules et montures'!$A$6:$L$55,$I$6,7),IF($I$4="Lien des montures",INDEX('Lien des montures'!$A$6:$O$21,$I$6,7),IF($I$4="Game Preserve",INDEX('Game Preserve'!$A$6:$L$15,$I$6,7),IF($I$4="Cent combattants humains",INDEX('Cent combattants humains'!$A$6:$P$105,$I$6,7),IF($I$4="Armes et outils",INDEX('Armes et outils'!$A$6:$K$37,$I$6,7),IF($I$4="Xeno Prime",INDEX('Xeno Prime'!$A$6:$L$17,$I$6,7),IF($I$4="Direction musicale",INDEX('Direction musicale'!$A$6:$J$105,$I$6,7),IF($I$4="V5 Arcs des bases spatiales",INDEX('V5 Arcs des bases spatiales'!$A$6:$L$35,$I$6,7),IF($I$4="V5 Manœuvres spatiales",INDEX('V5 Manœuvres spatiales'!$A$6:$L$29,$I$6,7),IF($I$4="V5 Comportements de faune",INDEX('V5 Comportements de faune'!$A$6:$N$41,$I$6,7),IF($I$4="V5 Missions des montures",INDEX('V5 Missions des montures'!$A$6:$J$21,$I$6,7),IF($I$4="V5 Arcs des biomes",INDEX('V5 Arcs des biomes'!$A$6:$K$35,$I$6,7),IF($I$4="V5 Ressources et économie",INDEX('V5 Ressources et économie'!$A$6:$M$29,$I$6,7),""))))))))))))))))))))))))))),""),"")</x:f>
        <x:v>Destination de conception avec fiche propre. Les secteurs et contrats ci-dessous définissent l’étendue prévue, sans prétendre à une planète entière déjà produite.</x:v>
      </x:c>
      <x:c r="C14" s="2"/>
      <x:c r="D14" s="2"/>
      <x:c r="E14" s="2"/>
      <x:c r="F14" s="2"/>
      <x:c r="G14" s="2"/>
      <x:c r="H14" s="2"/>
      <x:c r="I14" s="2"/>
    </x:row>
    <x:row r="15" ht="42" customHeight="1">
      <x:c r="A15" s="14" t="str">
        <x:f>IF($I$6&gt;0,IF($I$4="Régions du Homeworld",'Régions du Homeworld'!H$5,IF($I$4="Identités des clans",'Identités des clans'!H$5,IF($I$4="Les vingt communautés",'Les vingt communautés'!H$5,IF($I$4="Lieux de la cité",'Lieux de la cité'!H$5,IF($I$4="Métiers et PNJ",'Métiers et PNJ'!H$5,IF($I$4="Vie et culture",'Vie et culture'!H$5,IF($I$4="Cent gardes de clans",'Cent gardes de clans'!H$5,IF($I$4="Atlas des mondes",'Atlas des mondes'!H$5,IF($I$4="Les dix bases spatiales",'Les dix bases spatiales'!H$5,IF($I$4="Soixante salles des bases",'Soixante salles des bases'!H$5,IF($I$4="Vaisseau personnel",'Vaisseau personnel'!H$5,IF($I$4="Catalogue des vaisseaux",'Catalogue des vaisseaux'!H$5,IF($I$4="Incidents des routes",'Incidents des routes'!H$5,IF($I$4="Faune et adversaires",'Faune et adversaires'!H$5,IF($I$4="Véhicules et montures",'Véhicules et montures'!H$5,IF($I$4="Lien des montures",'Lien des montures'!H$5,IF($I$4="Game Preserve",'Game Preserve'!H$5,IF($I$4="Cent combattants humains",'Cent combattants humains'!H$5,IF($I$4="Armes et outils",'Armes et outils'!H$5,IF($I$4="Xeno Prime",'Xeno Prime'!H$5,IF($I$4="Direction musicale",'Direction musicale'!H$5,IF($I$4="V5 Arcs des bases spatiales",'V5 Arcs des bases spatiales'!H$5,IF($I$4="V5 Manœuvres spatiales",'V5 Manœuvres spatiales'!H$5,IF($I$4="V5 Comportements de faune",'V5 Comportements de faune'!H$5,IF($I$4="V5 Missions des montures",'V5 Missions des montures'!H$5,IF($I$4="V5 Arcs des biomes",'V5 Arcs des biomes'!H$5,IF($I$4="V5 Ressources et économie",'V5 Ressources et économie'!H$5,""))))))))))))))))))))))))))),"")</x:f>
        <x:v>Accès</x:v>
      </x:c>
      <x:c r="B15" s="14" t="str">
        <x:f>IFERROR(IF($I$6&gt;0,IF($I$4="Régions du Homeworld",INDEX('Régions du Homeworld'!$A$6:$M$15,$I$6,8),IF($I$4="Identités des clans",INDEX('Identités des clans'!$A$6:$M$20,$I$6,8),IF($I$4="Les vingt communautés",INDEX('Les vingt communautés'!$A$6:$N$25,$I$6,8),IF($I$4="Lieux de la cité",INDEX('Lieux de la cité'!$A$6:$L$41,$I$6,8),IF($I$4="Métiers et PNJ",INDEX('Métiers et PNJ'!$A$6:$K$25,$I$6,8),IF($I$4="Vie et culture",INDEX('Vie et culture'!$A$6:$K$53,$I$6,8),IF($I$4="Cent gardes de clans",INDEX('Cent gardes de clans'!$A$6:$N$105,$I$6,8),IF($I$4="Atlas des mondes",INDEX('Atlas des mondes'!$A$6:$M$29,$I$6,8),IF($I$4="Les dix bases spatiales",INDEX('Les dix bases spatiales'!$A$6:$M$15,$I$6,8),IF($I$4="Soixante salles des bases",INDEX('Soixante salles des bases'!$A$6:$L$65,$I$6,8),IF($I$4="Vaisseau personnel",INDEX('Vaisseau personnel'!$A$6:$L$21,$I$6,8),IF($I$4="Catalogue des vaisseaux",INDEX('Catalogue des vaisseaux'!$A$6:$M$59,$I$6,8),IF($I$4="Incidents des routes",INDEX('Incidents des routes'!$A$6:$L$41,$I$6,8),IF($I$4="Faune et adversaires",INDEX('Faune et adversaires'!$A$6:$L$41,$I$6,8),IF($I$4="Véhicules et montures",INDEX('Véhicules et montures'!$A$6:$L$55,$I$6,8),IF($I$4="Lien des montures",INDEX('Lien des montures'!$A$6:$O$21,$I$6,8),IF($I$4="Game Preserve",INDEX('Game Preserve'!$A$6:$L$15,$I$6,8),IF($I$4="Cent combattants humains",INDEX('Cent combattants humains'!$A$6:$P$105,$I$6,8),IF($I$4="Armes et outils",INDEX('Armes et outils'!$A$6:$K$37,$I$6,8),IF($I$4="Xeno Prime",INDEX('Xeno Prime'!$A$6:$L$17,$I$6,8),IF($I$4="Direction musicale",INDEX('Direction musicale'!$A$6:$J$105,$I$6,8),IF($I$4="V5 Arcs des bases spatiales",INDEX('V5 Arcs des bases spatiales'!$A$6:$L$35,$I$6,8),IF($I$4="V5 Manœuvres spatiales",INDEX('V5 Manœuvres spatiales'!$A$6:$L$29,$I$6,8),IF($I$4="V5 Comportements de faune",INDEX('V5 Comportements de faune'!$A$6:$N$41,$I$6,8),IF($I$4="V5 Missions des montures",INDEX('V5 Missions des montures'!$A$6:$J$21,$I$6,8),IF($I$4="V5 Arcs des biomes",INDEX('V5 Arcs des biomes'!$A$6:$K$35,$I$6,8),IF($I$4="V5 Ressources et économie",INDEX('V5 Ressources et économie'!$A$6:$M$29,$I$6,8),""))))))))))))))))))))))))))),""),"")</x:f>
        <x:v>Homeworld, portes locales selon le stade de vie</x:v>
      </x:c>
      <x:c r="C15" s="2"/>
      <x:c r="D15" s="2"/>
      <x:c r="E15" s="2"/>
      <x:c r="F15" s="2"/>
      <x:c r="G15" s="2"/>
      <x:c r="H15" s="2"/>
      <x:c r="I15" s="2"/>
    </x:row>
    <x:row r="16" ht="42" customHeight="1">
      <x:c r="A16" s="13" t="str">
        <x:f>IF($I$6&gt;0,IF($I$4="Régions du Homeworld",'Régions du Homeworld'!I$5,IF($I$4="Identités des clans",'Identités des clans'!I$5,IF($I$4="Les vingt communautés",'Les vingt communautés'!I$5,IF($I$4="Lieux de la cité",'Lieux de la cité'!I$5,IF($I$4="Métiers et PNJ",'Métiers et PNJ'!I$5,IF($I$4="Vie et culture",'Vie et culture'!I$5,IF($I$4="Cent gardes de clans",'Cent gardes de clans'!I$5,IF($I$4="Atlas des mondes",'Atlas des mondes'!I$5,IF($I$4="Les dix bases spatiales",'Les dix bases spatiales'!I$5,IF($I$4="Soixante salles des bases",'Soixante salles des bases'!I$5,IF($I$4="Vaisseau personnel",'Vaisseau personnel'!I$5,IF($I$4="Catalogue des vaisseaux",'Catalogue des vaisseaux'!I$5,IF($I$4="Incidents des routes",'Incidents des routes'!I$5,IF($I$4="Faune et adversaires",'Faune et adversaires'!I$5,IF($I$4="Véhicules et montures",'Véhicules et montures'!I$5,IF($I$4="Lien des montures",'Lien des montures'!I$5,IF($I$4="Game Preserve",'Game Preserve'!I$5,IF($I$4="Cent combattants humains",'Cent combattants humains'!I$5,IF($I$4="Armes et outils",'Armes et outils'!I$5,IF($I$4="Xeno Prime",'Xeno Prime'!I$5,IF($I$4="Direction musicale",'Direction musicale'!I$5,IF($I$4="V5 Arcs des bases spatiales",'V5 Arcs des bases spatiales'!I$5,IF($I$4="V5 Manœuvres spatiales",'V5 Manœuvres spatiales'!I$5,IF($I$4="V5 Comportements de faune",'V5 Comportements de faune'!I$5,IF($I$4="V5 Missions des montures",'V5 Missions des montures'!I$5,IF($I$4="V5 Arcs des biomes",'V5 Arcs des biomes'!I$5,IF($I$4="V5 Ressources et économie",'V5 Ressources et économie'!I$5,""))))))))))))))))))))))))))),"")</x:f>
        <x:v>Arrivee</x:v>
      </x:c>
      <x:c r="B16" s="13" t="str">
        <x:f>IFERROR(IF($I$6&gt;0,IF($I$4="Régions du Homeworld",INDEX('Régions du Homeworld'!$A$6:$M$15,$I$6,9),IF($I$4="Identités des clans",INDEX('Identités des clans'!$A$6:$M$20,$I$6,9),IF($I$4="Les vingt communautés",INDEX('Les vingt communautés'!$A$6:$N$25,$I$6,9),IF($I$4="Lieux de la cité",INDEX('Lieux de la cité'!$A$6:$L$41,$I$6,9),IF($I$4="Métiers et PNJ",INDEX('Métiers et PNJ'!$A$6:$K$25,$I$6,9),IF($I$4="Vie et culture",INDEX('Vie et culture'!$A$6:$K$53,$I$6,9),IF($I$4="Cent gardes de clans",INDEX('Cent gardes de clans'!$A$6:$N$105,$I$6,9),IF($I$4="Atlas des mondes",INDEX('Atlas des mondes'!$A$6:$M$29,$I$6,9),IF($I$4="Les dix bases spatiales",INDEX('Les dix bases spatiales'!$A$6:$M$15,$I$6,9),IF($I$4="Soixante salles des bases",INDEX('Soixante salles des bases'!$A$6:$L$65,$I$6,9),IF($I$4="Vaisseau personnel",INDEX('Vaisseau personnel'!$A$6:$L$21,$I$6,9),IF($I$4="Catalogue des vaisseaux",INDEX('Catalogue des vaisseaux'!$A$6:$M$59,$I$6,9),IF($I$4="Incidents des routes",INDEX('Incidents des routes'!$A$6:$L$41,$I$6,9),IF($I$4="Faune et adversaires",INDEX('Faune et adversaires'!$A$6:$L$41,$I$6,9),IF($I$4="Véhicules et montures",INDEX('Véhicules et montures'!$A$6:$L$55,$I$6,9),IF($I$4="Lien des montures",INDEX('Lien des montures'!$A$6:$O$21,$I$6,9),IF($I$4="Game Preserve",INDEX('Game Preserve'!$A$6:$L$15,$I$6,9),IF($I$4="Cent combattants humains",INDEX('Cent combattants humains'!$A$6:$P$105,$I$6,9),IF($I$4="Armes et outils",INDEX('Armes et outils'!$A$6:$K$37,$I$6,9),IF($I$4="Xeno Prime",INDEX('Xeno Prime'!$A$6:$L$17,$I$6,9),IF($I$4="Direction musicale",INDEX('Direction musicale'!$A$6:$J$105,$I$6,9),IF($I$4="V5 Arcs des bases spatiales",INDEX('V5 Arcs des bases spatiales'!$A$6:$L$35,$I$6,9),IF($I$4="V5 Manœuvres spatiales",INDEX('V5 Manœuvres spatiales'!$A$6:$L$29,$I$6,9),IF($I$4="V5 Comportements de faune",INDEX('V5 Comportements de faune'!$A$6:$N$41,$I$6,9),IF($I$4="V5 Missions des montures",INDEX('V5 Missions des montures'!$A$6:$J$21,$I$6,9),IF($I$4="V5 Arcs des biomes",INDEX('V5 Arcs des biomes'!$A$6:$K$35,$I$6,9),IF($I$4="V5 Ressources et économie",INDEX('V5 Ressources et économie'!$A$6:$M$29,$I$6,9),""))))))))))))))))))))))))))),""),"")</x:f>
        <x:v>Approche, choix d’un point d’atterrissage connu, sas et première zone reliée au site de retour.</x:v>
      </x:c>
      <x:c r="C16" s="2"/>
      <x:c r="D16" s="2"/>
      <x:c r="E16" s="2"/>
      <x:c r="F16" s="2"/>
      <x:c r="G16" s="2"/>
      <x:c r="H16" s="2"/>
      <x:c r="I16" s="2"/>
    </x:row>
    <x:row r="17" ht="57" customHeight="1">
      <x:c r="A17" s="14" t="str">
        <x:f>IF($I$6&gt;0,IF($I$4="Régions du Homeworld",'Régions du Homeworld'!J$5,IF($I$4="Identités des clans",'Identités des clans'!J$5,IF($I$4="Les vingt communautés",'Les vingt communautés'!J$5,IF($I$4="Lieux de la cité",'Lieux de la cité'!J$5,IF($I$4="Métiers et PNJ",'Métiers et PNJ'!J$5,IF($I$4="Vie et culture",'Vie et culture'!J$5,IF($I$4="Cent gardes de clans",'Cent gardes de clans'!J$5,IF($I$4="Atlas des mondes",'Atlas des mondes'!J$5,IF($I$4="Les dix bases spatiales",'Les dix bases spatiales'!J$5,IF($I$4="Soixante salles des bases",'Soixante salles des bases'!J$5,IF($I$4="Vaisseau personnel",'Vaisseau personnel'!J$5,IF($I$4="Catalogue des vaisseaux",'Catalogue des vaisseaux'!J$5,IF($I$4="Incidents des routes",'Incidents des routes'!J$5,IF($I$4="Faune et adversaires",'Faune et adversaires'!J$5,IF($I$4="Véhicules et montures",'Véhicules et montures'!J$5,IF($I$4="Lien des montures",'Lien des montures'!J$5,IF($I$4="Game Preserve",'Game Preserve'!J$5,IF($I$4="Cent combattants humains",'Cent combattants humains'!J$5,IF($I$4="Armes et outils",'Armes et outils'!J$5,IF($I$4="Xeno Prime",'Xeno Prime'!J$5,IF($I$4="Direction musicale",'Direction musicale'!J$5,IF($I$4="V5 Arcs des bases spatiales",'V5 Arcs des bases spatiales'!J$5,IF($I$4="V5 Manœuvres spatiales",'V5 Manœuvres spatiales'!J$5,IF($I$4="V5 Comportements de faune",'V5 Comportements de faune'!J$5,IF($I$4="V5 Missions des montures",'V5 Missions des montures'!J$5,IF($I$4="V5 Arcs des biomes",'V5 Arcs des biomes'!J$5,IF($I$4="V5 Ressources et économie",'V5 Ressources et économie'!J$5,""))))))))))))))))))))))))))),"")</x:f>
        <x:v>Proie et histoire</x:v>
      </x:c>
      <x:c r="B17" s="14" t="str">
        <x:f>IFERROR(IF($I$6&gt;0,IF($I$4="Régions du Homeworld",INDEX('Régions du Homeworld'!$A$6:$M$15,$I$6,10),IF($I$4="Identités des clans",INDEX('Identités des clans'!$A$6:$M$20,$I$6,10),IF($I$4="Les vingt communautés",INDEX('Les vingt communautés'!$A$6:$N$25,$I$6,10),IF($I$4="Lieux de la cité",INDEX('Lieux de la cité'!$A$6:$L$41,$I$6,10),IF($I$4="Métiers et PNJ",INDEX('Métiers et PNJ'!$A$6:$K$25,$I$6,10),IF($I$4="Vie et culture",INDEX('Vie et culture'!$A$6:$K$53,$I$6,10),IF($I$4="Cent gardes de clans",INDEX('Cent gardes de clans'!$A$6:$N$105,$I$6,10),IF($I$4="Atlas des mondes",INDEX('Atlas des mondes'!$A$6:$M$29,$I$6,10),IF($I$4="Les dix bases spatiales",INDEX('Les dix bases spatiales'!$A$6:$M$15,$I$6,10),IF($I$4="Soixante salles des bases",INDEX('Soixante salles des bases'!$A$6:$L$65,$I$6,10),IF($I$4="Vaisseau personnel",INDEX('Vaisseau personnel'!$A$6:$L$21,$I$6,10),IF($I$4="Catalogue des vaisseaux",INDEX('Catalogue des vaisseaux'!$A$6:$M$59,$I$6,10),IF($I$4="Incidents des routes",INDEX('Incidents des routes'!$A$6:$L$41,$I$6,10),IF($I$4="Faune et adversaires",INDEX('Faune et adversaires'!$A$6:$L$41,$I$6,10),IF($I$4="Véhicules et montures",INDEX('Véhicules et montures'!$A$6:$L$55,$I$6,10),IF($I$4="Lien des montures",INDEX('Lien des montures'!$A$6:$O$21,$I$6,10),IF($I$4="Game Preserve",INDEX('Game Preserve'!$A$6:$L$15,$I$6,10),IF($I$4="Cent combattants humains",INDEX('Cent combattants humains'!$A$6:$P$105,$I$6,10),IF($I$4="Armes et outils",INDEX('Armes et outils'!$A$6:$K$37,$I$6,10),IF($I$4="Xeno Prime",INDEX('Xeno Prime'!$A$6:$L$17,$I$6,10),IF($I$4="Direction musicale",INDEX('Direction musicale'!$A$6:$J$105,$I$6,10),IF($I$4="V5 Arcs des bases spatiales",INDEX('V5 Arcs des bases spatiales'!$A$6:$L$35,$I$6,10),IF($I$4="V5 Manœuvres spatiales",INDEX('V5 Manœuvres spatiales'!$A$6:$L$29,$I$6,10),IF($I$4="V5 Comportements de faune",INDEX('V5 Comportements de faune'!$A$6:$N$41,$I$6,10),IF($I$4="V5 Missions des montures",INDEX('V5 Missions des montures'!$A$6:$J$21,$I$6,10),IF($I$4="V5 Arcs des biomes",INDEX('V5 Arcs des biomes'!$A$6:$K$35,$I$6,10),IF($I$4="V5 Ressources et économie",INDEX('V5 Ressources et économie'!$A$6:$M$29,$I$6,10),""))))))))))))))))))))))))))),""),"")</x:f>
        <x:v>La présence d’une proie dépend de son habitat et de la mission. Une entrée de carte ne crée pas une nouvelle population à chaque visite.</x:v>
      </x:c>
      <x:c r="C17" s="2"/>
      <x:c r="D17" s="2"/>
      <x:c r="E17" s="2"/>
      <x:c r="F17" s="2"/>
      <x:c r="G17" s="2"/>
      <x:c r="H17" s="2"/>
      <x:c r="I17" s="2"/>
    </x:row>
    <x:row r="18" ht="42" customHeight="1">
      <x:c r="A18" s="13" t="str">
        <x:f>IF($I$6&gt;0,IF($I$4="Régions du Homeworld",'Régions du Homeworld'!K$5,IF($I$4="Identités des clans",'Identités des clans'!K$5,IF($I$4="Les vingt communautés",'Les vingt communautés'!K$5,IF($I$4="Lieux de la cité",'Lieux de la cité'!K$5,IF($I$4="Métiers et PNJ",'Métiers et PNJ'!K$5,IF($I$4="Vie et culture",'Vie et culture'!K$5,IF($I$4="Cent gardes de clans",'Cent gardes de clans'!K$5,IF($I$4="Atlas des mondes",'Atlas des mondes'!K$5,IF($I$4="Les dix bases spatiales",'Les dix bases spatiales'!K$5,IF($I$4="Soixante salles des bases",'Soixante salles des bases'!K$5,IF($I$4="Vaisseau personnel",'Vaisseau personnel'!K$5,IF($I$4="Catalogue des vaisseaux",'Catalogue des vaisseaux'!K$5,IF($I$4="Incidents des routes",'Incidents des routes'!K$5,IF($I$4="Faune et adversaires",'Faune et adversaires'!K$5,IF($I$4="Véhicules et montures",'Véhicules et montures'!K$5,IF($I$4="Lien des montures",'Lien des montures'!K$5,IF($I$4="Game Preserve",'Game Preserve'!K$5,IF($I$4="Cent combattants humains",'Cent combattants humains'!K$5,IF($I$4="Armes et outils",'Armes et outils'!K$5,IF($I$4="Xeno Prime",'Xeno Prime'!K$5,IF($I$4="V5 Arcs des bases spatiales",'V5 Arcs des bases spatiales'!K$5,IF($I$4="V5 Manœuvres spatiales",'V5 Manœuvres spatiales'!K$5,IF($I$4="V5 Comportements de faune",'V5 Comportements de faune'!K$5,IF($I$4="V5 Arcs des biomes",'V5 Arcs des biomes'!K$5,IF($I$4="V5 Ressources et économie",'V5 Ressources et économie'!K$5,""))))))))))))))))))))))))),"")</x:f>
        <x:v>État persistant</x:v>
      </x:c>
      <x:c r="B18" s="13" t="str">
        <x:f>IFERROR(IF($I$6&gt;0,IF($I$4="Régions du Homeworld",INDEX('Régions du Homeworld'!$A$6:$M$15,$I$6,11),IF($I$4="Identités des clans",INDEX('Identités des clans'!$A$6:$M$20,$I$6,11),IF($I$4="Les vingt communautés",INDEX('Les vingt communautés'!$A$6:$N$25,$I$6,11),IF($I$4="Lieux de la cité",INDEX('Lieux de la cité'!$A$6:$L$41,$I$6,11),IF($I$4="Métiers et PNJ",INDEX('Métiers et PNJ'!$A$6:$K$25,$I$6,11),IF($I$4="Vie et culture",INDEX('Vie et culture'!$A$6:$K$53,$I$6,11),IF($I$4="Cent gardes de clans",INDEX('Cent gardes de clans'!$A$6:$N$105,$I$6,11),IF($I$4="Atlas des mondes",INDEX('Atlas des mondes'!$A$6:$M$29,$I$6,11),IF($I$4="Les dix bases spatiales",INDEX('Les dix bases spatiales'!$A$6:$M$15,$I$6,11),IF($I$4="Soixante salles des bases",INDEX('Soixante salles des bases'!$A$6:$L$65,$I$6,11),IF($I$4="Vaisseau personnel",INDEX('Vaisseau personnel'!$A$6:$L$21,$I$6,11),IF($I$4="Catalogue des vaisseaux",INDEX('Catalogue des vaisseaux'!$A$6:$M$59,$I$6,11),IF($I$4="Incidents des routes",INDEX('Incidents des routes'!$A$6:$L$41,$I$6,11),IF($I$4="Faune et adversaires",INDEX('Faune et adversaires'!$A$6:$L$41,$I$6,11),IF($I$4="Véhicules et montures",INDEX('Véhicules et montures'!$A$6:$L$55,$I$6,11),IF($I$4="Lien des montures",INDEX('Lien des montures'!$A$6:$O$21,$I$6,11),IF($I$4="Game Preserve",INDEX('Game Preserve'!$A$6:$L$15,$I$6,11),IF($I$4="Cent combattants humains",INDEX('Cent combattants humains'!$A$6:$P$105,$I$6,11),IF($I$4="Armes et outils",INDEX('Armes et outils'!$A$6:$K$37,$I$6,11),IF($I$4="Xeno Prime",INDEX('Xeno Prime'!$A$6:$L$17,$I$6,11),IF($I$4="V5 Arcs des bases spatiales",INDEX('V5 Arcs des bases spatiales'!$A$6:$L$35,$I$6,11),IF($I$4="V5 Manœuvres spatiales",INDEX('V5 Manœuvres spatiales'!$A$6:$L$29,$I$6,11),IF($I$4="V5 Comportements de faune",INDEX('V5 Comportements de faune'!$A$6:$N$41,$I$6,11),IF($I$4="V5 Arcs des biomes",INDEX('V5 Arcs des biomes'!$A$6:$K$35,$I$6,11),IF($I$4="V5 Ressources et économie",INDEX('V5 Ressources et économie'!$A$6:$M$29,$I$6,11),""))))))))))))))))))))))))),""),"")</x:f>
        <x:v>Un identifiant de monde conserve météo de mission, raccourcis, prises, équipage et résultats. Les profils de réserve et de guerre réutilisent cette entité.</x:v>
      </x:c>
      <x:c r="C18" s="2"/>
      <x:c r="D18" s="2"/>
      <x:c r="E18" s="2"/>
      <x:c r="F18" s="2"/>
      <x:c r="G18" s="2"/>
      <x:c r="H18" s="2"/>
      <x:c r="I18" s="2"/>
    </x:row>
    <x:row r="19" ht="42" customHeight="1">
      <x:c r="A19" s="14" t="str">
        <x:f>IF($I$6&gt;0,IF($I$4="Régions du Homeworld",'Régions du Homeworld'!L$5,IF($I$4="Identités des clans",'Identités des clans'!L$5,IF($I$4="Les vingt communautés",'Les vingt communautés'!L$5,IF($I$4="Lieux de la cité",'Lieux de la cité'!L$5,IF($I$4="Cent gardes de clans",'Cent gardes de clans'!L$5,IF($I$4="Atlas des mondes",'Atlas des mondes'!L$5,IF($I$4="Les dix bases spatiales",'Les dix bases spatiales'!L$5,IF($I$4="Soixante salles des bases",'Soixante salles des bases'!L$5,IF($I$4="Vaisseau personnel",'Vaisseau personnel'!L$5,IF($I$4="Catalogue des vaisseaux",'Catalogue des vaisseaux'!L$5,IF($I$4="Incidents des routes",'Incidents des routes'!L$5,IF($I$4="Faune et adversaires",'Faune et adversaires'!L$5,IF($I$4="Véhicules et montures",'Véhicules et montures'!L$5,IF($I$4="Lien des montures",'Lien des montures'!L$5,IF($I$4="Game Preserve",'Game Preserve'!L$5,IF($I$4="Cent combattants humains",'Cent combattants humains'!L$5,IF($I$4="Xeno Prime",'Xeno Prime'!L$5,IF($I$4="V5 Arcs des bases spatiales",'V5 Arcs des bases spatiales'!L$5,IF($I$4="V5 Manœuvres spatiales",'V5 Manœuvres spatiales'!L$5,IF($I$4="V5 Comportements de faune",'V5 Comportements de faune'!L$5,IF($I$4="V5 Ressources et économie",'V5 Ressources et économie'!L$5,""))))))))))))))))))))),"")</x:f>
        <x:v>Statut dans le lore</x:v>
      </x:c>
      <x:c r="B19" s="14" t="str">
        <x:f>IFERROR(IF($I$6&gt;0,IF($I$4="Régions du Homeworld",INDEX('Régions du Homeworld'!$A$6:$M$15,$I$6,12),IF($I$4="Identités des clans",INDEX('Identités des clans'!$A$6:$M$20,$I$6,12),IF($I$4="Les vingt communautés",INDEX('Les vingt communautés'!$A$6:$N$25,$I$6,12),IF($I$4="Lieux de la cité",INDEX('Lieux de la cité'!$A$6:$L$41,$I$6,12),IF($I$4="Cent gardes de clans",INDEX('Cent gardes de clans'!$A$6:$N$105,$I$6,12),IF($I$4="Atlas des mondes",INDEX('Atlas des mondes'!$A$6:$M$29,$I$6,12),IF($I$4="Les dix bases spatiales",INDEX('Les dix bases spatiales'!$A$6:$M$15,$I$6,12),IF($I$4="Soixante salles des bases",INDEX('Soixante salles des bases'!$A$6:$L$65,$I$6,12),IF($I$4="Vaisseau personnel",INDEX('Vaisseau personnel'!$A$6:$L$21,$I$6,12),IF($I$4="Catalogue des vaisseaux",INDEX('Catalogue des vaisseaux'!$A$6:$M$59,$I$6,12),IF($I$4="Incidents des routes",INDEX('Incidents des routes'!$A$6:$L$41,$I$6,12),IF($I$4="Faune et adversaires",INDEX('Faune et adversaires'!$A$6:$L$41,$I$6,12),IF($I$4="Véhicules et montures",INDEX('Véhicules et montures'!$A$6:$L$55,$I$6,12),IF($I$4="Lien des montures",INDEX('Lien des montures'!$A$6:$O$21,$I$6,12),IF($I$4="Game Preserve",INDEX('Game Preserve'!$A$6:$L$15,$I$6,12),IF($I$4="Cent combattants humains",INDEX('Cent combattants humains'!$A$6:$P$105,$I$6,12),IF($I$4="Xeno Prime",INDEX('Xeno Prime'!$A$6:$L$17,$I$6,12),IF($I$4="V5 Arcs des bases spatiales",INDEX('V5 Arcs des bases spatiales'!$A$6:$L$35,$I$6,12),IF($I$4="V5 Manœuvres spatiales",INDEX('V5 Manœuvres spatiales'!$A$6:$L$29,$I$6,12),IF($I$4="V5 Comportements de faune",INDEX('V5 Comportements de faune'!$A$6:$N$41,$I$6,12),IF($I$4="V5 Ressources et économie",INDEX('V5 Ressources et économie'!$A$6:$M$29,$I$6,12),""))))))))))))))))))))),""),"")</x:f>
        <x:v>Géographies originales. Homeworld et xénomorphes sont des inspirations de franchise; aucune carte de planète canonique revendiquée.</x:v>
      </x:c>
      <x:c r="C19" s="2"/>
      <x:c r="D19" s="2"/>
      <x:c r="E19" s="2"/>
      <x:c r="F19" s="2"/>
      <x:c r="G19" s="2"/>
      <x:c r="H19" s="2"/>
      <x:c r="I19" s="2"/>
    </x:row>
    <x:row r="20" ht="57" customHeight="1">
      <x:c r="A20" s="13" t="str">
        <x:f>IF($I$6&gt;0,IF($I$4="Régions du Homeworld",'Régions du Homeworld'!M$5,IF($I$4="Identités des clans",'Identités des clans'!M$5,IF($I$4="Les vingt communautés",'Les vingt communautés'!M$5,IF($I$4="Cent gardes de clans",'Cent gardes de clans'!M$5,IF($I$4="Atlas des mondes",'Atlas des mondes'!M$5,IF($I$4="Les dix bases spatiales",'Les dix bases spatiales'!M$5,IF($I$4="Catalogue des vaisseaux",'Catalogue des vaisseaux'!M$5,IF($I$4="Lien des montures",'Lien des montures'!M$5,IF($I$4="Cent combattants humains",'Cent combattants humains'!M$5,IF($I$4="V5 Comportements de faune",'V5 Comportements de faune'!M$5,IF($I$4="V5 Ressources et économie",'V5 Ressources et économie'!M$5,""))))))))))),"")</x:f>
        <x:v>Provenance</x:v>
      </x:c>
      <x:c r="B20" s="13" t="str">
        <x:f>IFERROR(IF($I$6&gt;0,IF($I$4="Régions du Homeworld",INDEX('Régions du Homeworld'!$A$6:$M$15,$I$6,13),IF($I$4="Identités des clans",INDEX('Identités des clans'!$A$6:$M$20,$I$6,13),IF($I$4="Les vingt communautés",INDEX('Les vingt communautés'!$A$6:$N$25,$I$6,13),IF($I$4="Cent gardes de clans",INDEX('Cent gardes de clans'!$A$6:$N$105,$I$6,13),IF($I$4="Atlas des mondes",INDEX('Atlas des mondes'!$A$6:$M$29,$I$6,13),IF($I$4="Les dix bases spatiales",INDEX('Les dix bases spatiales'!$A$6:$M$15,$I$6,13),IF($I$4="Catalogue des vaisseaux",INDEX('Catalogue des vaisseaux'!$A$6:$M$59,$I$6,13),IF($I$4="Lien des montures",INDEX('Lien des montures'!$A$6:$O$21,$I$6,13),IF($I$4="Cent combattants humains",INDEX('Cent combattants humains'!$A$6:$P$105,$I$6,13),IF($I$4="V5 Comportements de faune",INDEX('V5 Comportements de faune'!$A$6:$N$41,$I$6,13),IF($I$4="V5 Ressources et économie",INDEX('V5 Ressources et économie'!$A$6:$M$29,$I$6,13),""))))))))))),""),"")</x:f>
        <x:v>Reconstitution documentée V4 — nouvelle rédaction V5</x:v>
      </x:c>
      <x:c r="C20" s="2"/>
      <x:c r="D20" s="2"/>
      <x:c r="E20" s="2"/>
      <x:c r="F20" s="2"/>
      <x:c r="G20" s="2"/>
      <x:c r="H20" s="2"/>
      <x:c r="I20" s="2"/>
    </x:row>
    <x:row r="21" ht="42" customHeight="1">
      <x:c r="A21" s="14" t="str">
        <x:f>IF($I$6&gt;0,IF($I$4="Les vingt communautés",'Les vingt communautés'!N$5,IF($I$4="Cent gardes de clans",'Cent gardes de clans'!N$5,IF($I$4="Lien des montures",'Lien des montures'!N$5,IF($I$4="Cent combattants humains",'Cent combattants humains'!N$5,IF($I$4="V5 Comportements de faune",'V5 Comportements de faune'!N$5,""))))),"")</x:f>
      </x:c>
      <x:c r="B21" s="14" t="str">
        <x:f>IFERROR(IF($I$6&gt;0,IF($I$4="Les vingt communautés",INDEX('Les vingt communautés'!$A$6:$N$25,$I$6,14),IF($I$4="Cent gardes de clans",INDEX('Cent gardes de clans'!$A$6:$N$105,$I$6,14),IF($I$4="Lien des montures",INDEX('Lien des montures'!$A$6:$O$21,$I$6,14),IF($I$4="Cent combattants humains",INDEX('Cent combattants humains'!$A$6:$P$105,$I$6,14),IF($I$4="V5 Comportements de faune",INDEX('V5 Comportements de faune'!$A$6:$N$41,$I$6,14),""))))),""),"")</x:f>
      </x:c>
      <x:c r="C21" s="2"/>
      <x:c r="D21" s="2"/>
      <x:c r="E21" s="2"/>
      <x:c r="F21" s="2"/>
      <x:c r="G21" s="2"/>
      <x:c r="H21" s="2"/>
      <x:c r="I21" s="2"/>
    </x:row>
    <x:row r="22" ht="42" customHeight="1">
      <x:c r="A22" s="13" t="str">
        <x:f>IF($I$6&gt;0,IF($I$4="Lien des montures",'Lien des montures'!O$5,IF($I$4="Cent combattants humains",'Cent combattants humains'!O$5,"")),"")</x:f>
      </x:c>
      <x:c r="B22" s="13" t="str">
        <x:f>IFERROR(IF($I$6&gt;0,IF($I$4="Lien des montures",INDEX('Lien des montures'!$A$6:$O$21,$I$6,15),IF($I$4="Cent combattants humains",INDEX('Cent combattants humains'!$A$6:$P$105,$I$6,15),"")),""),"")</x:f>
      </x:c>
      <x:c r="C22" s="2"/>
      <x:c r="D22" s="2"/>
      <x:c r="E22" s="2"/>
      <x:c r="F22" s="2"/>
      <x:c r="G22" s="2"/>
      <x:c r="H22" s="2"/>
      <x:c r="I22" s="2"/>
    </x:row>
    <x:row r="23" ht="34" customHeight="1">
      <x:c r="A23" s="14" t="str">
        <x:f>IF($I$6&gt;0,IF($I$4="Cent combattants humains",'Cent combattants humains'!P$5,""),"")</x:f>
      </x:c>
      <x:c r="B23" s="14" t="str">
        <x:f>IFERROR(IF($I$6&gt;0,IF($I$4="Cent combattants humains",INDEX('Cent combattants humains'!$A$6:$P$105,$I$6,16),""),""),"")</x:f>
      </x:c>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V5'!$A$725:$A$1689</x:formula1>
    </x:dataValidation>
  </x:dataValidations>
  <x:pageMargins left="0.7" right="0.7" top="0.75" bottom="0.75" header="0.3" footer="0.3"/>
</x:worksheet>
</file>

<file path=xl/worksheets/sheet6.xml><?xml version="1.0" encoding="utf-8"?>
<x:worksheet xmlns:x="http://schemas.openxmlformats.org/spreadsheetml/2006/main">
  <x:sheetPr>
    <x:tabColor rgb="FF82603E"/>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Maison et clan</x:v>
      </x:c>
      <x:c r="B2" s="3"/>
    </x:row>
    <x:row r="3">
      <x:c r="A3" s="4"/>
      <x:c r="B3" s="4"/>
    </x:row>
    <x:row r="4">
      <x:c r="A4" s="2" t="str">
        <x:v>Identifiant à choisir</x:v>
      </x:c>
      <x:c r="B4" s="76" t="str">
        <x:v>HOME-CM07</x:v>
      </x:c>
      <x:c r="C4" s="2"/>
      <x:c r="D4" s="2"/>
      <x:c r="E4" s="2"/>
      <x:c r="F4" s="2"/>
      <x:c r="G4" s="2"/>
      <x:c r="H4" s="78" t="str">
        <x:v>Onglet source</x:v>
      </x:c>
      <x:c r="I4" s="78" t="str">
        <x:f>IFERROR(INDEX('Index V5'!$D$6:$D$3621,MATCH($B$4,'Index V5'!$A$6:$A$3621,0)),"")</x:f>
        <x:v>Résidences des tribus</x:v>
      </x:c>
    </x:row>
    <x:row r="5" ht="48" customHeight="1">
      <x:c r="A5" s="13" t="str">
        <x:v>Titre</x:v>
      </x:c>
      <x:c r="B5" s="13" t="str">
        <x:f>IFERROR(INDEX('Index V5'!$B$6:$B$3621,MATCH($B$4,'Index V5'!$A$6:$A$3621,0)),"Choisir un identifiant de cet ensemble")</x:f>
        <x:v>Maison des Pilotis Calmes</x:v>
      </x:c>
      <x:c r="C5" s="2"/>
      <x:c r="D5" s="2"/>
      <x:c r="E5" s="2"/>
      <x:c r="F5" s="2"/>
      <x:c r="G5" s="2"/>
      <x:c r="H5" s="78" t="str">
        <x:v>Champs</x:v>
      </x:c>
      <x:c r="I5" s="78" t="n">
        <x:f>IFERROR(INDEX('Index V5'!$G$6:$G$3621,MATCH($B$4,'Index V5'!$A$6:$A$3621,0)),0)</x:f>
        <x:v>15</x:v>
      </x:c>
    </x:row>
    <x:row r="6">
      <x:c r="A6" s="2"/>
      <x:c r="B6" s="2"/>
      <x:c r="C6" s="2"/>
      <x:c r="D6" s="2"/>
      <x:c r="E6" s="2"/>
      <x:c r="F6" s="2"/>
      <x:c r="G6" s="2"/>
      <x:c r="H6" s="78" t="str">
        <x:v>Ligne de données</x:v>
      </x:c>
      <x:c r="I6" s="78" t="n">
        <x:f>IFERROR(IF($I$4="Règles de résidence",MATCH($B$4,'Règles de résidence'!$A$6:$A$29,0),IF($I$4="Résidences des tribus",MATCH($B$4,'Résidences des tribus'!$A$6:$A$25,0),IF($I$4="Pièces des maisons",MATCH($B$4,'Pièces des maisons'!$A$6:$A$65,0),IF($I$4="Vie dans la maison",MATCH($B$4,'Vie dans la maison'!$A$6:$A$29,0),IF($I$4="Règles du navire de clan",MATCH($B$4,'Règles du navire de clan'!$A$6:$A$35,0),IF($I$4="Ponts du navire de clan",MATCH($B$4,'Ponts du navire de clan'!$A$6:$A$29,0),IF($I$4="Équipage incarné",MATCH($B$4,'Équipage incarné'!$A$6:$A$23,0),IF($I$4="Missions du navire",MATCH($B$4,'Missions du navire'!$A$6:$A$29,0),IF($I$4="Gestion du clan",MATCH($B$4,'Gestion du clan'!$A$6:$A$17,0),IF($I$4="Multijoueur futur",MATCH($B$4,'Multijoueur futur'!$A$6:$A$29,0),IF($I$4="Voies maison et clan",MATCH($B$4,'Voies maison et clan'!$A$6:$A$23,0),IF($I$4="V5 Scènes des résidences",MATCH($B$4,'V5 Scènes des résidences'!$A$6:$A$65,0),IF($I$4="V5 Incidents de l’équipage",MATCH($B$4,'V5 Incidents de l’équipage'!$A$6:$A$29,0),IF($I$4="V5 Aménagements",MATCH($B$4,'V5 Aménagements'!$A$6:$A$23,0),IF($I$4="V5 Missions collectives",MATCH($B$4,'V5 Missions collectives'!$A$6:$A$29,0),0))))))))))))))),0)</x:f>
        <x:v>7</x:v>
      </x:c>
    </x:row>
    <x:row r="7" ht="48" customHeight="1">
      <x:c r="A7" s="35" t="str">
        <x:v>Rubrique</x:v>
      </x:c>
      <x:c r="B7" s="37" t="str">
        <x:v>Texte intégral — lecture verticale</x:v>
      </x:c>
      <x:c r="C7" s="2"/>
      <x:c r="D7" s="2"/>
      <x:c r="E7" s="2"/>
      <x:c r="F7" s="2"/>
      <x:c r="G7" s="2"/>
      <x:c r="H7" s="2"/>
      <x:c r="I7" s="2"/>
    </x:row>
    <x:row r="8" ht="34" customHeight="1">
      <x:c r="A8" s="13" t="str">
        <x:f>IF($I$6&gt;0,IF($I$4="Règles de résidence",'Règles de résidence'!A$5,IF($I$4="Résidences des tribus",'Résidences des tribus'!A$5,IF($I$4="Pièces des maisons",'Pièces des maisons'!A$5,IF($I$4="Vie dans la maison",'Vie dans la maison'!A$5,IF($I$4="Règles du navire de clan",'Règles du navire de clan'!A$5,IF($I$4="Ponts du navire de clan",'Ponts du navire de clan'!A$5,IF($I$4="Équipage incarné",'Équipage incarné'!A$5,IF($I$4="Missions du navire",'Missions du navire'!A$5,IF($I$4="Gestion du clan",'Gestion du clan'!A$5,IF($I$4="Multijoueur futur",'Multijoueur futur'!A$5,IF($I$4="Voies maison et clan",'Voies maison et clan'!A$5,IF($I$4="V5 Scènes des résidences",'V5 Scènes des résidences'!A$5,IF($I$4="V5 Incidents de l’équipage",'V5 Incidents de l’équipage'!A$5,IF($I$4="V5 Aménagements",'V5 Aménagements'!A$5,IF($I$4="V5 Missions collectives",'V5 Missions collectives'!A$5,""))))))))))))))),"")</x:f>
        <x:v>Identifiant</x:v>
      </x:c>
      <x:c r="B8" s="13" t="str">
        <x:f>IFERROR(IF($I$6&gt;0,IF($I$4="Règles de résidence",INDEX('Règles de résidence'!$A$6:$G$29,$I$6,1),IF($I$4="Résidences des tribus",INDEX('Résidences des tribus'!$A$6:$O$25,$I$6,1),IF($I$4="Pièces des maisons",INDEX('Pièces des maisons'!$A$6:$J$65,$I$6,1),IF($I$4="Vie dans la maison",INDEX('Vie dans la maison'!$A$6:$G$29,$I$6,1),IF($I$4="Règles du navire de clan",INDEX('Règles du navire de clan'!$A$6:$F$35,$I$6,1),IF($I$4="Ponts du navire de clan",INDEX('Ponts du navire de clan'!$A$6:$J$29,$I$6,1),IF($I$4="Équipage incarné",INDEX('Équipage incarné'!$A$6:$I$23,$I$6,1),IF($I$4="Missions du navire",INDEX('Missions du navire'!$A$6:$M$29,$I$6,1),IF($I$4="Gestion du clan",INDEX('Gestion du clan'!$A$6:$G$17,$I$6,1),IF($I$4="Multijoueur futur",INDEX('Multijoueur futur'!$A$6:$F$29,$I$6,1),IF($I$4="Voies maison et clan",INDEX('Voies maison et clan'!$A$6:$G$23,$I$6,1),IF($I$4="V5 Scènes des résidences",INDEX('V5 Scènes des résidences'!$A$6:$K$65,$I$6,1),IF($I$4="V5 Incidents de l’équipage",INDEX('V5 Incidents de l’équipage'!$A$6:$K$29,$I$6,1),IF($I$4="V5 Aménagements",INDEX('V5 Aménagements'!$A$6:$I$23,$I$6,1),IF($I$4="V5 Missions collectives",INDEX('V5 Missions collectives'!$A$6:$N$29,$I$6,1),""))))))))))))))),""),"")</x:f>
        <x:v>HOME-CM07</x:v>
      </x:c>
      <x:c r="C8" s="2"/>
      <x:c r="D8" s="2"/>
      <x:c r="E8" s="2"/>
      <x:c r="F8" s="2"/>
      <x:c r="G8" s="2"/>
      <x:c r="H8" s="2"/>
      <x:c r="I8" s="2"/>
    </x:row>
    <x:row r="9" ht="34" customHeight="1">
      <x:c r="A9" s="14" t="str">
        <x:f>IF($I$6&gt;0,IF($I$4="Règles de résidence",'Règles de résidence'!B$5,IF($I$4="Résidences des tribus",'Résidences des tribus'!B$5,IF($I$4="Pièces des maisons",'Pièces des maisons'!B$5,IF($I$4="Vie dans la maison",'Vie dans la maison'!B$5,IF($I$4="Règles du navire de clan",'Règles du navire de clan'!B$5,IF($I$4="Ponts du navire de clan",'Ponts du navire de clan'!B$5,IF($I$4="Équipage incarné",'Équipage incarné'!B$5,IF($I$4="Missions du navire",'Missions du navire'!B$5,IF($I$4="Gestion du clan",'Gestion du clan'!B$5,IF($I$4="Multijoueur futur",'Multijoueur futur'!B$5,IF($I$4="Voies maison et clan",'Voies maison et clan'!B$5,IF($I$4="V5 Scènes des résidences",'V5 Scènes des résidences'!B$5,IF($I$4="V5 Incidents de l’équipage",'V5 Incidents de l’équipage'!B$5,IF($I$4="V5 Aménagements",'V5 Aménagements'!B$5,IF($I$4="V5 Missions collectives",'V5 Missions collectives'!B$5,""))))))))))))))),"")</x:f>
        <x:v>Titre</x:v>
      </x:c>
      <x:c r="B9" s="14" t="str">
        <x:f>IFERROR(IF($I$6&gt;0,IF($I$4="Règles de résidence",INDEX('Règles de résidence'!$A$6:$G$29,$I$6,2),IF($I$4="Résidences des tribus",INDEX('Résidences des tribus'!$A$6:$O$25,$I$6,2),IF($I$4="Pièces des maisons",INDEX('Pièces des maisons'!$A$6:$J$65,$I$6,2),IF($I$4="Vie dans la maison",INDEX('Vie dans la maison'!$A$6:$G$29,$I$6,2),IF($I$4="Règles du navire de clan",INDEX('Règles du navire de clan'!$A$6:$F$35,$I$6,2),IF($I$4="Ponts du navire de clan",INDEX('Ponts du navire de clan'!$A$6:$J$29,$I$6,2),IF($I$4="Équipage incarné",INDEX('Équipage incarné'!$A$6:$I$23,$I$6,2),IF($I$4="Missions du navire",INDEX('Missions du navire'!$A$6:$M$29,$I$6,2),IF($I$4="Gestion du clan",INDEX('Gestion du clan'!$A$6:$G$17,$I$6,2),IF($I$4="Multijoueur futur",INDEX('Multijoueur futur'!$A$6:$F$29,$I$6,2),IF($I$4="Voies maison et clan",INDEX('Voies maison et clan'!$A$6:$G$23,$I$6,2),IF($I$4="V5 Scènes des résidences",INDEX('V5 Scènes des résidences'!$A$6:$K$65,$I$6,2),IF($I$4="V5 Incidents de l’équipage",INDEX('V5 Incidents de l’équipage'!$A$6:$K$29,$I$6,2),IF($I$4="V5 Aménagements",INDEX('V5 Aménagements'!$A$6:$I$23,$I$6,2),IF($I$4="V5 Missions collectives",INDEX('V5 Missions collectives'!$A$6:$N$29,$I$6,2),""))))))))))))))),""),"")</x:f>
        <x:v>Maison des Pilotis Calmes</x:v>
      </x:c>
      <x:c r="C9" s="2"/>
      <x:c r="D9" s="2"/>
      <x:c r="E9" s="2"/>
      <x:c r="F9" s="2"/>
      <x:c r="G9" s="2"/>
      <x:c r="H9" s="2"/>
      <x:c r="I9" s="2"/>
    </x:row>
    <x:row r="10" ht="34" customHeight="1">
      <x:c r="A10" s="13" t="str">
        <x:f>IF($I$6&gt;0,IF($I$4="Règles de résidence",'Règles de résidence'!C$5,IF($I$4="Résidences des tribus",'Résidences des tribus'!C$5,IF($I$4="Pièces des maisons",'Pièces des maisons'!C$5,IF($I$4="Vie dans la maison",'Vie dans la maison'!C$5,IF($I$4="Règles du navire de clan",'Règles du navire de clan'!C$5,IF($I$4="Ponts du navire de clan",'Ponts du navire de clan'!C$5,IF($I$4="Équipage incarné",'Équipage incarné'!C$5,IF($I$4="Missions du navire",'Missions du navire'!C$5,IF($I$4="Gestion du clan",'Gestion du clan'!C$5,IF($I$4="Multijoueur futur",'Multijoueur futur'!C$5,IF($I$4="Voies maison et clan",'Voies maison et clan'!C$5,IF($I$4="V5 Scènes des résidences",'V5 Scènes des résidences'!C$5,IF($I$4="V5 Incidents de l’équipage",'V5 Incidents de l’équipage'!C$5,IF($I$4="V5 Aménagements",'V5 Aménagements'!C$5,IF($I$4="V5 Missions collectives",'V5 Missions collectives'!C$5,""))))))))))))))),"")</x:f>
        <x:v>Communauté</x:v>
      </x:c>
      <x:c r="B10" s="13" t="str">
        <x:f>IFERROR(IF($I$6&gt;0,IF($I$4="Règles de résidence",INDEX('Règles de résidence'!$A$6:$G$29,$I$6,3),IF($I$4="Résidences des tribus",INDEX('Résidences des tribus'!$A$6:$O$25,$I$6,3),IF($I$4="Pièces des maisons",INDEX('Pièces des maisons'!$A$6:$J$65,$I$6,3),IF($I$4="Vie dans la maison",INDEX('Vie dans la maison'!$A$6:$G$29,$I$6,3),IF($I$4="Règles du navire de clan",INDEX('Règles du navire de clan'!$A$6:$F$35,$I$6,3),IF($I$4="Ponts du navire de clan",INDEX('Ponts du navire de clan'!$A$6:$J$29,$I$6,3),IF($I$4="Équipage incarné",INDEX('Équipage incarné'!$A$6:$I$23,$I$6,3),IF($I$4="Missions du navire",INDEX('Missions du navire'!$A$6:$M$29,$I$6,3),IF($I$4="Gestion du clan",INDEX('Gestion du clan'!$A$6:$G$17,$I$6,3),IF($I$4="Multijoueur futur",INDEX('Multijoueur futur'!$A$6:$F$29,$I$6,3),IF($I$4="Voies maison et clan",INDEX('Voies maison et clan'!$A$6:$G$23,$I$6,3),IF($I$4="V5 Scènes des résidences",INDEX('V5 Scènes des résidences'!$A$6:$K$65,$I$6,3),IF($I$4="V5 Incidents de l’équipage",INDEX('V5 Incidents de l’équipage'!$A$6:$K$29,$I$6,3),IF($I$4="V5 Aménagements",INDEX('V5 Aménagements'!$A$6:$I$23,$I$6,3),IF($I$4="V5 Missions collectives",INDEX('V5 Missions collectives'!$A$6:$N$29,$I$6,3),""))))))))))))))),""),"")</x:f>
        <x:v>CM07</x:v>
      </x:c>
      <x:c r="C10" s="2"/>
      <x:c r="D10" s="2"/>
      <x:c r="E10" s="2"/>
      <x:c r="F10" s="2"/>
      <x:c r="G10" s="2"/>
      <x:c r="H10" s="2"/>
      <x:c r="I10" s="2"/>
    </x:row>
    <x:row r="11" ht="42" customHeight="1">
      <x:c r="A11" s="14" t="str">
        <x:f>IF($I$6&gt;0,IF($I$4="Règles de résidence",'Règles de résidence'!D$5,IF($I$4="Résidences des tribus",'Résidences des tribus'!D$5,IF($I$4="Pièces des maisons",'Pièces des maisons'!D$5,IF($I$4="Vie dans la maison",'Vie dans la maison'!D$5,IF($I$4="Règles du navire de clan",'Règles du navire de clan'!D$5,IF($I$4="Ponts du navire de clan",'Ponts du navire de clan'!D$5,IF($I$4="Équipage incarné",'Équipage incarné'!D$5,IF($I$4="Missions du navire",'Missions du navire'!D$5,IF($I$4="Gestion du clan",'Gestion du clan'!D$5,IF($I$4="Multijoueur futur",'Multijoueur futur'!D$5,IF($I$4="Voies maison et clan",'Voies maison et clan'!D$5,IF($I$4="V5 Scènes des résidences",'V5 Scènes des résidences'!D$5,IF($I$4="V5 Incidents de l’équipage",'V5 Incidents de l’équipage'!D$5,IF($I$4="V5 Aménagements",'V5 Aménagements'!D$5,IF($I$4="V5 Missions collectives",'V5 Missions collectives'!D$5,""))))))))))))))),"")</x:f>
        <x:v>Clan</x:v>
      </x:c>
      <x:c r="B11" s="14" t="str">
        <x:f>IFERROR(IF($I$6&gt;0,IF($I$4="Règles de résidence",INDEX('Règles de résidence'!$A$6:$G$29,$I$6,4),IF($I$4="Résidences des tribus",INDEX('Résidences des tribus'!$A$6:$O$25,$I$6,4),IF($I$4="Pièces des maisons",INDEX('Pièces des maisons'!$A$6:$J$65,$I$6,4),IF($I$4="Vie dans la maison",INDEX('Vie dans la maison'!$A$6:$G$29,$I$6,4),IF($I$4="Règles du navire de clan",INDEX('Règles du navire de clan'!$A$6:$F$35,$I$6,4),IF($I$4="Ponts du navire de clan",INDEX('Ponts du navire de clan'!$A$6:$J$29,$I$6,4),IF($I$4="Équipage incarné",INDEX('Équipage incarné'!$A$6:$I$23,$I$6,4),IF($I$4="Missions du navire",INDEX('Missions du navire'!$A$6:$M$29,$I$6,4),IF($I$4="Gestion du clan",INDEX('Gestion du clan'!$A$6:$G$17,$I$6,4),IF($I$4="Multijoueur futur",INDEX('Multijoueur futur'!$A$6:$F$29,$I$6,4),IF($I$4="Voies maison et clan",INDEX('Voies maison et clan'!$A$6:$G$23,$I$6,4),IF($I$4="V5 Scènes des résidences",INDEX('V5 Scènes des résidences'!$A$6:$K$65,$I$6,4),IF($I$4="V5 Incidents de l’équipage",INDEX('V5 Incidents de l’équipage'!$A$6:$K$29,$I$6,4),IF($I$4="V5 Aménagements",INDEX('V5 Aménagements'!$A$6:$I$23,$I$6,4),IF($I$4="V5 Missions collectives",INDEX('V5 Missions collectives'!$A$6:$N$29,$I$6,4),""))))))))))))))),""),"")</x:f>
        <x:v>CL4</x:v>
      </x:c>
      <x:c r="C11" s="2"/>
      <x:c r="D11" s="2"/>
      <x:c r="E11" s="2"/>
      <x:c r="F11" s="2"/>
      <x:c r="G11" s="2"/>
      <x:c r="H11" s="2"/>
      <x:c r="I11" s="2"/>
    </x:row>
    <x:row r="12" ht="57" customHeight="1">
      <x:c r="A12" s="13" t="str">
        <x:f>IF($I$6&gt;0,IF($I$4="Règles de résidence",'Règles de résidence'!E$5,IF($I$4="Résidences des tribus",'Résidences des tribus'!E$5,IF($I$4="Pièces des maisons",'Pièces des maisons'!E$5,IF($I$4="Vie dans la maison",'Vie dans la maison'!E$5,IF($I$4="Règles du navire de clan",'Règles du navire de clan'!E$5,IF($I$4="Ponts du navire de clan",'Ponts du navire de clan'!E$5,IF($I$4="Équipage incarné",'Équipage incarné'!E$5,IF($I$4="Missions du navire",'Missions du navire'!E$5,IF($I$4="Gestion du clan",'Gestion du clan'!E$5,IF($I$4="Multijoueur futur",'Multijoueur futur'!E$5,IF($I$4="Voies maison et clan",'Voies maison et clan'!E$5,IF($I$4="V5 Scènes des résidences",'V5 Scènes des résidences'!E$5,IF($I$4="V5 Incidents de l’équipage",'V5 Incidents de l’équipage'!E$5,IF($I$4="V5 Aménagements",'V5 Aménagements'!E$5,IF($I$4="V5 Missions collectives",'V5 Missions collectives'!E$5,""))))))))))))))),"")</x:f>
        <x:v>Région</x:v>
      </x:c>
      <x:c r="B12" s="13" t="str">
        <x:f>IFERROR(IF($I$6&gt;0,IF($I$4="Règles de résidence",INDEX('Règles de résidence'!$A$6:$G$29,$I$6,5),IF($I$4="Résidences des tribus",INDEX('Résidences des tribus'!$A$6:$O$25,$I$6,5),IF($I$4="Pièces des maisons",INDEX('Pièces des maisons'!$A$6:$J$65,$I$6,5),IF($I$4="Vie dans la maison",INDEX('Vie dans la maison'!$A$6:$G$29,$I$6,5),IF($I$4="Règles du navire de clan",INDEX('Règles du navire de clan'!$A$6:$F$35,$I$6,5),IF($I$4="Ponts du navire de clan",INDEX('Ponts du navire de clan'!$A$6:$J$29,$I$6,5),IF($I$4="Équipage incarné",INDEX('Équipage incarné'!$A$6:$I$23,$I$6,5),IF($I$4="Missions du navire",INDEX('Missions du navire'!$A$6:$M$29,$I$6,5),IF($I$4="Gestion du clan",INDEX('Gestion du clan'!$A$6:$G$17,$I$6,5),IF($I$4="Multijoueur futur",INDEX('Multijoueur futur'!$A$6:$F$29,$I$6,5),IF($I$4="Voies maison et clan",INDEX('Voies maison et clan'!$A$6:$G$23,$I$6,5),IF($I$4="V5 Scènes des résidences",INDEX('V5 Scènes des résidences'!$A$6:$K$65,$I$6,5),IF($I$4="V5 Incidents de l’équipage",INDEX('V5 Incidents de l’équipage'!$A$6:$K$29,$I$6,5),IF($I$4="V5 Aménagements",INDEX('V5 Aménagements'!$A$6:$I$23,$I$6,5),IF($I$4="V5 Missions collectives",INDEX('V5 Missions collectives'!$A$6:$N$29,$I$6,5),""))))))))))))))),""),"")</x:f>
        <x:v>luminous-marshes</x:v>
      </x:c>
      <x:c r="C12" s="2"/>
      <x:c r="D12" s="2"/>
      <x:c r="E12" s="2"/>
      <x:c r="F12" s="2"/>
      <x:c r="G12" s="2"/>
      <x:c r="H12" s="2"/>
      <x:c r="I12" s="2"/>
    </x:row>
    <x:row r="13" ht="57" customHeight="1">
      <x:c r="A13" s="14" t="str">
        <x:f>IF($I$6&gt;0,IF($I$4="Règles de résidence",'Règles de résidence'!F$5,IF($I$4="Résidences des tribus",'Résidences des tribus'!F$5,IF($I$4="Pièces des maisons",'Pièces des maisons'!F$5,IF($I$4="Vie dans la maison",'Vie dans la maison'!F$5,IF($I$4="Règles du navire de clan",'Règles du navire de clan'!F$5,IF($I$4="Ponts du navire de clan",'Ponts du navire de clan'!F$5,IF($I$4="Équipage incarné",'Équipage incarné'!F$5,IF($I$4="Missions du navire",'Missions du navire'!F$5,IF($I$4="Gestion du clan",'Gestion du clan'!F$5,IF($I$4="Multijoueur futur",'Multijoueur futur'!F$5,IF($I$4="Voies maison et clan",'Voies maison et clan'!F$5,IF($I$4="V5 Scènes des résidences",'V5 Scènes des résidences'!F$5,IF($I$4="V5 Incidents de l’équipage",'V5 Incidents de l’équipage'!F$5,IF($I$4="V5 Aménagements",'V5 Aménagements'!F$5,IF($I$4="V5 Missions collectives",'V5 Missions collectives'!F$5,""))))))))))))))),"")</x:f>
        <x:v>Rang minimal</x:v>
      </x:c>
      <x:c r="B13" s="14" t="str">
        <x:f>IFERROR(IF($I$6&gt;0,IF($I$4="Règles de résidence",INDEX('Règles de résidence'!$A$6:$G$29,$I$6,6),IF($I$4="Résidences des tribus",INDEX('Résidences des tribus'!$A$6:$O$25,$I$6,6),IF($I$4="Pièces des maisons",INDEX('Pièces des maisons'!$A$6:$J$65,$I$6,6),IF($I$4="Vie dans la maison",INDEX('Vie dans la maison'!$A$6:$G$29,$I$6,6),IF($I$4="Règles du navire de clan",INDEX('Règles du navire de clan'!$A$6:$F$35,$I$6,6),IF($I$4="Ponts du navire de clan",INDEX('Ponts du navire de clan'!$A$6:$J$29,$I$6,6),IF($I$4="Équipage incarné",INDEX('Équipage incarné'!$A$6:$I$23,$I$6,6),IF($I$4="Missions du navire",INDEX('Missions du navire'!$A$6:$M$29,$I$6,6),IF($I$4="Gestion du clan",INDEX('Gestion du clan'!$A$6:$G$17,$I$6,6),IF($I$4="Multijoueur futur",INDEX('Multijoueur futur'!$A$6:$F$29,$I$6,6),IF($I$4="Voies maison et clan",INDEX('Voies maison et clan'!$A$6:$G$23,$I$6,6),IF($I$4="V5 Scènes des résidences",INDEX('V5 Scènes des résidences'!$A$6:$K$65,$I$6,6),IF($I$4="V5 Incidents de l’équipage",INDEX('V5 Incidents de l’équipage'!$A$6:$K$29,$I$6,6),IF($I$4="V5 Aménagements",INDEX('V5 Aménagements'!$A$6:$I$23,$I$6,6),IF($I$4="V5 Missions collectives",INDEX('V5 Missions collectives'!$A$6:$N$29,$I$6,6),""))))))))))))))),""),"")</x:f>
        <x:v>Young Blood</x:v>
      </x:c>
      <x:c r="C13" s="2"/>
      <x:c r="D13" s="2"/>
      <x:c r="E13" s="2"/>
      <x:c r="F13" s="2"/>
      <x:c r="G13" s="2"/>
      <x:c r="H13" s="2"/>
      <x:c r="I13" s="2"/>
    </x:row>
    <x:row r="14" ht="42" customHeight="1">
      <x:c r="A14" s="13" t="str">
        <x:f>IF($I$6&gt;0,IF($I$4="Règles de résidence",'Règles de résidence'!G$5,IF($I$4="Résidences des tribus",'Résidences des tribus'!G$5,IF($I$4="Pièces des maisons",'Pièces des maisons'!G$5,IF($I$4="Vie dans la maison",'Vie dans la maison'!G$5,IF($I$4="Ponts du navire de clan",'Ponts du navire de clan'!G$5,IF($I$4="Équipage incarné",'Équipage incarné'!G$5,IF($I$4="Missions du navire",'Missions du navire'!G$5,IF($I$4="Gestion du clan",'Gestion du clan'!G$5,IF($I$4="Voies maison et clan",'Voies maison et clan'!G$5,IF($I$4="V5 Scènes des résidences",'V5 Scènes des résidences'!G$5,IF($I$4="V5 Incidents de l’équipage",'V5 Incidents de l’équipage'!G$5,IF($I$4="V5 Aménagements",'V5 Aménagements'!G$5,IF($I$4="V5 Missions collectives",'V5 Missions collectives'!G$5,""))))))))))))),"")</x:f>
        <x:v>Respect pour habiter</x:v>
      </x:c>
      <x:c r="B14" s="13" t="n">
        <x:f>IFERROR(IF($I$6&gt;0,IF($I$4="Règles de résidence",INDEX('Règles de résidence'!$A$6:$G$29,$I$6,7),IF($I$4="Résidences des tribus",INDEX('Résidences des tribus'!$A$6:$O$25,$I$6,7),IF($I$4="Pièces des maisons",INDEX('Pièces des maisons'!$A$6:$J$65,$I$6,7),IF($I$4="Vie dans la maison",INDEX('Vie dans la maison'!$A$6:$G$29,$I$6,7),IF($I$4="Ponts du navire de clan",INDEX('Ponts du navire de clan'!$A$6:$J$29,$I$6,7),IF($I$4="Équipage incarné",INDEX('Équipage incarné'!$A$6:$I$23,$I$6,7),IF($I$4="Missions du navire",INDEX('Missions du navire'!$A$6:$M$29,$I$6,7),IF($I$4="Gestion du clan",INDEX('Gestion du clan'!$A$6:$G$17,$I$6,7),IF($I$4="Voies maison et clan",INDEX('Voies maison et clan'!$A$6:$G$23,$I$6,7),IF($I$4="V5 Scènes des résidences",INDEX('V5 Scènes des résidences'!$A$6:$K$65,$I$6,7),IF($I$4="V5 Incidents de l’équipage",INDEX('V5 Incidents de l’équipage'!$A$6:$K$29,$I$6,7),IF($I$4="V5 Aménagements",INDEX('V5 Aménagements'!$A$6:$I$23,$I$6,7),IF($I$4="V5 Missions collectives",INDEX('V5 Missions collectives'!$A$6:$N$29,$I$6,7),""))))))))))))),""),"")</x:f>
        <x:v>40</x:v>
      </x:c>
      <x:c r="C14" s="2"/>
      <x:c r="D14" s="2"/>
      <x:c r="E14" s="2"/>
      <x:c r="F14" s="2"/>
      <x:c r="G14" s="2"/>
      <x:c r="H14" s="2"/>
      <x:c r="I14" s="2"/>
    </x:row>
    <x:row r="15" ht="42" customHeight="1">
      <x:c r="A15" s="14" t="str">
        <x:f>IF($I$6&gt;0,IF($I$4="Résidences des tribus",'Résidences des tribus'!H$5,IF($I$4="Pièces des maisons",'Pièces des maisons'!H$5,IF($I$4="Ponts du navire de clan",'Ponts du navire de clan'!H$5,IF($I$4="Équipage incarné",'Équipage incarné'!H$5,IF($I$4="Missions du navire",'Missions du navire'!H$5,IF($I$4="V5 Scènes des résidences",'V5 Scènes des résidences'!H$5,IF($I$4="V5 Incidents de l’équipage",'V5 Incidents de l’équipage'!H$5,IF($I$4="V5 Aménagements",'V5 Aménagements'!H$5,IF($I$4="V5 Missions collectives",'V5 Missions collectives'!H$5,""))))))))),"")</x:f>
        <x:v>Respect pour aménager</x:v>
      </x:c>
      <x:c r="B15" s="14" t="n">
        <x:f>IFERROR(IF($I$6&gt;0,IF($I$4="Résidences des tribus",INDEX('Résidences des tribus'!$A$6:$O$25,$I$6,8),IF($I$4="Pièces des maisons",INDEX('Pièces des maisons'!$A$6:$J$65,$I$6,8),IF($I$4="Ponts du navire de clan",INDEX('Ponts du navire de clan'!$A$6:$J$29,$I$6,8),IF($I$4="Équipage incarné",INDEX('Équipage incarné'!$A$6:$I$23,$I$6,8),IF($I$4="Missions du navire",INDEX('Missions du navire'!$A$6:$M$29,$I$6,8),IF($I$4="V5 Scènes des résidences",INDEX('V5 Scènes des résidences'!$A$6:$K$65,$I$6,8),IF($I$4="V5 Incidents de l’équipage",INDEX('V5 Incidents de l’équipage'!$A$6:$K$29,$I$6,8),IF($I$4="V5 Aménagements",INDEX('V5 Aménagements'!$A$6:$I$23,$I$6,8),IF($I$4="V5 Missions collectives",INDEX('V5 Missions collectives'!$A$6:$N$29,$I$6,8),""))))))))),""),"")</x:f>
        <x:v>60</x:v>
      </x:c>
      <x:c r="C15" s="2"/>
      <x:c r="D15" s="2"/>
      <x:c r="E15" s="2"/>
      <x:c r="F15" s="2"/>
      <x:c r="G15" s="2"/>
      <x:c r="H15" s="2"/>
      <x:c r="I15" s="2"/>
    </x:row>
    <x:row r="16" ht="57" customHeight="1">
      <x:c r="A16" s="13" t="str">
        <x:f>IF($I$6&gt;0,IF($I$4="Résidences des tribus",'Résidences des tribus'!I$5,IF($I$4="Pièces des maisons",'Pièces des maisons'!I$5,IF($I$4="Ponts du navire de clan",'Ponts du navire de clan'!I$5,IF($I$4="Équipage incarné",'Équipage incarné'!I$5,IF($I$4="Missions du navire",'Missions du navire'!I$5,IF($I$4="V5 Scènes des résidences",'V5 Scènes des résidences'!I$5,IF($I$4="V5 Incidents de l’équipage",'V5 Incidents de l’équipage'!I$5,IF($I$4="V5 Aménagements",'V5 Aménagements'!I$5,IF($I$4="V5 Missions collectives",'V5 Missions collectives'!I$5,""))))))))),"")</x:f>
        <x:v>Respect pour recevoir</x:v>
      </x:c>
      <x:c r="B16" s="13" t="n">
        <x:f>IFERROR(IF($I$6&gt;0,IF($I$4="Résidences des tribus",INDEX('Résidences des tribus'!$A$6:$O$25,$I$6,9),IF($I$4="Pièces des maisons",INDEX('Pièces des maisons'!$A$6:$J$65,$I$6,9),IF($I$4="Ponts du navire de clan",INDEX('Ponts du navire de clan'!$A$6:$J$29,$I$6,9),IF($I$4="Équipage incarné",INDEX('Équipage incarné'!$A$6:$I$23,$I$6,9),IF($I$4="Missions du navire",INDEX('Missions du navire'!$A$6:$M$29,$I$6,9),IF($I$4="V5 Scènes des résidences",INDEX('V5 Scènes des résidences'!$A$6:$K$65,$I$6,9),IF($I$4="V5 Incidents de l’équipage",INDEX('V5 Incidents de l’équipage'!$A$6:$K$29,$I$6,9),IF($I$4="V5 Aménagements",INDEX('V5 Aménagements'!$A$6:$I$23,$I$6,9),IF($I$4="V5 Missions collectives",INDEX('V5 Missions collectives'!$A$6:$N$29,$I$6,9),""))))))))),""),"")</x:f>
        <x:v>80</x:v>
      </x:c>
      <x:c r="C16" s="2"/>
      <x:c r="D16" s="2"/>
      <x:c r="E16" s="2"/>
      <x:c r="F16" s="2"/>
      <x:c r="G16" s="2"/>
      <x:c r="H16" s="2"/>
      <x:c r="I16" s="2"/>
    </x:row>
    <x:row r="17" ht="42" customHeight="1">
      <x:c r="A17" s="14" t="str">
        <x:f>IF($I$6&gt;0,IF($I$4="Résidences des tribus",'Résidences des tribus'!J$5,IF($I$4="Pièces des maisons",'Pièces des maisons'!J$5,IF($I$4="Ponts du navire de clan",'Ponts du navire de clan'!J$5,IF($I$4="Missions du navire",'Missions du navire'!J$5,IF($I$4="V5 Scènes des résidences",'V5 Scènes des résidences'!J$5,IF($I$4="V5 Incidents de l’équipage",'V5 Incidents de l’équipage'!J$5,IF($I$4="V5 Missions collectives",'V5 Missions collectives'!J$5,""))))))),"")</x:f>
        <x:v>Mission de déverrouillage</x:v>
      </x:c>
      <x:c r="B17" s="14" t="str">
        <x:f>IFERROR(IF($I$6&gt;0,IF($I$4="Résidences des tribus",INDEX('Résidences des tribus'!$A$6:$O$25,$I$6,10),IF($I$4="Pièces des maisons",INDEX('Pièces des maisons'!$A$6:$J$65,$I$6,10),IF($I$4="Ponts du navire de clan",INDEX('Ponts du navire de clan'!$A$6:$J$29,$I$6,10),IF($I$4="Missions du navire",INDEX('Missions du navire'!$A$6:$M$29,$I$6,10),IF($I$4="V5 Scènes des résidences",INDEX('V5 Scènes des résidences'!$A$6:$K$65,$I$6,10),IF($I$4="V5 Incidents de l’équipage",INDEX('V5 Incidents de l’équipage'!$A$6:$K$29,$I$6,10),IF($I$4="V5 Missions collectives",INDEX('V5 Missions collectives'!$A$6:$N$29,$I$6,10),""))))))),""),"")</x:f>
        <x:v>Trois appuis avant la crue</x:v>
      </x:c>
      <x:c r="C17" s="2"/>
      <x:c r="D17" s="2"/>
      <x:c r="E17" s="2"/>
      <x:c r="F17" s="2"/>
      <x:c r="G17" s="2"/>
      <x:c r="H17" s="2"/>
      <x:c r="I17" s="2"/>
    </x:row>
    <x:row r="18" ht="42" customHeight="1">
      <x:c r="A18" s="13" t="str">
        <x:f>IF($I$6&gt;0,IF($I$4="Résidences des tribus",'Résidences des tribus'!K$5,IF($I$4="Missions du navire",'Missions du navire'!K$5,IF($I$4="V5 Scènes des résidences",'V5 Scènes des résidences'!K$5,IF($I$4="V5 Incidents de l’équipage",'V5 Incidents de l’équipage'!K$5,IF($I$4="V5 Missions collectives",'V5 Missions collectives'!K$5,""))))),"")</x:f>
        <x:v>Actions en 2D</x:v>
      </x:c>
      <x:c r="B18" s="13" t="str">
        <x:f>IFERROR(IF($I$6&gt;0,IF($I$4="Résidences des tribus",INDEX('Résidences des tribus'!$A$6:$O$25,$I$6,11),IF($I$4="Missions du navire",INDEX('Missions du navire'!$A$6:$M$29,$I$6,11),IF($I$4="V5 Scènes des résidences",INDEX('V5 Scènes des résidences'!$A$6:$K$65,$I$6,11),IF($I$4="V5 Incidents de l’équipage",INDEX('V5 Incidents de l’équipage'!$A$6:$K$29,$I$6,11),IF($I$4="V5 Missions collectives",INDEX('V5 Missions collectives'!$A$6:$N$29,$I$6,11),""))))),""),"")</x:f>
        <x:v>Inspecter trois pilotis marqués depuis les passerelles autorisées, porter des entretoises, faire vérifier leur pose et récupérer une lampe sur un îlot accessible.</x:v>
      </x:c>
      <x:c r="C18" s="2"/>
      <x:c r="D18" s="2"/>
      <x:c r="E18" s="2"/>
      <x:c r="F18" s="2"/>
      <x:c r="G18" s="2"/>
      <x:c r="H18" s="2"/>
      <x:c r="I18" s="2"/>
    </x:row>
    <x:row r="19" ht="57" customHeight="1">
      <x:c r="A19" s="14" t="str">
        <x:f>IF($I$6&gt;0,IF($I$4="Résidences des tribus",'Résidences des tribus'!L$5,IF($I$4="Missions du navire",'Missions du navire'!L$5,IF($I$4="V5 Missions collectives",'V5 Missions collectives'!L$5,""))),"")</x:f>
        <x:v>Choix conséquence</x:v>
      </x:c>
      <x:c r="B19" s="14" t="str">
        <x:f>IFERROR(IF($I$6&gt;0,IF($I$4="Résidences des tribus",INDEX('Résidences des tribus'!$A$6:$O$25,$I$6,12),IF($I$4="Missions du navire",INDEX('Missions du navire'!$A$6:$M$29,$I$6,12),IF($I$4="V5 Missions collectives",INDEX('V5 Missions collectives'!$A$6:$N$29,$I$6,12),""))),""),"")</x:f>
        <x:v>Renforcer le passage principal ou ouvrir un détour sûr pour les charges ; le quartier conserve l’itinéraire choisi.</x:v>
      </x:c>
      <x:c r="C19" s="2"/>
      <x:c r="D19" s="2"/>
      <x:c r="E19" s="2"/>
      <x:c r="F19" s="2"/>
      <x:c r="G19" s="2"/>
      <x:c r="H19" s="2"/>
      <x:c r="I19" s="2"/>
    </x:row>
    <x:row r="20" ht="34" customHeight="1">
      <x:c r="A20" s="13" t="str">
        <x:f>IF($I$6&gt;0,IF($I$4="Résidences des tribus",'Résidences des tribus'!M$5,IF($I$4="Missions du navire",'Missions du navire'!M$5,IF($I$4="V5 Missions collectives",'V5 Missions collectives'!M$5,""))),"")</x:f>
        <x:v>Plan vie</x:v>
      </x:c>
      <x:c r="B20" s="13" t="str">
        <x:f>IFERROR(IF($I$6&gt;0,IF($I$4="Résidences des tribus",INDEX('Résidences des tribus'!$A$6:$O$25,$I$6,13),IF($I$4="Missions du navire",INDEX('Missions du navire'!$A$6:$M$29,$I$6,13),IF($I$4="V5 Missions collectives",INDEX('V5 Missions collectives'!$A$6:$N$29,$I$6,13),""))),""),"")</x:f>
        <x:v>route sur pilotis → seuil ; seuil ↔ chambre ; seuil ↔ atelier ; retour par ponton</x:v>
      </x:c>
      <x:c r="C20" s="2"/>
      <x:c r="D20" s="2"/>
      <x:c r="E20" s="2"/>
      <x:c r="F20" s="2"/>
      <x:c r="G20" s="2"/>
      <x:c r="H20" s="2"/>
      <x:c r="I20" s="2"/>
    </x:row>
    <x:row r="21" ht="42" customHeight="1">
      <x:c r="A21" s="14" t="str">
        <x:f>IF($I$6&gt;0,IF($I$4="Résidences des tribus",'Résidences des tribus'!N$5,IF($I$4="V5 Missions collectives",'V5 Missions collectives'!N$5,"")),"")</x:f>
        <x:v>Statut proprietaire</x:v>
      </x:c>
      <x:c r="B21" s="14" t="str">
        <x:f>IFERROR(IF($I$6&gt;0,IF($I$4="Résidences des tribus",INDEX('Résidences des tribus'!$A$6:$O$25,$I$6,14),IF($I$4="V5 Missions collectives",INDEX('V5 Missions collectives'!$A$6:$N$29,$I$6,14),"")),""),"")</x:f>
        <x:v>Droit local de résidence ; charpentière et passeur constatent le résultat. Une seule résidence active globale ; les règles publiques du lieu restent applicables.</x:v>
      </x:c>
      <x:c r="C21" s="2"/>
      <x:c r="D21" s="2"/>
      <x:c r="E21" s="2"/>
      <x:c r="F21" s="2"/>
      <x:c r="G21" s="2"/>
      <x:c r="H21" s="2"/>
      <x:c r="I21" s="2"/>
    </x:row>
    <x:row r="22" ht="34" customHeight="1">
      <x:c r="A22" s="13" t="str">
        <x:f>IF($I$6&gt;0,IF($I$4="Résidences des tribus",'Résidences des tribus'!O$5,""),"")</x:f>
        <x:v>Provenance</x:v>
      </x:c>
      <x:c r="B22" s="13" t="str">
        <x:f>IFERROR(IF($I$6&gt;0,IF($I$4="Résidences des tribus",INDEX('Résidences des tribus'!$A$6:$O$25,$I$6,15),""),""),"")</x:f>
        <x:v>Reconstitution documentée V4 — nouvelle rédaction V5</x:v>
      </x:c>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V5'!$A$1690:$A$2093</x:formula1>
    </x:dataValidation>
  </x:dataValidations>
  <x:pageMargins left="0.7" right="0.7" top="0.75" bottom="0.75" header="0.3" footer="0.3"/>
</x:worksheet>
</file>

<file path=xl/worksheets/sheet7.xml><?xml version="1.0" encoding="utf-8"?>
<x:worksheet xmlns:x="http://schemas.openxmlformats.org/spreadsheetml/2006/main">
  <x:sheetPr>
    <x:tabColor rgb="FF745873"/>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Trophées</x:v>
      </x:c>
      <x:c r="B2" s="3"/>
    </x:row>
    <x:row r="3">
      <x:c r="A3" s="4"/>
      <x:c r="B3" s="4"/>
    </x:row>
    <x:row r="4">
      <x:c r="A4" s="2" t="str">
        <x:v>Identifiant à choisir</x:v>
      </x:c>
      <x:c r="B4" s="76" t="str">
        <x:v>TR-M01</x:v>
      </x:c>
      <x:c r="C4" s="2"/>
      <x:c r="D4" s="2"/>
      <x:c r="E4" s="2"/>
      <x:c r="F4" s="2"/>
      <x:c r="G4" s="2"/>
      <x:c r="H4" s="78" t="str">
        <x:v>Onglet source</x:v>
      </x:c>
      <x:c r="I4" s="78" t="str">
        <x:f>IFERROR(INDEX('Index V5'!$D$6:$D$3621,MATCH($B$4,'Index V5'!$A$6:$A$3621,0)),"")</x:f>
        <x:v>Missions de l’atelier</x:v>
      </x:c>
    </x:row>
    <x:row r="5" ht="48" customHeight="1">
      <x:c r="A5" s="13" t="str">
        <x:v>Titre</x:v>
      </x:c>
      <x:c r="B5" s="13" t="str">
        <x:f>IFERROR(INDEX('Index V5'!$B$6:$B$3621,MATCH($B$4,'Index V5'!$A$6:$A$3621,0)),"Choisir un identifiant de cet ensemble")</x:f>
        <x:v>Une place encore vide</x:v>
      </x:c>
      <x:c r="C5" s="2"/>
      <x:c r="D5" s="2"/>
      <x:c r="E5" s="2"/>
      <x:c r="F5" s="2"/>
      <x:c r="G5" s="2"/>
      <x:c r="H5" s="78" t="str">
        <x:v>Champs</x:v>
      </x:c>
      <x:c r="I5" s="78" t="n">
        <x:f>IFERROR(INDEX('Index V5'!$G$6:$G$3621,MATCH($B$4,'Index V5'!$A$6:$A$3621,0)),0)</x:f>
        <x:v>13</x:v>
      </x:c>
    </x:row>
    <x:row r="6">
      <x:c r="A6" s="2"/>
      <x:c r="B6" s="2"/>
      <x:c r="C6" s="2"/>
      <x:c r="D6" s="2"/>
      <x:c r="E6" s="2"/>
      <x:c r="F6" s="2"/>
      <x:c r="G6" s="2"/>
      <x:c r="H6" s="78" t="str">
        <x:v>Ligne de données</x:v>
      </x:c>
      <x:c r="I6" s="78" t="n">
        <x:f>IFERROR(IF($I$4="Règles des trophées",MATCH($B$4,'Règles des trophées'!$A$6:$A$29,0),IF($I$4="Écrans de l’atelier",MATCH($B$4,'Écrans de l’atelier'!$A$6:$A$21,0),IF($I$4="Gestes de l’atelier",MATCH($B$4,'Gestes de l’atelier'!$A$6:$A$101,0),IF($I$4="Familles de trophées",MATCH($B$4,'Familles de trophées'!$A$6:$A$23,0),IF($I$4="Histoires des objets",MATCH($B$4,'Histoires des objets'!$A$6:$A$17,0),IF($I$4="Révélations des objets",MATCH($B$4,'Révélations des objets'!$A$6:$A$53,0),IF($I$4="Meubles et exposition",MATCH($B$4,'Meubles et exposition'!$A$6:$A$29,0),IF($I$4="Missions de l’atelier",MATCH($B$4,'Missions de l’atelier'!$A$6:$A$17,0),IF($I$4="Aides des mini-jeux",MATCH($B$4,'Aides des mini-jeux'!$A$6:$A$17,0),IF($I$4="États des trophées",MATCH($B$4,'États des trophées'!$A$6:$A$25,0),IF($I$4="V5 Enquêtes de trophées",MATCH($B$4,'V5 Enquêtes de trophées'!$A$6:$A$53,0),0))))))))))),0)</x:f>
        <x:v>1</x:v>
      </x:c>
    </x:row>
    <x:row r="7" ht="48" customHeight="1">
      <x:c r="A7" s="43" t="str">
        <x:v>Rubrique</x:v>
      </x:c>
      <x:c r="B7" s="45" t="str">
        <x:v>Texte intégral — lecture verticale</x:v>
      </x:c>
      <x:c r="C7" s="2"/>
      <x:c r="D7" s="2"/>
      <x:c r="E7" s="2"/>
      <x:c r="F7" s="2"/>
      <x:c r="G7" s="2"/>
      <x:c r="H7" s="2"/>
      <x:c r="I7" s="2"/>
    </x:row>
    <x:row r="8" ht="34" customHeight="1">
      <x:c r="A8" s="13" t="str">
        <x:f>IF($I$6&gt;0,IF($I$4="Règles des trophées",'Règles des trophées'!A$5,IF($I$4="Écrans de l’atelier",'Écrans de l’atelier'!A$5,IF($I$4="Gestes de l’atelier",'Gestes de l’atelier'!A$5,IF($I$4="Familles de trophées",'Familles de trophées'!A$5,IF($I$4="Histoires des objets",'Histoires des objets'!A$5,IF($I$4="Révélations des objets",'Révélations des objets'!A$5,IF($I$4="Meubles et exposition",'Meubles et exposition'!A$5,IF($I$4="Missions de l’atelier",'Missions de l’atelier'!A$5,IF($I$4="Aides des mini-jeux",'Aides des mini-jeux'!A$5,IF($I$4="États des trophées",'États des trophées'!A$5,IF($I$4="V5 Enquêtes de trophées",'V5 Enquêtes de trophées'!A$5,""))))))))))),"")</x:f>
        <x:v>Identifiant</x:v>
      </x:c>
      <x:c r="B8" s="13" t="str">
        <x:f>IFERROR(IF($I$6&gt;0,IF($I$4="Règles des trophées",INDEX('Règles des trophées'!$A$6:$F$29,$I$6,1),IF($I$4="Écrans de l’atelier",INDEX('Écrans de l’atelier'!$A$6:$I$21,$I$6,1),IF($I$4="Gestes de l’atelier",INDEX('Gestes de l’atelier'!$A$6:$M$101,$I$6,1),IF($I$4="Familles de trophées",INDEX('Familles de trophées'!$A$6:$F$23,$I$6,1),IF($I$4="Histoires des objets",INDEX('Histoires des objets'!$A$6:$I$17,$I$6,1),IF($I$4="Révélations des objets",INDEX('Révélations des objets'!$A$6:$K$53,$I$6,1),IF($I$4="Meubles et exposition",INDEX('Meubles et exposition'!$A$6:$G$29,$I$6,1),IF($I$4="Missions de l’atelier",INDEX('Missions de l’atelier'!$A$6:$M$17,$I$6,1),IF($I$4="Aides des mini-jeux",INDEX('Aides des mini-jeux'!$A$6:$F$17,$I$6,1),IF($I$4="États des trophées",INDEX('États des trophées'!$A$6:$E$25,$I$6,1),IF($I$4="V5 Enquêtes de trophées",INDEX('V5 Enquêtes de trophées'!$A$6:$O$53,$I$6,1),""))))))))))),""),"")</x:f>
        <x:v>TR-M01</x:v>
      </x:c>
      <x:c r="C8" s="2"/>
      <x:c r="D8" s="2"/>
      <x:c r="E8" s="2"/>
      <x:c r="F8" s="2"/>
      <x:c r="G8" s="2"/>
      <x:c r="H8" s="2"/>
      <x:c r="I8" s="2"/>
    </x:row>
    <x:row r="9" ht="34" customHeight="1">
      <x:c r="A9" s="14" t="str">
        <x:f>IF($I$6&gt;0,IF($I$4="Règles des trophées",'Règles des trophées'!B$5,IF($I$4="Écrans de l’atelier",'Écrans de l’atelier'!B$5,IF($I$4="Gestes de l’atelier",'Gestes de l’atelier'!B$5,IF($I$4="Familles de trophées",'Familles de trophées'!B$5,IF($I$4="Histoires des objets",'Histoires des objets'!B$5,IF($I$4="Révélations des objets",'Révélations des objets'!B$5,IF($I$4="Meubles et exposition",'Meubles et exposition'!B$5,IF($I$4="Missions de l’atelier",'Missions de l’atelier'!B$5,IF($I$4="Aides des mini-jeux",'Aides des mini-jeux'!B$5,IF($I$4="États des trophées",'États des trophées'!B$5,IF($I$4="V5 Enquêtes de trophées",'V5 Enquêtes de trophées'!B$5,""))))))))))),"")</x:f>
        <x:v>Titre</x:v>
      </x:c>
      <x:c r="B9" s="14" t="str">
        <x:f>IFERROR(IF($I$6&gt;0,IF($I$4="Règles des trophées",INDEX('Règles des trophées'!$A$6:$F$29,$I$6,2),IF($I$4="Écrans de l’atelier",INDEX('Écrans de l’atelier'!$A$6:$I$21,$I$6,2),IF($I$4="Gestes de l’atelier",INDEX('Gestes de l’atelier'!$A$6:$M$101,$I$6,2),IF($I$4="Familles de trophées",INDEX('Familles de trophées'!$A$6:$F$23,$I$6,2),IF($I$4="Histoires des objets",INDEX('Histoires des objets'!$A$6:$I$17,$I$6,2),IF($I$4="Révélations des objets",INDEX('Révélations des objets'!$A$6:$K$53,$I$6,2),IF($I$4="Meubles et exposition",INDEX('Meubles et exposition'!$A$6:$G$29,$I$6,2),IF($I$4="Missions de l’atelier",INDEX('Missions de l’atelier'!$A$6:$M$17,$I$6,2),IF($I$4="Aides des mini-jeux",INDEX('Aides des mini-jeux'!$A$6:$F$17,$I$6,2),IF($I$4="États des trophées",INDEX('États des trophées'!$A$6:$E$25,$I$6,2),IF($I$4="V5 Enquêtes de trophées",INDEX('V5 Enquêtes de trophées'!$A$6:$O$53,$I$6,2),""))))))))))),""),"")</x:f>
        <x:v>Une place encore vide</x:v>
      </x:c>
      <x:c r="C9" s="2"/>
      <x:c r="D9" s="2"/>
      <x:c r="E9" s="2"/>
      <x:c r="F9" s="2"/>
      <x:c r="G9" s="2"/>
      <x:c r="H9" s="2"/>
      <x:c r="I9" s="2"/>
    </x:row>
    <x:row r="10" ht="42" customHeight="1">
      <x:c r="A10" s="13" t="str">
        <x:f>IF($I$6&gt;0,IF($I$4="Règles des trophées",'Règles des trophées'!C$5,IF($I$4="Écrans de l’atelier",'Écrans de l’atelier'!C$5,IF($I$4="Gestes de l’atelier",'Gestes de l’atelier'!C$5,IF($I$4="Familles de trophées",'Familles de trophées'!C$5,IF($I$4="Histoires des objets",'Histoires des objets'!C$5,IF($I$4="Révélations des objets",'Révélations des objets'!C$5,IF($I$4="Meubles et exposition",'Meubles et exposition'!C$5,IF($I$4="Missions de l’atelier",'Missions de l’atelier'!C$5,IF($I$4="Aides des mini-jeux",'Aides des mini-jeux'!C$5,IF($I$4="États des trophées",'États des trophées'!C$5,IF($I$4="V5 Enquêtes de trophées",'V5 Enquêtes de trophées'!C$5,""))))))))))),"")</x:f>
        <x:v>Déclencheur</x:v>
      </x:c>
      <x:c r="B10" s="13" t="str">
        <x:f>IFERROR(IF($I$6&gt;0,IF($I$4="Règles des trophées",INDEX('Règles des trophées'!$A$6:$F$29,$I$6,3),IF($I$4="Écrans de l’atelier",INDEX('Écrans de l’atelier'!$A$6:$I$21,$I$6,3),IF($I$4="Gestes de l’atelier",INDEX('Gestes de l’atelier'!$A$6:$M$101,$I$6,3),IF($I$4="Familles de trophées",INDEX('Familles de trophées'!$A$6:$F$23,$I$6,3),IF($I$4="Histoires des objets",INDEX('Histoires des objets'!$A$6:$I$17,$I$6,3),IF($I$4="Révélations des objets",INDEX('Révélations des objets'!$A$6:$K$53,$I$6,3),IF($I$4="Meubles et exposition",INDEX('Meubles et exposition'!$A$6:$G$29,$I$6,3),IF($I$4="Missions de l’atelier",INDEX('Missions de l’atelier'!$A$6:$M$17,$I$6,3),IF($I$4="Aides des mini-jeux",INDEX('Aides des mini-jeux'!$A$6:$F$17,$I$6,3),IF($I$4="États des trophées",INDEX('États des trophées'!$A$6:$E$25,$I$6,3),IF($I$4="V5 Enquêtes de trophées",INDEX('V5 Enquêtes de trophées'!$A$6:$O$53,$I$6,3),""))))))))))),""),"")</x:f>
        <x:v>Tutoriel disponible au Homeworld ; à bord seulement après acquisition</x:v>
      </x:c>
      <x:c r="C10" s="2"/>
      <x:c r="D10" s="2"/>
      <x:c r="E10" s="2"/>
      <x:c r="F10" s="2"/>
      <x:c r="G10" s="2"/>
      <x:c r="H10" s="2"/>
      <x:c r="I10" s="2"/>
    </x:row>
    <x:row r="11" ht="42" customHeight="1">
      <x:c r="A11" s="14" t="str">
        <x:f>IF($I$6&gt;0,IF($I$4="Règles des trophées",'Règles des trophées'!D$5,IF($I$4="Écrans de l’atelier",'Écrans de l’atelier'!D$5,IF($I$4="Gestes de l’atelier",'Gestes de l’atelier'!D$5,IF($I$4="Familles de trophées",'Familles de trophées'!D$5,IF($I$4="Histoires des objets",'Histoires des objets'!D$5,IF($I$4="Révélations des objets",'Révélations des objets'!D$5,IF($I$4="Meubles et exposition",'Meubles et exposition'!D$5,IF($I$4="Missions de l’atelier",'Missions de l’atelier'!D$5,IF($I$4="Aides des mini-jeux",'Aides des mini-jeux'!D$5,IF($I$4="États des trophées",'États des trophées'!D$5,IF($I$4="V5 Enquêtes de trophées",'V5 Enquêtes de trophées'!D$5,""))))))))))),"")</x:f>
        <x:v>Lieux</x:v>
      </x:c>
      <x:c r="B11" s="14" t="str">
        <x:f>IFERROR(IF($I$6&gt;0,IF($I$4="Règles des trophées",INDEX('Règles des trophées'!$A$6:$F$29,$I$6,4),IF($I$4="Écrans de l’atelier",INDEX('Écrans de l’atelier'!$A$6:$I$21,$I$6,4),IF($I$4="Gestes de l’atelier",INDEX('Gestes de l’atelier'!$A$6:$M$101,$I$6,4),IF($I$4="Familles de trophées",INDEX('Familles de trophées'!$A$6:$F$23,$I$6,4),IF($I$4="Histoires des objets",INDEX('Histoires des objets'!$A$6:$I$17,$I$6,4),IF($I$4="Révélations des objets",INDEX('Révélations des objets'!$A$6:$K$53,$I$6,4),IF($I$4="Meubles et exposition",INDEX('Meubles et exposition'!$A$6:$G$29,$I$6,4),IF($I$4="Missions de l’atelier",INDEX('Missions de l’atelier'!$A$6:$M$17,$I$6,4),IF($I$4="Aides des mini-jeux",INDEX('Aides des mini-jeux'!$A$6:$F$17,$I$6,4),IF($I$4="États des trophées",INDEX('États des trophées'!$A$6:$E$25,$I$6,4),IF($I$4="V5 Enquêtes de trophées",INDEX('V5 Enquêtes de trophées'!$A$6:$O$53,$I$6,4),""))))))))))),""),"")</x:f>
        <x:v>Atelier local ; terrain accessible ; TR-SC12/01/02</x:v>
      </x:c>
      <x:c r="C11" s="2"/>
      <x:c r="D11" s="2"/>
      <x:c r="E11" s="2"/>
      <x:c r="F11" s="2"/>
      <x:c r="G11" s="2"/>
      <x:c r="H11" s="2"/>
      <x:c r="I11" s="2"/>
    </x:row>
    <x:row r="12" ht="42" customHeight="1">
      <x:c r="A12" s="13" t="str">
        <x:f>IF($I$6&gt;0,IF($I$4="Règles des trophées",'Règles des trophées'!E$5,IF($I$4="Écrans de l’atelier",'Écrans de l’atelier'!E$5,IF($I$4="Gestes de l’atelier",'Gestes de l’atelier'!E$5,IF($I$4="Familles de trophées",'Familles de trophées'!E$5,IF($I$4="Histoires des objets",'Histoires des objets'!E$5,IF($I$4="Révélations des objets",'Révélations des objets'!E$5,IF($I$4="Meubles et exposition",'Meubles et exposition'!E$5,IF($I$4="Missions de l’atelier",'Missions de l’atelier'!E$5,IF($I$4="Aides des mini-jeux",'Aides des mini-jeux'!E$5,IF($I$4="États des trophées",'États des trophées'!E$5,IF($I$4="V5 Enquêtes de trophées",'V5 Enquêtes de trophées'!E$5,""))))))))))),"")</x:f>
        <x:v>Situation</x:v>
      </x:c>
      <x:c r="B12" s="13" t="str">
        <x:f>IFERROR(IF($I$6&gt;0,IF($I$4="Règles des trophées",INDEX('Règles des trophées'!$A$6:$F$29,$I$6,5),IF($I$4="Écrans de l’atelier",INDEX('Écrans de l’atelier'!$A$6:$I$21,$I$6,5),IF($I$4="Gestes de l’atelier",INDEX('Gestes de l’atelier'!$A$6:$M$101,$I$6,5),IF($I$4="Familles de trophées",INDEX('Familles de trophées'!$A$6:$F$23,$I$6,5),IF($I$4="Histoires des objets",INDEX('Histoires des objets'!$A$6:$I$17,$I$6,5),IF($I$4="Révélations des objets",INDEX('Révélations des objets'!$A$6:$K$53,$I$6,5),IF($I$4="Meubles et exposition",INDEX('Meubles et exposition'!$A$6:$G$29,$I$6,5),IF($I$4="Missions de l’atelier",INDEX('Missions de l’atelier'!$A$6:$M$17,$I$6,5),IF($I$4="Aides des mini-jeux",INDEX('Aides des mini-jeux'!$A$6:$F$17,$I$6,5),IF($I$4="États des trophées",INDEX('États des trophées'!$A$6:$E$25,$I$6,5),IF($I$4="V5 Enquêtes de trophées",INDEX('V5 Enquêtes de trophées'!$A$6:$O$53,$I$6,5),""))))))))))),""),"")</x:f>
        <x:v>Le joueur découvre une niche vide avant de posséder un trophée prêt à exposer. L’artisan lui fait comprendre que l’histoire commence au lieu de découverte, avec ce qui est réellement observable.</x:v>
      </x:c>
      <x:c r="C12" s="2"/>
      <x:c r="D12" s="2"/>
      <x:c r="E12" s="2"/>
      <x:c r="F12" s="2"/>
      <x:c r="G12" s="2"/>
      <x:c r="H12" s="2"/>
      <x:c r="I12" s="2"/>
    </x:row>
    <x:row r="13" ht="72" customHeight="1">
      <x:c r="A13" s="14" t="str">
        <x:f>IF($I$6&gt;0,IF($I$4="Règles des trophées",'Règles des trophées'!F$5,IF($I$4="Écrans de l’atelier",'Écrans de l’atelier'!F$5,IF($I$4="Gestes de l’atelier",'Gestes de l’atelier'!F$5,IF($I$4="Familles de trophées",'Familles de trophées'!F$5,IF($I$4="Histoires des objets",'Histoires des objets'!F$5,IF($I$4="Révélations des objets",'Révélations des objets'!F$5,IF($I$4="Meubles et exposition",'Meubles et exposition'!F$5,IF($I$4="Missions de l’atelier",'Missions de l’atelier'!F$5,IF($I$4="Aides des mini-jeux",'Aides des mini-jeux'!F$5,IF($I$4="V5 Enquêtes de trophées",'V5 Enquêtes de trophées'!F$5,"")))))))))),"")</x:f>
        <x:v>Séquence jouable</x:v>
      </x:c>
      <x:c r="B13" s="14" t="str">
        <x:f>IFERROR(IF($I$6&gt;0,IF($I$4="Règles des trophées",INDEX('Règles des trophées'!$A$6:$F$29,$I$6,6),IF($I$4="Écrans de l’atelier",INDEX('Écrans de l’atelier'!$A$6:$I$21,$I$6,6),IF($I$4="Gestes de l’atelier",INDEX('Gestes de l’atelier'!$A$6:$M$101,$I$6,6),IF($I$4="Familles de trophées",INDEX('Familles de trophées'!$A$6:$F$23,$I$6,6),IF($I$4="Histoires des objets",INDEX('Histoires des objets'!$A$6:$I$17,$I$6,6),IF($I$4="Révélations des objets",INDEX('Révélations des objets'!$A$6:$K$53,$I$6,6),IF($I$4="Meubles et exposition",INDEX('Meubles et exposition'!$A$6:$G$29,$I$6,6),IF($I$4="Missions de l’atelier",INDEX('Missions de l’atelier'!$A$6:$M$17,$I$6,6),IF($I$4="Aides des mini-jeux",INDEX('Aides des mini-jeux'!$A$6:$F$17,$I$6,6),IF($I$4="V5 Enquêtes de trophées",INDEX('V5 Enquêtes de trophées'!$A$6:$O$53,$I$6,6),"")))))))))),""),"")</x:f>
        <x:v>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x:v>
      </x:c>
      <x:c r="C13" s="2"/>
      <x:c r="D13" s="2"/>
      <x:c r="E13" s="2"/>
      <x:c r="F13" s="2"/>
      <x:c r="G13" s="2"/>
      <x:c r="H13" s="2"/>
      <x:c r="I13" s="2"/>
    </x:row>
    <x:row r="14" ht="42" customHeight="1">
      <x:c r="A14" s="13" t="str">
        <x:f>IF($I$6&gt;0,IF($I$4="Écrans de l’atelier",'Écrans de l’atelier'!G$5,IF($I$4="Gestes de l’atelier",'Gestes de l’atelier'!G$5,IF($I$4="Histoires des objets",'Histoires des objets'!G$5,IF($I$4="Révélations des objets",'Révélations des objets'!G$5,IF($I$4="Meubles et exposition",'Meubles et exposition'!G$5,IF($I$4="Missions de l’atelier",'Missions de l’atelier'!G$5,IF($I$4="V5 Enquêtes de trophées",'V5 Enquêtes de trophées'!G$5,""))))))),"")</x:f>
        <x:v>Choix</x:v>
      </x:c>
      <x:c r="B14" s="13" t="str">
        <x:f>IFERROR(IF($I$6&gt;0,IF($I$4="Écrans de l’atelier",INDEX('Écrans de l’atelier'!$A$6:$I$21,$I$6,7),IF($I$4="Gestes de l’atelier",INDEX('Gestes de l’atelier'!$A$6:$M$101,$I$6,7),IF($I$4="Histoires des objets",INDEX('Histoires des objets'!$A$6:$I$17,$I$6,7),IF($I$4="Révélations des objets",INDEX('Révélations des objets'!$A$6:$K$53,$I$6,7),IF($I$4="Meubles et exposition",INDEX('Meubles et exposition'!$A$6:$G$29,$I$6,7),IF($I$4="Missions de l’atelier",INDEX('Missions de l’atelier'!$A$6:$M$17,$I$6,7),IF($I$4="V5 Enquêtes de trophées",INDEX('V5 Enquêtes de trophées'!$A$6:$O$53,$I$6,7),""))))))),""),"")</x:f>
        <x:v>Choisir le parcours d’exercice sur modèle ou l’objet autorisé déjà obtenu par une mission.</x:v>
      </x:c>
      <x:c r="C14" s="2"/>
      <x:c r="D14" s="2"/>
      <x:c r="E14" s="2"/>
      <x:c r="F14" s="2"/>
      <x:c r="G14" s="2"/>
      <x:c r="H14" s="2"/>
      <x:c r="I14" s="2"/>
    </x:row>
    <x:row r="15" ht="42" customHeight="1">
      <x:c r="A15" s="14" t="str">
        <x:f>IF($I$6&gt;0,IF($I$4="Écrans de l’atelier",'Écrans de l’atelier'!H$5,IF($I$4="Gestes de l’atelier",'Gestes de l’atelier'!H$5,IF($I$4="Histoires des objets",'Histoires des objets'!H$5,IF($I$4="Révélations des objets",'Révélations des objets'!H$5,IF($I$4="Missions de l’atelier",'Missions de l’atelier'!H$5,IF($I$4="V5 Enquêtes de trophées",'V5 Enquêtes de trophées'!H$5,"")))))),"")</x:f>
        <x:v>Coût et limite</x:v>
      </x:c>
      <x:c r="B15" s="14" t="str">
        <x:f>IFERROR(IF($I$6&gt;0,IF($I$4="Écrans de l’atelier",INDEX('Écrans de l’atelier'!$A$6:$I$21,$I$6,8),IF($I$4="Gestes de l’atelier",INDEX('Gestes de l’atelier'!$A$6:$M$101,$I$6,8),IF($I$4="Histoires des objets",INDEX('Histoires des objets'!$A$6:$I$17,$I$6,8),IF($I$4="Révélations des objets",INDEX('Révélations des objets'!$A$6:$K$53,$I$6,8),IF($I$4="Missions de l’atelier",INDEX('Missions de l’atelier'!$A$6:$M$17,$I$6,8),IF($I$4="V5 Enquêtes de trophées",INDEX('V5 Enquêtes de trophées'!$A$6:$O$53,$I$6,8),"")))))),""),"")</x:f>
        <x:v>65 à 114 secondes de gestes indicatifs, plus marche et observation ; aucun chronomètre obligatoire.</x:v>
      </x:c>
      <x:c r="C15" s="2"/>
      <x:c r="D15" s="2"/>
      <x:c r="E15" s="2"/>
      <x:c r="F15" s="2"/>
      <x:c r="G15" s="2"/>
      <x:c r="H15" s="2"/>
      <x:c r="I15" s="2"/>
    </x:row>
    <x:row r="16" ht="42" customHeight="1">
      <x:c r="A16" s="13" t="str">
        <x:f>IF($I$6&gt;0,IF($I$4="Écrans de l’atelier",'Écrans de l’atelier'!I$5,IF($I$4="Gestes de l’atelier",'Gestes de l’atelier'!I$5,IF($I$4="Histoires des objets",'Histoires des objets'!I$5,IF($I$4="Révélations des objets",'Révélations des objets'!I$5,IF($I$4="Missions de l’atelier",'Missions de l’atelier'!I$5,IF($I$4="V5 Enquêtes de trophées",'V5 Enquêtes de trophées'!I$5,"")))))),"")</x:f>
        <x:v>Réussite</x:v>
      </x:c>
      <x:c r="B16" s="13" t="str">
        <x:f>IFERROR(IF($I$6&gt;0,IF($I$4="Écrans de l’atelier",INDEX('Écrans de l’atelier'!$A$6:$I$21,$I$6,9),IF($I$4="Gestes de l’atelier",INDEX('Gestes de l’atelier'!$A$6:$M$101,$I$6,9),IF($I$4="Histoires des objets",INDEX('Histoires des objets'!$A$6:$I$17,$I$6,9),IF($I$4="Révélations des objets",INDEX('Révélations des objets'!$A$6:$K$53,$I$6,9),IF($I$4="Missions de l’atelier",INDEX('Missions de l’atelier'!$A$6:$M$17,$I$6,9),IF($I$4="V5 Enquêtes de trophées",INDEX('V5 Enquêtes de trophées'!$A$6:$O$53,$I$6,9),"")))))),""),"")</x:f>
        <x:v>Le contenant arrive avec contexte, identifiant et support compatible.</x:v>
      </x:c>
      <x:c r="C16" s="2"/>
      <x:c r="D16" s="2"/>
      <x:c r="E16" s="2"/>
      <x:c r="F16" s="2"/>
      <x:c r="G16" s="2"/>
      <x:c r="H16" s="2"/>
      <x:c r="I16" s="2"/>
    </x:row>
    <x:row r="17" ht="42" customHeight="1">
      <x:c r="A17" s="14" t="str">
        <x:f>IF($I$6&gt;0,IF($I$4="Gestes de l’atelier",'Gestes de l’atelier'!J$5,IF($I$4="Révélations des objets",'Révélations des objets'!J$5,IF($I$4="Missions de l’atelier",'Missions de l’atelier'!J$5,IF($I$4="V5 Enquêtes de trophées",'V5 Enquêtes de trophées'!J$5,"")))),"")</x:f>
        <x:v>Échec et reprise</x:v>
      </x:c>
      <x:c r="B17" s="14" t="str">
        <x:f>IFERROR(IF($I$6&gt;0,IF($I$4="Gestes de l’atelier",INDEX('Gestes de l’atelier'!$A$6:$M$101,$I$6,10),IF($I$4="Révélations des objets",INDEX('Révélations des objets'!$A$6:$K$53,$I$6,10),IF($I$4="Missions de l’atelier",INDEX('Missions de l’atelier'!$A$6:$M$17,$I$6,10),IF($I$4="V5 Enquêtes de trophées",INDEX('V5 Enquêtes de trophées'!$A$6:$O$53,$I$6,10),"")))),""),"")</x:f>
        <x:v>Chaque geste revient à son dernier état stable ; une découverte mal cadrée peut être observée de nouveau.</x:v>
      </x:c>
      <x:c r="C17" s="2"/>
      <x:c r="D17" s="2"/>
      <x:c r="E17" s="2"/>
      <x:c r="F17" s="2"/>
      <x:c r="G17" s="2"/>
      <x:c r="H17" s="2"/>
      <x:c r="I17" s="2"/>
    </x:row>
    <x:row r="18" ht="42" customHeight="1">
      <x:c r="A18" s="13" t="str">
        <x:f>IF($I$6&gt;0,IF($I$4="Gestes de l’atelier",'Gestes de l’atelier'!K$5,IF($I$4="Révélations des objets",'Révélations des objets'!K$5,IF($I$4="Missions de l’atelier",'Missions de l’atelier'!K$5,IF($I$4="V5 Enquêtes de trophées",'V5 Enquêtes de trophées'!K$5,"")))),"")</x:f>
        <x:v>Liaisons</x:v>
      </x:c>
      <x:c r="B18" s="13" t="str">
        <x:f>IFERROR(IF($I$6&gt;0,IF($I$4="Gestes de l’atelier",INDEX('Gestes de l’atelier'!$A$6:$M$101,$I$6,11),IF($I$4="Révélations des objets",INDEX('Révélations des objets'!$A$6:$K$53,$I$6,11),IF($I$4="Missions de l’atelier",INDEX('Missions de l’atelier'!$A$6:$M$17,$I$6,11),IF($I$4="V5 Enquêtes de trophées",INDEX('V5 Enquêtes de trophées'!$A$6:$O$53,$I$6,11),"")))),""),"")</x:f>
        <x:v>TR-A001..012 ; TR-A067 ; avant Blooded possible</x:v>
      </x:c>
      <x:c r="C18" s="2"/>
      <x:c r="D18" s="2"/>
      <x:c r="E18" s="2"/>
      <x:c r="F18" s="2"/>
      <x:c r="G18" s="2"/>
      <x:c r="H18" s="2"/>
      <x:c r="I18" s="2"/>
    </x:row>
    <x:row r="19" ht="42" customHeight="1">
      <x:c r="A19" s="14" t="str">
        <x:f>IF($I$6&gt;0,IF($I$4="Gestes de l’atelier",'Gestes de l’atelier'!L$5,IF($I$4="Missions de l’atelier",'Missions de l’atelier'!L$5,IF($I$4="V5 Enquêtes de trophées",'V5 Enquêtes de trophées'!L$5,""))),"")</x:f>
        <x:v>État persistant</x:v>
      </x:c>
      <x:c r="B19" s="14" t="str">
        <x:f>IFERROR(IF($I$6&gt;0,IF($I$4="Gestes de l’atelier",INDEX('Gestes de l’atelier'!$A$6:$M$101,$I$6,12),IF($I$4="Missions de l’atelier",INDEX('Missions de l’atelier'!$A$6:$M$17,$I$6,12),IF($I$4="V5 Enquêtes de trophées",INDEX('V5 Enquêtes de trophées'!$A$6:$O$53,$I$6,12),""))),""),"")</x:f>
        <x:v>TR-M01 conserve séparément missionTerminée, missionRéussie, choixRetenu, participantsRevenus et objetsDéplacés. Les récompenses ne sont appliquées qu’une fois ; une reprise retrouve les objets à leur dernière position confirmée.</x:v>
      </x:c>
      <x:c r="C19" s="2"/>
      <x:c r="D19" s="2"/>
      <x:c r="E19" s="2"/>
      <x:c r="F19" s="2"/>
      <x:c r="G19" s="2"/>
      <x:c r="H19" s="2"/>
      <x:c r="I19" s="2"/>
    </x:row>
    <x:row r="20" ht="42" customHeight="1">
      <x:c r="A20" s="13" t="str">
        <x:f>IF($I$6&gt;0,IF($I$4="Gestes de l’atelier",'Gestes de l’atelier'!M$5,IF($I$4="Missions de l’atelier",'Missions de l’atelier'!M$5,IF($I$4="V5 Enquêtes de trophées",'V5 Enquêtes de trophées'!M$5,""))),"")</x:f>
        <x:v>Provenance</x:v>
      </x:c>
      <x:c r="B20" s="13" t="str">
        <x:f>IFERROR(IF($I$6&gt;0,IF($I$4="Gestes de l’atelier",INDEX('Gestes de l’atelier'!$A$6:$M$101,$I$6,13),IF($I$4="Missions de l’atelier",INDEX('Missions de l’atelier'!$A$6:$M$17,$I$6,13),IF($I$4="V5 Enquêtes de trophées",INDEX('V5 Enquêtes de trophées'!$A$6:$O$53,$I$6,13),""))),""),"")</x:f>
        <x:v>Reconstitution documentée V4 — nouvelle rédaction V5</x:v>
      </x:c>
      <x:c r="C20" s="2"/>
      <x:c r="D20" s="2"/>
      <x:c r="E20" s="2"/>
      <x:c r="F20" s="2"/>
      <x:c r="G20" s="2"/>
      <x:c r="H20" s="2"/>
      <x:c r="I20" s="2"/>
    </x:row>
    <x:row r="21" ht="42" customHeight="1">
      <x:c r="A21" s="14" t="str">
        <x:f>IF($I$6&gt;0,IF($I$4="V5 Enquêtes de trophées",'V5 Enquêtes de trophées'!N$5,""),"")</x:f>
      </x:c>
      <x:c r="B21" s="14" t="str">
        <x:f>IFERROR(IF($I$6&gt;0,IF($I$4="V5 Enquêtes de trophées",INDEX('V5 Enquêtes de trophées'!$A$6:$O$53,$I$6,14),""),""),"")</x:f>
      </x:c>
      <x:c r="C21" s="2"/>
      <x:c r="D21" s="2"/>
      <x:c r="E21" s="2"/>
      <x:c r="F21" s="2"/>
      <x:c r="G21" s="2"/>
      <x:c r="H21" s="2"/>
      <x:c r="I21" s="2"/>
    </x:row>
    <x:row r="22" ht="34" customHeight="1">
      <x:c r="A22" s="13" t="str">
        <x:f>IF($I$6&gt;0,IF($I$4="V5 Enquêtes de trophées",'V5 Enquêtes de trophées'!O$5,""),"")</x:f>
      </x:c>
      <x:c r="B22" s="13" t="str">
        <x:f>IFERROR(IF($I$6&gt;0,IF($I$4="V5 Enquêtes de trophées",INDEX('V5 Enquêtes de trophées'!$A$6:$O$53,$I$6,15),""),""),"")</x:f>
      </x:c>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V5'!$A$2094:$A$2423</x:formula1>
    </x:dataValidation>
  </x:dataValidations>
  <x:pageMargins left="0.7" right="0.7" top="0.75" bottom="0.75" header="0.3" footer="0.3"/>
</x:worksheet>
</file>

<file path=xl/worksheets/sheet8.xml><?xml version="1.0" encoding="utf-8"?>
<x:worksheet xmlns:x="http://schemas.openxmlformats.org/spreadsheetml/2006/main">
  <x:sheetPr>
    <x:tabColor rgb="FF824F4C"/>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Guerre</x:v>
      </x:c>
      <x:c r="B2" s="3"/>
    </x:row>
    <x:row r="3">
      <x:c r="A3" s="4"/>
      <x:c r="B3" s="4"/>
    </x:row>
    <x:row r="4">
      <x:c r="A4" s="2" t="str">
        <x:v>Identifiant à choisir</x:v>
      </x:c>
      <x:c r="B4" s="76" t="str">
        <x:v>W3-U01</x:v>
      </x:c>
      <x:c r="C4" s="2"/>
      <x:c r="D4" s="2"/>
      <x:c r="E4" s="2"/>
      <x:c r="F4" s="2"/>
      <x:c r="G4" s="2"/>
      <x:c r="H4" s="78" t="str">
        <x:v>Onglet source</x:v>
      </x:c>
      <x:c r="I4" s="78" t="str">
        <x:f>IFERROR(INDEX('Index V5'!$D$6:$D$3621,MATCH($B$4,'Index V5'!$A$6:$A$3621,0)),"")</x:f>
        <x:v>Unités de guerre</x:v>
      </x:c>
    </x:row>
    <x:row r="5" ht="48" customHeight="1">
      <x:c r="A5" s="13" t="str">
        <x:v>Titre</x:v>
      </x:c>
      <x:c r="B5" s="13" t="str">
        <x:f>IFERROR(INDEX('Index V5'!$B$6:$B$3621,MATCH($B$4,'Index V5'!$A$6:$A$3621,0)),"Choisir un identifiant de cet ensemble")</x:f>
        <x:v>Pisteurs de lisière</x:v>
      </x:c>
      <x:c r="C5" s="2"/>
      <x:c r="D5" s="2"/>
      <x:c r="E5" s="2"/>
      <x:c r="F5" s="2"/>
      <x:c r="G5" s="2"/>
      <x:c r="H5" s="78" t="str">
        <x:v>Champs</x:v>
      </x:c>
      <x:c r="I5" s="78" t="n">
        <x:f>IFERROR(INDEX('Index V5'!$G$6:$G$3621,MATCH($B$4,'Index V5'!$A$6:$A$3621,0)),0)</x:f>
        <x:v>15</x:v>
      </x:c>
    </x:row>
    <x:row r="6">
      <x:c r="A6" s="2"/>
      <x:c r="B6" s="2"/>
      <x:c r="C6" s="2"/>
      <x:c r="D6" s="2"/>
      <x:c r="E6" s="2"/>
      <x:c r="F6" s="2"/>
      <x:c r="G6" s="2"/>
      <x:c r="H6" s="78" t="str">
        <x:v>Ligne de données</x:v>
      </x:c>
      <x:c r="I6" s="78" t="n">
        <x:f>IFERROR(IF($I$4="Méthode de guerre",MATCH($B$4,'Méthode de guerre'!$A$6:$A$17,0),IF($I$4="Paramètres de guerre",MATCH($B$4,'Paramètres de guerre'!$A$6:$A$36,0),IF($I$4="Doctrines des clans",MATCH($B$4,'Doctrines des clans'!$A$6:$A$20,0),IF($I$4="Unités de guerre",MATCH($B$4,'Unités de guerre'!$A$6:$A$35,0),IF($I$4="V5 Spécialisations des unités",MATCH($B$4,'V5 Spécialisations des unités'!$A$6:$A$35,0),IF($I$4="Progression militaire",MATCH($B$4,'Progression militaire'!$A$6:$A$14,0),IF($I$4="Structures de guerre",MATCH($B$4,'Structures de guerre'!$A$6:$A$23,0),IF($I$4="Mondes en guerre",MATCH($B$4,'Mondes en guerre'!$A$6:$A$11,0),IF($I$4="Régions de Korthas",MATCH($B$4,'Régions de Korthas'!$A$6:$A$11,0),IF($I$4="Territoires de Korthas",MATCH($B$4,'Territoires de Korthas'!$A$6:$A$41,0),IF($I$4="Passages de Korthas",MATCH($B$4,'Passages de Korthas'!$A$6:$A$75,0),IF($I$4="Cartes des escarmouches",MATCH($B$4,'Cartes des escarmouches'!$A$6:$A$17,0),IF($I$4="Arcs de guerre narrative",MATCH($B$4,'Arcs de guerre narrative'!$A$6:$A$17,0),IF($I$4="Missions de guerre narrative",MATCH($B$4,'Missions de guerre narrative'!$A$6:$A$53,0),IF($I$4="Scénarios RTS",MATCH($B$4,'Scénarios RTS'!$A$6:$A$29,0),IF($I$4="Règles de guerre",MATCH($B$4,'Règles de guerre'!$A$6:$A$37,0),IF($I$4="Objectifs militaires",MATCH($B$4,'Objectifs militaires'!$A$6:$A$23,0),IF($I$4="Diplomatie des clans",MATCH($B$4,'Diplomatie des clans'!$A$6:$A$23,0),IF($I$4="V5 Événements territoriaux",MATCH($B$4,'V5 Événements territoriaux'!$A$6:$A$41,0),IF($I$4="V5 Campagnes des trois modes",MATCH($B$4,'V5 Campagnes des trois modes'!$A$6:$A$17,0),IF($I$4="V5 Missions des trois modes",MATCH($B$4,'V5 Missions des trois modes'!$A$6:$A$41,0),IF($I$4="Guerre et six origines",MATCH($B$4,'Guerre et six origines'!$A$6:$A$41,0),IF($I$4="Guerre et Warp",MATCH($B$4,'Guerre et Warp'!$A$6:$A$17,0),IF($I$4="V5 Guerre et habitats",MATCH($B$4,'V5 Guerre et habitats'!$A$6:$A$17,0),IF($I$4="V5 Recette de la guerre",MATCH($B$4,'V5 Recette de la guerre'!$A$6:$A$23,0),IF($I$4="V5 Styles de campagne",MATCH($B$4,'V5 Styles de campagne'!$A$6:$A$11,0),IF($I$4="V5 Simulations chiffrées",MATCH($B$4,'V5 Simulations chiffrées'!$A$6:$A$23,0),IF($I$4="Données campagne 12 tours",MATCH($B$4,'Données campagne 12 tours'!$A$6:$A$17,0),IF($I$4="V5 Couverture des théâtres",MATCH($B$4,'V5 Couverture des théâtres'!$A$6:$A$10,0),IF($I$4="V5 Régions des cinq mondes",MATCH($B$4,'V5 Régions des cinq mondes'!$A$6:$A$25,0),IF($I$4="V5 Règles des cinq mondes",MATCH($B$4,'V5 Règles des cinq mondes'!$A$6:$A$20,0),IF($I$4="V5 Territoires des cinq mondes",MATCH($B$4,'V5 Territoires des cinq mondes'!$A$6:$A$125,0),IF($I$4="V5 Passages des cinq mondes",MATCH($B$4,'V5 Passages des cinq mondes'!$A$6:$A$195,0),0))))))))))))))))))))))))))))))))),0)</x:f>
        <x:v>1</x:v>
      </x:c>
    </x:row>
    <x:row r="7" ht="48" customHeight="1">
      <x:c r="A7" s="51" t="str">
        <x:v>Rubrique</x:v>
      </x:c>
      <x:c r="B7" s="53" t="str">
        <x:v>Texte intégral — lecture verticale</x:v>
      </x:c>
      <x:c r="C7" s="2"/>
      <x:c r="D7" s="2"/>
      <x:c r="E7" s="2"/>
      <x:c r="F7" s="2"/>
      <x:c r="G7" s="2"/>
      <x:c r="H7" s="2"/>
      <x:c r="I7" s="2"/>
    </x:row>
    <x:row r="8" ht="34" customHeight="1">
      <x:c r="A8" s="13" t="str">
        <x:f>IF($I$6&gt;0,IF($I$4="Méthode de guerre",'Méthode de guerre'!A$5,IF($I$4="Paramètres de guerre",'Paramètres de guerre'!A$5,IF($I$4="Doctrines des clans",'Doctrines des clans'!A$5,IF($I$4="Unités de guerre",'Unités de guerre'!A$5,IF($I$4="V5 Spécialisations des unités",'V5 Spécialisations des unités'!A$5,IF($I$4="Progression militaire",'Progression militaire'!A$5,IF($I$4="Structures de guerre",'Structures de guerre'!A$5,IF($I$4="Mondes en guerre",'Mondes en guerre'!A$5,IF($I$4="Régions de Korthas",'Régions de Korthas'!A$5,IF($I$4="Territoires de Korthas",'Territoires de Korthas'!A$5,IF($I$4="Passages de Korthas",'Passages de Korthas'!A$5,IF($I$4="Cartes des escarmouches",'Cartes des escarmouches'!A$5,IF($I$4="Arcs de guerre narrative",'Arcs de guerre narrative'!A$5,IF($I$4="Missions de guerre narrative",'Missions de guerre narrative'!A$5,IF($I$4="Scénarios RTS",'Scénarios RTS'!A$5,IF($I$4="Règles de guerre",'Règles de guerre'!A$5,IF($I$4="Objectifs militaires",'Objectifs militaires'!A$5,IF($I$4="Diplomatie des clans",'Diplomatie des clans'!A$5,IF($I$4="V5 Événements territoriaux",'V5 Événements territoriaux'!A$5,IF($I$4="V5 Campagnes des trois modes",'V5 Campagnes des trois modes'!A$5,IF($I$4="V5 Missions des trois modes",'V5 Missions des trois modes'!A$5,IF($I$4="Guerre et six origines",'Guerre et six origines'!A$5,IF($I$4="Guerre et Warp",'Guerre et Warp'!A$5,IF($I$4="V5 Guerre et habitats",'V5 Guerre et habitats'!A$5,IF($I$4="V5 Recette de la guerre",'V5 Recette de la guerre'!A$5,IF($I$4="V5 Styles de campagne",'V5 Styles de campagne'!A$5,IF($I$4="V5 Simulations chiffrées",'V5 Simulations chiffrées'!A$5,IF($I$4="Données campagne 12 tours",'Données campagne 12 tours'!A$5,IF($I$4="V5 Couverture des théâtres",'V5 Couverture des théâtres'!A$5,IF($I$4="V5 Régions des cinq mondes",'V5 Régions des cinq mondes'!A$5,IF($I$4="V5 Règles des cinq mondes",'V5 Règles des cinq mondes'!A$5,IF($I$4="V5 Territoires des cinq mondes",'V5 Territoires des cinq mondes'!A$5,IF($I$4="V5 Passages des cinq mondes",'V5 Passages des cinq mondes'!A$5,""))))))))))))))))))))))))))))))))),"")</x:f>
        <x:v>Identifiant</x:v>
      </x:c>
      <x:c r="B8" s="13" t="str">
        <x:f>IFERROR(IF($I$6&gt;0,IF($I$4="Méthode de guerre",INDEX('Méthode de guerre'!$A$6:$D$17,$I$6,1),IF($I$4="Paramètres de guerre",INDEX('Paramètres de guerre'!$A$6:$G$36,$I$6,1),IF($I$4="Doctrines des clans",INDEX('Doctrines des clans'!$A$6:$J$20,$I$6,1),IF($I$4="Unités de guerre",INDEX('Unités de guerre'!$A$6:$O$35,$I$6,1),IF($I$4="V5 Spécialisations des unités",INDEX('V5 Spécialisations des unités'!$A$6:$L$35,$I$6,1),IF($I$4="Progression militaire",INDEX('Progression militaire'!$A$6:$H$14,$I$6,1),IF($I$4="Structures de guerre",INDEX('Structures de guerre'!$A$6:$K$23,$I$6,1),IF($I$4="Mondes en guerre",INDEX('Mondes en guerre'!$A$6:$M$11,$I$6,1),IF($I$4="Régions de Korthas",INDEX('Régions de Korthas'!$A$6:$J$11,$I$6,1),IF($I$4="Territoires de Korthas",INDEX('Territoires de Korthas'!$A$6:$O$41,$I$6,1),IF($I$4="Passages de Korthas",INDEX('Passages de Korthas'!$A$6:$L$75,$I$6,1),IF($I$4="Cartes des escarmouches",INDEX('Cartes des escarmouches'!$A$6:$M$17,$I$6,1),IF($I$4="Arcs de guerre narrative",INDEX('Arcs de guerre narrative'!$A$6:$K$17,$I$6,1),IF($I$4="Missions de guerre narrative",INDEX('Missions de guerre narrative'!$A$6:$P$53,$I$6,1),IF($I$4="Scénarios RTS",INDEX('Scénarios RTS'!$A$6:$P$29,$I$6,1),IF($I$4="Règles de guerre",INDEX('Règles de guerre'!$A$6:$E$37,$I$6,1),IF($I$4="Objectifs militaires",INDEX('Objectifs militaires'!$A$6:$F$23,$I$6,1),IF($I$4="Diplomatie des clans",INDEX('Diplomatie des clans'!$A$6:$H$23,$I$6,1),IF($I$4="V5 Événements territoriaux",INDEX('V5 Événements territoriaux'!$A$6:$N$41,$I$6,1),IF($I$4="V5 Campagnes des trois modes",INDEX('V5 Campagnes des trois modes'!$A$6:$M$17,$I$6,1),IF($I$4="V5 Missions des trois modes",INDEX('V5 Missions des trois modes'!$A$6:$O$41,$I$6,1),IF($I$4="Guerre et six origines",INDEX('Guerre et six origines'!$A$6:$J$41,$I$6,1),IF($I$4="Guerre et Warp",INDEX('Guerre et Warp'!$A$6:$E$17,$I$6,1),IF($I$4="V5 Guerre et habitats",INDEX('V5 Guerre et habitats'!$A$6:$H$17,$I$6,1),IF($I$4="V5 Recette de la guerre",INDEX('V5 Recette de la guerre'!$A$6:$I$23,$I$6,1),IF($I$4="V5 Styles de campagne",INDEX('V5 Styles de campagne'!$A$6:$N$11,$I$6,1),IF($I$4="V5 Simulations chiffrées",INDEX('V5 Simulations chiffrées'!$A$6:$P$23,$I$6,1),IF($I$4="Données campagne 12 tours",INDEX('Données campagne 12 tours'!$A$6:$P$17,$I$6,1),IF($I$4="V5 Couverture des théâtres",INDEX('V5 Couverture des théâtres'!$A$6:$L$10,$I$6,1),IF($I$4="V5 Régions des cinq mondes",INDEX('V5 Régions des cinq mondes'!$A$6:$L$25,$I$6,1),IF($I$4="V5 Règles des cinq mondes",INDEX('V5 Règles des cinq mondes'!$A$6:$G$20,$I$6,1),IF($I$4="V5 Territoires des cinq mondes",INDEX('V5 Territoires des cinq mondes'!$A$6:$P$125,$I$6,1),IF($I$4="V5 Passages des cinq mondes",INDEX('V5 Passages des cinq mondes'!$A$6:$N$195,$I$6,1),""))))))))))))))))))))))))))))))))),""),"")</x:f>
        <x:v>W3-U01</x:v>
      </x:c>
      <x:c r="C8" s="2"/>
      <x:c r="D8" s="2"/>
      <x:c r="E8" s="2"/>
      <x:c r="F8" s="2"/>
      <x:c r="G8" s="2"/>
      <x:c r="H8" s="2"/>
      <x:c r="I8" s="2"/>
    </x:row>
    <x:row r="9" ht="34" customHeight="1">
      <x:c r="A9" s="14" t="str">
        <x:f>IF($I$6&gt;0,IF($I$4="Méthode de guerre",'Méthode de guerre'!B$5,IF($I$4="Paramètres de guerre",'Paramètres de guerre'!B$5,IF($I$4="Doctrines des clans",'Doctrines des clans'!B$5,IF($I$4="Unités de guerre",'Unités de guerre'!B$5,IF($I$4="V5 Spécialisations des unités",'V5 Spécialisations des unités'!B$5,IF($I$4="Progression militaire",'Progression militaire'!B$5,IF($I$4="Structures de guerre",'Structures de guerre'!B$5,IF($I$4="Mondes en guerre",'Mondes en guerre'!B$5,IF($I$4="Régions de Korthas",'Régions de Korthas'!B$5,IF($I$4="Territoires de Korthas",'Territoires de Korthas'!B$5,IF($I$4="Passages de Korthas",'Passages de Korthas'!B$5,IF($I$4="Cartes des escarmouches",'Cartes des escarmouches'!B$5,IF($I$4="Arcs de guerre narrative",'Arcs de guerre narrative'!B$5,IF($I$4="Missions de guerre narrative",'Missions de guerre narrative'!B$5,IF($I$4="Scénarios RTS",'Scénarios RTS'!B$5,IF($I$4="Règles de guerre",'Règles de guerre'!B$5,IF($I$4="Objectifs militaires",'Objectifs militaires'!B$5,IF($I$4="Diplomatie des clans",'Diplomatie des clans'!B$5,IF($I$4="V5 Événements territoriaux",'V5 Événements territoriaux'!B$5,IF($I$4="V5 Campagnes des trois modes",'V5 Campagnes des trois modes'!B$5,IF($I$4="V5 Missions des trois modes",'V5 Missions des trois modes'!B$5,IF($I$4="Guerre et six origines",'Guerre et six origines'!B$5,IF($I$4="Guerre et Warp",'Guerre et Warp'!B$5,IF($I$4="V5 Guerre et habitats",'V5 Guerre et habitats'!B$5,IF($I$4="V5 Recette de la guerre",'V5 Recette de la guerre'!B$5,IF($I$4="V5 Styles de campagne",'V5 Styles de campagne'!B$5,IF($I$4="V5 Simulations chiffrées",'V5 Simulations chiffrées'!B$5,IF($I$4="Données campagne 12 tours",'Données campagne 12 tours'!B$5,IF($I$4="V5 Couverture des théâtres",'V5 Couverture des théâtres'!B$5,IF($I$4="V5 Régions des cinq mondes",'V5 Régions des cinq mondes'!B$5,IF($I$4="V5 Règles des cinq mondes",'V5 Règles des cinq mondes'!B$5,IF($I$4="V5 Territoires des cinq mondes",'V5 Territoires des cinq mondes'!B$5,IF($I$4="V5 Passages des cinq mondes",'V5 Passages des cinq mondes'!B$5,""))))))))))))))))))))))))))))))))),"")</x:f>
        <x:v>Titre</x:v>
      </x:c>
      <x:c r="B9" s="14" t="str">
        <x:f>IFERROR(IF($I$6&gt;0,IF($I$4="Méthode de guerre",INDEX('Méthode de guerre'!$A$6:$D$17,$I$6,2),IF($I$4="Paramètres de guerre",INDEX('Paramètres de guerre'!$A$6:$G$36,$I$6,2),IF($I$4="Doctrines des clans",INDEX('Doctrines des clans'!$A$6:$J$20,$I$6,2),IF($I$4="Unités de guerre",INDEX('Unités de guerre'!$A$6:$O$35,$I$6,2),IF($I$4="V5 Spécialisations des unités",INDEX('V5 Spécialisations des unités'!$A$6:$L$35,$I$6,2),IF($I$4="Progression militaire",INDEX('Progression militaire'!$A$6:$H$14,$I$6,2),IF($I$4="Structures de guerre",INDEX('Structures de guerre'!$A$6:$K$23,$I$6,2),IF($I$4="Mondes en guerre",INDEX('Mondes en guerre'!$A$6:$M$11,$I$6,2),IF($I$4="Régions de Korthas",INDEX('Régions de Korthas'!$A$6:$J$11,$I$6,2),IF($I$4="Territoires de Korthas",INDEX('Territoires de Korthas'!$A$6:$O$41,$I$6,2),IF($I$4="Passages de Korthas",INDEX('Passages de Korthas'!$A$6:$L$75,$I$6,2),IF($I$4="Cartes des escarmouches",INDEX('Cartes des escarmouches'!$A$6:$M$17,$I$6,2),IF($I$4="Arcs de guerre narrative",INDEX('Arcs de guerre narrative'!$A$6:$K$17,$I$6,2),IF($I$4="Missions de guerre narrative",INDEX('Missions de guerre narrative'!$A$6:$P$53,$I$6,2),IF($I$4="Scénarios RTS",INDEX('Scénarios RTS'!$A$6:$P$29,$I$6,2),IF($I$4="Règles de guerre",INDEX('Règles de guerre'!$A$6:$E$37,$I$6,2),IF($I$4="Objectifs militaires",INDEX('Objectifs militaires'!$A$6:$F$23,$I$6,2),IF($I$4="Diplomatie des clans",INDEX('Diplomatie des clans'!$A$6:$H$23,$I$6,2),IF($I$4="V5 Événements territoriaux",INDEX('V5 Événements territoriaux'!$A$6:$N$41,$I$6,2),IF($I$4="V5 Campagnes des trois modes",INDEX('V5 Campagnes des trois modes'!$A$6:$M$17,$I$6,2),IF($I$4="V5 Missions des trois modes",INDEX('V5 Missions des trois modes'!$A$6:$O$41,$I$6,2),IF($I$4="Guerre et six origines",INDEX('Guerre et six origines'!$A$6:$J$41,$I$6,2),IF($I$4="Guerre et Warp",INDEX('Guerre et Warp'!$A$6:$E$17,$I$6,2),IF($I$4="V5 Guerre et habitats",INDEX('V5 Guerre et habitats'!$A$6:$H$17,$I$6,2),IF($I$4="V5 Recette de la guerre",INDEX('V5 Recette de la guerre'!$A$6:$I$23,$I$6,2),IF($I$4="V5 Styles de campagne",INDEX('V5 Styles de campagne'!$A$6:$N$11,$I$6,2),IF($I$4="V5 Simulations chiffrées",INDEX('V5 Simulations chiffrées'!$A$6:$P$23,$I$6,2),IF($I$4="Données campagne 12 tours",INDEX('Données campagne 12 tours'!$A$6:$P$17,$I$6,2),IF($I$4="V5 Couverture des théâtres",INDEX('V5 Couverture des théâtres'!$A$6:$L$10,$I$6,2),IF($I$4="V5 Régions des cinq mondes",INDEX('V5 Régions des cinq mondes'!$A$6:$L$25,$I$6,2),IF($I$4="V5 Règles des cinq mondes",INDEX('V5 Règles des cinq mondes'!$A$6:$G$20,$I$6,2),IF($I$4="V5 Territoires des cinq mondes",INDEX('V5 Territoires des cinq mondes'!$A$6:$P$125,$I$6,2),IF($I$4="V5 Passages des cinq mondes",INDEX('V5 Passages des cinq mondes'!$A$6:$N$195,$I$6,2),""))))))))))))))))))))))))))))))))),""),"")</x:f>
        <x:v>Pisteurs de lisière</x:v>
      </x:c>
      <x:c r="C9" s="2"/>
      <x:c r="D9" s="2"/>
      <x:c r="E9" s="2"/>
      <x:c r="F9" s="2"/>
      <x:c r="G9" s="2"/>
      <x:c r="H9" s="2"/>
      <x:c r="I9" s="2"/>
    </x:row>
    <x:row r="10" ht="57" customHeight="1">
      <x:c r="A10" s="13" t="str">
        <x:f>IF($I$6&gt;0,IF($I$4="Méthode de guerre",'Méthode de guerre'!C$5,IF($I$4="Paramètres de guerre",'Paramètres de guerre'!C$5,IF($I$4="Doctrines des clans",'Doctrines des clans'!C$5,IF($I$4="Unités de guerre",'Unités de guerre'!C$5,IF($I$4="V5 Spécialisations des unités",'V5 Spécialisations des unités'!C$5,IF($I$4="Progression militaire",'Progression militaire'!C$5,IF($I$4="Structures de guerre",'Structures de guerre'!C$5,IF($I$4="Mondes en guerre",'Mondes en guerre'!C$5,IF($I$4="Régions de Korthas",'Régions de Korthas'!C$5,IF($I$4="Territoires de Korthas",'Territoires de Korthas'!C$5,IF($I$4="Passages de Korthas",'Passages de Korthas'!C$5,IF($I$4="Cartes des escarmouches",'Cartes des escarmouches'!C$5,IF($I$4="Arcs de guerre narrative",'Arcs de guerre narrative'!C$5,IF($I$4="Missions de guerre narrative",'Missions de guerre narrative'!C$5,IF($I$4="Scénarios RTS",'Scénarios RTS'!C$5,IF($I$4="Règles de guerre",'Règles de guerre'!C$5,IF($I$4="Objectifs militaires",'Objectifs militaires'!C$5,IF($I$4="Diplomatie des clans",'Diplomatie des clans'!C$5,IF($I$4="V5 Événements territoriaux",'V5 Événements territoriaux'!C$5,IF($I$4="V5 Campagnes des trois modes",'V5 Campagnes des trois modes'!C$5,IF($I$4="V5 Missions des trois modes",'V5 Missions des trois modes'!C$5,IF($I$4="Guerre et six origines",'Guerre et six origines'!C$5,IF($I$4="Guerre et Warp",'Guerre et Warp'!C$5,IF($I$4="V5 Guerre et habitats",'V5 Guerre et habitats'!C$5,IF($I$4="V5 Recette de la guerre",'V5 Recette de la guerre'!C$5,IF($I$4="V5 Styles de campagne",'V5 Styles de campagne'!C$5,IF($I$4="V5 Simulations chiffrées",'V5 Simulations chiffrées'!C$5,IF($I$4="Données campagne 12 tours",'Données campagne 12 tours'!C$5,IF($I$4="V5 Couverture des théâtres",'V5 Couverture des théâtres'!C$5,IF($I$4="V5 Régions des cinq mondes",'V5 Régions des cinq mondes'!C$5,IF($I$4="V5 Règles des cinq mondes",'V5 Règles des cinq mondes'!C$5,IF($I$4="V5 Territoires des cinq mondes",'V5 Territoires des cinq mondes'!C$5,IF($I$4="V5 Passages des cinq mondes",'V5 Passages des cinq mondes'!C$5,""))))))))))))))))))))))))))))))))),"")</x:f>
        <x:v>Rôle</x:v>
      </x:c>
      <x:c r="B10" s="13" t="str">
        <x:f>IFERROR(IF($I$6&gt;0,IF($I$4="Méthode de guerre",INDEX('Méthode de guerre'!$A$6:$D$17,$I$6,3),IF($I$4="Paramètres de guerre",INDEX('Paramètres de guerre'!$A$6:$G$36,$I$6,3),IF($I$4="Doctrines des clans",INDEX('Doctrines des clans'!$A$6:$J$20,$I$6,3),IF($I$4="Unités de guerre",INDEX('Unités de guerre'!$A$6:$O$35,$I$6,3),IF($I$4="V5 Spécialisations des unités",INDEX('V5 Spécialisations des unités'!$A$6:$L$35,$I$6,3),IF($I$4="Progression militaire",INDEX('Progression militaire'!$A$6:$H$14,$I$6,3),IF($I$4="Structures de guerre",INDEX('Structures de guerre'!$A$6:$K$23,$I$6,3),IF($I$4="Mondes en guerre",INDEX('Mondes en guerre'!$A$6:$M$11,$I$6,3),IF($I$4="Régions de Korthas",INDEX('Régions de Korthas'!$A$6:$J$11,$I$6,3),IF($I$4="Territoires de Korthas",INDEX('Territoires de Korthas'!$A$6:$O$41,$I$6,3),IF($I$4="Passages de Korthas",INDEX('Passages de Korthas'!$A$6:$L$75,$I$6,3),IF($I$4="Cartes des escarmouches",INDEX('Cartes des escarmouches'!$A$6:$M$17,$I$6,3),IF($I$4="Arcs de guerre narrative",INDEX('Arcs de guerre narrative'!$A$6:$K$17,$I$6,3),IF($I$4="Missions de guerre narrative",INDEX('Missions de guerre narrative'!$A$6:$P$53,$I$6,3),IF($I$4="Scénarios RTS",INDEX('Scénarios RTS'!$A$6:$P$29,$I$6,3),IF($I$4="Règles de guerre",INDEX('Règles de guerre'!$A$6:$E$37,$I$6,3),IF($I$4="Objectifs militaires",INDEX('Objectifs militaires'!$A$6:$F$23,$I$6,3),IF($I$4="Diplomatie des clans",INDEX('Diplomatie des clans'!$A$6:$H$23,$I$6,3),IF($I$4="V5 Événements territoriaux",INDEX('V5 Événements territoriaux'!$A$6:$N$41,$I$6,3),IF($I$4="V5 Campagnes des trois modes",INDEX('V5 Campagnes des trois modes'!$A$6:$M$17,$I$6,3),IF($I$4="V5 Missions des trois modes",INDEX('V5 Missions des trois modes'!$A$6:$O$41,$I$6,3),IF($I$4="Guerre et six origines",INDEX('Guerre et six origines'!$A$6:$J$41,$I$6,3),IF($I$4="Guerre et Warp",INDEX('Guerre et Warp'!$A$6:$E$17,$I$6,3),IF($I$4="V5 Guerre et habitats",INDEX('V5 Guerre et habitats'!$A$6:$H$17,$I$6,3),IF($I$4="V5 Recette de la guerre",INDEX('V5 Recette de la guerre'!$A$6:$I$23,$I$6,3),IF($I$4="V5 Styles de campagne",INDEX('V5 Styles de campagne'!$A$6:$N$11,$I$6,3),IF($I$4="V5 Simulations chiffrées",INDEX('V5 Simulations chiffrées'!$A$6:$P$23,$I$6,3),IF($I$4="Données campagne 12 tours",INDEX('Données campagne 12 tours'!$A$6:$P$17,$I$6,3),IF($I$4="V5 Couverture des théâtres",INDEX('V5 Couverture des théâtres'!$A$6:$L$10,$I$6,3),IF($I$4="V5 Régions des cinq mondes",INDEX('V5 Régions des cinq mondes'!$A$6:$L$25,$I$6,3),IF($I$4="V5 Règles des cinq mondes",INDEX('V5 Règles des cinq mondes'!$A$6:$G$20,$I$6,3),IF($I$4="V5 Territoires des cinq mondes",INDEX('V5 Territoires des cinq mondes'!$A$6:$P$125,$I$6,3),IF($I$4="V5 Passages des cinq mondes",INDEX('V5 Passages des cinq mondes'!$A$6:$N$195,$I$6,3),""))))))))))))))))))))))))))))))))),""),"")</x:f>
        <x:v>Reconnaissance</x:v>
      </x:c>
      <x:c r="C10" s="2"/>
      <x:c r="D10" s="2"/>
      <x:c r="E10" s="2"/>
      <x:c r="F10" s="2"/>
      <x:c r="G10" s="2"/>
      <x:c r="H10" s="2"/>
      <x:c r="I10" s="2"/>
    </x:row>
    <x:row r="11" ht="42" customHeight="1">
      <x:c r="A11" s="14" t="str">
        <x:f>IF($I$6&gt;0,IF($I$4="Méthode de guerre",'Méthode de guerre'!D$5,IF($I$4="Paramètres de guerre",'Paramètres de guerre'!D$5,IF($I$4="Doctrines des clans",'Doctrines des clans'!D$5,IF($I$4="Unités de guerre",'Unités de guerre'!D$5,IF($I$4="V5 Spécialisations des unités",'V5 Spécialisations des unités'!D$5,IF($I$4="Progression militaire",'Progression militaire'!D$5,IF($I$4="Structures de guerre",'Structures de guerre'!D$5,IF($I$4="Mondes en guerre",'Mondes en guerre'!D$5,IF($I$4="Régions de Korthas",'Régions de Korthas'!D$5,IF($I$4="Territoires de Korthas",'Territoires de Korthas'!D$5,IF($I$4="Passages de Korthas",'Passages de Korthas'!D$5,IF($I$4="Cartes des escarmouches",'Cartes des escarmouches'!D$5,IF($I$4="Arcs de guerre narrative",'Arcs de guerre narrative'!D$5,IF($I$4="Missions de guerre narrative",'Missions de guerre narrative'!D$5,IF($I$4="Scénarios RTS",'Scénarios RTS'!D$5,IF($I$4="Règles de guerre",'Règles de guerre'!D$5,IF($I$4="Objectifs militaires",'Objectifs militaires'!D$5,IF($I$4="Diplomatie des clans",'Diplomatie des clans'!D$5,IF($I$4="V5 Événements territoriaux",'V5 Événements territoriaux'!D$5,IF($I$4="V5 Campagnes des trois modes",'V5 Campagnes des trois modes'!D$5,IF($I$4="V5 Missions des trois modes",'V5 Missions des trois modes'!D$5,IF($I$4="Guerre et six origines",'Guerre et six origines'!D$5,IF($I$4="Guerre et Warp",'Guerre et Warp'!D$5,IF($I$4="V5 Guerre et habitats",'V5 Guerre et habitats'!D$5,IF($I$4="V5 Recette de la guerre",'V5 Recette de la guerre'!D$5,IF($I$4="V5 Styles de campagne",'V5 Styles de campagne'!D$5,IF($I$4="V5 Simulations chiffrées",'V5 Simulations chiffrées'!D$5,IF($I$4="Données campagne 12 tours",'Données campagne 12 tours'!D$5,IF($I$4="V5 Couverture des théâtres",'V5 Couverture des théâtres'!D$5,IF($I$4="V5 Régions des cinq mondes",'V5 Régions des cinq mondes'!D$5,IF($I$4="V5 Règles des cinq mondes",'V5 Règles des cinq mondes'!D$5,IF($I$4="V5 Territoires des cinq mondes",'V5 Territoires des cinq mondes'!D$5,IF($I$4="V5 Passages des cinq mondes",'V5 Passages des cinq mondes'!D$5,""))))))))))))))))))))))))))))))))),"")</x:f>
        <x:v>Membres au complet</x:v>
      </x:c>
      <x:c r="B11" s="14" t="n">
        <x:f>IFERROR(IF($I$6&gt;0,IF($I$4="Méthode de guerre",INDEX('Méthode de guerre'!$A$6:$D$17,$I$6,4),IF($I$4="Paramètres de guerre",INDEX('Paramètres de guerre'!$A$6:$G$36,$I$6,4),IF($I$4="Doctrines des clans",INDEX('Doctrines des clans'!$A$6:$J$20,$I$6,4),IF($I$4="Unités de guerre",INDEX('Unités de guerre'!$A$6:$O$35,$I$6,4),IF($I$4="V5 Spécialisations des unités",INDEX('V5 Spécialisations des unités'!$A$6:$L$35,$I$6,4),IF($I$4="Progression militaire",INDEX('Progression militaire'!$A$6:$H$14,$I$6,4),IF($I$4="Structures de guerre",INDEX('Structures de guerre'!$A$6:$K$23,$I$6,4),IF($I$4="Mondes en guerre",INDEX('Mondes en guerre'!$A$6:$M$11,$I$6,4),IF($I$4="Régions de Korthas",INDEX('Régions de Korthas'!$A$6:$J$11,$I$6,4),IF($I$4="Territoires de Korthas",INDEX('Territoires de Korthas'!$A$6:$O$41,$I$6,4),IF($I$4="Passages de Korthas",INDEX('Passages de Korthas'!$A$6:$L$75,$I$6,4),IF($I$4="Cartes des escarmouches",INDEX('Cartes des escarmouches'!$A$6:$M$17,$I$6,4),IF($I$4="Arcs de guerre narrative",INDEX('Arcs de guerre narrative'!$A$6:$K$17,$I$6,4),IF($I$4="Missions de guerre narrative",INDEX('Missions de guerre narrative'!$A$6:$P$53,$I$6,4),IF($I$4="Scénarios RTS",INDEX('Scénarios RTS'!$A$6:$P$29,$I$6,4),IF($I$4="Règles de guerre",INDEX('Règles de guerre'!$A$6:$E$37,$I$6,4),IF($I$4="Objectifs militaires",INDEX('Objectifs militaires'!$A$6:$F$23,$I$6,4),IF($I$4="Diplomatie des clans",INDEX('Diplomatie des clans'!$A$6:$H$23,$I$6,4),IF($I$4="V5 Événements territoriaux",INDEX('V5 Événements territoriaux'!$A$6:$N$41,$I$6,4),IF($I$4="V5 Campagnes des trois modes",INDEX('V5 Campagnes des trois modes'!$A$6:$M$17,$I$6,4),IF($I$4="V5 Missions des trois modes",INDEX('V5 Missions des trois modes'!$A$6:$O$41,$I$6,4),IF($I$4="Guerre et six origines",INDEX('Guerre et six origines'!$A$6:$J$41,$I$6,4),IF($I$4="Guerre et Warp",INDEX('Guerre et Warp'!$A$6:$E$17,$I$6,4),IF($I$4="V5 Guerre et habitats",INDEX('V5 Guerre et habitats'!$A$6:$H$17,$I$6,4),IF($I$4="V5 Recette de la guerre",INDEX('V5 Recette de la guerre'!$A$6:$I$23,$I$6,4),IF($I$4="V5 Styles de campagne",INDEX('V5 Styles de campagne'!$A$6:$N$11,$I$6,4),IF($I$4="V5 Simulations chiffrées",INDEX('V5 Simulations chiffrées'!$A$6:$P$23,$I$6,4),IF($I$4="Données campagne 12 tours",INDEX('Données campagne 12 tours'!$A$6:$P$17,$I$6,4),IF($I$4="V5 Couverture des théâtres",INDEX('V5 Couverture des théâtres'!$A$6:$L$10,$I$6,4),IF($I$4="V5 Régions des cinq mondes",INDEX('V5 Régions des cinq mondes'!$A$6:$L$25,$I$6,4),IF($I$4="V5 Règles des cinq mondes",INDEX('V5 Règles des cinq mondes'!$A$6:$G$20,$I$6,4),IF($I$4="V5 Territoires des cinq mondes",INDEX('V5 Territoires des cinq mondes'!$A$6:$P$125,$I$6,4),IF($I$4="V5 Passages des cinq mondes",INDEX('V5 Passages des cinq mondes'!$A$6:$N$195,$I$6,4),""))))))))))))))))))))))))))))))))),""),"")</x:f>
        <x:v>2</x:v>
      </x:c>
      <x:c r="C11" s="2"/>
      <x:c r="D11" s="2"/>
      <x:c r="E11" s="2"/>
      <x:c r="F11" s="2"/>
      <x:c r="G11" s="2"/>
      <x:c r="H11" s="2"/>
      <x:c r="I11" s="2"/>
    </x:row>
    <x:row r="12" ht="42" customHeight="1">
      <x:c r="A12" s="13" t="str">
        <x:f>IF($I$6&gt;0,IF($I$4="Paramètres de guerre",'Paramètres de guerre'!E$5,IF($I$4="Doctrines des clans",'Doctrines des clans'!E$5,IF($I$4="Unités de guerre",'Unités de guerre'!E$5,IF($I$4="V5 Spécialisations des unités",'V5 Spécialisations des unités'!E$5,IF($I$4="Progression militaire",'Progression militaire'!E$5,IF($I$4="Structures de guerre",'Structures de guerre'!E$5,IF($I$4="Mondes en guerre",'Mondes en guerre'!E$5,IF($I$4="Régions de Korthas",'Régions de Korthas'!E$5,IF($I$4="Territoires de Korthas",'Territoires de Korthas'!E$5,IF($I$4="Passages de Korthas",'Passages de Korthas'!E$5,IF($I$4="Cartes des escarmouches",'Cartes des escarmouches'!E$5,IF($I$4="Arcs de guerre narrative",'Arcs de guerre narrative'!E$5,IF($I$4="Missions de guerre narrative",'Missions de guerre narrative'!E$5,IF($I$4="Scénarios RTS",'Scénarios RTS'!E$5,IF($I$4="Règles de guerre",'Règles de guerre'!E$5,IF($I$4="Objectifs militaires",'Objectifs militaires'!E$5,IF($I$4="Diplomatie des clans",'Diplomatie des clans'!E$5,IF($I$4="V5 Événements territoriaux",'V5 Événements territoriaux'!E$5,IF($I$4="V5 Campagnes des trois modes",'V5 Campagnes des trois modes'!E$5,IF($I$4="V5 Missions des trois modes",'V5 Missions des trois modes'!E$5,IF($I$4="Guerre et six origines",'Guerre et six origines'!E$5,IF($I$4="Guerre et Warp",'Guerre et Warp'!E$5,IF($I$4="V5 Guerre et habitats",'V5 Guerre et habitats'!E$5,IF($I$4="V5 Recette de la guerre",'V5 Recette de la guerre'!E$5,IF($I$4="V5 Styles de campagne",'V5 Styles de campagne'!E$5,IF($I$4="V5 Simulations chiffrées",'V5 Simulations chiffrées'!E$5,IF($I$4="Données campagne 12 tours",'Données campagne 12 tours'!E$5,IF($I$4="V5 Couverture des théâtres",'V5 Couverture des théâtres'!E$5,IF($I$4="V5 Régions des cinq mondes",'V5 Régions des cinq mondes'!E$5,IF($I$4="V5 Règles des cinq mondes",'V5 Règles des cinq mondes'!E$5,IF($I$4="V5 Territoires des cinq mondes",'V5 Territoires des cinq mondes'!E$5,IF($I$4="V5 Passages des cinq mondes",'V5 Passages des cinq mondes'!E$5,"")))))))))))))))))))))))))))))))),"")</x:f>
        <x:v>Points de commandement</x:v>
      </x:c>
      <x:c r="B12" s="13" t="n">
        <x:f>IFERROR(IF($I$6&gt;0,IF($I$4="Paramètres de guerre",INDEX('Paramètres de guerre'!$A$6:$G$36,$I$6,5),IF($I$4="Doctrines des clans",INDEX('Doctrines des clans'!$A$6:$J$20,$I$6,5),IF($I$4="Unités de guerre",INDEX('Unités de guerre'!$A$6:$O$35,$I$6,5),IF($I$4="V5 Spécialisations des unités",INDEX('V5 Spécialisations des unités'!$A$6:$L$35,$I$6,5),IF($I$4="Progression militaire",INDEX('Progression militaire'!$A$6:$H$14,$I$6,5),IF($I$4="Structures de guerre",INDEX('Structures de guerre'!$A$6:$K$23,$I$6,5),IF($I$4="Mondes en guerre",INDEX('Mondes en guerre'!$A$6:$M$11,$I$6,5),IF($I$4="Régions de Korthas",INDEX('Régions de Korthas'!$A$6:$J$11,$I$6,5),IF($I$4="Territoires de Korthas",INDEX('Territoires de Korthas'!$A$6:$O$41,$I$6,5),IF($I$4="Passages de Korthas",INDEX('Passages de Korthas'!$A$6:$L$75,$I$6,5),IF($I$4="Cartes des escarmouches",INDEX('Cartes des escarmouches'!$A$6:$M$17,$I$6,5),IF($I$4="Arcs de guerre narrative",INDEX('Arcs de guerre narrative'!$A$6:$K$17,$I$6,5),IF($I$4="Missions de guerre narrative",INDEX('Missions de guerre narrative'!$A$6:$P$53,$I$6,5),IF($I$4="Scénarios RTS",INDEX('Scénarios RTS'!$A$6:$P$29,$I$6,5),IF($I$4="Règles de guerre",INDEX('Règles de guerre'!$A$6:$E$37,$I$6,5),IF($I$4="Objectifs militaires",INDEX('Objectifs militaires'!$A$6:$F$23,$I$6,5),IF($I$4="Diplomatie des clans",INDEX('Diplomatie des clans'!$A$6:$H$23,$I$6,5),IF($I$4="V5 Événements territoriaux",INDEX('V5 Événements territoriaux'!$A$6:$N$41,$I$6,5),IF($I$4="V5 Campagnes des trois modes",INDEX('V5 Campagnes des trois modes'!$A$6:$M$17,$I$6,5),IF($I$4="V5 Missions des trois modes",INDEX('V5 Missions des trois modes'!$A$6:$O$41,$I$6,5),IF($I$4="Guerre et six origines",INDEX('Guerre et six origines'!$A$6:$J$41,$I$6,5),IF($I$4="Guerre et Warp",INDEX('Guerre et Warp'!$A$6:$E$17,$I$6,5),IF($I$4="V5 Guerre et habitats",INDEX('V5 Guerre et habitats'!$A$6:$H$17,$I$6,5),IF($I$4="V5 Recette de la guerre",INDEX('V5 Recette de la guerre'!$A$6:$I$23,$I$6,5),IF($I$4="V5 Styles de campagne",INDEX('V5 Styles de campagne'!$A$6:$N$11,$I$6,5),IF($I$4="V5 Simulations chiffrées",INDEX('V5 Simulations chiffrées'!$A$6:$P$23,$I$6,5),IF($I$4="Données campagne 12 tours",INDEX('Données campagne 12 tours'!$A$6:$P$17,$I$6,5),IF($I$4="V5 Couverture des théâtres",INDEX('V5 Couverture des théâtres'!$A$6:$L$10,$I$6,5),IF($I$4="V5 Régions des cinq mondes",INDEX('V5 Régions des cinq mondes'!$A$6:$L$25,$I$6,5),IF($I$4="V5 Règles des cinq mondes",INDEX('V5 Règles des cinq mondes'!$A$6:$G$20,$I$6,5),IF($I$4="V5 Territoires des cinq mondes",INDEX('V5 Territoires des cinq mondes'!$A$6:$P$125,$I$6,5),IF($I$4="V5 Passages des cinq mondes",INDEX('V5 Passages des cinq mondes'!$A$6:$N$195,$I$6,5),"")))))))))))))))))))))))))))))))),""),"")</x:f>
        <x:v>2</x:v>
      </x:c>
      <x:c r="C12" s="2"/>
      <x:c r="D12" s="2"/>
      <x:c r="E12" s="2"/>
      <x:c r="F12" s="2"/>
      <x:c r="G12" s="2"/>
      <x:c r="H12" s="2"/>
      <x:c r="I12" s="2"/>
    </x:row>
    <x:row r="13" ht="57" customHeight="1">
      <x:c r="A13" s="14" t="str">
        <x:f>IF($I$6&gt;0,IF($I$4="Paramètres de guerre",'Paramètres de guerre'!F$5,IF($I$4="Doctrines des clans",'Doctrines des clans'!F$5,IF($I$4="Unités de guerre",'Unités de guerre'!F$5,IF($I$4="V5 Spécialisations des unités",'V5 Spécialisations des unités'!F$5,IF($I$4="Progression militaire",'Progression militaire'!F$5,IF($I$4="Structures de guerre",'Structures de guerre'!F$5,IF($I$4="Mondes en guerre",'Mondes en guerre'!F$5,IF($I$4="Régions de Korthas",'Régions de Korthas'!F$5,IF($I$4="Territoires de Korthas",'Territoires de Korthas'!F$5,IF($I$4="Passages de Korthas",'Passages de Korthas'!F$5,IF($I$4="Cartes des escarmouches",'Cartes des escarmouches'!F$5,IF($I$4="Arcs de guerre narrative",'Arcs de guerre narrative'!F$5,IF($I$4="Missions de guerre narrative",'Missions de guerre narrative'!F$5,IF($I$4="Scénarios RTS",'Scénarios RTS'!F$5,IF($I$4="Objectifs militaires",'Objectifs militaires'!F$5,IF($I$4="Diplomatie des clans",'Diplomatie des clans'!F$5,IF($I$4="V5 Événements territoriaux",'V5 Événements territoriaux'!F$5,IF($I$4="V5 Campagnes des trois modes",'V5 Campagnes des trois modes'!F$5,IF($I$4="V5 Missions des trois modes",'V5 Missions des trois modes'!F$5,IF($I$4="Guerre et six origines",'Guerre et six origines'!F$5,IF($I$4="V5 Guerre et habitats",'V5 Guerre et habitats'!F$5,IF($I$4="V5 Recette de la guerre",'V5 Recette de la guerre'!F$5,IF($I$4="V5 Styles de campagne",'V5 Styles de campagne'!F$5,IF($I$4="V5 Simulations chiffrées",'V5 Simulations chiffrées'!F$5,IF($I$4="Données campagne 12 tours",'Données campagne 12 tours'!F$5,IF($I$4="V5 Couverture des théâtres",'V5 Couverture des théâtres'!F$5,IF($I$4="V5 Régions des cinq mondes",'V5 Régions des cinq mondes'!F$5,IF($I$4="V5 Règles des cinq mondes",'V5 Règles des cinq mondes'!F$5,IF($I$4="V5 Territoires des cinq mondes",'V5 Territoires des cinq mondes'!F$5,IF($I$4="V5 Passages des cinq mondes",'V5 Passages des cinq mondes'!F$5,"")))))))))))))))))))))))))))))),"")</x:f>
        <x:v>RAV de recrutement</x:v>
      </x:c>
      <x:c r="B13" s="14" t="n">
        <x:f>IFERROR(IF($I$6&gt;0,IF($I$4="Paramètres de guerre",INDEX('Paramètres de guerre'!$A$6:$G$36,$I$6,6),IF($I$4="Doctrines des clans",INDEX('Doctrines des clans'!$A$6:$J$20,$I$6,6),IF($I$4="Unités de guerre",INDEX('Unités de guerre'!$A$6:$O$35,$I$6,6),IF($I$4="V5 Spécialisations des unités",INDEX('V5 Spécialisations des unités'!$A$6:$L$35,$I$6,6),IF($I$4="Progression militaire",INDEX('Progression militaire'!$A$6:$H$14,$I$6,6),IF($I$4="Structures de guerre",INDEX('Structures de guerre'!$A$6:$K$23,$I$6,6),IF($I$4="Mondes en guerre",INDEX('Mondes en guerre'!$A$6:$M$11,$I$6,6),IF($I$4="Régions de Korthas",INDEX('Régions de Korthas'!$A$6:$J$11,$I$6,6),IF($I$4="Territoires de Korthas",INDEX('Territoires de Korthas'!$A$6:$O$41,$I$6,6),IF($I$4="Passages de Korthas",INDEX('Passages de Korthas'!$A$6:$L$75,$I$6,6),IF($I$4="Cartes des escarmouches",INDEX('Cartes des escarmouches'!$A$6:$M$17,$I$6,6),IF($I$4="Arcs de guerre narrative",INDEX('Arcs de guerre narrative'!$A$6:$K$17,$I$6,6),IF($I$4="Missions de guerre narrative",INDEX('Missions de guerre narrative'!$A$6:$P$53,$I$6,6),IF($I$4="Scénarios RTS",INDEX('Scénarios RTS'!$A$6:$P$29,$I$6,6),IF($I$4="Objectifs militaires",INDEX('Objectifs militaires'!$A$6:$F$23,$I$6,6),IF($I$4="Diplomatie des clans",INDEX('Diplomatie des clans'!$A$6:$H$23,$I$6,6),IF($I$4="V5 Événements territoriaux",INDEX('V5 Événements territoriaux'!$A$6:$N$41,$I$6,6),IF($I$4="V5 Campagnes des trois modes",INDEX('V5 Campagnes des trois modes'!$A$6:$M$17,$I$6,6),IF($I$4="V5 Missions des trois modes",INDEX('V5 Missions des trois modes'!$A$6:$O$41,$I$6,6),IF($I$4="Guerre et six origines",INDEX('Guerre et six origines'!$A$6:$J$41,$I$6,6),IF($I$4="V5 Guerre et habitats",INDEX('V5 Guerre et habitats'!$A$6:$H$17,$I$6,6),IF($I$4="V5 Recette de la guerre",INDEX('V5 Recette de la guerre'!$A$6:$I$23,$I$6,6),IF($I$4="V5 Styles de campagne",INDEX('V5 Styles de campagne'!$A$6:$N$11,$I$6,6),IF($I$4="V5 Simulations chiffrées",INDEX('V5 Simulations chiffrées'!$A$6:$P$23,$I$6,6),IF($I$4="Données campagne 12 tours",INDEX('Données campagne 12 tours'!$A$6:$P$17,$I$6,6),IF($I$4="V5 Couverture des théâtres",INDEX('V5 Couverture des théâtres'!$A$6:$L$10,$I$6,6),IF($I$4="V5 Régions des cinq mondes",INDEX('V5 Régions des cinq mondes'!$A$6:$L$25,$I$6,6),IF($I$4="V5 Règles des cinq mondes",INDEX('V5 Règles des cinq mondes'!$A$6:$G$20,$I$6,6),IF($I$4="V5 Territoires des cinq mondes",INDEX('V5 Territoires des cinq mondes'!$A$6:$P$125,$I$6,6),IF($I$4="V5 Passages des cinq mondes",INDEX('V5 Passages des cinq mondes'!$A$6:$N$195,$I$6,6),"")))))))))))))))))))))))))))))),""),"")</x:f>
        <x:v>8</x:v>
      </x:c>
      <x:c r="C13" s="2"/>
      <x:c r="D13" s="2"/>
      <x:c r="E13" s="2"/>
      <x:c r="F13" s="2"/>
      <x:c r="G13" s="2"/>
      <x:c r="H13" s="2"/>
      <x:c r="I13" s="2"/>
    </x:row>
    <x:row r="14" ht="57" customHeight="1">
      <x:c r="A14" s="13" t="str">
        <x:f>IF($I$6&gt;0,IF($I$4="Paramètres de guerre",'Paramètres de guerre'!G$5,IF($I$4="Doctrines des clans",'Doctrines des clans'!G$5,IF($I$4="Unités de guerre",'Unités de guerre'!G$5,IF($I$4="V5 Spécialisations des unités",'V5 Spécialisations des unités'!G$5,IF($I$4="Progression militaire",'Progression militaire'!G$5,IF($I$4="Structures de guerre",'Structures de guerre'!G$5,IF($I$4="Mondes en guerre",'Mondes en guerre'!G$5,IF($I$4="Régions de Korthas",'Régions de Korthas'!G$5,IF($I$4="Territoires de Korthas",'Territoires de Korthas'!G$5,IF($I$4="Passages de Korthas",'Passages de Korthas'!G$5,IF($I$4="Cartes des escarmouches",'Cartes des escarmouches'!G$5,IF($I$4="Arcs de guerre narrative",'Arcs de guerre narrative'!G$5,IF($I$4="Missions de guerre narrative",'Missions de guerre narrative'!G$5,IF($I$4="Scénarios RTS",'Scénarios RTS'!G$5,IF($I$4="Diplomatie des clans",'Diplomatie des clans'!G$5,IF($I$4="V5 Événements territoriaux",'V5 Événements territoriaux'!G$5,IF($I$4="V5 Campagnes des trois modes",'V5 Campagnes des trois modes'!G$5,IF($I$4="V5 Missions des trois modes",'V5 Missions des trois modes'!G$5,IF($I$4="Guerre et six origines",'Guerre et six origines'!G$5,IF($I$4="V5 Guerre et habitats",'V5 Guerre et habitats'!G$5,IF($I$4="V5 Recette de la guerre",'V5 Recette de la guerre'!G$5,IF($I$4="V5 Styles de campagne",'V5 Styles de campagne'!G$5,IF($I$4="V5 Simulations chiffrées",'V5 Simulations chiffrées'!G$5,IF($I$4="Données campagne 12 tours",'Données campagne 12 tours'!G$5,IF($I$4="V5 Couverture des théâtres",'V5 Couverture des théâtres'!G$5,IF($I$4="V5 Régions des cinq mondes",'V5 Régions des cinq mondes'!G$5,IF($I$4="V5 Règles des cinq mondes",'V5 Règles des cinq mondes'!G$5,IF($I$4="V5 Territoires des cinq mondes",'V5 Territoires des cinq mondes'!G$5,IF($I$4="V5 Passages des cinq mondes",'V5 Passages des cinq mondes'!G$5,""))))))))))))))))))))))))))))),"")</x:f>
        <x:v>RAV par tour</x:v>
      </x:c>
      <x:c r="B14" s="13" t="n">
        <x:f>IFERROR(IF($I$6&gt;0,IF($I$4="Paramètres de guerre",INDEX('Paramètres de guerre'!$A$6:$G$36,$I$6,7),IF($I$4="Doctrines des clans",INDEX('Doctrines des clans'!$A$6:$J$20,$I$6,7),IF($I$4="Unités de guerre",INDEX('Unités de guerre'!$A$6:$O$35,$I$6,7),IF($I$4="V5 Spécialisations des unités",INDEX('V5 Spécialisations des unités'!$A$6:$L$35,$I$6,7),IF($I$4="Progression militaire",INDEX('Progression militaire'!$A$6:$H$14,$I$6,7),IF($I$4="Structures de guerre",INDEX('Structures de guerre'!$A$6:$K$23,$I$6,7),IF($I$4="Mondes en guerre",INDEX('Mondes en guerre'!$A$6:$M$11,$I$6,7),IF($I$4="Régions de Korthas",INDEX('Régions de Korthas'!$A$6:$J$11,$I$6,7),IF($I$4="Territoires de Korthas",INDEX('Territoires de Korthas'!$A$6:$O$41,$I$6,7),IF($I$4="Passages de Korthas",INDEX('Passages de Korthas'!$A$6:$L$75,$I$6,7),IF($I$4="Cartes des escarmouches",INDEX('Cartes des escarmouches'!$A$6:$M$17,$I$6,7),IF($I$4="Arcs de guerre narrative",INDEX('Arcs de guerre narrative'!$A$6:$K$17,$I$6,7),IF($I$4="Missions de guerre narrative",INDEX('Missions de guerre narrative'!$A$6:$P$53,$I$6,7),IF($I$4="Scénarios RTS",INDEX('Scénarios RTS'!$A$6:$P$29,$I$6,7),IF($I$4="Diplomatie des clans",INDEX('Diplomatie des clans'!$A$6:$H$23,$I$6,7),IF($I$4="V5 Événements territoriaux",INDEX('V5 Événements territoriaux'!$A$6:$N$41,$I$6,7),IF($I$4="V5 Campagnes des trois modes",INDEX('V5 Campagnes des trois modes'!$A$6:$M$17,$I$6,7),IF($I$4="V5 Missions des trois modes",INDEX('V5 Missions des trois modes'!$A$6:$O$41,$I$6,7),IF($I$4="Guerre et six origines",INDEX('Guerre et six origines'!$A$6:$J$41,$I$6,7),IF($I$4="V5 Guerre et habitats",INDEX('V5 Guerre et habitats'!$A$6:$H$17,$I$6,7),IF($I$4="V5 Recette de la guerre",INDEX('V5 Recette de la guerre'!$A$6:$I$23,$I$6,7),IF($I$4="V5 Styles de campagne",INDEX('V5 Styles de campagne'!$A$6:$N$11,$I$6,7),IF($I$4="V5 Simulations chiffrées",INDEX('V5 Simulations chiffrées'!$A$6:$P$23,$I$6,7),IF($I$4="Données campagne 12 tours",INDEX('Données campagne 12 tours'!$A$6:$P$17,$I$6,7),IF($I$4="V5 Couverture des théâtres",INDEX('V5 Couverture des théâtres'!$A$6:$L$10,$I$6,7),IF($I$4="V5 Régions des cinq mondes",INDEX('V5 Régions des cinq mondes'!$A$6:$L$25,$I$6,7),IF($I$4="V5 Règles des cinq mondes",INDEX('V5 Règles des cinq mondes'!$A$6:$G$20,$I$6,7),IF($I$4="V5 Territoires des cinq mondes",INDEX('V5 Territoires des cinq mondes'!$A$6:$P$125,$I$6,7),IF($I$4="V5 Passages des cinq mondes",INDEX('V5 Passages des cinq mondes'!$A$6:$N$195,$I$6,7),""))))))))))))))))))))))))))))),""),"")</x:f>
        <x:v>1</x:v>
      </x:c>
      <x:c r="C14" s="2"/>
      <x:c r="D14" s="2"/>
      <x:c r="E14" s="2"/>
      <x:c r="F14" s="2"/>
      <x:c r="G14" s="2"/>
      <x:c r="H14" s="2"/>
      <x:c r="I14" s="2"/>
    </x:row>
    <x:row r="15" ht="72" customHeight="1">
      <x:c r="A15" s="14" t="str">
        <x:f>IF($I$6&gt;0,IF($I$4="Doctrines des clans",'Doctrines des clans'!H$5,IF($I$4="Unités de guerre",'Unités de guerre'!H$5,IF($I$4="V5 Spécialisations des unités",'V5 Spécialisations des unités'!H$5,IF($I$4="Progression militaire",'Progression militaire'!H$5,IF($I$4="Structures de guerre",'Structures de guerre'!H$5,IF($I$4="Mondes en guerre",'Mondes en guerre'!H$5,IF($I$4="Régions de Korthas",'Régions de Korthas'!H$5,IF($I$4="Territoires de Korthas",'Territoires de Korthas'!H$5,IF($I$4="Passages de Korthas",'Passages de Korthas'!H$5,IF($I$4="Cartes des escarmouches",'Cartes des escarmouches'!H$5,IF($I$4="Arcs de guerre narrative",'Arcs de guerre narrative'!H$5,IF($I$4="Missions de guerre narrative",'Missions de guerre narrative'!H$5,IF($I$4="Scénarios RTS",'Scénarios RTS'!H$5,IF($I$4="Diplomatie des clans",'Diplomatie des clans'!H$5,IF($I$4="V5 Événements territoriaux",'V5 Événements territoriaux'!H$5,IF($I$4="V5 Campagnes des trois modes",'V5 Campagnes des trois modes'!H$5,IF($I$4="V5 Missions des trois modes",'V5 Missions des trois modes'!H$5,IF($I$4="Guerre et six origines",'Guerre et six origines'!H$5,IF($I$4="V5 Guerre et habitats",'V5 Guerre et habitats'!H$5,IF($I$4="V5 Recette de la guerre",'V5 Recette de la guerre'!H$5,IF($I$4="V5 Styles de campagne",'V5 Styles de campagne'!H$5,IF($I$4="V5 Simulations chiffrées",'V5 Simulations chiffrées'!H$5,IF($I$4="Données campagne 12 tours",'Données campagne 12 tours'!H$5,IF($I$4="V5 Couverture des théâtres",'V5 Couverture des théâtres'!H$5,IF($I$4="V5 Régions des cinq mondes",'V5 Régions des cinq mondes'!H$5,IF($I$4="V5 Territoires des cinq mondes",'V5 Territoires des cinq mondes'!H$5,IF($I$4="V5 Passages des cinq mondes",'V5 Passages des cinq mondes'!H$5,""))))))))))))))))))))))))))),"")</x:f>
        <x:v>Délai (tours)</x:v>
      </x:c>
      <x:c r="B15" s="14" t="n">
        <x:f>IFERROR(IF($I$6&gt;0,IF($I$4="Doctrines des clans",INDEX('Doctrines des clans'!$A$6:$J$20,$I$6,8),IF($I$4="Unités de guerre",INDEX('Unités de guerre'!$A$6:$O$35,$I$6,8),IF($I$4="V5 Spécialisations des unités",INDEX('V5 Spécialisations des unités'!$A$6:$L$35,$I$6,8),IF($I$4="Progression militaire",INDEX('Progression militaire'!$A$6:$H$14,$I$6,8),IF($I$4="Structures de guerre",INDEX('Structures de guerre'!$A$6:$K$23,$I$6,8),IF($I$4="Mondes en guerre",INDEX('Mondes en guerre'!$A$6:$M$11,$I$6,8),IF($I$4="Régions de Korthas",INDEX('Régions de Korthas'!$A$6:$J$11,$I$6,8),IF($I$4="Territoires de Korthas",INDEX('Territoires de Korthas'!$A$6:$O$41,$I$6,8),IF($I$4="Passages de Korthas",INDEX('Passages de Korthas'!$A$6:$L$75,$I$6,8),IF($I$4="Cartes des escarmouches",INDEX('Cartes des escarmouches'!$A$6:$M$17,$I$6,8),IF($I$4="Arcs de guerre narrative",INDEX('Arcs de guerre narrative'!$A$6:$K$17,$I$6,8),IF($I$4="Missions de guerre narrative",INDEX('Missions de guerre narrative'!$A$6:$P$53,$I$6,8),IF($I$4="Scénarios RTS",INDEX('Scénarios RTS'!$A$6:$P$29,$I$6,8),IF($I$4="Diplomatie des clans",INDEX('Diplomatie des clans'!$A$6:$H$23,$I$6,8),IF($I$4="V5 Événements territoriaux",INDEX('V5 Événements territoriaux'!$A$6:$N$41,$I$6,8),IF($I$4="V5 Campagnes des trois modes",INDEX('V5 Campagnes des trois modes'!$A$6:$M$17,$I$6,8),IF($I$4="V5 Missions des trois modes",INDEX('V5 Missions des trois modes'!$A$6:$O$41,$I$6,8),IF($I$4="Guerre et six origines",INDEX('Guerre et six origines'!$A$6:$J$41,$I$6,8),IF($I$4="V5 Guerre et habitats",INDEX('V5 Guerre et habitats'!$A$6:$H$17,$I$6,8),IF($I$4="V5 Recette de la guerre",INDEX('V5 Recette de la guerre'!$A$6:$I$23,$I$6,8),IF($I$4="V5 Styles de campagne",INDEX('V5 Styles de campagne'!$A$6:$N$11,$I$6,8),IF($I$4="V5 Simulations chiffrées",INDEX('V5 Simulations chiffrées'!$A$6:$P$23,$I$6,8),IF($I$4="Données campagne 12 tours",INDEX('Données campagne 12 tours'!$A$6:$P$17,$I$6,8),IF($I$4="V5 Couverture des théâtres",INDEX('V5 Couverture des théâtres'!$A$6:$L$10,$I$6,8),IF($I$4="V5 Régions des cinq mondes",INDEX('V5 Régions des cinq mondes'!$A$6:$L$25,$I$6,8),IF($I$4="V5 Territoires des cinq mondes",INDEX('V5 Territoires des cinq mondes'!$A$6:$P$125,$I$6,8),IF($I$4="V5 Passages des cinq mondes",INDEX('V5 Passages des cinq mondes'!$A$6:$N$195,$I$6,8),""))))))))))))))))))))))))))),""),"")</x:f>
        <x:v>2</x:v>
      </x:c>
      <x:c r="C15" s="2"/>
      <x:c r="D15" s="2"/>
      <x:c r="E15" s="2"/>
      <x:c r="F15" s="2"/>
      <x:c r="G15" s="2"/>
      <x:c r="H15" s="2"/>
      <x:c r="I15" s="2"/>
    </x:row>
    <x:row r="16" ht="72" customHeight="1">
      <x:c r="A16" s="13" t="str">
        <x:f>IF($I$6&gt;0,IF($I$4="Doctrines des clans",'Doctrines des clans'!I$5,IF($I$4="Unités de guerre",'Unités de guerre'!I$5,IF($I$4="V5 Spécialisations des unités",'V5 Spécialisations des unités'!I$5,IF($I$4="Structures de guerre",'Structures de guerre'!I$5,IF($I$4="Mondes en guerre",'Mondes en guerre'!I$5,IF($I$4="Régions de Korthas",'Régions de Korthas'!I$5,IF($I$4="Territoires de Korthas",'Territoires de Korthas'!I$5,IF($I$4="Passages de Korthas",'Passages de Korthas'!I$5,IF($I$4="Cartes des escarmouches",'Cartes des escarmouches'!I$5,IF($I$4="Arcs de guerre narrative",'Arcs de guerre narrative'!I$5,IF($I$4="Missions de guerre narrative",'Missions de guerre narrative'!I$5,IF($I$4="Scénarios RTS",'Scénarios RTS'!I$5,IF($I$4="V5 Événements territoriaux",'V5 Événements territoriaux'!I$5,IF($I$4="V5 Campagnes des trois modes",'V5 Campagnes des trois modes'!I$5,IF($I$4="V5 Missions des trois modes",'V5 Missions des trois modes'!I$5,IF($I$4="Guerre et six origines",'Guerre et six origines'!I$5,IF($I$4="V5 Recette de la guerre",'V5 Recette de la guerre'!I$5,IF($I$4="V5 Styles de campagne",'V5 Styles de campagne'!I$5,IF($I$4="V5 Simulations chiffrées",'V5 Simulations chiffrées'!I$5,IF($I$4="Données campagne 12 tours",'Données campagne 12 tours'!I$5,IF($I$4="V5 Couverture des théâtres",'V5 Couverture des théâtres'!I$5,IF($I$4="V5 Régions des cinq mondes",'V5 Régions des cinq mondes'!I$5,IF($I$4="V5 Territoires des cinq mondes",'V5 Territoires des cinq mondes'!I$5,IF($I$4="V5 Passages des cinq mondes",'V5 Passages des cinq mondes'!I$5,"")))))))))))))))))))))))),"")</x:f>
        <x:v>Attaque de base</x:v>
      </x:c>
      <x:c r="B16" s="13" t="n">
        <x:f>IFERROR(IF($I$6&gt;0,IF($I$4="Doctrines des clans",INDEX('Doctrines des clans'!$A$6:$J$20,$I$6,9),IF($I$4="Unités de guerre",INDEX('Unités de guerre'!$A$6:$O$35,$I$6,9),IF($I$4="V5 Spécialisations des unités",INDEX('V5 Spécialisations des unités'!$A$6:$L$35,$I$6,9),IF($I$4="Structures de guerre",INDEX('Structures de guerre'!$A$6:$K$23,$I$6,9),IF($I$4="Mondes en guerre",INDEX('Mondes en guerre'!$A$6:$M$11,$I$6,9),IF($I$4="Régions de Korthas",INDEX('Régions de Korthas'!$A$6:$J$11,$I$6,9),IF($I$4="Territoires de Korthas",INDEX('Territoires de Korthas'!$A$6:$O$41,$I$6,9),IF($I$4="Passages de Korthas",INDEX('Passages de Korthas'!$A$6:$L$75,$I$6,9),IF($I$4="Cartes des escarmouches",INDEX('Cartes des escarmouches'!$A$6:$M$17,$I$6,9),IF($I$4="Arcs de guerre narrative",INDEX('Arcs de guerre narrative'!$A$6:$K$17,$I$6,9),IF($I$4="Missions de guerre narrative",INDEX('Missions de guerre narrative'!$A$6:$P$53,$I$6,9),IF($I$4="Scénarios RTS",INDEX('Scénarios RTS'!$A$6:$P$29,$I$6,9),IF($I$4="V5 Événements territoriaux",INDEX('V5 Événements territoriaux'!$A$6:$N$41,$I$6,9),IF($I$4="V5 Campagnes des trois modes",INDEX('V5 Campagnes des trois modes'!$A$6:$M$17,$I$6,9),IF($I$4="V5 Missions des trois modes",INDEX('V5 Missions des trois modes'!$A$6:$O$41,$I$6,9),IF($I$4="Guerre et six origines",INDEX('Guerre et six origines'!$A$6:$J$41,$I$6,9),IF($I$4="V5 Recette de la guerre",INDEX('V5 Recette de la guerre'!$A$6:$I$23,$I$6,9),IF($I$4="V5 Styles de campagne",INDEX('V5 Styles de campagne'!$A$6:$N$11,$I$6,9),IF($I$4="V5 Simulations chiffrées",INDEX('V5 Simulations chiffrées'!$A$6:$P$23,$I$6,9),IF($I$4="Données campagne 12 tours",INDEX('Données campagne 12 tours'!$A$6:$P$17,$I$6,9),IF($I$4="V5 Couverture des théâtres",INDEX('V5 Couverture des théâtres'!$A$6:$L$10,$I$6,9),IF($I$4="V5 Régions des cinq mondes",INDEX('V5 Régions des cinq mondes'!$A$6:$L$25,$I$6,9),IF($I$4="V5 Territoires des cinq mondes",INDEX('V5 Territoires des cinq mondes'!$A$6:$P$125,$I$6,9),IF($I$4="V5 Passages des cinq mondes",INDEX('V5 Passages des cinq mondes'!$A$6:$N$195,$I$6,9),"")))))))))))))))))))))))),""),"")</x:f>
        <x:v>12</x:v>
      </x:c>
      <x:c r="C16" s="2"/>
      <x:c r="D16" s="2"/>
      <x:c r="E16" s="2"/>
      <x:c r="F16" s="2"/>
      <x:c r="G16" s="2"/>
      <x:c r="H16" s="2"/>
      <x:c r="I16" s="2"/>
    </x:row>
    <x:row r="17" ht="57" customHeight="1">
      <x:c r="A17" s="14" t="str">
        <x:f>IF($I$6&gt;0,IF($I$4="Doctrines des clans",'Doctrines des clans'!J$5,IF($I$4="Unités de guerre",'Unités de guerre'!J$5,IF($I$4="V5 Spécialisations des unités",'V5 Spécialisations des unités'!J$5,IF($I$4="Structures de guerre",'Structures de guerre'!J$5,IF($I$4="Mondes en guerre",'Mondes en guerre'!J$5,IF($I$4="Régions de Korthas",'Régions de Korthas'!J$5,IF($I$4="Territoires de Korthas",'Territoires de Korthas'!J$5,IF($I$4="Passages de Korthas",'Passages de Korthas'!J$5,IF($I$4="Cartes des escarmouches",'Cartes des escarmouches'!J$5,IF($I$4="Arcs de guerre narrative",'Arcs de guerre narrative'!J$5,IF($I$4="Missions de guerre narrative",'Missions de guerre narrative'!J$5,IF($I$4="Scénarios RTS",'Scénarios RTS'!J$5,IF($I$4="V5 Événements territoriaux",'V5 Événements territoriaux'!J$5,IF($I$4="V5 Campagnes des trois modes",'V5 Campagnes des trois modes'!J$5,IF($I$4="V5 Missions des trois modes",'V5 Missions des trois modes'!J$5,IF($I$4="Guerre et six origines",'Guerre et six origines'!J$5,IF($I$4="V5 Styles de campagne",'V5 Styles de campagne'!J$5,IF($I$4="V5 Simulations chiffrées",'V5 Simulations chiffrées'!J$5,IF($I$4="Données campagne 12 tours",'Données campagne 12 tours'!J$5,IF($I$4="V5 Couverture des théâtres",'V5 Couverture des théâtres'!J$5,IF($I$4="V5 Régions des cinq mondes",'V5 Régions des cinq mondes'!J$5,IF($I$4="V5 Territoires des cinq mondes",'V5 Territoires des cinq mondes'!J$5,IF($I$4="V5 Passages des cinq mondes",'V5 Passages des cinq mondes'!J$5,""))))))))))))))))))))))),"")</x:f>
        <x:v>Défense de base</x:v>
      </x:c>
      <x:c r="B17" s="14" t="n">
        <x:f>IFERROR(IF($I$6&gt;0,IF($I$4="Doctrines des clans",INDEX('Doctrines des clans'!$A$6:$J$20,$I$6,10),IF($I$4="Unités de guerre",INDEX('Unités de guerre'!$A$6:$O$35,$I$6,10),IF($I$4="V5 Spécialisations des unités",INDEX('V5 Spécialisations des unités'!$A$6:$L$35,$I$6,10),IF($I$4="Structures de guerre",INDEX('Structures de guerre'!$A$6:$K$23,$I$6,10),IF($I$4="Mondes en guerre",INDEX('Mondes en guerre'!$A$6:$M$11,$I$6,10),IF($I$4="Régions de Korthas",INDEX('Régions de Korthas'!$A$6:$J$11,$I$6,10),IF($I$4="Territoires de Korthas",INDEX('Territoires de Korthas'!$A$6:$O$41,$I$6,10),IF($I$4="Passages de Korthas",INDEX('Passages de Korthas'!$A$6:$L$75,$I$6,10),IF($I$4="Cartes des escarmouches",INDEX('Cartes des escarmouches'!$A$6:$M$17,$I$6,10),IF($I$4="Arcs de guerre narrative",INDEX('Arcs de guerre narrative'!$A$6:$K$17,$I$6,10),IF($I$4="Missions de guerre narrative",INDEX('Missions de guerre narrative'!$A$6:$P$53,$I$6,10),IF($I$4="Scénarios RTS",INDEX('Scénarios RTS'!$A$6:$P$29,$I$6,10),IF($I$4="V5 Événements territoriaux",INDEX('V5 Événements territoriaux'!$A$6:$N$41,$I$6,10),IF($I$4="V5 Campagnes des trois modes",INDEX('V5 Campagnes des trois modes'!$A$6:$M$17,$I$6,10),IF($I$4="V5 Missions des trois modes",INDEX('V5 Missions des trois modes'!$A$6:$O$41,$I$6,10),IF($I$4="Guerre et six origines",INDEX('Guerre et six origines'!$A$6:$J$41,$I$6,10),IF($I$4="V5 Styles de campagne",INDEX('V5 Styles de campagne'!$A$6:$N$11,$I$6,10),IF($I$4="V5 Simulations chiffrées",INDEX('V5 Simulations chiffrées'!$A$6:$P$23,$I$6,10),IF($I$4="Données campagne 12 tours",INDEX('Données campagne 12 tours'!$A$6:$P$17,$I$6,10),IF($I$4="V5 Couverture des théâtres",INDEX('V5 Couverture des théâtres'!$A$6:$L$10,$I$6,10),IF($I$4="V5 Régions des cinq mondes",INDEX('V5 Régions des cinq mondes'!$A$6:$L$25,$I$6,10),IF($I$4="V5 Territoires des cinq mondes",INDEX('V5 Territoires des cinq mondes'!$A$6:$P$125,$I$6,10),IF($I$4="V5 Passages des cinq mondes",INDEX('V5 Passages des cinq mondes'!$A$6:$N$195,$I$6,10),""))))))))))))))))))))))),""),"")</x:f>
        <x:v>8</x:v>
      </x:c>
      <x:c r="C17" s="2"/>
      <x:c r="D17" s="2"/>
      <x:c r="E17" s="2"/>
      <x:c r="F17" s="2"/>
      <x:c r="G17" s="2"/>
      <x:c r="H17" s="2"/>
      <x:c r="I17" s="2"/>
    </x:row>
    <x:row r="18" ht="57" customHeight="1">
      <x:c r="A18" s="13" t="str">
        <x:f>IF($I$6&gt;0,IF($I$4="Unités de guerre",'Unités de guerre'!K$5,IF($I$4="V5 Spécialisations des unités",'V5 Spécialisations des unités'!K$5,IF($I$4="Structures de guerre",'Structures de guerre'!K$5,IF($I$4="Mondes en guerre",'Mondes en guerre'!K$5,IF($I$4="Territoires de Korthas",'Territoires de Korthas'!K$5,IF($I$4="Passages de Korthas",'Passages de Korthas'!K$5,IF($I$4="Cartes des escarmouches",'Cartes des escarmouches'!K$5,IF($I$4="Arcs de guerre narrative",'Arcs de guerre narrative'!K$5,IF($I$4="Missions de guerre narrative",'Missions de guerre narrative'!K$5,IF($I$4="Scénarios RTS",'Scénarios RTS'!K$5,IF($I$4="V5 Événements territoriaux",'V5 Événements territoriaux'!K$5,IF($I$4="V5 Campagnes des trois modes",'V5 Campagnes des trois modes'!K$5,IF($I$4="V5 Missions des trois modes",'V5 Missions des trois modes'!K$5,IF($I$4="V5 Styles de campagne",'V5 Styles de campagne'!K$5,IF($I$4="V5 Simulations chiffrées",'V5 Simulations chiffrées'!K$5,IF($I$4="Données campagne 12 tours",'Données campagne 12 tours'!K$5,IF($I$4="V5 Couverture des théâtres",'V5 Couverture des théâtres'!K$5,IF($I$4="V5 Régions des cinq mondes",'V5 Régions des cinq mondes'!K$5,IF($I$4="V5 Territoires des cinq mondes",'V5 Territoires des cinq mondes'!K$5,IF($I$4="V5 Passages des cinq mondes",'V5 Passages des cinq mondes'!K$5,"")))))))))))))))))))),"")</x:f>
        <x:v>Portée (cases)</x:v>
      </x:c>
      <x:c r="B18" s="13" t="n">
        <x:f>IFERROR(IF($I$6&gt;0,IF($I$4="Unités de guerre",INDEX('Unités de guerre'!$A$6:$O$35,$I$6,11),IF($I$4="V5 Spécialisations des unités",INDEX('V5 Spécialisations des unités'!$A$6:$L$35,$I$6,11),IF($I$4="Structures de guerre",INDEX('Structures de guerre'!$A$6:$K$23,$I$6,11),IF($I$4="Mondes en guerre",INDEX('Mondes en guerre'!$A$6:$M$11,$I$6,11),IF($I$4="Territoires de Korthas",INDEX('Territoires de Korthas'!$A$6:$O$41,$I$6,11),IF($I$4="Passages de Korthas",INDEX('Passages de Korthas'!$A$6:$L$75,$I$6,11),IF($I$4="Cartes des escarmouches",INDEX('Cartes des escarmouches'!$A$6:$M$17,$I$6,11),IF($I$4="Arcs de guerre narrative",INDEX('Arcs de guerre narrative'!$A$6:$K$17,$I$6,11),IF($I$4="Missions de guerre narrative",INDEX('Missions de guerre narrative'!$A$6:$P$53,$I$6,11),IF($I$4="Scénarios RTS",INDEX('Scénarios RTS'!$A$6:$P$29,$I$6,11),IF($I$4="V5 Événements territoriaux",INDEX('V5 Événements territoriaux'!$A$6:$N$41,$I$6,11),IF($I$4="V5 Campagnes des trois modes",INDEX('V5 Campagnes des trois modes'!$A$6:$M$17,$I$6,11),IF($I$4="V5 Missions des trois modes",INDEX('V5 Missions des trois modes'!$A$6:$O$41,$I$6,11),IF($I$4="V5 Styles de campagne",INDEX('V5 Styles de campagne'!$A$6:$N$11,$I$6,11),IF($I$4="V5 Simulations chiffrées",INDEX('V5 Simulations chiffrées'!$A$6:$P$23,$I$6,11),IF($I$4="Données campagne 12 tours",INDEX('Données campagne 12 tours'!$A$6:$P$17,$I$6,11),IF($I$4="V5 Couverture des théâtres",INDEX('V5 Couverture des théâtres'!$A$6:$L$10,$I$6,11),IF($I$4="V5 Régions des cinq mondes",INDEX('V5 Régions des cinq mondes'!$A$6:$L$25,$I$6,11),IF($I$4="V5 Territoires des cinq mondes",INDEX('V5 Territoires des cinq mondes'!$A$6:$P$125,$I$6,11),IF($I$4="V5 Passages des cinq mondes",INDEX('V5 Passages des cinq mondes'!$A$6:$N$195,$I$6,11),"")))))))))))))))))))),""),"")</x:f>
        <x:v>3</x:v>
      </x:c>
      <x:c r="C18" s="2"/>
      <x:c r="D18" s="2"/>
      <x:c r="E18" s="2"/>
      <x:c r="F18" s="2"/>
      <x:c r="G18" s="2"/>
      <x:c r="H18" s="2"/>
      <x:c r="I18" s="2"/>
    </x:row>
    <x:row r="19" ht="57" customHeight="1">
      <x:c r="A19" s="14" t="str">
        <x:f>IF($I$6&gt;0,IF($I$4="Unités de guerre",'Unités de guerre'!L$5,IF($I$4="V5 Spécialisations des unités",'V5 Spécialisations des unités'!L$5,IF($I$4="Mondes en guerre",'Mondes en guerre'!L$5,IF($I$4="Territoires de Korthas",'Territoires de Korthas'!L$5,IF($I$4="Passages de Korthas",'Passages de Korthas'!L$5,IF($I$4="Cartes des escarmouches",'Cartes des escarmouches'!L$5,IF($I$4="Missions de guerre narrative",'Missions de guerre narrative'!L$5,IF($I$4="Scénarios RTS",'Scénarios RTS'!L$5,IF($I$4="V5 Événements territoriaux",'V5 Événements territoriaux'!L$5,IF($I$4="V5 Campagnes des trois modes",'V5 Campagnes des trois modes'!L$5,IF($I$4="V5 Missions des trois modes",'V5 Missions des trois modes'!L$5,IF($I$4="V5 Styles de campagne",'V5 Styles de campagne'!L$5,IF($I$4="V5 Simulations chiffrées",'V5 Simulations chiffrées'!L$5,IF($I$4="Données campagne 12 tours",'Données campagne 12 tours'!L$5,IF($I$4="V5 Couverture des théâtres",'V5 Couverture des théâtres'!L$5,IF($I$4="V5 Régions des cinq mondes",'V5 Régions des cinq mondes'!L$5,IF($I$4="V5 Territoires des cinq mondes",'V5 Territoires des cinq mondes'!L$5,IF($I$4="V5 Passages des cinq mondes",'V5 Passages des cinq mondes'!L$5,"")))))))))))))))))),"")</x:f>
        <x:v>Mobilité (cases)</x:v>
      </x:c>
      <x:c r="B19" s="14" t="n">
        <x:f>IFERROR(IF($I$6&gt;0,IF($I$4="Unités de guerre",INDEX('Unités de guerre'!$A$6:$O$35,$I$6,12),IF($I$4="V5 Spécialisations des unités",INDEX('V5 Spécialisations des unités'!$A$6:$L$35,$I$6,12),IF($I$4="Mondes en guerre",INDEX('Mondes en guerre'!$A$6:$M$11,$I$6,12),IF($I$4="Territoires de Korthas",INDEX('Territoires de Korthas'!$A$6:$O$41,$I$6,12),IF($I$4="Passages de Korthas",INDEX('Passages de Korthas'!$A$6:$L$75,$I$6,12),IF($I$4="Cartes des escarmouches",INDEX('Cartes des escarmouches'!$A$6:$M$17,$I$6,12),IF($I$4="Missions de guerre narrative",INDEX('Missions de guerre narrative'!$A$6:$P$53,$I$6,12),IF($I$4="Scénarios RTS",INDEX('Scénarios RTS'!$A$6:$P$29,$I$6,12),IF($I$4="V5 Événements territoriaux",INDEX('V5 Événements territoriaux'!$A$6:$N$41,$I$6,12),IF($I$4="V5 Campagnes des trois modes",INDEX('V5 Campagnes des trois modes'!$A$6:$M$17,$I$6,12),IF($I$4="V5 Missions des trois modes",INDEX('V5 Missions des trois modes'!$A$6:$O$41,$I$6,12),IF($I$4="V5 Styles de campagne",INDEX('V5 Styles de campagne'!$A$6:$N$11,$I$6,12),IF($I$4="V5 Simulations chiffrées",INDEX('V5 Simulations chiffrées'!$A$6:$P$23,$I$6,12),IF($I$4="Données campagne 12 tours",INDEX('Données campagne 12 tours'!$A$6:$P$17,$I$6,12),IF($I$4="V5 Couverture des théâtres",INDEX('V5 Couverture des théâtres'!$A$6:$L$10,$I$6,12),IF($I$4="V5 Régions des cinq mondes",INDEX('V5 Régions des cinq mondes'!$A$6:$L$25,$I$6,12),IF($I$4="V5 Territoires des cinq mondes",INDEX('V5 Territoires des cinq mondes'!$A$6:$P$125,$I$6,12),IF($I$4="V5 Passages des cinq mondes",INDEX('V5 Passages des cinq mondes'!$A$6:$N$195,$I$6,12),"")))))))))))))))))),""),"")</x:f>
        <x:v>5</x:v>
      </x:c>
      <x:c r="C19" s="2"/>
      <x:c r="D19" s="2"/>
      <x:c r="E19" s="2"/>
      <x:c r="F19" s="2"/>
      <x:c r="G19" s="2"/>
      <x:c r="H19" s="2"/>
      <x:c r="I19" s="2"/>
    </x:row>
    <x:row r="20" ht="57" customHeight="1">
      <x:c r="A20" s="13" t="str">
        <x:f>IF($I$6&gt;0,IF($I$4="Unités de guerre",'Unités de guerre'!M$5,IF($I$4="Mondes en guerre",'Mondes en guerre'!M$5,IF($I$4="Territoires de Korthas",'Territoires de Korthas'!M$5,IF($I$4="Cartes des escarmouches",'Cartes des escarmouches'!M$5,IF($I$4="Missions de guerre narrative",'Missions de guerre narrative'!M$5,IF($I$4="Scénarios RTS",'Scénarios RTS'!M$5,IF($I$4="V5 Événements territoriaux",'V5 Événements territoriaux'!M$5,IF($I$4="V5 Campagnes des trois modes",'V5 Campagnes des trois modes'!M$5,IF($I$4="V5 Missions des trois modes",'V5 Missions des trois modes'!M$5,IF($I$4="V5 Styles de campagne",'V5 Styles de campagne'!M$5,IF($I$4="V5 Simulations chiffrées",'V5 Simulations chiffrées'!M$5,IF($I$4="Données campagne 12 tours",'Données campagne 12 tours'!M$5,IF($I$4="V5 Territoires des cinq mondes",'V5 Territoires des cinq mondes'!M$5,IF($I$4="V5 Passages des cinq mondes",'V5 Passages des cinq mondes'!M$5,"")))))))))))))),"")</x:f>
        <x:v>Contre</x:v>
      </x:c>
      <x:c r="B20" s="13" t="str">
        <x:f>IFERROR(IF($I$6&gt;0,IF($I$4="Unités de guerre",INDEX('Unités de guerre'!$A$6:$O$35,$I$6,13),IF($I$4="Mondes en guerre",INDEX('Mondes en guerre'!$A$6:$M$11,$I$6,13),IF($I$4="Territoires de Korthas",INDEX('Territoires de Korthas'!$A$6:$O$41,$I$6,13),IF($I$4="Cartes des escarmouches",INDEX('Cartes des escarmouches'!$A$6:$M$17,$I$6,13),IF($I$4="Missions de guerre narrative",INDEX('Missions de guerre narrative'!$A$6:$P$53,$I$6,13),IF($I$4="Scénarios RTS",INDEX('Scénarios RTS'!$A$6:$P$29,$I$6,13),IF($I$4="V5 Événements territoriaux",INDEX('V5 Événements territoriaux'!$A$6:$N$41,$I$6,13),IF($I$4="V5 Campagnes des trois modes",INDEX('V5 Campagnes des trois modes'!$A$6:$M$17,$I$6,13),IF($I$4="V5 Missions des trois modes",INDEX('V5 Missions des trois modes'!$A$6:$O$41,$I$6,13),IF($I$4="V5 Styles de campagne",INDEX('V5 Styles de campagne'!$A$6:$N$11,$I$6,13),IF($I$4="V5 Simulations chiffrées",INDEX('V5 Simulations chiffrées'!$A$6:$P$23,$I$6,13),IF($I$4="Données campagne 12 tours",INDEX('Données campagne 12 tours'!$A$6:$P$17,$I$6,13),IF($I$4="V5 Territoires des cinq mondes",INDEX('V5 Territoires des cinq mondes'!$A$6:$P$125,$I$6,13),IF($I$4="V5 Passages des cinq mondes",INDEX('V5 Passages des cinq mondes'!$A$6:$N$195,$I$6,13),"")))))))))))))),""),"")</x:f>
        <x:v>Équipes embusquées repérées par leurs déplacements</x:v>
      </x:c>
      <x:c r="C20" s="2"/>
      <x:c r="D20" s="2"/>
      <x:c r="E20" s="2"/>
      <x:c r="F20" s="2"/>
      <x:c r="G20" s="2"/>
      <x:c r="H20" s="2"/>
      <x:c r="I20" s="2"/>
    </x:row>
    <x:row r="21" ht="42" customHeight="1">
      <x:c r="A21" s="14" t="str">
        <x:f>IF($I$6&gt;0,IF($I$4="Unités de guerre",'Unités de guerre'!N$5,IF($I$4="Territoires de Korthas",'Territoires de Korthas'!N$5,IF($I$4="Missions de guerre narrative",'Missions de guerre narrative'!N$5,IF($I$4="Scénarios RTS",'Scénarios RTS'!N$5,IF($I$4="V5 Événements territoriaux",'V5 Événements territoriaux'!N$5,IF($I$4="V5 Missions des trois modes",'V5 Missions des trois modes'!N$5,IF($I$4="V5 Styles de campagne",'V5 Styles de campagne'!N$5,IF($I$4="V5 Simulations chiffrées",'V5 Simulations chiffrées'!N$5,IF($I$4="Données campagne 12 tours",'Données campagne 12 tours'!N$5,IF($I$4="V5 Territoires des cinq mondes",'V5 Territoires des cinq mondes'!N$5,IF($I$4="V5 Passages des cinq mondes",'V5 Passages des cinq mondes'!N$5,""))))))))))),"")</x:f>
        <x:v>Limite</x:v>
      </x:c>
      <x:c r="B21" s="14" t="str">
        <x:f>IFERROR(IF($I$6&gt;0,IF($I$4="Unités de guerre",INDEX('Unités de guerre'!$A$6:$O$35,$I$6,14),IF($I$4="Territoires de Korthas",INDEX('Territoires de Korthas'!$A$6:$O$41,$I$6,14),IF($I$4="Missions de guerre narrative",INDEX('Missions de guerre narrative'!$A$6:$P$53,$I$6,14),IF($I$4="Scénarios RTS",INDEX('Scénarios RTS'!$A$6:$P$29,$I$6,14),IF($I$4="V5 Événements territoriaux",INDEX('V5 Événements territoriaux'!$A$6:$N$41,$I$6,14),IF($I$4="V5 Missions des trois modes",INDEX('V5 Missions des trois modes'!$A$6:$O$41,$I$6,14),IF($I$4="V5 Styles de campagne",INDEX('V5 Styles de campagne'!$A$6:$N$11,$I$6,14),IF($I$4="V5 Simulations chiffrées",INDEX('V5 Simulations chiffrées'!$A$6:$P$23,$I$6,14),IF($I$4="Données campagne 12 tours",INDEX('Données campagne 12 tours'!$A$6:$P$17,$I$6,14),IF($I$4="V5 Territoires des cinq mondes",INDEX('V5 Territoires des cinq mondes'!$A$6:$P$125,$I$6,14),IF($I$4="V5 Passages des cinq mondes",INDEX('V5 Passages des cinq mondes'!$A$6:$N$195,$I$6,14),""))))))))))),""),"")</x:f>
        <x:v>Peu capables de tenir un seuil contre des spécialistes de mêlée.</x:v>
      </x:c>
      <x:c r="C21" s="2"/>
      <x:c r="D21" s="2"/>
      <x:c r="E21" s="2"/>
      <x:c r="F21" s="2"/>
      <x:c r="G21" s="2"/>
      <x:c r="H21" s="2"/>
      <x:c r="I21" s="2"/>
    </x:row>
    <x:row r="22" ht="42" customHeight="1">
      <x:c r="A22" s="13" t="str">
        <x:f>IF($I$6&gt;0,IF($I$4="Unités de guerre",'Unités de guerre'!O$5,IF($I$4="Territoires de Korthas",'Territoires de Korthas'!O$5,IF($I$4="Missions de guerre narrative",'Missions de guerre narrative'!O$5,IF($I$4="Scénarios RTS",'Scénarios RTS'!O$5,IF($I$4="V5 Missions des trois modes",'V5 Missions des trois modes'!O$5,IF($I$4="V5 Simulations chiffrées",'V5 Simulations chiffrées'!O$5,IF($I$4="Données campagne 12 tours",'Données campagne 12 tours'!O$5,IF($I$4="V5 Territoires des cinq mondes",'V5 Territoires des cinq mondes'!O$5,"")))))))),"")</x:f>
        <x:v>Provenance</x:v>
      </x:c>
      <x:c r="B22" s="13" t="str">
        <x:f>IFERROR(IF($I$6&gt;0,IF($I$4="Unités de guerre",INDEX('Unités de guerre'!$A$6:$O$35,$I$6,15),IF($I$4="Territoires de Korthas",INDEX('Territoires de Korthas'!$A$6:$O$41,$I$6,15),IF($I$4="Missions de guerre narrative",INDEX('Missions de guerre narrative'!$A$6:$P$53,$I$6,15),IF($I$4="Scénarios RTS",INDEX('Scénarios RTS'!$A$6:$P$29,$I$6,15),IF($I$4="V5 Missions des trois modes",INDEX('V5 Missions des trois modes'!$A$6:$O$41,$I$6,15),IF($I$4="V5 Simulations chiffrées",INDEX('V5 Simulations chiffrées'!$A$6:$P$23,$I$6,15),IF($I$4="Données campagne 12 tours",INDEX('Données campagne 12 tours'!$A$6:$P$17,$I$6,15),IF($I$4="V5 Territoires des cinq mondes",INDEX('V5 Territoires des cinq mondes'!$A$6:$P$125,$I$6,15),"")))))))),""),"")</x:f>
        <x:v>Reconstitution documentée V4 — nouvelle rédaction V5</x:v>
      </x:c>
      <x:c r="C22" s="2"/>
      <x:c r="D22" s="2"/>
      <x:c r="E22" s="2"/>
      <x:c r="F22" s="2"/>
      <x:c r="G22" s="2"/>
      <x:c r="H22" s="2"/>
      <x:c r="I22" s="2"/>
    </x:row>
    <x:row r="23" ht="34" customHeight="1">
      <x:c r="A23" s="14" t="str">
        <x:f>IF($I$6&gt;0,IF($I$4="Missions de guerre narrative",'Missions de guerre narrative'!P$5,IF($I$4="Scénarios RTS",'Scénarios RTS'!P$5,IF($I$4="V5 Simulations chiffrées",'V5 Simulations chiffrées'!P$5,IF($I$4="Données campagne 12 tours",'Données campagne 12 tours'!P$5,IF($I$4="V5 Territoires des cinq mondes",'V5 Territoires des cinq mondes'!P$5,""))))),"")</x:f>
      </x:c>
      <x:c r="B23" s="14" t="str">
        <x:f>IFERROR(IF($I$6&gt;0,IF($I$4="Missions de guerre narrative",INDEX('Missions de guerre narrative'!$A$6:$P$53,$I$6,16),IF($I$4="Scénarios RTS",INDEX('Scénarios RTS'!$A$6:$P$29,$I$6,16),IF($I$4="V5 Simulations chiffrées",INDEX('V5 Simulations chiffrées'!$A$6:$P$23,$I$6,16),IF($I$4="Données campagne 12 tours",INDEX('Données campagne 12 tours'!$A$6:$P$17,$I$6,16),IF($I$4="V5 Territoires des cinq mondes",INDEX('V5 Territoires des cinq mondes'!$A$6:$P$125,$I$6,16),""))))),""),"")</x:f>
      </x:c>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V5'!$A$2424:$A$3398</x:formula1>
    </x:dataValidation>
  </x:dataValidations>
  <x:pageMargins left="0.7" right="0.7" top="0.75" bottom="0.75" header="0.3" footer="0.3"/>
</x:worksheet>
</file>

<file path=xl/worksheets/sheet9.xml><?xml version="1.0" encoding="utf-8"?>
<x:worksheet xmlns:x="http://schemas.openxmlformats.org/spreadsheetml/2006/main">
  <x:sheetPr>
    <x:tabColor rgb="FF5B6266"/>
  </x:sheetPr>
  <x:sheetViews>
    <x:sheetView showGridLines="0" workbookViewId="0">
      <x:pane ySplit="7" topLeftCell="A8" activePane="bottomLeft" state="frozen"/>
    </x:sheetView>
  </x:sheetViews>
  <x:sheetFormatPr defaultRowHeight="15"/>
  <x:cols>
    <x:col min="1" max="1" width="32" hidden="0" customWidth="1"/>
    <x:col min="2" max="2" width="120" hidden="0" customWidth="1"/>
    <x:col min="8" max="8" width="26" hidden="0" customWidth="1"/>
    <x:col min="9" max="9" width="38" hidden="0" customWidth="1"/>
  </x:cols>
  <x:sheetData>
    <x:row r="1">
      <x:c r="A1" s="2"/>
      <x:c r="B1" s="2"/>
    </x:row>
    <x:row r="2" ht="31" customHeight="1">
      <x:c r="A2" s="3" t="str">
        <x:v>Lire une fiche — Production</x:v>
      </x:c>
      <x:c r="B2" s="3"/>
    </x:row>
    <x:row r="3">
      <x:c r="A3" s="4"/>
      <x:c r="B3" s="4"/>
    </x:row>
    <x:row r="4">
      <x:c r="A4" s="2" t="str">
        <x:v>Identifiant à choisir</x:v>
      </x:c>
      <x:c r="B4" s="76" t="str">
        <x:v>LD5-001</x:v>
      </x:c>
      <x:c r="C4" s="2"/>
      <x:c r="D4" s="2"/>
      <x:c r="E4" s="2"/>
      <x:c r="F4" s="2"/>
      <x:c r="G4" s="2"/>
      <x:c r="H4" s="78" t="str">
        <x:v>Onglet source</x:v>
      </x:c>
      <x:c r="I4" s="78" t="str">
        <x:f>IFERROR(INDEX('Index V5'!$D$6:$D$3621,MATCH($B$4,'Index V5'!$A$6:$A$3621,0)),"")</x:f>
        <x:v>V5 Cité et placement</x:v>
      </x:c>
    </x:row>
    <x:row r="5" ht="48" customHeight="1">
      <x:c r="A5" s="13" t="str">
        <x:v>Titre</x:v>
      </x:c>
      <x:c r="B5" s="13" t="str">
        <x:f>IFERROR(INDEX('Index V5'!$B$6:$B$3621,MATCH($B$4,'Index V5'!$A$6:$A$3621,0)),"Choisir un identifiant de cet ensemble")</x:f>
        <x:v>Chemin principal</x:v>
      </x:c>
      <x:c r="C5" s="2"/>
      <x:c r="D5" s="2"/>
      <x:c r="E5" s="2"/>
      <x:c r="F5" s="2"/>
      <x:c r="G5" s="2"/>
      <x:c r="H5" s="78" t="str">
        <x:v>Champs</x:v>
      </x:c>
      <x:c r="I5" s="78" t="n">
        <x:f>IFERROR(INDEX('Index V5'!$G$6:$G$3621,MATCH($B$4,'Index V5'!$A$6:$A$3621,0)),0)</x:f>
        <x:v>9</x:v>
      </x:c>
    </x:row>
    <x:row r="6">
      <x:c r="A6" s="2"/>
      <x:c r="B6" s="2"/>
      <x:c r="C6" s="2"/>
      <x:c r="D6" s="2"/>
      <x:c r="E6" s="2"/>
      <x:c r="F6" s="2"/>
      <x:c r="G6" s="2"/>
      <x:c r="H6" s="78" t="str">
        <x:v>Ligne de données</x:v>
      </x:c>
      <x:c r="I6" s="78" t="n">
        <x:f>IFERROR(IF($I$4="Couverture de reconstruction",MATCH($B$4,'Couverture de reconstruction'!$A$6:$A$29,0),IF($I$4="Sources et provenance",MATCH($B$4,'Sources et provenance'!$A$6:$A$18,0),IF($I$4="V5 Cité et placement",MATCH($B$4,'V5 Cité et placement'!$A$6:$A$77,0),IF($I$4="V5 États communs",MATCH($B$4,'V5 États communs'!$A$6:$A$53,0),IF($I$4="V5 Recette du jeu",MATCH($B$4,'V5 Recette du jeu'!$A$6:$A$47,0),IF($I$4="V5 Lots de réalisation",MATCH($B$4,'V5 Lots de réalisation'!$A$6:$A$29,0),0)))))),0)</x:f>
        <x:v>1</x:v>
      </x:c>
    </x:row>
    <x:row r="7" ht="48" customHeight="1">
      <x:c r="A7" s="65" t="str">
        <x:v>Rubrique</x:v>
      </x:c>
      <x:c r="B7" s="67" t="str">
        <x:v>Texte intégral — lecture verticale</x:v>
      </x:c>
      <x:c r="C7" s="2"/>
      <x:c r="D7" s="2"/>
      <x:c r="E7" s="2"/>
      <x:c r="F7" s="2"/>
      <x:c r="G7" s="2"/>
      <x:c r="H7" s="2"/>
      <x:c r="I7" s="2"/>
    </x:row>
    <x:row r="8" ht="34" customHeight="1">
      <x:c r="A8" s="13" t="str">
        <x:f>IF($I$6&gt;0,IF($I$4="Couverture de reconstruction",'Couverture de reconstruction'!A$5,IF($I$4="Sources et provenance",'Sources et provenance'!A$5,IF($I$4="V5 Cité et placement",'V5 Cité et placement'!A$5,IF($I$4="V5 États communs",'V5 États communs'!A$5,IF($I$4="V5 Recette du jeu",'V5 Recette du jeu'!A$5,IF($I$4="V5 Lots de réalisation",'V5 Lots de réalisation'!A$5,"")))))),"")</x:f>
        <x:v>Identifiant</x:v>
      </x:c>
      <x:c r="B8" s="13" t="str">
        <x:f>IFERROR(IF($I$6&gt;0,IF($I$4="Couverture de reconstruction",INDEX('Couverture de reconstruction'!$A$6:$H$29,$I$6,1),IF($I$4="Sources et provenance",INDEX('Sources et provenance'!$A$6:$H$18,$I$6,1),IF($I$4="V5 Cité et placement",INDEX('V5 Cité et placement'!$A$6:$I$77,$I$6,1),IF($I$4="V5 États communs",INDEX('V5 États communs'!$A$6:$J$53,$I$6,1),IF($I$4="V5 Recette du jeu",INDEX('V5 Recette du jeu'!$A$6:$I$47,$I$6,1),IF($I$4="V5 Lots de réalisation",INDEX('V5 Lots de réalisation'!$A$6:$J$29,$I$6,1),"")))))),""),"")</x:f>
        <x:v>LD5-001</x:v>
      </x:c>
      <x:c r="C8" s="2"/>
      <x:c r="D8" s="2"/>
      <x:c r="E8" s="2"/>
      <x:c r="F8" s="2"/>
      <x:c r="G8" s="2"/>
      <x:c r="H8" s="2"/>
      <x:c r="I8" s="2"/>
    </x:row>
    <x:row r="9" ht="34" customHeight="1">
      <x:c r="A9" s="14" t="str">
        <x:f>IF($I$6&gt;0,IF($I$4="Couverture de reconstruction",'Couverture de reconstruction'!B$5,IF($I$4="Sources et provenance",'Sources et provenance'!B$5,IF($I$4="V5 Cité et placement",'V5 Cité et placement'!B$5,IF($I$4="V5 États communs",'V5 États communs'!B$5,IF($I$4="V5 Recette du jeu",'V5 Recette du jeu'!B$5,IF($I$4="V5 Lots de réalisation",'V5 Lots de réalisation'!B$5,"")))))),"")</x:f>
        <x:v>Titre</x:v>
      </x:c>
      <x:c r="B9" s="14" t="str">
        <x:f>IFERROR(IF($I$6&gt;0,IF($I$4="Couverture de reconstruction",INDEX('Couverture de reconstruction'!$A$6:$H$29,$I$6,2),IF($I$4="Sources et provenance",INDEX('Sources et provenance'!$A$6:$H$18,$I$6,2),IF($I$4="V5 Cité et placement",INDEX('V5 Cité et placement'!$A$6:$I$77,$I$6,2),IF($I$4="V5 États communs",INDEX('V5 États communs'!$A$6:$J$53,$I$6,2),IF($I$4="V5 Recette du jeu",INDEX('V5 Recette du jeu'!$A$6:$I$47,$I$6,2),IF($I$4="V5 Lots de réalisation",INDEX('V5 Lots de réalisation'!$A$6:$J$29,$I$6,2),"")))))),""),"")</x:f>
        <x:v>Chemin principal</x:v>
      </x:c>
      <x:c r="C9" s="2"/>
      <x:c r="D9" s="2"/>
      <x:c r="E9" s="2"/>
      <x:c r="F9" s="2"/>
      <x:c r="G9" s="2"/>
      <x:c r="H9" s="2"/>
      <x:c r="I9" s="2"/>
    </x:row>
    <x:row r="10" ht="34" customHeight="1">
      <x:c r="A10" s="13" t="str">
        <x:f>IF($I$6&gt;0,IF($I$4="Couverture de reconstruction",'Couverture de reconstruction'!C$5,IF($I$4="Sources et provenance",'Sources et provenance'!C$5,IF($I$4="V5 Cité et placement",'V5 Cité et placement'!C$5,IF($I$4="V5 États communs",'V5 États communs'!C$5,IF($I$4="V5 Recette du jeu",'V5 Recette du jeu'!C$5,IF($I$4="V5 Lots de réalisation",'V5 Lots de réalisation'!C$5,"")))))),"")</x:f>
        <x:v>Famille</x:v>
      </x:c>
      <x:c r="B10" s="13" t="str">
        <x:f>IFERROR(IF($I$6&gt;0,IF($I$4="Couverture de reconstruction",INDEX('Couverture de reconstruction'!$A$6:$H$29,$I$6,3),IF($I$4="Sources et provenance",INDEX('Sources et provenance'!$A$6:$H$18,$I$6,3),IF($I$4="V5 Cité et placement",INDEX('V5 Cité et placement'!$A$6:$I$77,$I$6,3),IF($I$4="V5 États communs",INDEX('V5 États communs'!$A$6:$J$53,$I$6,3),IF($I$4="V5 Recette du jeu",INDEX('V5 Recette du jeu'!$A$6:$I$47,$I$6,3),IF($I$4="V5 Lots de réalisation",INDEX('V5 Lots de réalisation'!$A$6:$J$29,$I$6,3),"")))))),""),"")</x:f>
        <x:v>Passages</x:v>
      </x:c>
      <x:c r="C10" s="2"/>
      <x:c r="D10" s="2"/>
      <x:c r="E10" s="2"/>
      <x:c r="F10" s="2"/>
      <x:c r="G10" s="2"/>
      <x:c r="H10" s="2"/>
      <x:c r="I10" s="2"/>
    </x:row>
    <x:row r="11" ht="42" customHeight="1">
      <x:c r="A11" s="14" t="str">
        <x:f>IF($I$6&gt;0,IF($I$4="Couverture de reconstruction",'Couverture de reconstruction'!D$5,IF($I$4="Sources et provenance",'Sources et provenance'!D$5,IF($I$4="V5 Cité et placement",'V5 Cité et placement'!D$5,IF($I$4="V5 États communs",'V5 États communs'!D$5,IF($I$4="V5 Recette du jeu",'V5 Recette du jeu'!D$5,IF($I$4="V5 Lots de réalisation",'V5 Lots de réalisation'!D$5,"")))))),"")</x:f>
        <x:v>Règle</x:v>
      </x:c>
      <x:c r="B11" s="14" t="str">
        <x:f>IFERROR(IF($I$6&gt;0,IF($I$4="Couverture de reconstruction",INDEX('Couverture de reconstruction'!$A$6:$H$29,$I$6,4),IF($I$4="Sources et provenance",INDEX('Sources et provenance'!$A$6:$H$18,$I$6,4),IF($I$4="V5 Cité et placement",INDEX('V5 Cité et placement'!$A$6:$I$77,$I$6,4),IF($I$4="V5 États communs",INDEX('V5 États communs'!$A$6:$J$53,$I$6,4),IF($I$4="V5 Recette du jeu",INDEX('V5 Recette du jeu'!$A$6:$I$47,$I$6,4),IF($I$4="V5 Lots de réalisation",INDEX('V5 Lots de réalisation'!$A$6:$J$29,$I$6,4),"")))))),""),"")</x:f>
        <x:v>Relier chaque entrée utile à sa sortie par un passage continu de largeur au moins 2U.</x:v>
      </x:c>
      <x:c r="C11" s="2"/>
      <x:c r="D11" s="2"/>
      <x:c r="E11" s="2"/>
      <x:c r="F11" s="2"/>
      <x:c r="G11" s="2"/>
      <x:c r="H11" s="2"/>
      <x:c r="I11" s="2"/>
    </x:row>
    <x:row r="12" ht="42" customHeight="1">
      <x:c r="A12" s="13" t="str">
        <x:f>IF($I$6&gt;0,IF($I$4="Couverture de reconstruction",'Couverture de reconstruction'!E$5,IF($I$4="Sources et provenance",'Sources et provenance'!E$5,IF($I$4="V5 Cité et placement",'V5 Cité et placement'!E$5,IF($I$4="V5 États communs",'V5 États communs'!E$5,IF($I$4="V5 Recette du jeu",'V5 Recette du jeu'!E$5,IF($I$4="V5 Lots de réalisation",'V5 Lots de réalisation'!E$5,"")))))),"")</x:f>
        <x:v>Vérification</x:v>
      </x:c>
      <x:c r="B12" s="13" t="str">
        <x:f>IFERROR(IF($I$6&gt;0,IF($I$4="Couverture de reconstruction",INDEX('Couverture de reconstruction'!$A$6:$H$29,$I$6,5),IF($I$4="Sources et provenance",INDEX('Sources et provenance'!$A$6:$H$18,$I$6,5),IF($I$4="V5 Cité et placement",INDEX('V5 Cité et placement'!$A$6:$I$77,$I$6,5),IF($I$4="V5 États communs",INDEX('V5 États communs'!$A$6:$J$53,$I$6,5),IF($I$4="V5 Recette du jeu",INDEX('V5 Recette du jeu'!$A$6:$I$47,$I$6,5),IF($I$4="V5 Lots de réalisation",INDEX('V5 Lots de réalisation'!$A$6:$J$29,$I$6,5),"")))))),""),"")</x:f>
        <x:v>Parcourir la route avec le gabarit maximal autorisé, sans traverser un décor.</x:v>
      </x:c>
      <x:c r="C12" s="2"/>
      <x:c r="D12" s="2"/>
      <x:c r="E12" s="2"/>
      <x:c r="F12" s="2"/>
      <x:c r="G12" s="2"/>
      <x:c r="H12" s="2"/>
      <x:c r="I12" s="2"/>
    </x:row>
    <x:row r="13" ht="42" customHeight="1">
      <x:c r="A13" s="14" t="str">
        <x:f>IF($I$6&gt;0,IF($I$4="Couverture de reconstruction",'Couverture de reconstruction'!F$5,IF($I$4="Sources et provenance",'Sources et provenance'!F$5,IF($I$4="V5 Cité et placement",'V5 Cité et placement'!F$5,IF($I$4="V5 États communs",'V5 États communs'!F$5,IF($I$4="V5 Recette du jeu",'V5 Recette du jeu'!F$5,IF($I$4="V5 Lots de réalisation",'V5 Lots de réalisation'!F$5,"")))))),"")</x:f>
        <x:v>Unité</x:v>
      </x:c>
      <x:c r="B13" s="14" t="str">
        <x:f>IFERROR(IF($I$6&gt;0,IF($I$4="Couverture de reconstruction",INDEX('Couverture de reconstruction'!$A$6:$H$29,$I$6,6),IF($I$4="Sources et provenance",INDEX('Sources et provenance'!$A$6:$H$18,$I$6,6),IF($I$4="V5 Cité et placement",INDEX('V5 Cité et placement'!$A$6:$I$77,$I$6,6),IF($I$4="V5 États communs",INDEX('V5 États communs'!$A$6:$J$53,$I$6,6),IF($I$4="V5 Recette du jeu",INDEX('V5 Recette du jeu'!$A$6:$I$47,$I$6,6),IF($I$4="V5 Lots de réalisation",INDEX('V5 Lots de réalisation'!$A$6:$J$29,$I$6,6),"")))))),""),"")</x:f>
        <x:v>U = largeur de collision du personnage de référence. Valeurs proposées à adapter à l’échelle réelle du jeu.</x:v>
      </x:c>
      <x:c r="C13" s="2"/>
      <x:c r="D13" s="2"/>
      <x:c r="E13" s="2"/>
      <x:c r="F13" s="2"/>
      <x:c r="G13" s="2"/>
      <x:c r="H13" s="2"/>
      <x:c r="I13" s="2"/>
    </x:row>
    <x:row r="14" ht="42" customHeight="1">
      <x:c r="A14" s="13" t="str">
        <x:f>IF($I$6&gt;0,IF($I$4="Couverture de reconstruction",'Couverture de reconstruction'!G$5,IF($I$4="Sources et provenance",'Sources et provenance'!G$5,IF($I$4="V5 Cité et placement",'V5 Cité et placement'!G$5,IF($I$4="V5 États communs",'V5 États communs'!G$5,IF($I$4="V5 Recette du jeu",'V5 Recette du jeu'!G$5,IF($I$4="V5 Lots de réalisation",'V5 Lots de réalisation'!G$5,"")))))),"")</x:f>
        <x:v>Application</x:v>
      </x:c>
      <x:c r="B14" s="13" t="str">
        <x:f>IFERROR(IF($I$6&gt;0,IF($I$4="Couverture de reconstruction",INDEX('Couverture de reconstruction'!$A$6:$H$29,$I$6,7),IF($I$4="Sources et provenance",TEXT(INDEX('Sources et provenance'!$A$6:$H$18,$I$6,7),"dd/mm/yyyy"),IF($I$4="V5 Cité et placement",INDEX('V5 Cité et placement'!$A$6:$I$77,$I$6,7),IF($I$4="V5 États communs",INDEX('V5 États communs'!$A$6:$J$53,$I$6,7),IF($I$4="V5 Recette du jeu",INDEX('V5 Recette du jeu'!$A$6:$I$47,$I$6,7),IF($I$4="V5 Lots de réalisation",INDEX('V5 Lots de réalisation'!$A$6:$J$29,$I$6,7),"")))))),""),"")</x:f>
        <x:v>Placement au niveau du décor et de ses collisions. Vérifier au clavier, à la manette et avec les gabarits réellement utilisés.</x:v>
      </x:c>
      <x:c r="C14" s="2"/>
      <x:c r="D14" s="2"/>
      <x:c r="E14" s="2"/>
      <x:c r="F14" s="2"/>
      <x:c r="G14" s="2"/>
      <x:c r="H14" s="2"/>
      <x:c r="I14" s="2"/>
    </x:row>
    <x:row r="15" ht="42" customHeight="1">
      <x:c r="A15" s="14" t="str">
        <x:f>IF($I$6&gt;0,IF($I$4="Couverture de reconstruction",'Couverture de reconstruction'!H$5,IF($I$4="Sources et provenance",'Sources et provenance'!H$5,IF($I$4="V5 Cité et placement",'V5 Cité et placement'!H$5,IF($I$4="V5 États communs",'V5 États communs'!H$5,IF($I$4="V5 Recette du jeu",'V5 Recette du jeu'!H$5,IF($I$4="V5 Lots de réalisation",'V5 Lots de réalisation'!H$5,"")))))),"")</x:f>
        <x:v>État livraison</x:v>
      </x:c>
      <x:c r="B15" s="14" t="str">
        <x:f>IFERROR(IF($I$6&gt;0,IF($I$4="Couverture de reconstruction",INDEX('Couverture de reconstruction'!$A$6:$H$29,$I$6,8),IF($I$4="Sources et provenance",INDEX('Sources et provenance'!$A$6:$H$18,$I$6,8),IF($I$4="V5 Cité et placement",INDEX('V5 Cité et placement'!$A$6:$I$77,$I$6,8),IF($I$4="V5 États communs",INDEX('V5 États communs'!$A$6:$J$53,$I$6,8),IF($I$4="V5 Recette du jeu",INDEX('V5 Recette du jeu'!$A$6:$I$47,$I$6,8),IF($I$4="V5 Lots de réalisation",INDEX('V5 Lots de réalisation'!$A$6:$J$29,$I$6,8),"")))))),""),"")</x:f>
        <x:v>Règle de conception et scénario de contrôle, non test exécuté dans le jeu.</x:v>
      </x:c>
      <x:c r="C15" s="2"/>
      <x:c r="D15" s="2"/>
      <x:c r="E15" s="2"/>
      <x:c r="F15" s="2"/>
      <x:c r="G15" s="2"/>
      <x:c r="H15" s="2"/>
      <x:c r="I15" s="2"/>
    </x:row>
    <x:row r="16" ht="42" customHeight="1">
      <x:c r="A16" s="13" t="str">
        <x:f>IF($I$6&gt;0,IF($I$4="V5 Cité et placement",'V5 Cité et placement'!I$5,IF($I$4="V5 États communs",'V5 États communs'!I$5,IF($I$4="V5 Recette du jeu",'V5 Recette du jeu'!I$5,IF($I$4="V5 Lots de réalisation",'V5 Lots de réalisation'!I$5,"")))),"")</x:f>
        <x:v>Provenance</x:v>
      </x:c>
      <x:c r="B16" s="13" t="str">
        <x:f>IFERROR(IF($I$6&gt;0,IF($I$4="V5 Cité et placement",INDEX('V5 Cité et placement'!$A$6:$I$77,$I$6,9),IF($I$4="V5 États communs",INDEX('V5 États communs'!$A$6:$J$53,$I$6,9),IF($I$4="V5 Recette du jeu",INDEX('V5 Recette du jeu'!$A$6:$I$47,$I$6,9),IF($I$4="V5 Lots de réalisation",INDEX('V5 Lots de réalisation'!$A$6:$J$29,$I$6,9),"")))),""),"")</x:f>
        <x:v>Extension V5</x:v>
      </x:c>
      <x:c r="C16" s="2"/>
      <x:c r="D16" s="2"/>
      <x:c r="E16" s="2"/>
      <x:c r="F16" s="2"/>
      <x:c r="G16" s="2"/>
      <x:c r="H16" s="2"/>
      <x:c r="I16" s="2"/>
    </x:row>
    <x:row r="17" ht="34" customHeight="1">
      <x:c r="A17" s="14" t="str">
        <x:f>IF($I$6&gt;0,IF($I$4="V5 États communs",'V5 États communs'!J$5,IF($I$4="V5 Lots de réalisation",'V5 Lots de réalisation'!J$5,"")),"")</x:f>
      </x:c>
      <x:c r="B17" s="14" t="str">
        <x:f>IFERROR(IF($I$6&gt;0,IF($I$4="V5 États communs",INDEX('V5 États communs'!$A$6:$J$53,$I$6,10),IF($I$4="V5 Lots de réalisation",INDEX('V5 Lots de réalisation'!$A$6:$J$29,$I$6,10),"")),""),"")</x:f>
      </x:c>
      <x:c r="C17" s="2"/>
      <x:c r="D17" s="2"/>
      <x:c r="E17" s="2"/>
      <x:c r="F17" s="2"/>
      <x:c r="G17" s="2"/>
      <x:c r="H17" s="2"/>
      <x:c r="I17" s="2"/>
    </x:row>
    <x:row r="18">
      <x:c r="A18" s="2"/>
      <x:c r="B18" s="2"/>
      <x:c r="C18" s="2"/>
      <x:c r="D18" s="2"/>
      <x:c r="E18" s="2"/>
      <x:c r="F18" s="2"/>
      <x:c r="G18" s="2"/>
      <x:c r="H18" s="2"/>
      <x:c r="I18" s="2"/>
    </x:row>
    <x:row r="19">
      <x:c r="A19" s="2"/>
      <x:c r="B19" s="2"/>
      <x:c r="C19" s="2"/>
      <x:c r="D19" s="2"/>
      <x:c r="E19" s="2"/>
      <x:c r="F19" s="2"/>
      <x:c r="G19" s="2"/>
      <x:c r="H19" s="2"/>
      <x:c r="I19" s="2"/>
    </x:row>
    <x:row r="20">
      <x:c r="A20" s="2"/>
      <x:c r="B20" s="2"/>
      <x:c r="C20" s="2"/>
      <x:c r="D20" s="2"/>
      <x:c r="E20" s="2"/>
      <x:c r="F20" s="2"/>
      <x:c r="G20" s="2"/>
      <x:c r="H20" s="2"/>
      <x:c r="I20" s="2"/>
    </x:row>
    <x:row r="21">
      <x:c r="A21" s="2"/>
      <x:c r="B21" s="2"/>
      <x:c r="C21" s="2"/>
      <x:c r="D21" s="2"/>
      <x:c r="E21" s="2"/>
      <x:c r="F21" s="2"/>
      <x:c r="G21" s="2"/>
      <x:c r="H21" s="2"/>
      <x:c r="I21" s="2"/>
    </x:row>
    <x:row r="22">
      <x:c r="A22" s="2"/>
      <x:c r="B22" s="2"/>
      <x:c r="C22" s="2"/>
      <x:c r="D22" s="2"/>
      <x:c r="E22" s="2"/>
      <x:c r="F22" s="2"/>
      <x:c r="G22" s="2"/>
      <x:c r="H22" s="2"/>
      <x:c r="I22" s="2"/>
    </x:row>
    <x:row r="23">
      <x:c r="A23" s="2"/>
      <x:c r="B23" s="2"/>
      <x:c r="C23" s="2"/>
      <x:c r="D23" s="2"/>
      <x:c r="E23" s="2"/>
      <x:c r="F23" s="2"/>
      <x:c r="G23" s="2"/>
      <x:c r="H23" s="2"/>
      <x:c r="I23" s="2"/>
    </x:row>
    <x:row r="24">
      <x:c r="A24" s="2"/>
      <x:c r="B24" s="2"/>
      <x:c r="C24" s="2"/>
      <x:c r="D24" s="2"/>
      <x:c r="E24" s="2"/>
      <x:c r="F24" s="2"/>
      <x:c r="G24" s="2"/>
      <x:c r="H24" s="2"/>
      <x:c r="I24" s="2"/>
    </x:row>
    <x:row r="25">
      <x:c r="A25" s="2"/>
      <x:c r="B25" s="2"/>
      <x:c r="C25" s="2"/>
      <x:c r="D25" s="2"/>
      <x:c r="E25" s="2"/>
      <x:c r="F25" s="2"/>
      <x:c r="G25" s="2"/>
      <x:c r="H25" s="2"/>
      <x:c r="I25" s="2"/>
    </x:row>
    <x:row r="26">
      <x:c r="A26" s="2"/>
      <x:c r="B26" s="2"/>
      <x:c r="C26" s="2"/>
      <x:c r="D26" s="2"/>
      <x:c r="E26" s="2"/>
      <x:c r="F26" s="2"/>
      <x:c r="G26" s="2"/>
      <x:c r="H26" s="2"/>
      <x:c r="I26" s="2"/>
    </x:row>
    <x:row r="27">
      <x:c r="A27" s="2"/>
      <x:c r="B27" s="2"/>
      <x:c r="C27" s="2"/>
      <x:c r="D27" s="2"/>
      <x:c r="E27" s="2"/>
      <x:c r="F27" s="2"/>
      <x:c r="G27" s="2"/>
      <x:c r="H27" s="2"/>
      <x:c r="I27" s="2"/>
    </x:row>
    <x:row r="28">
      <x:c r="A28" s="2"/>
      <x:c r="B28" s="2"/>
      <x:c r="C28" s="2"/>
      <x:c r="D28" s="2"/>
      <x:c r="E28" s="2"/>
      <x:c r="F28" s="2"/>
      <x:c r="G28" s="2"/>
      <x:c r="H28" s="2"/>
      <x:c r="I28" s="2"/>
    </x:row>
    <x:row r="29">
      <x:c r="A29" s="2"/>
      <x:c r="B29" s="2"/>
      <x:c r="C29" s="2"/>
      <x:c r="D29" s="2"/>
      <x:c r="E29" s="2"/>
      <x:c r="F29" s="2"/>
      <x:c r="G29" s="2"/>
      <x:c r="H29" s="2"/>
      <x:c r="I29" s="2"/>
    </x:row>
    <x:row r="30">
      <x:c r="A30" s="2"/>
      <x:c r="B30" s="2"/>
      <x:c r="C30" s="2"/>
      <x:c r="D30" s="2"/>
      <x:c r="E30" s="2"/>
      <x:c r="F30" s="2"/>
      <x:c r="G30" s="2"/>
      <x:c r="H30" s="2"/>
      <x:c r="I30" s="2"/>
    </x:row>
    <x:row r="31">
      <x:c r="A31" s="2"/>
      <x:c r="B31" s="2"/>
      <x:c r="C31" s="2"/>
      <x:c r="D31" s="2"/>
      <x:c r="E31" s="2"/>
      <x:c r="F31" s="2"/>
      <x:c r="G31" s="2"/>
      <x:c r="H31" s="2"/>
      <x:c r="I31" s="2"/>
    </x:row>
    <x:row r="32">
      <x:c r="A32" s="2"/>
      <x:c r="B32" s="2"/>
      <x:c r="C32" s="2"/>
      <x:c r="D32" s="2"/>
      <x:c r="E32" s="2"/>
      <x:c r="F32" s="2"/>
      <x:c r="G32" s="2"/>
      <x:c r="H32" s="2"/>
      <x:c r="I32" s="2"/>
    </x:row>
    <x:row r="33">
      <x:c r="A33" s="2"/>
      <x:c r="B33" s="2"/>
      <x:c r="C33" s="2"/>
      <x:c r="D33" s="2"/>
      <x:c r="E33" s="2"/>
      <x:c r="F33" s="2"/>
      <x:c r="G33" s="2"/>
      <x:c r="H33" s="2"/>
      <x:c r="I33" s="2"/>
    </x:row>
    <x:row r="34">
      <x:c r="A34" s="2"/>
      <x:c r="B34" s="2"/>
      <x:c r="C34" s="2"/>
      <x:c r="D34" s="2"/>
      <x:c r="E34" s="2"/>
      <x:c r="F34" s="2"/>
      <x:c r="G34" s="2"/>
      <x:c r="H34" s="2"/>
      <x:c r="I34" s="2"/>
    </x:row>
    <x:row r="35">
      <x:c r="A35" s="2"/>
      <x:c r="B35" s="2"/>
      <x:c r="C35" s="2"/>
      <x:c r="D35" s="2"/>
      <x:c r="E35" s="2"/>
      <x:c r="F35" s="2"/>
      <x:c r="G35" s="2"/>
      <x:c r="H35" s="2"/>
      <x:c r="I35" s="2"/>
    </x:row>
  </x:sheetData>
  <x:dataValidations count="1">
    <x:dataValidation type="list" sqref="B4">
      <x:formula1>'Index V5'!$A$3399:$A$3621</x:formula1>
    </x:dataValidation>
  </x:dataValidations>
  <x:pageMargins left="0.7" right="0.7" top="0.75" bottom="0.75" header="0.3" footer="0.3"/>
</x:worksheet>
</file>

<file path=xl/worksheets/sheet10.xml><?xml version="1.0" encoding="utf-8"?>
<x:worksheet xmlns:x="http://schemas.openxmlformats.org/spreadsheetml/2006/main">
  <x:sheetPr>
    <x:tabColor rgb="FFAB8150"/>
  </x:sheetPr>
  <x:sheetViews>
    <x:sheetView showGridLines="0" workbookViewId="0"/>
  </x:sheetViews>
  <x:sheetFormatPr defaultRowHeight="15"/>
  <x:cols>
    <x:col min="1" max="1" width="34" hidden="0" customWidth="1"/>
    <x:col min="2" max="2" width="64" hidden="0" customWidth="1"/>
    <x:col min="3" max="3" width="4" hidden="0" customWidth="1"/>
    <x:col min="4" max="4" width="28" hidden="0" customWidth="1"/>
    <x:col min="5" max="5" width="70" hidden="0" customWidth="1"/>
  </x:cols>
  <x:sheetData>
    <x:row r="1">
      <x:c r="A1" s="2"/>
      <x:c r="B1" s="2"/>
      <x:c r="C1" s="2"/>
      <x:c r="D1" s="2"/>
      <x:c r="E1" s="2"/>
    </x:row>
    <x:row r="2" ht="31" customHeight="1">
      <x:c r="A2" s="3" t="str">
        <x:v>Simuler une résidence</x:v>
      </x:c>
      <x:c r="B2" s="3"/>
      <x:c r="C2" s="3"/>
      <x:c r="D2" s="3"/>
      <x:c r="E2" s="3"/>
    </x:row>
    <x:row r="3">
      <x:c r="A3" s="4"/>
      <x:c r="B3" s="4"/>
      <x:c r="C3" s="4"/>
      <x:c r="D3" s="4"/>
      <x:c r="E3" s="4"/>
    </x:row>
    <x:row r="4">
      <x:c r="A4" s="2"/>
      <x:c r="B4" s="2"/>
      <x:c r="C4" s="2"/>
      <x:c r="D4" s="2"/>
      <x:c r="E4" s="2"/>
    </x:row>
    <x:row r="5" ht="37" customHeight="1">
      <x:c r="A5" s="13" t="str">
        <x:v>Maison choisie</x:v>
      </x:c>
      <x:c r="B5" s="81" t="str">
        <x:v>HOME-CM07</x:v>
      </x:c>
      <x:c r="C5" s="13"/>
      <x:c r="D5" s="13" t="str">
        <x:v>Nom de la résidence</x:v>
      </x:c>
      <x:c r="E5" s="13" t="str">
        <x:f>IFERROR(INDEX('Résidences des tribus'!$B$6:$B$25,MATCH($B$5,'Résidences des tribus'!$A$6:$A$25,0)),"Identifiant inconnu")</x:f>
        <x:v>Maison des Pilotis Calmes</x:v>
      </x:c>
    </x:row>
    <x:row r="6" ht="37" customHeight="1">
      <x:c r="A6" s="13" t="str">
        <x:v>Rang du joueur</x:v>
      </x:c>
      <x:c r="B6" s="81" t="str">
        <x:v>Young Blood</x:v>
      </x:c>
      <x:c r="C6" s="13"/>
      <x:c r="D6" s="13" t="str">
        <x:v>Rang minimal</x:v>
      </x:c>
      <x:c r="E6" s="13" t="str">
        <x:f>IFERROR(INDEX('Résidences des tribus'!$F$6:$F$25,MATCH($B$5,'Résidences des tribus'!$A$6:$A$25,0)),"Identifiant inconnu")</x:f>
        <x:v>Young Blood</x:v>
      </x:c>
    </x:row>
    <x:row r="7" ht="37" customHeight="1">
      <x:c r="A7" s="13" t="str">
        <x:v>Respect local (0–100)</x:v>
      </x:c>
      <x:c r="B7" s="82" t="n">
        <x:v>40</x:v>
      </x:c>
      <x:c r="C7" s="13"/>
      <x:c r="D7" s="13" t="str">
        <x:v>Seuil pour habiter</x:v>
      </x:c>
      <x:c r="E7" s="13" t="n">
        <x:f>IFERROR(INDEX('Résidences des tribus'!$G$6:$G$25,MATCH($B$5,'Résidences des tribus'!$A$6:$A$25,0)),"Identifiant inconnu")</x:f>
        <x:v>40</x:v>
      </x:c>
    </x:row>
    <x:row r="8" ht="37" customHeight="1">
      <x:c r="A8" s="13" t="str">
        <x:v>Mission réussie (1/0)</x:v>
      </x:c>
      <x:c r="B8" s="82" t="n">
        <x:v>1</x:v>
      </x:c>
      <x:c r="C8" s="13"/>
      <x:c r="D8" s="13" t="str">
        <x:v>Seuil pour aménager</x:v>
      </x:c>
      <x:c r="E8" s="13" t="n">
        <x:f>IFERROR(INDEX('Résidences des tribus'!$H$6:$H$25,MATCH($B$5,'Résidences des tribus'!$A$6:$A$25,0)),"Identifiant inconnu")</x:f>
        <x:v>60</x:v>
      </x:c>
    </x:row>
    <x:row r="9" ht="37" customHeight="1">
      <x:c r="A9" s="13" t="str">
        <x:v>Région accessible (1/0)</x:v>
      </x:c>
      <x:c r="B9" s="82" t="n">
        <x:v>1</x:v>
      </x:c>
      <x:c r="C9" s="13"/>
      <x:c r="D9" s="13" t="str">
        <x:v>Seuil pour recevoir</x:v>
      </x:c>
      <x:c r="E9" s="13" t="n">
        <x:f>IFERROR(INDEX('Résidences des tribus'!$I$6:$I$25,MATCH($B$5,'Résidences des tribus'!$A$6:$A$25,0)),"Identifiant inconnu")</x:f>
        <x:v>80</x:v>
      </x:c>
    </x:row>
    <x:row r="10" ht="37" customHeight="1">
      <x:c r="A10" s="13" t="str">
        <x:v>Résidence active actuelle</x:v>
      </x:c>
      <x:c r="B10" s="81" t="str">
        <x:v>Aucune</x:v>
      </x:c>
      <x:c r="C10" s="13"/>
      <x:c r="D10" s="13" t="str">
        <x:v>Mission locale</x:v>
      </x:c>
      <x:c r="E10" s="13" t="str">
        <x:f>IFERROR(INDEX('Résidences des tribus'!$J$6:$J$25,MATCH($B$5,'Résidences des tribus'!$A$6:$A$25,0)),"Identifiant inconnu")</x:f>
        <x:v>Trois appuis avant la crue</x:v>
      </x:c>
    </x:row>
    <x:row r="11" ht="100" customHeight="1">
      <x:c r="A11" s="13" t="str">
        <x:v>Transfert confirmé (1/0)</x:v>
      </x:c>
      <x:c r="B11" s="82" t="n">
        <x:v>0</x:v>
      </x:c>
      <x:c r="C11" s="13"/>
      <x:c r="D11" s="13" t="str">
        <x:v>Règle de propriété</x:v>
      </x:c>
      <x:c r="E11" s="13" t="str">
        <x:f>IFERROR(INDEX('Résidences des tribus'!$N$6:$N$25,MATCH($B$5,'Résidences des tribus'!$A$6:$A$25,0)),"Identifiant inconnu")</x:f>
        <x:v>Droit local de résidence ; charpentière et passeur constatent le résultat. Une seule résidence active globale ; les règles publiques du lieu restent applicables.</x:v>
      </x:c>
    </x:row>
    <x:row r="12" ht="37" customHeight="1">
      <x:c r="A12" s="13"/>
      <x:c r="B12" s="13"/>
      <x:c r="C12" s="13"/>
      <x:c r="D12" s="13"/>
      <x:c r="E12" s="13"/>
    </x:row>
    <x:row r="13" ht="37" customHeight="1">
      <x:c r="A13" s="13"/>
      <x:c r="B13" s="13"/>
      <x:c r="C13" s="13"/>
      <x:c r="D13" s="13"/>
      <x:c r="E13" s="13"/>
    </x:row>
    <x:row r="14" ht="37" customHeight="1">
      <x:c r="A14" s="73" t="str">
        <x:v>Vérification</x:v>
      </x:c>
      <x:c r="B14" s="75" t="str">
        <x:v>Résultat recalculé</x:v>
      </x:c>
      <x:c r="C14" s="13"/>
      <x:c r="D14" s="13"/>
      <x:c r="E14" s="13"/>
    </x:row>
    <x:row r="15" ht="37" customHeight="1">
      <x:c r="A15" s="13" t="str">
        <x:v>Rang</x:v>
      </x:c>
      <x:c r="B15" s="13" t="str">
        <x:f>IF(AND(IFERROR(MATCH($B$6,'Réglages des simulateurs'!$A$6:$A$12,0),0)&gt;=IFERROR(MATCH($E$6,'Réglages des simulateurs'!$A$6:$A$12,0),0),IFERROR(MATCH($E$6,'Réglages des simulateurs'!$A$6:$A$12,0),0)&gt;0),"Acquis","Rang insuffisant")</x:f>
        <x:v>Acquis</x:v>
      </x:c>
      <x:c r="C15" s="13"/>
      <x:c r="D15" s="13"/>
      <x:c r="E15" s="13"/>
    </x:row>
    <x:row r="16" ht="37" customHeight="1">
      <x:c r="A16" s="13" t="str">
        <x:v>Respect pour habiter</x:v>
      </x:c>
      <x:c r="B16" s="13" t="str">
        <x:f>IF(AND(ISNUMBER(E7),ISNUMBER(B7),B7&gt;=E7,B7&lt;=100),"Acquis","Respect insuffisant ou invalide")</x:f>
        <x:v>Acquis</x:v>
      </x:c>
      <x:c r="C16" s="13"/>
      <x:c r="D16" s="13"/>
      <x:c r="E16" s="13"/>
    </x:row>
    <x:row r="17" ht="37" customHeight="1">
      <x:c r="A17" s="13" t="str">
        <x:v>Mission locale</x:v>
      </x:c>
      <x:c r="B17" s="13" t="str">
        <x:f>IF(B8=1,"Acquis","Mission à réussir")</x:f>
        <x:v>Acquis</x:v>
      </x:c>
      <x:c r="C17" s="13"/>
      <x:c r="D17" s="13"/>
      <x:c r="E17" s="13"/>
    </x:row>
    <x:row r="18" ht="37" customHeight="1">
      <x:c r="A18" s="13" t="str">
        <x:v>Accès régional</x:v>
      </x:c>
      <x:c r="B18" s="13" t="str">
        <x:f>IF(B9=1,"Acquis","Région à ouvrir")</x:f>
        <x:v>Acquis</x:v>
      </x:c>
      <x:c r="C18" s="13"/>
      <x:c r="D18" s="13"/>
      <x:c r="E18" s="13"/>
    </x:row>
    <x:row r="19" ht="37" customHeight="1">
      <x:c r="A19" s="13" t="str">
        <x:v>Droit de résidence</x:v>
      </x:c>
      <x:c r="B19" s="13" t="str">
        <x:f>IF(AND(B15="Acquis",B16="Acquis",B17="Acquis",B18="Acquis"),"Droit acquis","Prérequis incomplets")</x:f>
        <x:v>Droit acquis</x:v>
      </x:c>
      <x:c r="C19" s="13"/>
      <x:c r="D19" s="13"/>
      <x:c r="E19" s="13"/>
    </x:row>
    <x:row r="20" ht="37" customHeight="1">
      <x:c r="A20" s="13" t="str">
        <x:v>Installation ou transfert</x:v>
      </x:c>
      <x:c r="B20" s="13" t="str">
        <x:f>IF(B19&lt;&gt;"Droit acquis","Installation indisponible",IF(B10=B5,"Déjà installée",IF(B10="Aucune","Installation possible",IF(B11=1,"Transfert possible — ancienne libérée","Transfert à confirmer"))))</x:f>
        <x:v>Installation possible</x:v>
      </x:c>
      <x:c r="C20" s="13"/>
      <x:c r="D20" s="13"/>
      <x:c r="E20" s="13"/>
    </x:row>
    <x:row r="21" ht="37" customHeight="1">
      <x:c r="A21" s="13" t="str">
        <x:v>Résidence après l’action</x:v>
      </x:c>
      <x:c r="B21" s="13" t="str">
        <x:f>IF(AND(B19="Droit acquis",OR(B10="Aucune",B10=B5,B11=1)),B5,B10)</x:f>
        <x:v>HOME-CM07</x:v>
      </x:c>
      <x:c r="C21" s="13"/>
      <x:c r="D21" s="13"/>
      <x:c r="E21" s="13"/>
    </x:row>
    <x:row r="22" ht="37" customHeight="1">
      <x:c r="A22" s="13" t="str">
        <x:v>Aménagement</x:v>
      </x:c>
      <x:c r="B22" s="13" t="str">
        <x:f>IF(AND(B21=B5,B19="Droit acquis",B7&gt;=E8),"Disponible","Seuil ou installation manquants")</x:f>
        <x:v>Seuil ou installation manquants</x:v>
      </x:c>
      <x:c r="C22" s="13"/>
      <x:c r="D22" s="13"/>
      <x:c r="E22" s="13"/>
    </x:row>
    <x:row r="23" ht="37" customHeight="1">
      <x:c r="A23" s="13" t="str">
        <x:v>Accueil cérémoniel</x:v>
      </x:c>
      <x:c r="B23" s="13" t="str">
        <x:f>IF(AND(B21=B5,B19="Droit acquis",B7&gt;=E9),"Disponible","Seuil ou installation manquants")</x:f>
        <x:v>Seuil ou installation manquants</x:v>
      </x:c>
      <x:c r="C23" s="13"/>
      <x:c r="D23" s="13"/>
      <x:c r="E23" s="13"/>
    </x:row>
    <x:row r="24" ht="37" customHeight="1">
      <x:c r="A24" s="13" t="str">
        <x:v>Nombre de résidences actives</x:v>
      </x:c>
      <x:c r="B24" s="13" t="n">
        <x:f>IF(B21="Aucune",0,1)</x:f>
        <x:v>1</x:v>
      </x:c>
      <x:c r="C24" s="13"/>
      <x:c r="D24" s="13"/>
      <x:c r="E24" s="13"/>
    </x:row>
    <x:row r="25">
      <x:c r="A25" s="13"/>
      <x:c r="B25" s="13"/>
      <x:c r="C25" s="13"/>
      <x:c r="D25" s="13"/>
      <x:c r="E25" s="13"/>
    </x:row>
    <x:row r="26" ht="75" customHeight="1">
      <x:c r="A26" s="13" t="str">
        <x:v>Usage</x:v>
      </x:c>
      <x:c r="B26" s="13" t="str">
        <x:v>Simulation d’une décision : aucun état du jeu n’est écrit. Une mutation réelle doit libérer l’ancienne résidence et transférer les objets dans une seule transaction. Les droits déjà gagnés ailleurs restent conservés.</x:v>
      </x:c>
      <x:c r="C26" s="13"/>
      <x:c r="D26" s="13"/>
      <x:c r="E26" s="13"/>
    </x:row>
    <x:row r="27">
      <x:c r="A27" s="13"/>
      <x:c r="B27" s="13"/>
      <x:c r="C27" s="13"/>
      <x:c r="D27" s="13"/>
      <x:c r="E27" s="13"/>
    </x:row>
  </x:sheetData>
  <x:conditionalFormatting sqref="B15:B23">
    <x:cfRule type="containsText" dxfId="0" priority="1" operator="containsText" text="insuffisant"/>
    <x:cfRule type="containsText" dxfId="1" priority="2" operator="containsText" text="incomplets"/>
    <x:cfRule type="containsText" dxfId="2" priority="3" operator="containsText" text="inconnu"/>
  </x:conditionalFormatting>
  <x:dataValidations count="6">
    <x:dataValidation type="list" sqref="B6">
      <x:formula1>"Youngling,Unblooded,Young Blood,Blooded,Elite,Elder,Ancient"</x:formula1>
    </x:dataValidation>
    <x:dataValidation type="list" sqref="B5">
      <x:formula1>"HOME-CM01,HOME-CM02,HOME-CM03,HOME-CM04,HOME-CM05,HOME-CM06,HOME-CM07,HOME-CM08,HOME-CM09,HOME-CM10,HOME-CM11,HOME-CM12,HOME-CM13,HOME-CM14,HOME-CM15,HOME-CM16,HOME-CM17,HOME-CM18,HOME-CM19,HOME-CM20"</x:formula1>
    </x:dataValidation>
    <x:dataValidation type="list" sqref="B10">
      <x:formula1>"Aucune,HOME-CM01,HOME-CM02,HOME-CM03,HOME-CM04,HOME-CM05,HOME-CM06,HOME-CM07,HOME-CM08,HOME-CM09,HOME-CM10,HOME-CM11,HOME-CM12,HOME-CM13,HOME-CM14,HOME-CM15,HOME-CM16,HOME-CM17,HOME-CM18,HOME-CM19,HOME-CM20"</x:formula1>
    </x:dataValidation>
    <x:dataValidation type="whole" operator="between" sqref="B7">
      <x:formula1>0</x:formula1>
      <x:formula2>100</x:formula2>
    </x:dataValidation>
    <x:dataValidation type="whole" operator="between" sqref="B8:B9">
      <x:formula1>0</x:formula1>
      <x:formula2>1</x:formula2>
    </x:dataValidation>
    <x:dataValidation type="whole" operator="between" sqref="B11">
      <x:formula1>0</x:formula1>
      <x:formula2>1</x:formula2>
    </x:dataValidation>
  </x:dataValidations>
  <x:pageMargins left="0.7" right="0.7" top="0.75" bottom="0.75" header="0.3" footer="0.3"/>
</x:worksheet>
</file>

<file path=xl/worksheets/sheet11.xml><?xml version="1.0" encoding="utf-8"?>
<x:worksheet xmlns:x="http://schemas.openxmlformats.org/spreadsheetml/2006/main">
  <x:sheetPr>
    <x:tabColor rgb="FFAB8150"/>
  </x:sheetPr>
  <x:sheetViews>
    <x:sheetView showGridLines="0" workbookViewId="0"/>
  </x:sheetViews>
  <x:sheetFormatPr defaultRowHeight="15"/>
  <x:cols>
    <x:col min="1" max="1" width="40" hidden="0" customWidth="1"/>
    <x:col min="2" max="2" width="92" hidden="0" customWidth="1"/>
    <x:col min="3" max="3" width="5" hidden="0" customWidth="1"/>
    <x:col min="4" max="4" width="12" hidden="0" customWidth="1"/>
  </x:cols>
  <x:sheetData>
    <x:row r="1">
      <x:c r="A1" s="2"/>
      <x:c r="B1" s="2"/>
      <x:c r="C1" s="2"/>
      <x:c r="D1" s="2"/>
    </x:row>
    <x:row r="2" ht="31" customHeight="1">
      <x:c r="A2" s="3" t="str">
        <x:v>Simuler le Warp et le retour</x:v>
      </x:c>
      <x:c r="B2" s="3"/>
      <x:c r="C2" s="3"/>
      <x:c r="D2" s="3"/>
    </x:row>
    <x:row r="3">
      <x:c r="A3" s="4"/>
      <x:c r="B3" s="4"/>
      <x:c r="C3" s="4"/>
      <x:c r="D3" s="4"/>
    </x:row>
    <x:row r="4">
      <x:c r="A4" s="2"/>
      <x:c r="B4" s="2"/>
      <x:c r="C4" s="2"/>
      <x:c r="D4" s="2"/>
    </x:row>
    <x:row r="5" ht="37" customHeight="1">
      <x:c r="A5" s="13" t="str">
        <x:v>Rang</x:v>
      </x:c>
      <x:c r="B5" s="81" t="str">
        <x:v>Blooded</x:v>
      </x:c>
      <x:c r="C5" s="2"/>
      <x:c r="D5" s="2"/>
    </x:row>
    <x:row r="6" ht="37" customHeight="1">
      <x:c r="A6" s="13" t="str">
        <x:v>Vaisseau possédé (1/0)</x:v>
      </x:c>
      <x:c r="B6" s="82" t="n">
        <x:v>1</x:v>
      </x:c>
      <x:c r="C6" s="2"/>
      <x:c r="D6" s="2"/>
    </x:row>
    <x:row r="7" ht="37" customHeight="1">
      <x:c r="A7" s="13" t="str">
        <x:v>Fonction Adjutant active (1/0)</x:v>
      </x:c>
      <x:c r="B7" s="82" t="n">
        <x:v>1</x:v>
      </x:c>
      <x:c r="C7" s="2"/>
      <x:c r="D7" s="2"/>
    </x:row>
    <x:row r="8" ht="37" customHeight="1">
      <x:c r="A8" s="13" t="str">
        <x:v>Quête commune réussie (1/0)</x:v>
      </x:c>
      <x:c r="B8" s="82" t="n">
        <x:v>1</x:v>
      </x:c>
      <x:c r="C8" s="2"/>
      <x:c r="D8" s="2"/>
    </x:row>
    <x:row r="9" ht="37" customHeight="1">
      <x:c r="A9" s="13" t="str">
        <x:v>Module installé (1/0)</x:v>
      </x:c>
      <x:c r="B9" s="82" t="n">
        <x:v>1</x:v>
      </x:c>
      <x:c r="C9" s="2"/>
      <x:c r="D9" s="2"/>
    </x:row>
    <x:row r="10" ht="37" customHeight="1">
      <x:c r="A10" s="13" t="str">
        <x:v>Voyage déjà engagé (1/0)</x:v>
      </x:c>
      <x:c r="B10" s="82" t="n">
        <x:v>0</x:v>
      </x:c>
      <x:c r="C10" s="2"/>
      <x:c r="D10" s="2"/>
    </x:row>
    <x:row r="11" ht="37" customHeight="1">
      <x:c r="A11" s="13" t="str">
        <x:v>Retour réservé du voyage (1/0)</x:v>
      </x:c>
      <x:c r="B11" s="82" t="n">
        <x:v>0</x:v>
      </x:c>
      <x:c r="C11" s="2"/>
      <x:c r="D11" s="2"/>
    </x:row>
    <x:row r="12" ht="37" customHeight="1">
      <x:c r="A12" s="13"/>
      <x:c r="B12" s="13"/>
      <x:c r="C12" s="2"/>
      <x:c r="D12" s="2"/>
    </x:row>
    <x:row r="13" ht="37" customHeight="1">
      <x:c r="A13" s="13"/>
      <x:c r="B13" s="13"/>
      <x:c r="C13" s="2"/>
      <x:c r="D13" s="2"/>
    </x:row>
    <x:row r="14" ht="37" customHeight="1">
      <x:c r="A14" s="73" t="str">
        <x:v>Décision</x:v>
      </x:c>
      <x:c r="B14" s="75" t="str">
        <x:v>Résultat recalculé</x:v>
      </x:c>
      <x:c r="C14" s="2"/>
      <x:c r="D14" s="2"/>
    </x:row>
    <x:row r="15" ht="37" customHeight="1">
      <x:c r="A15" s="13" t="str">
        <x:v>Nouveau départ</x:v>
      </x:c>
      <x:c r="B15" s="13" t="str">
        <x:f>IF(AND(IFERROR(MATCH(B5,'Réglages des simulateurs'!$A$6:$A$12,0),0)&gt;=4,B6=1,B7=1,B8=1,B9=1,B10=0),"Départ possible",IF(B10=1,"Voyage en cours","Départ verrouillé"))</x:f>
        <x:v>Départ possible</x:v>
      </x:c>
      <x:c r="C15" s="2"/>
      <x:c r="D15" s="2"/>
    </x:row>
    <x:row r="16" ht="37" customHeight="1">
      <x:c r="A16" s="13" t="str">
        <x:v>Retour du voyage engagé</x:v>
      </x:c>
      <x:c r="B16" s="13" t="str">
        <x:f>IF(B10=0,"Aucun trajet à terminer",IF(B11=1,"Retour garanti","État incohérent : retour à rétablir"))</x:f>
        <x:v>Aucun trajet à terminer</x:v>
      </x:c>
      <x:c r="C16" s="2"/>
      <x:c r="D16" s="2"/>
    </x:row>
    <x:row r="17" ht="37" customHeight="1">
      <x:c r="A17" s="13"/>
      <x:c r="B17" s="13"/>
      <x:c r="C17" s="2"/>
      <x:c r="D17" s="2"/>
    </x:row>
    <x:row r="18" ht="37" customHeight="1">
      <x:c r="A18" s="13" t="str">
        <x:v>Prérequis encore ouverts</x:v>
      </x:c>
      <x:c r="B18" s="13" t="str">
        <x:f>IF(IFERROR(MATCH(B5,'Réglages des simulateurs'!$A$6:$A$12,0),0)&lt;4,"Blooded ; ","")&amp;IF(B6&lt;&gt;1,"vaisseau ; ","")&amp;IF(B7&lt;&gt;1,"Adjutant ; ","")&amp;IF(B8&lt;&gt;1,"quête réussie ; ","")&amp;IF(B9&lt;&gt;1,"module ; ","")&amp;IF(B10=1,"finir le voyage courant","")</x:f>
      </x:c>
      <x:c r="C18" s="2"/>
      <x:c r="D18" s="2"/>
    </x:row>
    <x:row r="19">
      <x:c r="A19" s="13"/>
      <x:c r="B19" s="13"/>
      <x:c r="C19" s="2"/>
      <x:c r="D19" s="2"/>
    </x:row>
    <x:row r="20" ht="72" customHeight="1">
      <x:c r="A20" s="13" t="str">
        <x:v>Transition de départ</x:v>
      </x:c>
      <x:c r="B20" s="13" t="str">
        <x:v>Créer le trajet, la branche et la réservation de retour avant l’embarquement. Si cette écriture échoue, le départ n’est pas validé. Le bouton de retour demeure disponible après retrait de la fonction Adjutant.</x:v>
      </x:c>
      <x:c r="C20" s="2"/>
      <x:c r="D20" s="2"/>
    </x:row>
    <x:row r="21">
      <x:c r="A21" s="13"/>
      <x:c r="B21" s="13"/>
      <x:c r="C21" s="2"/>
      <x:c r="D21" s="2"/>
    </x:row>
    <x:row r="22" ht="72" customHeight="1">
      <x:c r="A22" s="13" t="str">
        <x:v>Limites du système</x:v>
      </x:c>
      <x:c r="B22" s="13" t="str">
        <x:v>Voyage physique dans une branche du passé, sans effacer le présent. Morts, blessures et objets originaux restent enregistrés. Pas de recrutement gratuit d’une armée ancienne ; progression Elite possible sans Warp.</x:v>
      </x:c>
      <x:c r="C22" s="2"/>
      <x:c r="D22" s="2"/>
    </x:row>
    <x:row r="23">
      <x:c r="A23" s="13"/>
      <x:c r="B23" s="13"/>
      <x:c r="C23" s="2"/>
      <x:c r="D23" s="2"/>
    </x:row>
    <x:row r="24">
      <x:c r="A24" s="2"/>
      <x:c r="B24" s="2"/>
      <x:c r="C24" s="2"/>
      <x:c r="D24" s="2"/>
    </x:row>
  </x:sheetData>
  <x:conditionalFormatting sqref="B15:B18">
    <x:cfRule type="containsText" dxfId="3" priority="1" operator="containsText" text="verrouillé"/>
    <x:cfRule type="containsText" dxfId="4" priority="2" operator="containsText" text="incohérent"/>
  </x:conditionalFormatting>
  <x:dataValidations count="2">
    <x:dataValidation type="list" sqref="B5">
      <x:formula1>"Youngling,Unblooded,Young Blood,Blooded,Elite,Elder,Ancient"</x:formula1>
    </x:dataValidation>
    <x:dataValidation type="whole" operator="between" sqref="B6:B11">
      <x:formula1>0</x:formula1>
      <x:formula2>1</x:formula2>
    </x:dataValidation>
  </x:dataValidations>
  <x:pageMargins left="0.7" right="0.7" top="0.75" bottom="0.75" header="0.3" footer="0.3"/>
</x:worksheet>
</file>

<file path=xl/worksheets/sheet12.xml><?xml version="1.0" encoding="utf-8"?>
<x:worksheet xmlns:x="http://schemas.openxmlformats.org/spreadsheetml/2006/main">
  <x:sheetPr>
    <x:tabColor rgb="FFAB8150"/>
  </x:sheetPr>
  <x:sheetViews>
    <x:sheetView showGridLines="0" workbookViewId="0"/>
  </x:sheetViews>
  <x:sheetFormatPr defaultRowHeight="15"/>
  <x:cols>
    <x:col min="1" max="1" width="35" hidden="0" customWidth="1"/>
    <x:col min="2" max="2" width="32" hidden="0" customWidth="1"/>
    <x:col min="3" max="3" width="15" hidden="0" customWidth="1"/>
    <x:col min="4" max="4" width="18" hidden="0" customWidth="1"/>
    <x:col min="5" max="5" width="30" hidden="0" customWidth="1"/>
    <x:col min="6" max="6" width="57" hidden="0" customWidth="1"/>
    <x:col min="7" max="7" width="25" hidden="0" customWidth="1"/>
  </x:cols>
  <x:sheetData>
    <x:row r="1">
      <x:c r="A1" s="2"/>
      <x:c r="B1" s="2"/>
      <x:c r="C1" s="2"/>
      <x:c r="D1" s="2"/>
      <x:c r="E1" s="2"/>
      <x:c r="F1" s="2"/>
    </x:row>
    <x:row r="2" ht="31" customHeight="1">
      <x:c r="A2" s="3" t="str">
        <x:v>La Veille Partagée — manifeste</x:v>
      </x:c>
      <x:c r="B2" s="3"/>
      <x:c r="C2" s="3"/>
      <x:c r="D2" s="3"/>
      <x:c r="E2" s="3"/>
      <x:c r="F2" s="3"/>
    </x:row>
    <x:row r="3">
      <x:c r="A3" s="4"/>
      <x:c r="B3" s="4"/>
      <x:c r="C3" s="4"/>
      <x:c r="D3" s="4"/>
      <x:c r="E3" s="4"/>
      <x:c r="F3" s="4"/>
    </x:row>
    <x:row r="4">
      <x:c r="A4" s="2"/>
      <x:c r="B4" s="2"/>
      <x:c r="C4" s="2"/>
      <x:c r="D4" s="2"/>
      <x:c r="E4" s="2"/>
      <x:c r="F4" s="2"/>
    </x:row>
    <x:row r="5" ht="43" customHeight="1">
      <x:c r="A5" s="2" t="str">
        <x:v>Palier aménagé</x:v>
      </x:c>
      <x:c r="B5" s="80" t="n">
        <x:v>1</x:v>
      </x:c>
      <x:c r="C5" s="2"/>
      <x:c r="D5" s="13" t="str">
        <x:v>Capacité totale</x:v>
      </x:c>
      <x:c r="E5" s="13" t="n">
        <x:f>IFERROR(INDEX('Réglages des simulateurs'!$E$6:$E$8,MATCH(B5,'Réglages des simulateurs'!$D$6:$D$8,0)),0)</x:f>
        <x:v>7</x:v>
      </x:c>
      <x:c r="F5" s="2"/>
    </x:row>
    <x:row r="6" ht="43" customHeight="1">
      <x:c r="A6" s="2" t="str">
        <x:v>Navire réellement acquis (1/0)</x:v>
      </x:c>
      <x:c r="B6" s="80" t="n">
        <x:v>1</x:v>
      </x:c>
      <x:c r="C6" s="2"/>
      <x:c r="D6" s="13" t="str">
        <x:v>Personnes embarquées</x:v>
      </x:c>
      <x:c r="E6" s="13" t="n">
        <x:f>SUM(D14:D32)</x:f>
        <x:v>7</x:v>
      </x:c>
      <x:c r="F6" s="2"/>
    </x:row>
    <x:row r="7" ht="43" customHeight="1">
      <x:c r="A7" s="2" t="str">
        <x:v>Espaces du palier prêts (1/0)</x:v>
      </x:c>
      <x:c r="B7" s="80" t="n">
        <x:v>1</x:v>
      </x:c>
      <x:c r="C7" s="2"/>
      <x:c r="D7" s="13" t="str">
        <x:v>Joueurs embarqués</x:v>
      </x:c>
      <x:c r="E7" s="13" t="n">
        <x:f>COUNTIFS(C14:C32,"Joueur",D14:D32,1)</x:f>
        <x:v>1</x:v>
      </x:c>
      <x:c r="F7" s="2"/>
    </x:row>
    <x:row r="8" ht="43" customHeight="1">
      <x:c r="A8" s="2"/>
      <x:c r="B8" s="2"/>
      <x:c r="C8" s="2"/>
      <x:c r="D8" s="13" t="str">
        <x:v>Places libres</x:v>
      </x:c>
      <x:c r="E8" s="13" t="n">
        <x:f>E5-E6</x:f>
        <x:v>0</x:v>
      </x:c>
      <x:c r="F8" s="2"/>
    </x:row>
    <x:row r="9" ht="43" customHeight="1">
      <x:c r="A9" s="2"/>
      <x:c r="B9" s="2"/>
      <x:c r="C9" s="2"/>
      <x:c r="D9" s="13" t="str">
        <x:v>Embarquement</x:v>
      </x:c>
      <x:c r="E9" s="13" t="str">
        <x:f>IF(OR(B6&lt;&gt;1,B7&lt;&gt;1),"Acquisition ou travaux manquants",IF(OR(D14&lt;&gt;1,C14&lt;&gt;"Joueur",E5=0),"Manifeste invalide",IF(E6&gt;E5,"Capacité dépassée",IF(E7&gt;'Réglages des simulateurs'!E11,"Trop de joueurs MP",IF(COUNTIF(G14:G32,"À corriger")&gt;0,"Identités à corriger","Embarquement cohérent")))))</x:f>
        <x:v>Embarquement cohérent</x:v>
      </x:c>
      <x:c r="F9" s="2"/>
    </x:row>
    <x:row r="10" ht="43" customHeight="1">
      <x:c r="A10" s="2"/>
      <x:c r="B10" s="2"/>
      <x:c r="C10" s="2"/>
      <x:c r="D10" s="13" t="str">
        <x:v>État du mode MP</x:v>
      </x:c>
      <x:c r="E10" s="13" t="str">
        <x:f>IF(E7&lt;1,"Nombre MP invalide",IF(E7=1,"Solo avec PNJ",IF(E7&lt;='Réglages des simulateurs'!E11,"Coopération future","Nombre MP invalide")))</x:f>
        <x:v>Solo avec PNJ</x:v>
      </x:c>
      <x:c r="F10" s="2"/>
    </x:row>
    <x:row r="11">
      <x:c r="A11" s="2"/>
      <x:c r="B11" s="2"/>
      <x:c r="C11" s="2"/>
      <x:c r="D11" s="2"/>
      <x:c r="E11" s="2"/>
      <x:c r="F11" s="2"/>
    </x:row>
    <x:row r="12">
      <x:c r="A12" s="2"/>
      <x:c r="B12" s="2"/>
      <x:c r="C12" s="2"/>
      <x:c r="D12" s="2"/>
      <x:c r="E12" s="2"/>
      <x:c r="F12" s="2"/>
    </x:row>
    <x:row r="13" ht="48" customHeight="1">
      <x:c r="A13" s="73" t="str">
        <x:v>Place</x:v>
      </x:c>
      <x:c r="B13" s="74" t="str">
        <x:v>Occupant</x:v>
      </x:c>
      <x:c r="C13" s="74" t="str">
        <x:v>Type</x:v>
      </x:c>
      <x:c r="D13" s="74" t="str">
        <x:v>À bord (1/0)</x:v>
      </x:c>
      <x:c r="E13" s="74" t="str">
        <x:v>Fonction</x:v>
      </x:c>
      <x:c r="F13" s="75" t="str">
        <x:v>Présence et continuité</x:v>
      </x:c>
      <x:c r="G13" s="72" t="str">
        <x:v>Contrôle d’identité</x:v>
      </x:c>
    </x:row>
    <x:row r="14" ht="42" customHeight="1">
      <x:c r="A14" s="16" t="n">
        <x:v>1</x:v>
      </x:c>
      <x:c r="B14" s="13" t="str">
        <x:v>Le joueur</x:v>
      </x:c>
      <x:c r="C14" s="13" t="str">
        <x:v>Joueur</x:v>
      </x:c>
      <x:c r="D14" s="16" t="n">
        <x:v>1</x:v>
      </x:c>
      <x:c r="E14" s="13" t="str">
        <x:v>Commandement incarné</x:v>
      </x:c>
      <x:c r="F14" s="13" t="str">
        <x:v>Embarquement et place confirmés dans la scène.</x:v>
      </x:c>
      <x:c r="G14" s="13" t="str">
        <x:f>IF(D14&lt;&gt;1,"Hors manifeste",IF(OR(TRIM(B14)="",B14="Place libre",COUNTIFS($B$14:$B$32,B14,$D$14:$D$32,1)&gt;1),"À corriger","Identifié"))</x:f>
        <x:v>Identifié</x:v>
      </x:c>
    </x:row>
    <x:row r="15" ht="42" customHeight="1">
      <x:c r="A15" s="16" t="n">
        <x:v>2</x:v>
      </x:c>
      <x:c r="B15" s="81" t="str">
        <x:v>Pilote de route</x:v>
      </x:c>
      <x:c r="C15" s="81" t="str">
        <x:v>PNJ</x:v>
      </x:c>
      <x:c r="D15" s="87" t="n">
        <x:v>1</x:v>
      </x:c>
      <x:c r="E15" s="81" t="str">
        <x:v>Navigation</x:v>
      </x:c>
      <x:c r="F15" s="13" t="str">
        <x:v>Embarquement et place confirmés dans la scène.</x:v>
      </x:c>
      <x:c r="G15" s="13" t="str">
        <x:f>IF(D15&lt;&gt;1,"Hors manifeste",IF(OR(TRIM(B15)="",B15="Place libre",COUNTIFS($B$14:$B$32,B15,$D$14:$D$32,1)&gt;1),"À corriger","Identifié"))</x:f>
        <x:v>Identifié</x:v>
      </x:c>
    </x:row>
    <x:row r="16" ht="42" customHeight="1">
      <x:c r="A16" s="16" t="n">
        <x:v>3</x:v>
      </x:c>
      <x:c r="B16" s="81" t="str">
        <x:v>Traqueur de branche</x:v>
      </x:c>
      <x:c r="C16" s="81" t="str">
        <x:v>PNJ</x:v>
      </x:c>
      <x:c r="D16" s="87" t="n">
        <x:v>1</x:v>
      </x:c>
      <x:c r="E16" s="81" t="str">
        <x:v>Reconnaissance</x:v>
      </x:c>
      <x:c r="F16" s="13" t="str">
        <x:v>Embarquement et place confirmés dans la scène.</x:v>
      </x:c>
      <x:c r="G16" s="13" t="str">
        <x:f>IF(D16&lt;&gt;1,"Hors manifeste",IF(OR(TRIM(B16)="",B16="Place libre",COUNTIFS($B$14:$B$32,B16,$D$14:$D$32,1)&gt;1),"À corriger","Identifié"))</x:f>
        <x:v>Identifié</x:v>
      </x:c>
    </x:row>
    <x:row r="17" ht="42" customHeight="1">
      <x:c r="A17" s="16" t="n">
        <x:v>4</x:v>
      </x:c>
      <x:c r="B17" s="81" t="str">
        <x:v>Restauratrice des prises</x:v>
      </x:c>
      <x:c r="C17" s="81" t="str">
        <x:v>PNJ</x:v>
      </x:c>
      <x:c r="D17" s="87" t="n">
        <x:v>1</x:v>
      </x:c>
      <x:c r="E17" s="81" t="str">
        <x:v>Atelier de trophées</x:v>
      </x:c>
      <x:c r="F17" s="13" t="str">
        <x:v>Embarquement et place confirmés dans la scène.</x:v>
      </x:c>
      <x:c r="G17" s="13" t="str">
        <x:f>IF(D17&lt;&gt;1,"Hors manifeste",IF(OR(TRIM(B17)="",B17="Place libre",COUNTIFS($B$14:$B$32,B17,$D$14:$D$32,1)&gt;1),"À corriger","Identifié"))</x:f>
        <x:v>Identifié</x:v>
      </x:c>
    </x:row>
    <x:row r="18" ht="42" customHeight="1">
      <x:c r="A18" s="16" t="n">
        <x:v>5</x:v>
      </x:c>
      <x:c r="B18" s="81" t="str">
        <x:v>Soigneur du bord</x:v>
      </x:c>
      <x:c r="C18" s="81" t="str">
        <x:v>PNJ</x:v>
      </x:c>
      <x:c r="D18" s="87" t="n">
        <x:v>1</x:v>
      </x:c>
      <x:c r="E18" s="81" t="str">
        <x:v>Soins du retour</x:v>
      </x:c>
      <x:c r="F18" s="13" t="str">
        <x:v>Embarquement et place confirmés dans la scène.</x:v>
      </x:c>
      <x:c r="G18" s="13" t="str">
        <x:f>IF(D18&lt;&gt;1,"Hors manifeste",IF(OR(TRIM(B18)="",B18="Place libre",COUNTIFS($B$14:$B$32,B18,$D$14:$D$32,1)&gt;1),"À corriger","Identifié"))</x:f>
        <x:v>Identifié</x:v>
      </x:c>
    </x:row>
    <x:row r="19" ht="42" customHeight="1">
      <x:c r="A19" s="16" t="n">
        <x:v>6</x:v>
      </x:c>
      <x:c r="B19" s="81" t="str">
        <x:v>Éclaireur du sas</x:v>
      </x:c>
      <x:c r="C19" s="81" t="str">
        <x:v>PNJ</x:v>
      </x:c>
      <x:c r="D19" s="87" t="n">
        <x:v>1</x:v>
      </x:c>
      <x:c r="E19" s="81" t="str">
        <x:v>Piste et embarquement</x:v>
      </x:c>
      <x:c r="F19" s="13" t="str">
        <x:v>Embarquement et place confirmés dans la scène.</x:v>
      </x:c>
      <x:c r="G19" s="13" t="str">
        <x:f>IF(D19&lt;&gt;1,"Hors manifeste",IF(OR(TRIM(B19)="",B19="Place libre",COUNTIFS($B$14:$B$32,B19,$D$14:$D$32,1)&gt;1),"À corriger","Identifié"))</x:f>
        <x:v>Identifié</x:v>
      </x:c>
    </x:row>
    <x:row r="20" ht="42" customHeight="1">
      <x:c r="A20" s="16" t="n">
        <x:v>7</x:v>
      </x:c>
      <x:c r="B20" s="81" t="str">
        <x:v>Invité de la communauté</x:v>
      </x:c>
      <x:c r="C20" s="81" t="str">
        <x:v>PNJ</x:v>
      </x:c>
      <x:c r="D20" s="87" t="n">
        <x:v>1</x:v>
      </x:c>
      <x:c r="E20" s="81" t="str">
        <x:v>Visite acceptée</x:v>
      </x:c>
      <x:c r="F20" s="13" t="str">
        <x:v>Embarquement et place confirmés dans la scène.</x:v>
      </x:c>
      <x:c r="G20" s="13" t="str">
        <x:f>IF(D20&lt;&gt;1,"Hors manifeste",IF(OR(TRIM(B20)="",B20="Place libre",COUNTIFS($B$14:$B$32,B20,$D$14:$D$32,1)&gt;1),"À corriger","Identifié"))</x:f>
        <x:v>Identifié</x:v>
      </x:c>
    </x:row>
    <x:row r="21" ht="42" customHeight="1">
      <x:c r="A21" s="16" t="n">
        <x:v>8</x:v>
      </x:c>
      <x:c r="B21" s="81" t="str">
        <x:v>Place libre</x:v>
      </x:c>
      <x:c r="C21" s="81" t="str">
        <x:v>PNJ</x:v>
      </x:c>
      <x:c r="D21" s="87" t="n">
        <x:v>0</x:v>
      </x:c>
      <x:c r="E21" s="81" t="str">
        <x:v>Non affectée</x:v>
      </x:c>
      <x:c r="F21" s="13" t="str">
        <x:v>Aucune personne créée automatiquement.</x:v>
      </x:c>
      <x:c r="G21" s="13" t="str">
        <x:f>IF(D21&lt;&gt;1,"Hors manifeste",IF(OR(TRIM(B21)="",B21="Place libre",COUNTIFS($B$14:$B$32,B21,$D$14:$D$32,1)&gt;1),"À corriger","Identifié"))</x:f>
        <x:v>Hors manifeste</x:v>
      </x:c>
    </x:row>
    <x:row r="22" ht="42" customHeight="1">
      <x:c r="A22" s="16" t="n">
        <x:v>9</x:v>
      </x:c>
      <x:c r="B22" s="81" t="str">
        <x:v>Place libre</x:v>
      </x:c>
      <x:c r="C22" s="81" t="str">
        <x:v>PNJ</x:v>
      </x:c>
      <x:c r="D22" s="87" t="n">
        <x:v>0</x:v>
      </x:c>
      <x:c r="E22" s="81" t="str">
        <x:v>Non affectée</x:v>
      </x:c>
      <x:c r="F22" s="13" t="str">
        <x:v>Aucune personne créée automatiquement.</x:v>
      </x:c>
      <x:c r="G22" s="13" t="str">
        <x:f>IF(D22&lt;&gt;1,"Hors manifeste",IF(OR(TRIM(B22)="",B22="Place libre",COUNTIFS($B$14:$B$32,B22,$D$14:$D$32,1)&gt;1),"À corriger","Identifié"))</x:f>
        <x:v>Hors manifeste</x:v>
      </x:c>
    </x:row>
    <x:row r="23" ht="42" customHeight="1">
      <x:c r="A23" s="16" t="n">
        <x:v>10</x:v>
      </x:c>
      <x:c r="B23" s="81" t="str">
        <x:v>Place libre</x:v>
      </x:c>
      <x:c r="C23" s="81" t="str">
        <x:v>PNJ</x:v>
      </x:c>
      <x:c r="D23" s="87" t="n">
        <x:v>0</x:v>
      </x:c>
      <x:c r="E23" s="81" t="str">
        <x:v>Non affectée</x:v>
      </x:c>
      <x:c r="F23" s="13" t="str">
        <x:v>Aucune personne créée automatiquement.</x:v>
      </x:c>
      <x:c r="G23" s="13" t="str">
        <x:f>IF(D23&lt;&gt;1,"Hors manifeste",IF(OR(TRIM(B23)="",B23="Place libre",COUNTIFS($B$14:$B$32,B23,$D$14:$D$32,1)&gt;1),"À corriger","Identifié"))</x:f>
        <x:v>Hors manifeste</x:v>
      </x:c>
    </x:row>
    <x:row r="24" ht="42" customHeight="1">
      <x:c r="A24" s="16" t="n">
        <x:v>11</x:v>
      </x:c>
      <x:c r="B24" s="81" t="str">
        <x:v>Place libre</x:v>
      </x:c>
      <x:c r="C24" s="81" t="str">
        <x:v>PNJ</x:v>
      </x:c>
      <x:c r="D24" s="87" t="n">
        <x:v>0</x:v>
      </x:c>
      <x:c r="E24" s="81" t="str">
        <x:v>Non affectée</x:v>
      </x:c>
      <x:c r="F24" s="13" t="str">
        <x:v>Aucune personne créée automatiquement.</x:v>
      </x:c>
      <x:c r="G24" s="13" t="str">
        <x:f>IF(D24&lt;&gt;1,"Hors manifeste",IF(OR(TRIM(B24)="",B24="Place libre",COUNTIFS($B$14:$B$32,B24,$D$14:$D$32,1)&gt;1),"À corriger","Identifié"))</x:f>
        <x:v>Hors manifeste</x:v>
      </x:c>
    </x:row>
    <x:row r="25" ht="42" customHeight="1">
      <x:c r="A25" s="16" t="n">
        <x:v>12</x:v>
      </x:c>
      <x:c r="B25" s="81" t="str">
        <x:v>Place libre</x:v>
      </x:c>
      <x:c r="C25" s="81" t="str">
        <x:v>PNJ</x:v>
      </x:c>
      <x:c r="D25" s="87" t="n">
        <x:v>0</x:v>
      </x:c>
      <x:c r="E25" s="81" t="str">
        <x:v>Non affectée</x:v>
      </x:c>
      <x:c r="F25" s="13" t="str">
        <x:v>Aucune personne créée automatiquement.</x:v>
      </x:c>
      <x:c r="G25" s="13" t="str">
        <x:f>IF(D25&lt;&gt;1,"Hors manifeste",IF(OR(TRIM(B25)="",B25="Place libre",COUNTIFS($B$14:$B$32,B25,$D$14:$D$32,1)&gt;1),"À corriger","Identifié"))</x:f>
        <x:v>Hors manifeste</x:v>
      </x:c>
    </x:row>
    <x:row r="26" ht="42" customHeight="1">
      <x:c r="A26" s="16" t="n">
        <x:v>13</x:v>
      </x:c>
      <x:c r="B26" s="81" t="str">
        <x:v>Place libre</x:v>
      </x:c>
      <x:c r="C26" s="81" t="str">
        <x:v>PNJ</x:v>
      </x:c>
      <x:c r="D26" s="87" t="n">
        <x:v>0</x:v>
      </x:c>
      <x:c r="E26" s="81" t="str">
        <x:v>Non affectée</x:v>
      </x:c>
      <x:c r="F26" s="13" t="str">
        <x:v>Aucune personne créée automatiquement.</x:v>
      </x:c>
      <x:c r="G26" s="13" t="str">
        <x:f>IF(D26&lt;&gt;1,"Hors manifeste",IF(OR(TRIM(B26)="",B26="Place libre",COUNTIFS($B$14:$B$32,B26,$D$14:$D$32,1)&gt;1),"À corriger","Identifié"))</x:f>
        <x:v>Hors manifeste</x:v>
      </x:c>
    </x:row>
    <x:row r="27" ht="42" customHeight="1">
      <x:c r="A27" s="16" t="n">
        <x:v>14</x:v>
      </x:c>
      <x:c r="B27" s="81" t="str">
        <x:v>Place libre</x:v>
      </x:c>
      <x:c r="C27" s="81" t="str">
        <x:v>PNJ</x:v>
      </x:c>
      <x:c r="D27" s="87" t="n">
        <x:v>0</x:v>
      </x:c>
      <x:c r="E27" s="81" t="str">
        <x:v>Non affectée</x:v>
      </x:c>
      <x:c r="F27" s="13" t="str">
        <x:v>Aucune personne créée automatiquement.</x:v>
      </x:c>
      <x:c r="G27" s="13" t="str">
        <x:f>IF(D27&lt;&gt;1,"Hors manifeste",IF(OR(TRIM(B27)="",B27="Place libre",COUNTIFS($B$14:$B$32,B27,$D$14:$D$32,1)&gt;1),"À corriger","Identifié"))</x:f>
        <x:v>Hors manifeste</x:v>
      </x:c>
    </x:row>
    <x:row r="28" ht="42" customHeight="1">
      <x:c r="A28" s="16" t="n">
        <x:v>15</x:v>
      </x:c>
      <x:c r="B28" s="81" t="str">
        <x:v>Place libre</x:v>
      </x:c>
      <x:c r="C28" s="81" t="str">
        <x:v>PNJ</x:v>
      </x:c>
      <x:c r="D28" s="87" t="n">
        <x:v>0</x:v>
      </x:c>
      <x:c r="E28" s="81" t="str">
        <x:v>Non affectée</x:v>
      </x:c>
      <x:c r="F28" s="13" t="str">
        <x:v>Aucune personne créée automatiquement.</x:v>
      </x:c>
      <x:c r="G28" s="13" t="str">
        <x:f>IF(D28&lt;&gt;1,"Hors manifeste",IF(OR(TRIM(B28)="",B28="Place libre",COUNTIFS($B$14:$B$32,B28,$D$14:$D$32,1)&gt;1),"À corriger","Identifié"))</x:f>
        <x:v>Hors manifeste</x:v>
      </x:c>
    </x:row>
    <x:row r="29" ht="42" customHeight="1">
      <x:c r="A29" s="16" t="n">
        <x:v>16</x:v>
      </x:c>
      <x:c r="B29" s="81" t="str">
        <x:v>Place libre</x:v>
      </x:c>
      <x:c r="C29" s="81" t="str">
        <x:v>PNJ</x:v>
      </x:c>
      <x:c r="D29" s="87" t="n">
        <x:v>0</x:v>
      </x:c>
      <x:c r="E29" s="81" t="str">
        <x:v>Non affectée</x:v>
      </x:c>
      <x:c r="F29" s="13" t="str">
        <x:v>Aucune personne créée automatiquement.</x:v>
      </x:c>
      <x:c r="G29" s="13" t="str">
        <x:f>IF(D29&lt;&gt;1,"Hors manifeste",IF(OR(TRIM(B29)="",B29="Place libre",COUNTIFS($B$14:$B$32,B29,$D$14:$D$32,1)&gt;1),"À corriger","Identifié"))</x:f>
        <x:v>Hors manifeste</x:v>
      </x:c>
    </x:row>
    <x:row r="30" ht="42" customHeight="1">
      <x:c r="A30" s="16" t="n">
        <x:v>17</x:v>
      </x:c>
      <x:c r="B30" s="81" t="str">
        <x:v>Place libre</x:v>
      </x:c>
      <x:c r="C30" s="81" t="str">
        <x:v>PNJ</x:v>
      </x:c>
      <x:c r="D30" s="87" t="n">
        <x:v>0</x:v>
      </x:c>
      <x:c r="E30" s="81" t="str">
        <x:v>Non affectée</x:v>
      </x:c>
      <x:c r="F30" s="13" t="str">
        <x:v>Aucune personne créée automatiquement.</x:v>
      </x:c>
      <x:c r="G30" s="13" t="str">
        <x:f>IF(D30&lt;&gt;1,"Hors manifeste",IF(OR(TRIM(B30)="",B30="Place libre",COUNTIFS($B$14:$B$32,B30,$D$14:$D$32,1)&gt;1),"À corriger","Identifié"))</x:f>
        <x:v>Hors manifeste</x:v>
      </x:c>
    </x:row>
    <x:row r="31" ht="42" customHeight="1">
      <x:c r="A31" s="16" t="n">
        <x:v>18</x:v>
      </x:c>
      <x:c r="B31" s="81" t="str">
        <x:v>Place libre</x:v>
      </x:c>
      <x:c r="C31" s="81" t="str">
        <x:v>PNJ</x:v>
      </x:c>
      <x:c r="D31" s="87" t="n">
        <x:v>0</x:v>
      </x:c>
      <x:c r="E31" s="81" t="str">
        <x:v>Non affectée</x:v>
      </x:c>
      <x:c r="F31" s="13" t="str">
        <x:v>Aucune personne créée automatiquement.</x:v>
      </x:c>
      <x:c r="G31" s="13" t="str">
        <x:f>IF(D31&lt;&gt;1,"Hors manifeste",IF(OR(TRIM(B31)="",B31="Place libre",COUNTIFS($B$14:$B$32,B31,$D$14:$D$32,1)&gt;1),"À corriger","Identifié"))</x:f>
        <x:v>Hors manifeste</x:v>
      </x:c>
    </x:row>
    <x:row r="32" ht="42" customHeight="1">
      <x:c r="A32" s="16" t="n">
        <x:v>19</x:v>
      </x:c>
      <x:c r="B32" s="81" t="str">
        <x:v>Place libre</x:v>
      </x:c>
      <x:c r="C32" s="81" t="str">
        <x:v>PNJ</x:v>
      </x:c>
      <x:c r="D32" s="87" t="n">
        <x:v>0</x:v>
      </x:c>
      <x:c r="E32" s="81" t="str">
        <x:v>Non affectée</x:v>
      </x:c>
      <x:c r="F32" s="13" t="str">
        <x:v>Aucune personne créée automatiquement.</x:v>
      </x:c>
      <x:c r="G32" s="13" t="str">
        <x:f>IF(D32&lt;&gt;1,"Hors manifeste",IF(OR(TRIM(B32)="",B32="Place libre",COUNTIFS($B$14:$B$32,B32,$D$14:$D$32,1)&gt;1),"À corriger","Identifié"))</x:f>
        <x:v>Hors manifeste</x:v>
      </x:c>
    </x:row>
    <x:row r="33">
      <x:c r="A33" s="2"/>
      <x:c r="B33" s="2"/>
      <x:c r="C33" s="2"/>
      <x:c r="D33" s="2"/>
      <x:c r="E33" s="2"/>
      <x:c r="F33" s="2"/>
    </x:row>
    <x:row r="34" ht="34" customHeight="1">
      <x:c r="A34" s="2" t="str">
        <x:v>Règle</x:v>
      </x:c>
      <x:c r="B34" s="88" t="str">
        <x:v>7 / 13 / 19 personnes au total. Les partenaires MP et les visiteurs occupent les mêmes places. Déconnexion et absence n’autorisent ni pillage hors ligne ni copie d’objets.</x:v>
      </x:c>
      <x:c r="C34" s="88"/>
      <x:c r="D34" s="88"/>
      <x:c r="E34" s="88"/>
      <x:c r="F34" s="88"/>
    </x:row>
    <x:row r="35">
      <x:c r="A35" s="2"/>
      <x:c r="B35" s="88"/>
      <x:c r="C35" s="88"/>
      <x:c r="D35" s="88"/>
      <x:c r="E35" s="88"/>
      <x:c r="F35" s="88"/>
    </x:row>
  </x:sheetData>
  <x:conditionalFormatting sqref="E9:E10">
    <x:cfRule type="containsText" dxfId="5" priority="1" operator="containsText" text="dépassée"/>
    <x:cfRule type="containsText" dxfId="6" priority="2" operator="containsText" text="invalide"/>
    <x:cfRule type="containsText" dxfId="7" priority="3" operator="containsText" text="manquants"/>
    <x:cfRule type="containsText" dxfId="9" priority="5" operator="containsText" text="corriger"/>
  </x:conditionalFormatting>
  <x:conditionalFormatting sqref="G14:G32">
    <x:cfRule type="containsText" dxfId="8" priority="4" operator="containsText" text="À corriger"/>
  </x:conditionalFormatting>
  <x:dataValidations count="4">
    <x:dataValidation type="whole" operator="between" sqref="B5">
      <x:formula1>1</x:formula1>
      <x:formula2>3</x:formula2>
    </x:dataValidation>
    <x:dataValidation type="whole" operator="between" sqref="B6:B7">
      <x:formula1>0</x:formula1>
      <x:formula2>1</x:formula2>
    </x:dataValidation>
    <x:dataValidation type="list" sqref="C15:C32">
      <x:formula1>"Joueur,PNJ"</x:formula1>
    </x:dataValidation>
    <x:dataValidation type="whole" operator="between" sqref="D15:D32">
      <x:formula1>0</x:formula1>
      <x:formula2>1</x:formula2>
    </x:dataValidation>
  </x:dataValidations>
  <x:pageMargins left="0.7" right="0.7" top="0.75" bottom="0.75" header="0.3" footer="0.3"/>
</x:worksheet>
</file>

<file path=xl/worksheets/sheet13.xml><?xml version="1.0" encoding="utf-8"?>
<x:worksheet xmlns:x="http://schemas.openxmlformats.org/spreadsheetml/2006/main">
  <x:sheetPr>
    <x:tabColor rgb="FFAB8150"/>
  </x:sheetPr>
  <x:sheetViews>
    <x:sheetView showGridLines="0" workbookViewId="0"/>
  </x:sheetViews>
  <x:sheetFormatPr defaultRowHeight="15"/>
  <x:cols>
    <x:col min="1" max="1" width="33" hidden="0" customWidth="1"/>
    <x:col min="2" max="2" width="65" hidden="0" customWidth="1"/>
    <x:col min="3" max="3" width="4" hidden="0" customWidth="1"/>
    <x:col min="4" max="4" width="36" hidden="0" customWidth="1"/>
    <x:col min="5" max="5" width="34" hidden="0" customWidth="1"/>
    <x:col min="6" max="6" width="12" hidden="0" customWidth="1"/>
  </x:cols>
  <x:sheetData>
    <x:row r="1">
      <x:c r="A1" s="2"/>
      <x:c r="B1" s="2"/>
      <x:c r="C1" s="2"/>
      <x:c r="D1" s="2"/>
      <x:c r="E1" s="2"/>
      <x:c r="F1" s="2"/>
    </x:row>
    <x:row r="2" ht="31" customHeight="1">
      <x:c r="A2" s="3" t="str">
        <x:v>Simuler une équipe de guerre</x:v>
      </x:c>
      <x:c r="B2" s="3"/>
      <x:c r="C2" s="3"/>
      <x:c r="D2" s="3"/>
      <x:c r="E2" s="3"/>
      <x:c r="F2" s="3"/>
    </x:row>
    <x:row r="3">
      <x:c r="A3" s="4"/>
      <x:c r="B3" s="4"/>
      <x:c r="C3" s="4"/>
      <x:c r="D3" s="4"/>
      <x:c r="E3" s="4"/>
      <x:c r="F3" s="4"/>
    </x:row>
    <x:row r="4">
      <x:c r="A4" s="2"/>
      <x:c r="B4" s="2"/>
      <x:c r="C4" s="2"/>
      <x:c r="D4" s="2"/>
      <x:c r="E4" s="2"/>
      <x:c r="F4" s="2"/>
    </x:row>
    <x:row r="5" ht="33" customHeight="1">
      <x:c r="A5" s="13" t="str">
        <x:v>Type d’équipe</x:v>
      </x:c>
      <x:c r="B5" s="81" t="str">
        <x:v>W3-U01</x:v>
      </x:c>
      <x:c r="C5" s="13"/>
      <x:c r="D5" s="13" t="str">
        <x:v>Membres au complet</x:v>
      </x:c>
      <x:c r="E5" s="15" t="n">
        <x:f>IFERROR(INDEX('Unités de guerre'!$D$6:$D$35,MATCH($B$5,'Unités de guerre'!$A$6:$A$35,0)),0)</x:f>
        <x:v>2</x:v>
      </x:c>
      <x:c r="F5" s="2"/>
    </x:row>
    <x:row r="6" ht="33" customHeight="1">
      <x:c r="A6" s="13" t="str">
        <x:v>XP actuelle (0–100)</x:v>
      </x:c>
      <x:c r="B6" s="82" t="n">
        <x:v>40</x:v>
      </x:c>
      <x:c r="C6" s="13"/>
      <x:c r="D6" s="13" t="str">
        <x:v>Attaque de base</x:v>
      </x:c>
      <x:c r="E6" s="15" t="n">
        <x:f>IFERROR(INDEX('Unités de guerre'!$I$6:$I$35,MATCH($B$5,'Unités de guerre'!$A$6:$A$35,0)),0)</x:f>
        <x:v>12</x:v>
      </x:c>
      <x:c r="F6" s="2"/>
    </x:row>
    <x:row r="7" ht="33" customHeight="1">
      <x:c r="A7" s="13" t="str">
        <x:v>Fatigue (0–100)</x:v>
      </x:c>
      <x:c r="B7" s="82" t="n">
        <x:v>20</x:v>
      </x:c>
      <x:c r="C7" s="13"/>
      <x:c r="D7" s="13" t="str">
        <x:v>Défense de base</x:v>
      </x:c>
      <x:c r="E7" s="15" t="n">
        <x:f>IFERROR(INDEX('Unités de guerre'!$J$6:$J$35,MATCH($B$5,'Unités de guerre'!$A$6:$A$35,0)),0)</x:f>
        <x:v>8</x:v>
      </x:c>
      <x:c r="F7" s="2"/>
    </x:row>
    <x:row r="8" ht="33" customHeight="1">
      <x:c r="A8" s="13" t="str">
        <x:v>Membres déployables</x:v>
      </x:c>
      <x:c r="B8" s="82" t="n">
        <x:v>2</x:v>
      </x:c>
      <x:c r="C8" s="13"/>
      <x:c r="D8" s="13" t="str">
        <x:v>Multiplicateur XP</x:v>
      </x:c>
      <x:c r="E8" s="54" t="n">
        <x:f>IF(B6&gt;=INDEX('Paramètres de guerre'!$D$6:$D$36,MATCH("xp_tier_3",'Paramètres de guerre'!$C$6:$C$36,0)),INDEX('Paramètres de guerre'!$D$6:$D$36,MATCH("xp_mult_3",'Paramètres de guerre'!$C$6:$C$36,0)),IF(B6&gt;=INDEX('Paramètres de guerre'!$D$6:$D$36,MATCH("xp_tier_2",'Paramètres de guerre'!$C$6:$C$36,0)),INDEX('Paramètres de guerre'!$D$6:$D$36,MATCH("xp_mult_2",'Paramètres de guerre'!$C$6:$C$36,0)),INDEX('Paramètres de guerre'!$D$6:$D$36,MATCH("xp_mult_1",'Paramètres de guerre'!$C$6:$C$36,0))))</x:f>
        <x:v>1.15</x:v>
      </x:c>
      <x:c r="F8" s="2"/>
    </x:row>
    <x:row r="9" ht="33" customHeight="1">
      <x:c r="A9" s="13" t="str">
        <x:v>RAV disponibles ce tour</x:v>
      </x:c>
      <x:c r="B9" s="82" t="n">
        <x:v>6</x:v>
      </x:c>
      <x:c r="C9" s="13"/>
      <x:c r="D9" s="13" t="str">
        <x:v>Facteur de fatigue</x:v>
      </x:c>
      <x:c r="E9" s="54" t="n">
        <x:f>MAX(INDEX('Paramètres de guerre'!$D$6:$D$36,MATCH("fatigue_floor",'Paramètres de guerre'!$C$6:$C$36,0)),1-B7/INDEX('Paramètres de guerre'!$D$6:$D$36,MATCH("fatigue_divisor",'Paramètres de guerre'!$C$6:$C$36,0)))</x:f>
        <x:v>0.9</x:v>
      </x:c>
      <x:c r="F9" s="2"/>
    </x:row>
    <x:row r="10" ht="33" customHeight="1">
      <x:c r="A10" s="13" t="str">
        <x:v>Besoin RAV du front</x:v>
      </x:c>
      <x:c r="B10" s="82" t="n">
        <x:v>6</x:v>
      </x:c>
      <x:c r="C10" s="13"/>
      <x:c r="D10" s="13" t="str">
        <x:v>Facteur logistique</x:v>
      </x:c>
      <x:c r="E10" s="54" t="n">
        <x:f>IF(AND(B8&gt;0,B10&lt;E14),0,IF(B9&gt;=B10,INDEX('Paramètres de guerre'!$D$6:$D$36,MATCH("supply_factor_full",'Paramètres de guerre'!$C$6:$C$36,0)),INDEX('Paramètres de guerre'!$D$6:$D$36,MATCH("supply_factor_low",'Paramètres de guerre'!$C$6:$C$36,0))))</x:f>
        <x:v>1</x:v>
      </x:c>
      <x:c r="F10" s="2"/>
    </x:row>
    <x:row r="11" ht="33" customHeight="1">
      <x:c r="A11" s="13" t="str">
        <x:v>Bonus terrain (%)</x:v>
      </x:c>
      <x:c r="B11" s="82" t="n">
        <x:v>10</x:v>
      </x:c>
      <x:c r="C11" s="13"/>
      <x:c r="D11" s="13" t="str">
        <x:v>Part de l’effectif déployable</x:v>
      </x:c>
      <x:c r="E11" s="93" t="n">
        <x:f>IF(E5&gt;0,B8/E5,0)</x:f>
        <x:v>1</x:v>
      </x:c>
      <x:c r="F11" s="2"/>
    </x:row>
    <x:row r="12" ht="33" customHeight="1">
      <x:c r="A12" s="13" t="str">
        <x:v>XP du prochain objectif</x:v>
      </x:c>
      <x:c r="B12" s="82" t="n">
        <x:v>8</x:v>
      </x:c>
      <x:c r="C12" s="13"/>
      <x:c r="D12" s="13" t="str">
        <x:v>Attaque estimée</x:v>
      </x:c>
      <x:c r="E12" s="15" t="n">
        <x:f>IF(OR(E5=0,B8&lt;0,B8&gt;E5,AND(B8&gt;0,B10&lt;E14)),"Entrée à corriger",INT(E6*E8*E9*E10*E11))</x:f>
        <x:v>12</x:v>
      </x:c>
      <x:c r="F12" s="2"/>
    </x:row>
    <x:row r="13" ht="33" customHeight="1">
      <x:c r="A13" s="13"/>
      <x:c r="B13" s="13"/>
      <x:c r="C13" s="13"/>
      <x:c r="D13" s="13" t="str">
        <x:v>Défense estimée</x:v>
      </x:c>
      <x:c r="E13" s="15" t="n">
        <x:f>IF(OR(E5=0,B8&lt;0,B8&gt;E5,AND(B8&gt;0,B10&lt;E14)),"Entrée à corriger",INT(E7*E8*E9*E10*E11*(1+MIN(INDEX('Paramètres de guerre'!$D$6:$D$36,MATCH("terrain_bonus_cap",'Paramètres de guerre'!$C$6:$C$36,0)),B11)/100)))</x:f>
        <x:v>9</x:v>
      </x:c>
      <x:c r="F13" s="2"/>
    </x:row>
    <x:row r="14" ht="33" customHeight="1">
      <x:c r="A14" s="13"/>
      <x:c r="B14" s="13"/>
      <x:c r="C14" s="13"/>
      <x:c r="D14" s="13" t="str">
        <x:v>Entretien de l’équipe (RAV)</x:v>
      </x:c>
      <x:c r="E14" s="15" t="n">
        <x:f>IFERROR(INDEX('Unités de guerre'!$G$6:$G$35,MATCH($B$5,'Unités de guerre'!$A$6:$A$35,0)),0)</x:f>
        <x:v>1</x:v>
      </x:c>
      <x:c r="F14" s="2"/>
    </x:row>
    <x:row r="15" ht="33" customHeight="1">
      <x:c r="A15" s="13"/>
      <x:c r="B15" s="13"/>
      <x:c r="C15" s="13"/>
      <x:c r="D15" s="13" t="str">
        <x:v>Coût de commandement (PC)</x:v>
      </x:c>
      <x:c r="E15" s="15" t="n">
        <x:f>IFERROR(INDEX('Unités de guerre'!$E$6:$E$35,MATCH($B$5,'Unités de guerre'!$A$6:$A$35,0)),0)</x:f>
        <x:v>2</x:v>
      </x:c>
      <x:c r="F15" s="2"/>
    </x:row>
    <x:row r="16" ht="33" customHeight="1">
      <x:c r="A16" s="13"/>
      <x:c r="B16" s="13"/>
      <x:c r="C16" s="13"/>
      <x:c r="D16" s="13" t="str">
        <x:v>XP après le prochain objectif</x:v>
      </x:c>
      <x:c r="E16" s="15" t="n">
        <x:f>IF(AND(B8&gt;0,B8&lt;=E5,B10&gt;=E14),MIN(INDEX('Paramètres de guerre'!$D$6:$D$36,MATCH("xp_max",'Paramètres de guerre'!$C$6:$C$36,0)),B6+B12),B6)</x:f>
        <x:v>48</x:v>
      </x:c>
      <x:c r="F16" s="2"/>
    </x:row>
    <x:row r="17" ht="33" customHeight="1">
      <x:c r="A17" s="13"/>
      <x:c r="B17" s="13"/>
      <x:c r="C17" s="13"/>
      <x:c r="D17" s="13" t="str">
        <x:v>Palier après cet objectif</x:v>
      </x:c>
      <x:c r="E17" s="13" t="str">
        <x:f>IF(E16&gt;=INDEX('Paramètres de guerre'!$D$6:$D$36,MATCH("xp_tier_3",'Paramètres de guerre'!$C$6:$C$36,0)),"Palier III",IF(E16&gt;=INDEX('Paramètres de guerre'!$D$6:$D$36,MATCH("xp_tier_2",'Paramètres de guerre'!$C$6:$C$36,0)),"Palier II","Palier I"))</x:f>
        <x:v>Palier II</x:v>
      </x:c>
      <x:c r="F17" s="2"/>
    </x:row>
    <x:row r="18" ht="33" customHeight="1">
      <x:c r="A18" s="13"/>
      <x:c r="B18" s="13"/>
      <x:c r="C18" s="13"/>
      <x:c r="D18" s="13"/>
      <x:c r="E18" s="13"/>
      <x:c r="F18" s="2"/>
    </x:row>
    <x:row r="19" ht="33" customHeight="1">
      <x:c r="A19" s="13"/>
      <x:c r="B19" s="13"/>
      <x:c r="C19" s="13"/>
      <x:c r="D19" s="13"/>
      <x:c r="E19" s="13"/>
      <x:c r="F19" s="2"/>
    </x:row>
    <x:row r="20" ht="33" customHeight="1">
      <x:c r="A20" s="13"/>
      <x:c r="B20" s="13"/>
      <x:c r="C20" s="13"/>
      <x:c r="D20" s="13" t="str">
        <x:v>État du calcul</x:v>
      </x:c>
      <x:c r="E20" s="13" t="str">
        <x:f>IF(E5=0,"Identifiant inconnu",IF(OR(B8&lt;0,B8&gt;E5),"Effectif invalide",IF(B8=0,"Équipe sans membre déployable",IF(B10&lt;E14,"Besoin de front incohérent","Estimation calculée"))))</x:f>
        <x:v>Estimation calculée</x:v>
      </x:c>
      <x:c r="F20" s="2"/>
    </x:row>
    <x:row r="21">
      <x:c r="A21" s="13"/>
      <x:c r="B21" s="13"/>
      <x:c r="C21" s="13"/>
      <x:c r="D21" s="13"/>
      <x:c r="E21" s="13"/>
      <x:c r="F21" s="2"/>
    </x:row>
    <x:row r="22" ht="72" customHeight="1">
      <x:c r="A22" s="13" t="str">
        <x:v>Interprétation</x:v>
      </x:c>
      <x:c r="B22" s="13" t="str">
        <x:v>Le terrain, les ordres, l’information et le combat réellement joué décident de la bataille. Les valeurs servent à comparer des hypothèses. L’XP vient d’un objectif identifié et ne peut être réclamée à nouveau dans un autre mode.</x:v>
      </x:c>
      <x:c r="C22" s="13"/>
      <x:c r="D22" s="13"/>
      <x:c r="E22" s="13"/>
      <x:c r="F22" s="2"/>
    </x:row>
    <x:row r="23">
      <x:c r="A23" s="13"/>
      <x:c r="B23" s="13"/>
      <x:c r="C23" s="13"/>
      <x:c r="D23" s="13"/>
      <x:c r="E23" s="13"/>
      <x:c r="F23" s="2"/>
    </x:row>
    <x:row r="24" ht="88" customHeight="1">
      <x:c r="A24" s="13" t="str">
        <x:v>Ravitaillement</x:v>
      </x:c>
      <x:c r="B24" s="13" t="str">
        <x:v>Le besoin du front inclut une seule fois toutes ses équipes présentes, y compris les garnisons. Le coût E14 indique la part de cette équipe ; il ne doit pas être ajouté deux fois. Une recrue ne restitue pas automatiquement le vétéran perdu.</x:v>
      </x:c>
      <x:c r="C24" s="13"/>
      <x:c r="D24" s="13"/>
      <x:c r="E24" s="13"/>
      <x:c r="F24" s="2"/>
    </x:row>
    <x:row r="25">
      <x:c r="A25" s="13"/>
      <x:c r="B25" s="13"/>
      <x:c r="C25" s="13"/>
      <x:c r="D25" s="13"/>
      <x:c r="E25" s="13"/>
      <x:c r="F25" s="2"/>
    </x:row>
    <x:row r="26">
      <x:c r="A26" s="2"/>
      <x:c r="B26" s="2"/>
      <x:c r="C26" s="2"/>
      <x:c r="D26" s="2"/>
      <x:c r="E26" s="2"/>
      <x:c r="F26" s="2"/>
    </x:row>
  </x:sheetData>
  <x:conditionalFormatting sqref="E20:E20">
    <x:cfRule type="containsText" dxfId="10" priority="1" operator="containsText" text="invalide"/>
    <x:cfRule type="containsText" dxfId="11" priority="2" operator="containsText" text="inconnu"/>
    <x:cfRule type="containsText" dxfId="12" priority="3" operator="containsText" text="incohérent"/>
  </x:conditionalFormatting>
  <x:dataValidations count="6">
    <x:dataValidation type="list" sqref="B5">
      <x:formula1>"W3-U01,W3-U02,W3-U03,W3-U04,W3-U05,W3-U06,W3-U07,W3-U08,W3-U09,W3-U10,W3-U11,W3-U12,W3-U13,W3-U14,W3-U15,W3-U16,W3-U17,W3-U18,W3-U19,W3-U20,W3-U21,W3-U22,W3-U23,W3-U24,W3-U25,W3-U26,W3-U27,W3-U28,W3-U29,W3-U30"</x:formula1>
    </x:dataValidation>
    <x:dataValidation type="whole" operator="between" sqref="B6:B7">
      <x:formula1>0</x:formula1>
      <x:formula2>100</x:formula2>
    </x:dataValidation>
    <x:dataValidation type="whole" operator="between" sqref="B8">
      <x:formula1>0</x:formula1>
      <x:formula2>3</x:formula2>
    </x:dataValidation>
    <x:dataValidation type="whole" operator="between" sqref="B9:B10">
      <x:formula1>0</x:formula1>
      <x:formula2>120</x:formula2>
    </x:dataValidation>
    <x:dataValidation type="whole" operator="between" sqref="B11">
      <x:formula1>0</x:formula1>
      <x:formula2>30</x:formula2>
    </x:dataValidation>
    <x:dataValidation type="whole" operator="between" sqref="B12">
      <x:formula1>0</x:formula1>
      <x:formula2>12</x:formula2>
    </x:dataValidation>
  </x:dataValidations>
  <x:pageMargins left="0.7" right="0.7" top="0.75" bottom="0.75" header="0.3" footer="0.3"/>
</x:worksheet>
</file>

<file path=xl/worksheets/sheet14.xml><?xml version="1.0" encoding="utf-8"?>
<x:worksheet xmlns:x="http://schemas.openxmlformats.org/spreadsheetml/2006/main">
  <x:sheetPr>
    <x:tabColor rgb="FF824F4C"/>
  </x:sheetPr>
  <x:sheetViews>
    <x:sheetView showGridLines="0" workbookViewId="0">
      <x:pane xSplit="2" ySplit="8" topLeftCell="C9" activePane="bottomRight" state="frozen"/>
    </x:sheetView>
  </x:sheetViews>
  <x:sheetFormatPr defaultRowHeight="15"/>
  <x:cols>
    <x:col min="1" max="1" width="9" hidden="0" customWidth="1"/>
    <x:col min="2" max="2" width="62" hidden="0" customWidth="1"/>
    <x:col min="3" max="3" width="19" hidden="0" customWidth="1"/>
    <x:col min="4" max="4" width="15" hidden="0" customWidth="1"/>
    <x:col min="5" max="5" width="17" hidden="0" customWidth="1"/>
    <x:col min="6" max="6" width="16" hidden="0" customWidth="1"/>
    <x:col min="7" max="7" width="23" hidden="0" customWidth="1"/>
    <x:col min="8" max="8" width="22" hidden="0" customWidth="1"/>
    <x:col min="9" max="9" width="16" hidden="0" customWidth="1"/>
    <x:col min="10" max="10" width="23" hidden="0" customWidth="1"/>
    <x:col min="11" max="11" width="23" hidden="0" customWidth="1"/>
    <x:col min="12" max="12" width="16" hidden="0" customWidth="1"/>
    <x:col min="13" max="13" width="56" hidden="0" customWidth="1"/>
  </x:cols>
  <x:sheetData>
    <x:row r="1">
      <x:c r="A1" s="2"/>
      <x:c r="B1" s="2"/>
      <x:c r="C1" s="2"/>
      <x:c r="D1" s="2"/>
      <x:c r="E1" s="2"/>
      <x:c r="F1" s="2"/>
      <x:c r="G1" s="2"/>
      <x:c r="H1" s="2"/>
    </x:row>
    <x:row r="2" ht="31" customHeight="1">
      <x:c r="A2" s="3" t="str">
        <x:v>Campagne de Korthas — douze tours</x:v>
      </x:c>
      <x:c r="B2" s="3"/>
      <x:c r="C2" s="3"/>
      <x:c r="D2" s="3"/>
      <x:c r="E2" s="3"/>
      <x:c r="F2" s="3"/>
      <x:c r="G2" s="3"/>
      <x:c r="H2" s="3"/>
    </x:row>
    <x:row r="3">
      <x:c r="A3" s="4"/>
      <x:c r="B3" s="4"/>
      <x:c r="C3" s="4"/>
      <x:c r="D3" s="4"/>
      <x:c r="E3" s="4"/>
      <x:c r="F3" s="4"/>
      <x:c r="G3" s="4"/>
      <x:c r="H3" s="4"/>
    </x:row>
    <x:row r="4">
      <x:c r="A4" s="2"/>
      <x:c r="B4" s="2"/>
      <x:c r="C4" s="2"/>
      <x:c r="D4" s="2"/>
      <x:c r="E4" s="2"/>
      <x:c r="F4" s="2"/>
      <x:c r="G4" s="2"/>
      <x:c r="H4" s="2"/>
    </x:row>
    <x:row r="5">
      <x:c r="A5" s="2" t="str">
        <x:v>RAV début</x:v>
      </x:c>
      <x:c r="B5" s="76" t="n">
        <x:v>80</x:v>
      </x:c>
      <x:c r="C5" s="2"/>
      <x:c r="D5" s="2" t="str">
        <x:v>Capacité du front</x:v>
      </x:c>
      <x:c r="E5" s="2" t="n">
        <x:f>INDEX('Paramètres de guerre'!$D$6:$D$36,MATCH("rav_cap",'Paramètres de guerre'!$C$6:$C$36,0))</x:f>
        <x:v>120</x:v>
      </x:c>
      <x:c r="F5" s="2"/>
      <x:c r="G5" s="2" t="str">
        <x:v>Stock final (RAV)</x:v>
      </x:c>
      <x:c r="H5" s="2" t="n">
        <x:f>I20</x:f>
        <x:v>68</x:v>
      </x:c>
      <x:c r="I5" s="2"/>
      <x:c r="J5" s="2" t="str">
        <x:v>Zones encore tenues</x:v>
      </x:c>
      <x:c r="K5" s="2" t="n">
        <x:f>C20</x:f>
        <x:v>2</x:v>
      </x:c>
      <x:c r="L5" s="2"/>
      <x:c r="M5" s="2"/>
    </x:row>
    <x:row r="6">
      <x:c r="A6" s="2"/>
      <x:c r="B6" s="2"/>
      <x:c r="C6" s="2"/>
      <x:c r="D6" s="2"/>
      <x:c r="E6" s="2"/>
      <x:c r="F6" s="2"/>
      <x:c r="G6" s="2"/>
      <x:c r="H6" s="2"/>
      <x:c r="I6" s="2"/>
      <x:c r="J6" s="2"/>
      <x:c r="K6" s="2"/>
      <x:c r="L6" s="2"/>
      <x:c r="M6" s="2"/>
    </x:row>
    <x:row r="7">
      <x:c r="A7" s="2"/>
      <x:c r="B7" s="2"/>
      <x:c r="C7" s="2"/>
      <x:c r="D7" s="2"/>
      <x:c r="E7" s="2"/>
      <x:c r="F7" s="2"/>
      <x:c r="G7" s="2"/>
      <x:c r="H7" s="2"/>
      <x:c r="I7" s="2"/>
      <x:c r="J7" s="2"/>
      <x:c r="K7" s="2"/>
      <x:c r="L7" s="2"/>
      <x:c r="M7" s="2"/>
    </x:row>
    <x:row r="8" ht="48" customHeight="1">
      <x:c r="A8" s="51" t="str">
        <x:v>Tour</x:v>
      </x:c>
      <x:c r="B8" s="52" t="str">
        <x:v>Action jouée / hypothèse</x:v>
      </x:c>
      <x:c r="C8" s="52" t="str">
        <x:v>Zones tenues après</x:v>
      </x:c>
      <x:c r="D8" s="52" t="str">
        <x:v>RAV début</x:v>
      </x:c>
      <x:c r="E8" s="52" t="str">
        <x:v>Revenu relié</x:v>
      </x:c>
      <x:c r="F8" s="52" t="str">
        <x:v>Livraison</x:v>
      </x:c>
      <x:c r="G8" s="52" t="str">
        <x:v>Entretien des équipes</x:v>
      </x:c>
      <x:c r="H8" s="52" t="str">
        <x:v>Coût opération</x:v>
      </x:c>
      <x:c r="I8" s="52" t="str">
        <x:v>RAV fin</x:v>
      </x:c>
      <x:c r="J8" s="52" t="str">
        <x:v>Besoin non couvert</x:v>
      </x:c>
      <x:c r="K8" s="52" t="str">
        <x:v>Excédent hors capacité</x:v>
      </x:c>
      <x:c r="L8" s="52" t="str">
        <x:v>PC engagés</x:v>
      </x:c>
      <x:c r="M8" s="53" t="str">
        <x:v>Conséquence persistante</x:v>
      </x:c>
    </x:row>
    <x:row r="9" ht="96" customHeight="1">
      <x:c r="A9" s="15" t="n">
        <x:v>1</x:v>
      </x:c>
      <x:c r="B9" s="13" t="str">
        <x:v>Observer K02 depuis K01 ; équipeU01 en déplacement, U07 etU19 gardent le débarcadère.</x:v>
      </x:c>
      <x:c r="C9" s="82" t="n">
        <x:v>1</x:v>
      </x:c>
      <x:c r="D9" s="15" t="n">
        <x:f>$B$5</x:f>
        <x:v>80</x:v>
      </x:c>
      <x:c r="E9" s="82" t="n">
        <x:v>6</x:v>
      </x:c>
      <x:c r="F9" s="82" t="n">
        <x:v>0</x:v>
      </x:c>
      <x:c r="G9" s="82" t="n">
        <x:v>5</x:v>
      </x:c>
      <x:c r="H9" s="82" t="n">
        <x:v>2</x:v>
      </x:c>
      <x:c r="I9" s="15" t="n">
        <x:f>MIN($E$5,MAX(0,D9+E9+F9-G9-H9))</x:f>
        <x:v>79</x:v>
      </x:c>
      <x:c r="J9" s="15" t="n">
        <x:f>MAX(0,G9+H9-D9-E9-F9)</x:f>
        <x:v>0</x:v>
      </x:c>
      <x:c r="K9" s="15" t="n">
        <x:f>MAX(0,D9+E9+F9-G9-H9-$E$5)</x:f>
        <x:v>0</x:v>
      </x:c>
      <x:c r="L9" s="82" t="n">
        <x:v>8</x:v>
      </x:c>
      <x:c r="M9" s="13" t="str">
        <x:v>K01 connu ; K02 observé.</x:v>
      </x:c>
    </x:row>
    <x:row r="10" ht="96" customHeight="1">
      <x:c r="A10" s="15" t="n">
        <x:v>2</x:v>
      </x:c>
      <x:c r="B10" s="13" t="str">
        <x:v>U07 etU01 gagnent le combat de K02 ; U07 reste sur place, U01 revient vers K01.</x:v>
      </x:c>
      <x:c r="C10" s="82" t="n">
        <x:v>2</x:v>
      </x:c>
      <x:c r="D10" s="15" t="n">
        <x:f>I9</x:f>
        <x:v>79</x:v>
      </x:c>
      <x:c r="E10" s="82" t="n">
        <x:v>6</x:v>
      </x:c>
      <x:c r="F10" s="82" t="n">
        <x:v>0</x:v>
      </x:c>
      <x:c r="G10" s="82" t="n">
        <x:v>5</x:v>
      </x:c>
      <x:c r="H10" s="82" t="n">
        <x:v>8</x:v>
      </x:c>
      <x:c r="I10" s="15" t="n">
        <x:f>MIN($E$5,MAX(0,D10+E10+F10-G10-H10))</x:f>
        <x:v>72</x:v>
      </x:c>
      <x:c r="J10" s="15" t="n">
        <x:f>MAX(0,G10+H10-D10-E10-F10)</x:f>
        <x:v>0</x:v>
      </x:c>
      <x:c r="K10" s="15" t="n">
        <x:f>MAX(0,D10+E10+F10-G10-H10-$E$5)</x:f>
        <x:v>0</x:v>
      </x:c>
      <x:c r="L10" s="82" t="n">
        <x:v>8</x:v>
      </x:c>
      <x:c r="M10" s="13" t="str">
        <x:v>K01 etK02 occupés par des équipes identifiées.</x:v>
      </x:c>
    </x:row>
    <x:row r="11" ht="96" customHeight="1">
      <x:c r="A11" s="15" t="n">
        <x:v>3</x:v>
      </x:c>
      <x:c r="B11" s="13" t="str">
        <x:v>U19 termine une cache après acheminement des pièces ; l’objet et son stock restent au débarcadère.</x:v>
      </x:c>
      <x:c r="C11" s="82" t="n">
        <x:v>2</x:v>
      </x:c>
      <x:c r="D11" s="15" t="n">
        <x:f>I10</x:f>
        <x:v>72</x:v>
      </x:c>
      <x:c r="E11" s="82" t="n">
        <x:v>7</x:v>
      </x:c>
      <x:c r="F11" s="82" t="n">
        <x:v>0</x:v>
      </x:c>
      <x:c r="G11" s="82" t="n">
        <x:v>5</x:v>
      </x:c>
      <x:c r="H11" s="82" t="n">
        <x:v>10</x:v>
      </x:c>
      <x:c r="I11" s="15" t="n">
        <x:f>MIN($E$5,MAX(0,D11+E11+F11-G11-H11))</x:f>
        <x:v>64</x:v>
      </x:c>
      <x:c r="J11" s="15" t="n">
        <x:f>MAX(0,G11+H11-D11-E11-F11)</x:f>
        <x:v>0</x:v>
      </x:c>
      <x:c r="K11" s="15" t="n">
        <x:f>MAX(0,D11+E11+F11-G11-H11-$E$5)</x:f>
        <x:v>0</x:v>
      </x:c>
      <x:c r="L11" s="82" t="n">
        <x:v>8</x:v>
      </x:c>
      <x:c r="M11" s="13" t="str">
        <x:v>Troisième tour sans nouvelle prise ; chantier fini.</x:v>
      </x:c>
    </x:row>
    <x:row r="12" ht="96" customHeight="1">
      <x:c r="A12" s="15" t="n">
        <x:v>4</x:v>
      </x:c>
      <x:c r="B12" s="13" t="str">
        <x:v>U01 traverse le lien K01–K07, remplit l’objectif local puis reste présent à K07.</x:v>
      </x:c>
      <x:c r="C12" s="82" t="n">
        <x:v>3</x:v>
      </x:c>
      <x:c r="D12" s="15" t="n">
        <x:f>I11</x:f>
        <x:v>64</x:v>
      </x:c>
      <x:c r="E12" s="82" t="n">
        <x:v>7</x:v>
      </x:c>
      <x:c r="F12" s="82" t="n">
        <x:v>0</x:v>
      </x:c>
      <x:c r="G12" s="82" t="n">
        <x:v>5</x:v>
      </x:c>
      <x:c r="H12" s="82" t="n">
        <x:v>8</x:v>
      </x:c>
      <x:c r="I12" s="15" t="n">
        <x:f>MIN($E$5,MAX(0,D12+E12+F12-G12-H12))</x:f>
        <x:v>58</x:v>
      </x:c>
      <x:c r="J12" s="15" t="n">
        <x:f>MAX(0,G12+H12-D12-E12-F12)</x:f>
        <x:v>0</x:v>
      </x:c>
      <x:c r="K12" s="15" t="n">
        <x:f>MAX(0,D12+E12+F12-G12-H12-$E$5)</x:f>
        <x:v>0</x:v>
      </x:c>
      <x:c r="L12" s="82" t="n">
        <x:v>8</x:v>
      </x:c>
      <x:c r="M12" s="13" t="str">
        <x:v>K07 possède une source de3 RAV ; son revenu commence au tour suivant.</x:v>
      </x:c>
    </x:row>
    <x:row r="13" ht="96" customHeight="1">
      <x:c r="A13" s="15" t="n">
        <x:v>5</x:v>
      </x:c>
      <x:c r="B13" s="13" t="str">
        <x:v>Un convoi livre12 RAV. Le recrutementU06 est engagé pour8 RAV et une préparation de livraison coûte2 RAV.</x:v>
      </x:c>
      <x:c r="C13" s="82" t="n">
        <x:v>3</x:v>
      </x:c>
      <x:c r="D13" s="15" t="n">
        <x:f>I12</x:f>
        <x:v>58</x:v>
      </x:c>
      <x:c r="E13" s="82" t="n">
        <x:v>10</x:v>
      </x:c>
      <x:c r="F13" s="82" t="n">
        <x:v>12</x:v>
      </x:c>
      <x:c r="G13" s="82" t="n">
        <x:v>5</x:v>
      </x:c>
      <x:c r="H13" s="82" t="n">
        <x:v>10</x:v>
      </x:c>
      <x:c r="I13" s="15" t="n">
        <x:f>MIN($E$5,MAX(0,D13+E13+F13-G13-H13))</x:f>
        <x:v>65</x:v>
      </x:c>
      <x:c r="J13" s="15" t="n">
        <x:f>MAX(0,G13+H13-D13-E13-F13)</x:f>
        <x:v>0</x:v>
      </x:c>
      <x:c r="K13" s="15" t="n">
        <x:f>MAX(0,D13+E13+F13-G13-H13-$E$5)</x:f>
        <x:v>0</x:v>
      </x:c>
      <x:c r="L13" s="82" t="n">
        <x:v>8</x:v>
      </x:c>
      <x:c r="M13" s="13" t="str">
        <x:v>U06 en préparation ; aucune présence supplémentaire sur la carte.</x:v>
      </x:c>
    </x:row>
    <x:row r="14" ht="96" customHeight="1">
      <x:c r="A14" s="15" t="n">
        <x:v>6</x:v>
      </x:c>
      <x:c r="B14" s="13" t="str">
        <x:v>U01 repousse un assaut limité à K07 ; aucun quatrième territoire n’est pris.</x:v>
      </x:c>
      <x:c r="C14" s="82" t="n">
        <x:v>3</x:v>
      </x:c>
      <x:c r="D14" s="15" t="n">
        <x:f>I13</x:f>
        <x:v>65</x:v>
      </x:c>
      <x:c r="E14" s="82" t="n">
        <x:v>10</x:v>
      </x:c>
      <x:c r="F14" s="82" t="n">
        <x:v>0</x:v>
      </x:c>
      <x:c r="G14" s="82" t="n">
        <x:v>5</x:v>
      </x:c>
      <x:c r="H14" s="82" t="n">
        <x:v>6</x:v>
      </x:c>
      <x:c r="I14" s="15" t="n">
        <x:f>MIN($E$5,MAX(0,D14+E14+F14-G14-H14))</x:f>
        <x:v>64</x:v>
      </x:c>
      <x:c r="J14" s="15" t="n">
        <x:f>MAX(0,G14+H14-D14-E14-F14)</x:f>
        <x:v>0</x:v>
      </x:c>
      <x:c r="K14" s="15" t="n">
        <x:f>MAX(0,D14+E14+F14-G14-H14-$E$5)</x:f>
        <x:v>0</x:v>
      </x:c>
      <x:c r="L14" s="82" t="n">
        <x:v>8</x:v>
      </x:c>
      <x:c r="M14" s="13" t="str">
        <x:v>Les pertes adverses sont conservées ; la source reste reliée.</x:v>
      </x:c>
    </x:row>
    <x:row r="15" ht="96" customHeight="1">
      <x:c r="A15" s="15" t="n">
        <x:v>7</x:v>
      </x:c>
      <x:c r="B15" s="13" t="str">
        <x:v>U06 arrive après deux tours de préparation et son trajet ; il reconnaît K08 depuis K07.</x:v>
      </x:c>
      <x:c r="C15" s="82" t="n">
        <x:v>3</x:v>
      </x:c>
      <x:c r="D15" s="15" t="n">
        <x:f>I14</x:f>
        <x:v>64</x:v>
      </x:c>
      <x:c r="E15" s="82" t="n">
        <x:v>10</x:v>
      </x:c>
      <x:c r="F15" s="82" t="n">
        <x:v>0</x:v>
      </x:c>
      <x:c r="G15" s="82" t="n">
        <x:v>6</x:v>
      </x:c>
      <x:c r="H15" s="82" t="n">
        <x:v>2</x:v>
      </x:c>
      <x:c r="I15" s="15" t="n">
        <x:f>MIN($E$5,MAX(0,D15+E15+F15-G15-H15))</x:f>
        <x:v>66</x:v>
      </x:c>
      <x:c r="J15" s="15" t="n">
        <x:f>MAX(0,G15+H15-D15-E15-F15)</x:f>
        <x:v>0</x:v>
      </x:c>
      <x:c r="K15" s="15" t="n">
        <x:f>MAX(0,D15+E15+F15-G15-H15-$E$5)</x:f>
        <x:v>0</x:v>
      </x:c>
      <x:c r="L15" s="82" t="n">
        <x:v>10</x:v>
      </x:c>
      <x:c r="M15" s="13" t="str">
        <x:v>U06 rejoint la force réelle ; entretien passe de5 à 6 RAV.</x:v>
      </x:c>
    </x:row>
    <x:row r="16" ht="96" customHeight="1">
      <x:c r="A16" s="15" t="n">
        <x:v>8</x:v>
      </x:c>
      <x:c r="B16" s="13" t="str">
        <x:v>U06 et le héros gagnent l’objectif de K08 ; U06 y maintient la présence requise.</x:v>
      </x:c>
      <x:c r="C16" s="82" t="n">
        <x:v>4</x:v>
      </x:c>
      <x:c r="D16" s="15" t="n">
        <x:f>I15</x:f>
        <x:v>66</x:v>
      </x:c>
      <x:c r="E16" s="82" t="n">
        <x:v>10</x:v>
      </x:c>
      <x:c r="F16" s="82" t="n">
        <x:v>0</x:v>
      </x:c>
      <x:c r="G16" s="82" t="n">
        <x:v>6</x:v>
      </x:c>
      <x:c r="H16" s="82" t="n">
        <x:v>8</x:v>
      </x:c>
      <x:c r="I16" s="15" t="n">
        <x:f>MIN($E$5,MAX(0,D16+E16+F16-G16-H16))</x:f>
        <x:v>62</x:v>
      </x:c>
      <x:c r="J16" s="15" t="n">
        <x:f>MAX(0,G16+H16-D16-E16-F16)</x:f>
        <x:v>0</x:v>
      </x:c>
      <x:c r="K16" s="15" t="n">
        <x:f>MAX(0,D16+E16+F16-G16-H16-$E$5)</x:f>
        <x:v>0</x:v>
      </x:c>
      <x:c r="L16" s="82" t="n">
        <x:v>10</x:v>
      </x:c>
      <x:c r="M16" s="13" t="str">
        <x:v>Quatre équipes dans quatre postes ; pas de garnison inventée.</x:v>
      </x:c>
    </x:row>
    <x:row r="17" ht="96" customHeight="1">
      <x:c r="A17" s="15" t="n">
        <x:v>9</x:v>
      </x:c>
      <x:c r="B17" s="13" t="str">
        <x:v>Le héros aide une réparation de passage pendant que chaque équipe garde sa position.</x:v>
      </x:c>
      <x:c r="C17" s="82" t="n">
        <x:v>4</x:v>
      </x:c>
      <x:c r="D17" s="15" t="n">
        <x:f>I16</x:f>
        <x:v>62</x:v>
      </x:c>
      <x:c r="E17" s="82" t="n">
        <x:v>11</x:v>
      </x:c>
      <x:c r="F17" s="82" t="n">
        <x:v>0</x:v>
      </x:c>
      <x:c r="G17" s="82" t="n">
        <x:v>6</x:v>
      </x:c>
      <x:c r="H17" s="82" t="n">
        <x:v>6</x:v>
      </x:c>
      <x:c r="I17" s="15" t="n">
        <x:f>MIN($E$5,MAX(0,D17+E17+F17-G17-H17))</x:f>
        <x:v>61</x:v>
      </x:c>
      <x:c r="J17" s="15" t="n">
        <x:f>MAX(0,G17+H17-D17-E17-F17)</x:f>
        <x:v>0</x:v>
      </x:c>
      <x:c r="K17" s="15" t="n">
        <x:f>MAX(0,D17+E17+F17-G17-H17-$E$5)</x:f>
        <x:v>0</x:v>
      </x:c>
      <x:c r="L17" s="82" t="n">
        <x:v>10</x:v>
      </x:c>
      <x:c r="M17" s="13" t="str">
        <x:v>Aucun gain de zone ; entretien et fatigue justifient une pause.</x:v>
      </x:c>
    </x:row>
    <x:row r="18" ht="96" customHeight="1">
      <x:c r="A18" s="15" t="n">
        <x:v>10</x:v>
      </x:c>
      <x:c r="B18" s="13" t="str">
        <x:v>Une contre-attaque force U06 à quitter K08 vers K07 ; les survivants restent inscrits au front.</x:v>
      </x:c>
      <x:c r="C18" s="82" t="n">
        <x:v>3</x:v>
      </x:c>
      <x:c r="D18" s="15" t="n">
        <x:f>I17</x:f>
        <x:v>61</x:v>
      </x:c>
      <x:c r="E18" s="82" t="n">
        <x:v>11</x:v>
      </x:c>
      <x:c r="F18" s="82" t="n">
        <x:v>0</x:v>
      </x:c>
      <x:c r="G18" s="82" t="n">
        <x:v>6</x:v>
      </x:c>
      <x:c r="H18" s="82" t="n">
        <x:v>8</x:v>
      </x:c>
      <x:c r="I18" s="15" t="n">
        <x:f>MIN($E$5,MAX(0,D18+E18+F18-G18-H18))</x:f>
        <x:v>58</x:v>
      </x:c>
      <x:c r="J18" s="15" t="n">
        <x:f>MAX(0,G18+H18-D18-E18-F18)</x:f>
        <x:v>0</x:v>
      </x:c>
      <x:c r="K18" s="15" t="n">
        <x:f>MAX(0,D18+E18+F18-G18-H18-$E$5)</x:f>
        <x:v>0</x:v>
      </x:c>
      <x:c r="L18" s="82" t="n">
        <x:v>10</x:v>
      </x:c>
      <x:c r="M18" s="13" t="str">
        <x:v>K08 perd son occupation du joueur ; sa connaissance reste conservée.</x:v>
      </x:c>
    </x:row>
    <x:row r="19" ht="96" customHeight="1">
      <x:c r="A19" s="15" t="n">
        <x:v>11</x:v>
      </x:c>
      <x:c r="B19" s="13" t="str">
        <x:v>Un transport livre10 RAV ; les équipes réorganisent les postes et dépensent4 RAV au retour.</x:v>
      </x:c>
      <x:c r="C19" s="82" t="n">
        <x:v>3</x:v>
      </x:c>
      <x:c r="D19" s="15" t="n">
        <x:f>I18</x:f>
        <x:v>58</x:v>
      </x:c>
      <x:c r="E19" s="82" t="n">
        <x:v>10</x:v>
      </x:c>
      <x:c r="F19" s="82" t="n">
        <x:v>10</x:v>
      </x:c>
      <x:c r="G19" s="82" t="n">
        <x:v>6</x:v>
      </x:c>
      <x:c r="H19" s="82" t="n">
        <x:v>4</x:v>
      </x:c>
      <x:c r="I19" s="15" t="n">
        <x:f>MIN($E$5,MAX(0,D19+E19+F19-G19-H19))</x:f>
        <x:v>68</x:v>
      </x:c>
      <x:c r="J19" s="15" t="n">
        <x:f>MAX(0,G19+H19-D19-E19-F19)</x:f>
        <x:v>0</x:v>
      </x:c>
      <x:c r="K19" s="15" t="n">
        <x:f>MAX(0,D19+E19+F19-G19-H19-$E$5)</x:f>
        <x:v>0</x:v>
      </x:c>
      <x:c r="L19" s="82" t="n">
        <x:v>10</x:v>
      </x:c>
      <x:c r="M19" s="13" t="str">
        <x:v>Trois zones encore occupées ; la perte du seuil ne réinitialise rien.</x:v>
      </x:c>
    </x:row>
    <x:row r="20" ht="96" customHeight="1">
      <x:c r="A20" s="15" t="n">
        <x:v>12</x:v>
      </x:c>
      <x:c r="B20" s="13" t="str">
        <x:v>Un groupe allié rencontré reprend K02 ; U07 rejoint le débarcadère. Le joueur garde K01 etK07.</x:v>
      </x:c>
      <x:c r="C20" s="82" t="n">
        <x:v>2</x:v>
      </x:c>
      <x:c r="D20" s="15" t="n">
        <x:f>I19</x:f>
        <x:v>68</x:v>
      </x:c>
      <x:c r="E20" s="82" t="n">
        <x:v>10</x:v>
      </x:c>
      <x:c r="F20" s="82" t="n">
        <x:v>0</x:v>
      </x:c>
      <x:c r="G20" s="82" t="n">
        <x:v>6</x:v>
      </x:c>
      <x:c r="H20" s="82" t="n">
        <x:v>4</x:v>
      </x:c>
      <x:c r="I20" s="15" t="n">
        <x:f>MIN($E$5,MAX(0,D20+E20+F20-G20-H20))</x:f>
        <x:v>68</x:v>
      </x:c>
      <x:c r="J20" s="15" t="n">
        <x:f>MAX(0,G20+H20-D20-E20-F20)</x:f>
        <x:v>0</x:v>
      </x:c>
      <x:c r="K20" s="15" t="n">
        <x:f>MAX(0,D20+E20+F20-G20-H20-$E$5)</x:f>
        <x:v>0</x:v>
      </x:c>
      <x:c r="L20" s="82" t="n">
        <x:v>10</x:v>
      </x:c>
      <x:c r="M20" s="13" t="str">
        <x:v>Transmission réelle, front limité et guerre facultative conclue.</x:v>
      </x:c>
    </x:row>
    <x:row r="21">
      <x:c r="A21" s="2"/>
      <x:c r="B21" s="2"/>
      <x:c r="C21" s="2"/>
      <x:c r="D21" s="2"/>
      <x:c r="E21" s="2"/>
      <x:c r="F21" s="2"/>
      <x:c r="G21" s="2"/>
      <x:c r="H21" s="2"/>
      <x:c r="I21" s="2"/>
      <x:c r="J21" s="2"/>
      <x:c r="K21" s="2"/>
      <x:c r="L21" s="2"/>
      <x:c r="M21" s="2"/>
    </x:row>
    <x:row r="22" ht="90" customHeight="1">
      <x:c r="A22" s="2" t="str">
        <x:v>Lecture</x:v>
      </x:c>
      <x:c r="B22" s="13" t="str">
        <x:v>Revenus uniquement des zones contrôlées au début du tour et réellement reliées. Modifier un résultat tactique impose aussi de modifier les hypothèses de revenu, de pertes et de présence concernées ; ce tableau ne joue pas les combats à votre place.</x:v>
      </x:c>
      <x:c r="C22" s="2"/>
      <x:c r="D22" s="2"/>
      <x:c r="E22" s="2"/>
      <x:c r="F22" s="2"/>
      <x:c r="G22" s="2"/>
      <x:c r="H22" s="2"/>
      <x:c r="I22" s="2"/>
      <x:c r="J22" s="2"/>
      <x:c r="K22" s="2"/>
      <x:c r="L22" s="2"/>
      <x:c r="M22" s="2"/>
    </x:row>
    <x:row r="23">
      <x:c r="A23" s="2"/>
      <x:c r="B23" s="2"/>
      <x:c r="C23" s="2"/>
      <x:c r="D23" s="2"/>
      <x:c r="E23" s="2"/>
      <x:c r="F23" s="2"/>
      <x:c r="G23" s="2"/>
      <x:c r="H23" s="2"/>
      <x:c r="I23" s="2"/>
      <x:c r="J23" s="2"/>
      <x:c r="K23" s="2"/>
      <x:c r="L23" s="2"/>
      <x:c r="M23" s="2"/>
    </x:row>
  </x:sheetData>
  <x:conditionalFormatting sqref="J9:J20">
    <x:cfRule type="cellIs" dxfId="13" priority="1" operator="greaterThan">
      <x:formula>0</x:formula>
    </x:cfRule>
  </x:conditionalFormatting>
  <x:dataValidations count="4">
    <x:dataValidation type="whole" operator="between" sqref="B5">
      <x:formula1>0</x:formula1>
      <x:formula2>120</x:formula2>
    </x:dataValidation>
    <x:dataValidation type="whole" operator="between" sqref="C9:C20">
      <x:formula1>0</x:formula1>
      <x:formula2>36</x:formula2>
    </x:dataValidation>
    <x:dataValidation type="whole" operator="between" sqref="E9:H20">
      <x:formula1>0</x:formula1>
      <x:formula2>120</x:formula2>
    </x:dataValidation>
    <x:dataValidation type="whole" operator="between" sqref="L9:L20">
      <x:formula1>0</x:formula1>
      <x:formula2>24</x:formula2>
    </x:dataValidation>
  </x:dataValidations>
  <x:pageMargins left="0.7" right="0.7" top="0.75" bottom="0.75" header="0.3" footer="0.3"/>
</x:worksheet>
</file>

<file path=xl/worksheets/sheet15.xml><?xml version="1.0" encoding="utf-8"?>
<x:worksheet xmlns:x="http://schemas.openxmlformats.org/spreadsheetml/2006/main">
  <x:sheetPr>
    <x:tabColor rgb="FF824F4C"/>
  </x:sheetPr>
  <x:sheetViews>
    <x:sheetView showGridLines="0" workbookViewId="0"/>
  </x:sheetViews>
  <x:sheetFormatPr defaultRowHeight="15"/>
  <x:cols>
    <x:col min="1" max="1" width="6" hidden="0" customWidth="1"/>
    <x:col min="2" max="2" width="27" hidden="0" customWidth="1"/>
    <x:col min="3" max="3" width="27" hidden="0" customWidth="1"/>
    <x:col min="4" max="4" width="27" hidden="0" customWidth="1"/>
    <x:col min="5" max="5" width="27" hidden="0" customWidth="1"/>
    <x:col min="6" max="6" width="27" hidden="0" customWidth="1"/>
    <x:col min="7" max="7" width="27" hidden="0" customWidth="1"/>
  </x:cols>
  <x:sheetData>
    <x:row r="1">
      <x:c r="A1" s="2"/>
      <x:c r="B1" s="2"/>
      <x:c r="C1" s="2"/>
      <x:c r="D1" s="2"/>
      <x:c r="E1" s="2"/>
      <x:c r="F1" s="2"/>
      <x:c r="G1" s="2"/>
    </x:row>
    <x:row r="2" ht="31" customHeight="1">
      <x:c r="A2" s="3" t="str">
        <x:v>Korthas — carte des 36 territoires</x:v>
      </x:c>
      <x:c r="B2" s="3"/>
      <x:c r="C2" s="3"/>
      <x:c r="D2" s="3"/>
      <x:c r="E2" s="3"/>
      <x:c r="F2" s="3"/>
      <x:c r="G2" s="3"/>
    </x:row>
    <x:row r="3">
      <x:c r="A3" s="4"/>
      <x:c r="B3" s="4"/>
      <x:c r="C3" s="4"/>
      <x:c r="D3" s="4"/>
      <x:c r="E3" s="4"/>
      <x:c r="F3" s="4"/>
      <x:c r="G3" s="4"/>
    </x:row>
    <x:row r="4">
      <x:c r="A4" s="2" t="str">
        <x:v>Disposition de conception ; les 70 passages détaillés définissent les routes et leurs conditions.</x:v>
      </x:c>
      <x:c r="B4" s="2"/>
      <x:c r="C4" s="2"/>
      <x:c r="D4" s="2"/>
      <x:c r="E4" s="2"/>
      <x:c r="F4" s="2"/>
      <x:c r="G4" s="2"/>
    </x:row>
    <x:row r="5">
      <x:c r="A5" s="2"/>
      <x:c r="B5" s="2"/>
      <x:c r="C5" s="2"/>
      <x:c r="D5" s="2"/>
      <x:c r="E5" s="2"/>
      <x:c r="F5" s="2"/>
      <x:c r="G5" s="2"/>
      <x:c r="H5" s="2"/>
    </x:row>
    <x:row r="6" ht="104" customHeight="1">
      <x:c r="A6" s="2"/>
      <x:c r="B6" s="96" t="str">
        <x:v>W3-K01
Débarcadère du Premier Écho
Joueur après débarquement</x:v>
      </x:c>
      <x:c r="C6" s="96" t="str">
        <x:v>W3-K02
Escalier des Lames
CL5</x:v>
      </x:c>
      <x:c r="D6" s="96" t="str">
        <x:v>W3-K03
Corniche à Deux Vents
CL5</x:v>
      </x:c>
      <x:c r="E6" s="96" t="str">
        <x:v>W3-K04
Sommet de l’Œil Fendu
CL5</x:v>
      </x:c>
      <x:c r="F6" s="96" t="str">
        <x:v>W3-K05
Faille du Guide
CL5</x:v>
      </x:c>
      <x:c r="G6" s="96" t="str">
        <x:v>W3-K06
Passage du Hurlement
CL5</x:v>
      </x:c>
      <x:c r="H6" s="2"/>
    </x:row>
    <x:row r="7" ht="104" customHeight="1">
      <x:c r="A7" s="2"/>
      <x:c r="B7" s="99" t="str">
        <x:v>W3-K07
Citerne des Trois Reflets
CL2</x:v>
      </x:c>
      <x:c r="C7" s="99" t="str">
        <x:v>W3-K08
Conduite Dormante
CL2</x:v>
      </x:c>
      <x:c r="D7" s="99" t="str">
        <x:v>W3-K09
Bassin Fendu
CL2</x:v>
      </x:c>
      <x:c r="E7" s="99" t="str">
        <x:v>W3-K10
Tour de Vapeur
CL2</x:v>
      </x:c>
      <x:c r="F7" s="99" t="str">
        <x:v>W3-K11
Pont des Filtres
CL2</x:v>
      </x:c>
      <x:c r="G7" s="99" t="str">
        <x:v>W3-K12
Source sous la Roche
CL2</x:v>
      </x:c>
      <x:c r="H7" s="2"/>
    </x:row>
    <x:row r="8" ht="104" customHeight="1">
      <x:c r="A8" s="2"/>
      <x:c r="B8" s="102" t="str">
        <x:v>W3-K13
Pied des Piliers
CL3</x:v>
      </x:c>
      <x:c r="C8" s="102" t="str">
        <x:v>W3-K14
Passerelle Cassée
CL3</x:v>
      </x:c>
      <x:c r="D8" s="102" t="str">
        <x:v>W3-K15
Nid de Guet
CL3</x:v>
      </x:c>
      <x:c r="E8" s="102" t="str">
        <x:v>W3-K16
Racines Étranglées
CL3</x:v>
      </x:c>
      <x:c r="F8" s="102" t="str">
        <x:v>W3-K17
Cime des Signaux
CL3</x:v>
      </x:c>
      <x:c r="G8" s="102" t="str">
        <x:v>W3-K18
Chute des Cordages
CL3</x:v>
      </x:c>
      <x:c r="H8" s="2"/>
    </x:row>
    <x:row r="9" ht="104" customHeight="1">
      <x:c r="A9" s="2"/>
      <x:c r="B9" s="105" t="str">
        <x:v>W3-K19
Ponton des Retours
CL4</x:v>
      </x:c>
      <x:c r="C9" s="105" t="str">
        <x:v>W3-K20
Îlot des Lanternes
CL4</x:v>
      </x:c>
      <x:c r="D9" s="105" t="str">
        <x:v>W3-K21
Chenal du Silencieux
CL4</x:v>
      </x:c>
      <x:c r="E9" s="105" t="str">
        <x:v>W3-K22
Digue aux Marques
CL4</x:v>
      </x:c>
      <x:c r="F9" s="105" t="str">
        <x:v>W3-K23
Maison des Pêcheurs
CL4</x:v>
      </x:c>
      <x:c r="G9" s="105" t="str">
        <x:v>W3-K24
Seuil des Eaux Rouges
CL4</x:v>
      </x:c>
      <x:c r="H9" s="2"/>
    </x:row>
    <x:row r="10" ht="104" customHeight="1">
      <x:c r="A10" s="2"/>
      <x:c r="B10" s="108" t="str">
        <x:v>W3-K25
Cour des Pièces
CL15</x:v>
      </x:c>
      <x:c r="C10" s="108" t="str">
        <x:v>W3-K26
Forge Éteinte
CL15</x:v>
      </x:c>
      <x:c r="D10" s="108" t="str">
        <x:v>W3-K27
Rails de la Charge
CL15</x:v>
      </x:c>
      <x:c r="E10" s="108" t="str">
        <x:v>W3-K28
Porte des Chaînes
CL15</x:v>
      </x:c>
      <x:c r="F10" s="108" t="str">
        <x:v>W3-K29
Atelier des Masques
CL15</x:v>
      </x:c>
      <x:c r="G10" s="108" t="str">
        <x:v>W3-K30
Réserve Scellée
CL15</x:v>
      </x:c>
      <x:c r="H10" s="2"/>
    </x:row>
    <x:row r="11" ht="104" customHeight="1">
      <x:c r="A11" s="2"/>
      <x:c r="B11" s="111" t="str">
        <x:v>W3-K31
Plaine des Trois Ombres
CL12</x:v>
      </x:c>
      <x:c r="C11" s="111" t="str">
        <x:v>W3-K32
Colonnes Couchées
CL12</x:v>
      </x:c>
      <x:c r="D11" s="111" t="str">
        <x:v>W3-K33
Couloir du Défi
CL12</x:v>
      </x:c>
      <x:c r="E11" s="111" t="str">
        <x:v>W3-K34
Poste des Porteurs
CL12</x:v>
      </x:c>
      <x:c r="F11" s="111" t="str">
        <x:v>W3-K35
Portail de la Coalition
CL12</x:v>
      </x:c>
      <x:c r="G11" s="111" t="str">
        <x:v>W3-K36
Champ du Dernier Appel
CL12</x:v>
      </x:c>
      <x:c r="H11" s="2"/>
    </x:row>
    <x:row r="12">
      <x:c r="A12" s="2"/>
      <x:c r="B12" s="2"/>
      <x:c r="C12" s="2"/>
      <x:c r="D12" s="2"/>
      <x:c r="E12" s="2"/>
      <x:c r="F12" s="2"/>
      <x:c r="G12" s="2"/>
      <x:c r="H12" s="2"/>
    </x:row>
    <x:row r="13">
      <x:c r="A13" s="2"/>
      <x:c r="B13" s="2"/>
      <x:c r="C13" s="2"/>
      <x:c r="D13" s="2"/>
      <x:c r="E13" s="2"/>
      <x:c r="F13" s="2"/>
      <x:c r="G13" s="2"/>
      <x:c r="H13" s="2"/>
    </x:row>
    <x:row r="14">
      <x:c r="A14" s="2"/>
      <x:c r="B14" s="88" t="str">
        <x:v>Occupation ≠ propriété des habitants</x:v>
      </x:c>
      <x:c r="C14" s="88"/>
      <x:c r="D14" s="88"/>
      <x:c r="E14" s="88"/>
      <x:c r="F14" s="88"/>
      <x:c r="G14" s="88"/>
      <x:c r="H14" s="2"/>
    </x:row>
    <x:row r="15">
      <x:c r="A15" s="2"/>
      <x:c r="B15" s="88"/>
      <x:c r="C15" s="88"/>
      <x:c r="D15" s="88"/>
      <x:c r="E15" s="88"/>
      <x:c r="F15" s="88"/>
      <x:c r="G15" s="88"/>
      <x:c r="H15" s="2"/>
    </x:row>
    <x:row r="16">
      <x:c r="A16" s="2"/>
      <x:c r="B16" s="88" t="str">
        <x:v>Lire les règles et les passages dans leurs onglets.</x:v>
      </x:c>
      <x:c r="C16" s="88"/>
      <x:c r="D16" s="88"/>
      <x:c r="E16" s="88"/>
      <x:c r="F16" s="88"/>
      <x:c r="G16" s="88"/>
      <x:c r="H16" s="2"/>
    </x:row>
    <x:row r="17">
      <x:c r="A17" s="2"/>
      <x:c r="B17" s="2"/>
      <x:c r="C17" s="2"/>
      <x:c r="D17" s="2"/>
      <x:c r="E17" s="2"/>
      <x:c r="F17" s="2"/>
      <x:c r="G17" s="2"/>
      <x:c r="H17" s="2"/>
    </x:row>
  </x:sheetData>
  <x:pageMargins left="0.7" right="0.7" top="0.75" bottom="0.75" header="0.3" footer="0.3"/>
</x:worksheet>
</file>

<file path=xl/worksheets/sheet16.xml><?xml version="1.0" encoding="utf-8"?>
<x:worksheet xmlns:x="http://schemas.openxmlformats.org/spreadsheetml/2006/main">
  <x:sheetPr>
    <x:tabColor rgb="FFAB8150"/>
  </x:sheetPr>
  <x:sheetViews>
    <x:sheetView showGridLines="0" workbookViewId="0"/>
  </x:sheetViews>
  <x:sheetFormatPr defaultRowHeight="15"/>
  <x:cols>
    <x:col min="1" max="1" width="30" hidden="0" customWidth="1"/>
    <x:col min="2" max="2" width="68" hidden="0" customWidth="1"/>
    <x:col min="3" max="3" width="4" hidden="0" customWidth="1"/>
    <x:col min="4" max="4" width="31" hidden="0" customWidth="1"/>
    <x:col min="5" max="5" width="24" hidden="0" customWidth="1"/>
    <x:col min="6" max="6" width="10" hidden="0" customWidth="1"/>
  </x:cols>
  <x:sheetData>
    <x:row r="1">
      <x:c r="A1" s="2"/>
      <x:c r="B1" s="2"/>
      <x:c r="C1" s="2"/>
      <x:c r="D1" s="2"/>
      <x:c r="E1" s="2"/>
      <x:c r="F1" s="2"/>
    </x:row>
    <x:row r="2" ht="31" customHeight="1">
      <x:c r="A2" s="3" t="str">
        <x:v>Réglages des simulateurs</x:v>
      </x:c>
      <x:c r="B2" s="3"/>
      <x:c r="C2" s="3"/>
      <x:c r="D2" s="3"/>
      <x:c r="E2" s="3"/>
      <x:c r="F2" s="3"/>
    </x:row>
    <x:row r="3">
      <x:c r="A3" s="4"/>
      <x:c r="B3" s="4"/>
      <x:c r="C3" s="4"/>
      <x:c r="D3" s="4"/>
      <x:c r="E3" s="4"/>
      <x:c r="F3" s="4"/>
    </x:row>
    <x:row r="4">
      <x:c r="A4" s="2"/>
      <x:c r="B4" s="2"/>
      <x:c r="C4" s="2"/>
      <x:c r="D4" s="2"/>
      <x:c r="E4" s="2"/>
      <x:c r="F4" s="2"/>
    </x:row>
    <x:row r="5" ht="48" customHeight="1">
      <x:c r="A5" s="73" t="str">
        <x:v>Rang du projet</x:v>
      </x:c>
      <x:c r="B5" s="75" t="str">
        <x:v>Ordre</x:v>
      </x:c>
      <x:c r="C5" s="2"/>
      <x:c r="D5" s="73" t="str">
        <x:v>Palier du navire</x:v>
      </x:c>
      <x:c r="E5" s="75" t="str">
        <x:v>Personnes au total</x:v>
      </x:c>
      <x:c r="F5" s="2"/>
    </x:row>
    <x:row r="6">
      <x:c r="A6" s="2" t="str">
        <x:v>Youngling</x:v>
      </x:c>
      <x:c r="B6" s="79" t="n">
        <x:v>1</x:v>
      </x:c>
      <x:c r="C6" s="2"/>
      <x:c r="D6" s="79" t="n">
        <x:v>1</x:v>
      </x:c>
      <x:c r="E6" s="79" t="n">
        <x:v>7</x:v>
      </x:c>
      <x:c r="F6" s="2"/>
    </x:row>
    <x:row r="7">
      <x:c r="A7" s="2" t="str">
        <x:v>Unblooded</x:v>
      </x:c>
      <x:c r="B7" s="79" t="n">
        <x:v>2</x:v>
      </x:c>
      <x:c r="C7" s="2"/>
      <x:c r="D7" s="79" t="n">
        <x:v>2</x:v>
      </x:c>
      <x:c r="E7" s="79" t="n">
        <x:v>13</x:v>
      </x:c>
      <x:c r="F7" s="2"/>
    </x:row>
    <x:row r="8">
      <x:c r="A8" s="2" t="str">
        <x:v>Young Blood</x:v>
      </x:c>
      <x:c r="B8" s="79" t="n">
        <x:v>3</x:v>
      </x:c>
      <x:c r="C8" s="2"/>
      <x:c r="D8" s="79" t="n">
        <x:v>3</x:v>
      </x:c>
      <x:c r="E8" s="79" t="n">
        <x:v>19</x:v>
      </x:c>
      <x:c r="F8" s="2"/>
    </x:row>
    <x:row r="9">
      <x:c r="A9" s="2" t="str">
        <x:v>Blooded</x:v>
      </x:c>
      <x:c r="B9" s="79" t="n">
        <x:v>4</x:v>
      </x:c>
      <x:c r="C9" s="2"/>
      <x:c r="D9" s="2"/>
      <x:c r="E9" s="2"/>
      <x:c r="F9" s="2"/>
    </x:row>
    <x:row r="10">
      <x:c r="A10" s="2" t="str">
        <x:v>Elite</x:v>
      </x:c>
      <x:c r="B10" s="79" t="n">
        <x:v>5</x:v>
      </x:c>
      <x:c r="C10" s="2"/>
      <x:c r="D10" s="2"/>
      <x:c r="E10" s="2"/>
      <x:c r="F10" s="2"/>
    </x:row>
    <x:row r="11">
      <x:c r="A11" s="2" t="str">
        <x:v>Elder</x:v>
      </x:c>
      <x:c r="B11" s="79" t="n">
        <x:v>6</x:v>
      </x:c>
      <x:c r="C11" s="2"/>
      <x:c r="D11" s="2" t="str">
        <x:v>Joueurs MP maximaux</x:v>
      </x:c>
      <x:c r="E11" s="2" t="n">
        <x:v>4</x:v>
      </x:c>
      <x:c r="F11" s="2"/>
    </x:row>
    <x:row r="12">
      <x:c r="A12" s="2" t="str">
        <x:v>Ancient</x:v>
      </x:c>
      <x:c r="B12" s="79" t="n">
        <x:v>7</x:v>
      </x:c>
      <x:c r="C12" s="2"/>
      <x:c r="D12" s="2"/>
      <x:c r="E12" s="2"/>
      <x:c r="F12" s="2"/>
    </x:row>
    <x:row r="13">
      <x:c r="A13" s="2"/>
      <x:c r="B13" s="2"/>
      <x:c r="C13" s="2"/>
      <x:c r="D13" s="2"/>
      <x:c r="E13" s="2"/>
      <x:c r="F13" s="2"/>
    </x:row>
    <x:row r="14">
      <x:c r="A14" s="2"/>
      <x:c r="B14" s="2"/>
      <x:c r="C14" s="2"/>
      <x:c r="D14" s="2"/>
      <x:c r="E14" s="2"/>
      <x:c r="F14" s="2"/>
    </x:row>
    <x:row r="15" ht="66" customHeight="1">
      <x:c r="A15" s="13" t="str">
        <x:v>Origine des valeurs</x:v>
      </x:c>
      <x:c r="B15" s="13" t="str">
        <x:v>Rangs et règles de la bible ; CNS-R03 à CNS-R05 pour les places ; paramètres de guerre dans leur onglet. Ces nombres servent à l’équilibrage du projet.</x:v>
      </x:c>
      <x:c r="C15" s="2"/>
      <x:c r="D15" s="2"/>
      <x:c r="E15" s="2"/>
      <x:c r="F15" s="2"/>
    </x:row>
    <x:row r="16">
      <x:c r="A16" s="13"/>
      <x:c r="B16" s="13"/>
      <x:c r="C16" s="2"/>
      <x:c r="D16" s="2"/>
      <x:c r="E16" s="2"/>
      <x:c r="F16" s="2"/>
    </x:row>
    <x:row r="17" ht="64" customHeight="1">
      <x:c r="A17" s="13" t="str">
        <x:v>Notation RAV / PC</x:v>
      </x:c>
      <x:c r="B17" s="13" t="str">
        <x:v>RAV = ravitaillement abstrait du jeu. PC = points de commandement des équipes déployées. Un effectif blessé ou perdu n’est pas réparé par un changement de mode.</x:v>
      </x:c>
      <x:c r="C17" s="2"/>
      <x:c r="D17" s="2"/>
      <x:c r="E17" s="2"/>
      <x:c r="F17" s="2"/>
    </x:row>
    <x:row r="18">
      <x:c r="A18" s="2"/>
      <x:c r="B18" s="2"/>
      <x:c r="C18" s="2"/>
      <x:c r="D18" s="2"/>
      <x:c r="E18" s="2"/>
      <x:c r="F18" s="2"/>
    </x:row>
    <x:row r="19">
      <x:c r="A19" s="2"/>
      <x:c r="B19" s="2"/>
      <x:c r="C19" s="2"/>
      <x:c r="D19" s="2"/>
      <x:c r="E19" s="2"/>
      <x:c r="F19" s="2"/>
    </x:row>
    <x:row r="20">
      <x:c r="A20" s="2"/>
      <x:c r="B20" s="2"/>
      <x:c r="C20" s="2"/>
      <x:c r="D20" s="2"/>
      <x:c r="E20" s="2"/>
      <x:c r="F20" s="2"/>
    </x:row>
  </x:sheetData>
  <x:pageMargins left="0.7" right="0.7" top="0.75" bottom="0.75" header="0.3" footer="0.3"/>
</x:worksheet>
</file>

<file path=xl/worksheets/sheet17.xml><?xml version="1.0" encoding="utf-8"?>
<x:worksheet xmlns:x="http://schemas.openxmlformats.org/spreadsheetml/2006/main">
  <x:sheetPr>
    <x:tabColor rgb="FF9BA595"/>
  </x:sheetPr>
  <x:sheetViews>
    <x:sheetView showGridLines="0" workbookViewId="0">
      <x:pane ySplit="5" topLeftCell="A6" activePane="bottomLeft" state="frozen"/>
    </x:sheetView>
  </x:sheetViews>
  <x:sheetFormatPr defaultRowHeight="15"/>
  <x:cols>
    <x:col min="1" max="1" width="26" hidden="0" customWidth="1"/>
    <x:col min="2" max="2" width="40" hidden="0" customWidth="1"/>
    <x:col min="3" max="3" width="14" hidden="0" customWidth="1"/>
    <x:col min="4" max="4" width="42" hidden="0" customWidth="1"/>
  </x:cols>
  <x:sheetData>
    <x:row r="1">
      <x:c r="A1" s="2"/>
      <x:c r="B1" s="2"/>
      <x:c r="C1" s="2"/>
      <x:c r="D1" s="2"/>
    </x:row>
    <x:row r="2" ht="31" customHeight="1">
      <x:c r="A2" s="3" t="str">
        <x:v>Tables sources — répertoire</x:v>
      </x:c>
      <x:c r="B2" s="3"/>
      <x:c r="C2" s="3"/>
      <x:c r="D2" s="3"/>
    </x:row>
    <x:row r="3">
      <x:c r="A3" s="4"/>
      <x:c r="B3" s="4"/>
      <x:c r="C3" s="4"/>
      <x:c r="D3" s="4"/>
    </x:row>
    <x:row r="4">
      <x:c r="A4" s="2"/>
      <x:c r="B4" s="2"/>
      <x:c r="C4" s="2"/>
      <x:c r="D4" s="2"/>
    </x:row>
    <x:row r="5" ht="48" customHeight="1">
      <x:c r="A5" s="73" t="str">
        <x:v>Ensemble</x:v>
      </x:c>
      <x:c r="B5" s="74" t="str">
        <x:v>Onglet source</x:v>
      </x:c>
      <x:c r="C5" s="74" t="str">
        <x:v>Fiches</x:v>
      </x:c>
      <x:c r="D5" s="75" t="str">
        <x:v>Table dans les JSON</x:v>
      </x:c>
    </x:row>
    <x:row r="6" ht="28" customHeight="1">
      <x:c r="A6" s="2" t="str">
        <x:v>Histoire</x:v>
      </x:c>
      <x:c r="B6" s="2" t="str">
        <x:v>Les six voies</x:v>
      </x:c>
      <x:c r="C6" s="83" t="n">
        <x:v>6</x:v>
      </x:c>
      <x:c r="D6" s="2" t="str">
        <x:v>origins</x:v>
      </x:c>
    </x:row>
    <x:row r="7" ht="28" customHeight="1">
      <x:c r="A7" s="2" t="str">
        <x:v>Histoire</x:v>
      </x:c>
      <x:c r="B7" s="2" t="str">
        <x:v>Missions des six voies</x:v>
      </x:c>
      <x:c r="C7" s="83" t="n">
        <x:v>216</x:v>
      </x:c>
      <x:c r="D7" s="2" t="str">
        <x:v>origin_missions</x:v>
      </x:c>
    </x:row>
    <x:row r="8" ht="28" customHeight="1">
      <x:c r="A8" s="2" t="str">
        <x:v>Histoire</x:v>
      </x:c>
      <x:c r="B8" s="2" t="str">
        <x:v>Campagne commune</x:v>
      </x:c>
      <x:c r="C8" s="83" t="n">
        <x:v>60</x:v>
      </x:c>
      <x:c r="D8" s="2" t="str">
        <x:v>core_missions</x:v>
      </x:c>
    </x:row>
    <x:row r="9" ht="28" customHeight="1">
      <x:c r="A9" s="2" t="str">
        <x:v>Histoire</x:v>
      </x:c>
      <x:c r="B9" s="2" t="str">
        <x:v>Socle du jeu</x:v>
      </x:c>
      <x:c r="C9" s="83" t="n">
        <x:v>48</x:v>
      </x:c>
      <x:c r="D9" s="2" t="str">
        <x:v>core_rules</x:v>
      </x:c>
    </x:row>
    <x:row r="10" ht="28" customHeight="1">
      <x:c r="A10" s="2" t="str">
        <x:v>Histoire</x:v>
      </x:c>
      <x:c r="B10" s="2" t="str">
        <x:v>Rangs et fonctions</x:v>
      </x:c>
      <x:c r="C10" s="83" t="n">
        <x:v>16</x:v>
      </x:c>
      <x:c r="D10" s="2" t="str">
        <x:v>ranks_roles</x:v>
      </x:c>
    </x:row>
    <x:row r="11" ht="28" customHeight="1">
      <x:c r="A11" s="2" t="str">
        <x:v>Histoire</x:v>
      </x:c>
      <x:c r="B11" s="2" t="str">
        <x:v>Interactions des voies</x:v>
      </x:c>
      <x:c r="C11" s="83" t="n">
        <x:v>60</x:v>
      </x:c>
      <x:c r="D11" s="2" t="str">
        <x:v>origin_interactions</x:v>
      </x:c>
    </x:row>
    <x:row r="12" ht="28" customHeight="1">
      <x:c r="A12" s="2" t="str">
        <x:v>Histoire</x:v>
      </x:c>
      <x:c r="B12" s="2" t="str">
        <x:v>Fins des six voies</x:v>
      </x:c>
      <x:c r="C12" s="83" t="n">
        <x:v>18</x:v>
      </x:c>
      <x:c r="D12" s="2" t="str">
        <x:v>origin_endings</x:v>
      </x:c>
    </x:row>
    <x:row r="13" ht="28" customHeight="1">
      <x:c r="A13" s="2" t="str">
        <x:v>Histoire</x:v>
      </x:c>
      <x:c r="B13" s="2" t="str">
        <x:v>Contrats des clans</x:v>
      </x:c>
      <x:c r="C13" s="83" t="n">
        <x:v>36</x:v>
      </x:c>
      <x:c r="D13" s="2" t="str">
        <x:v>clan_contracts</x:v>
      </x:c>
    </x:row>
    <x:row r="14" ht="28" customHeight="1">
      <x:c r="A14" s="2" t="str">
        <x:v>Histoire</x:v>
      </x:c>
      <x:c r="B14" s="2" t="str">
        <x:v>Règles du Warp</x:v>
      </x:c>
      <x:c r="C14" s="83" t="n">
        <x:v>24</x:v>
      </x:c>
      <x:c r="D14" s="2" t="str">
        <x:v>warp_rules</x:v>
      </x:c>
    </x:row>
    <x:row r="15" ht="28" customHeight="1">
      <x:c r="A15" s="2" t="str">
        <x:v>Histoire</x:v>
      </x:c>
      <x:c r="B15" s="2" t="str">
        <x:v>Époques du Warp</x:v>
      </x:c>
      <x:c r="C15" s="83" t="n">
        <x:v>12</x:v>
      </x:c>
      <x:c r="D15" s="2" t="str">
        <x:v>warp_eras</x:v>
      </x:c>
    </x:row>
    <x:row r="16" ht="28" customHeight="1">
      <x:c r="A16" s="2" t="str">
        <x:v>Histoire</x:v>
      </x:c>
      <x:c r="B16" s="2" t="str">
        <x:v>Missions du Warp</x:v>
      </x:c>
      <x:c r="C16" s="83" t="n">
        <x:v>36</x:v>
      </x:c>
      <x:c r="D16" s="2" t="str">
        <x:v>warp_missions</x:v>
      </x:c>
    </x:row>
    <x:row r="17" ht="28" customHeight="1">
      <x:c r="A17" s="2" t="str">
        <x:v>Histoire</x:v>
      </x:c>
      <x:c r="B17" s="2" t="str">
        <x:v>Chroniques cinéma</x:v>
      </x:c>
      <x:c r="C17" s="83" t="n">
        <x:v>9</x:v>
      </x:c>
      <x:c r="D17" s="2" t="str">
        <x:v>cinema_chronicles</x:v>
      </x:c>
    </x:row>
    <x:row r="18" ht="28" customHeight="1">
      <x:c r="A18" s="2" t="str">
        <x:v>Histoire</x:v>
      </x:c>
      <x:c r="B18" s="2" t="str">
        <x:v>Justice et Enforcers</x:v>
      </x:c>
      <x:c r="C18" s="83" t="n">
        <x:v>24</x:v>
      </x:c>
      <x:c r="D18" s="2" t="str">
        <x:v>justice</x:v>
      </x:c>
    </x:row>
    <x:row r="19" ht="28" customHeight="1">
      <x:c r="A19" s="2" t="str">
        <x:v>Histoire</x:v>
      </x:c>
      <x:c r="B19" s="2" t="str">
        <x:v>THE PIT</x:v>
      </x:c>
      <x:c r="C19" s="83" t="n">
        <x:v>18</x:v>
      </x:c>
      <x:c r="D19" s="2" t="str">
        <x:v>pit</x:v>
      </x:c>
    </x:row>
    <x:row r="20" ht="28" customHeight="1">
      <x:c r="A20" s="2" t="str">
        <x:v>Histoire</x:v>
      </x:c>
      <x:c r="B20" s="2" t="str">
        <x:v>Mausolée et DLC</x:v>
      </x:c>
      <x:c r="C20" s="83" t="n">
        <x:v>16</x:v>
      </x:c>
      <x:c r="D20" s="2" t="str">
        <x:v>dlc_mausoleum</x:v>
      </x:c>
    </x:row>
    <x:row r="21" ht="28" customHeight="1">
      <x:c r="A21" s="2" t="str">
        <x:v>Histoire</x:v>
      </x:c>
      <x:c r="B21" s="2" t="str">
        <x:v>V5 Transitions des voies</x:v>
      </x:c>
      <x:c r="C21" s="83" t="n">
        <x:v>36</x:v>
      </x:c>
      <x:c r="D21" s="2" t="str">
        <x:v>origin_transitions_v5</x:v>
      </x:c>
    </x:row>
    <x:row r="22" ht="28" customHeight="1">
      <x:c r="A22" s="2" t="str">
        <x:v>Histoire</x:v>
      </x:c>
      <x:c r="B22" s="2" t="str">
        <x:v>V5 Arcs historiques</x:v>
      </x:c>
      <x:c r="C22" s="83" t="n">
        <x:v>12</x:v>
      </x:c>
      <x:c r="D22" s="2" t="str">
        <x:v>warp_arcs_v5</x:v>
      </x:c>
    </x:row>
    <x:row r="23" ht="28" customHeight="1">
      <x:c r="A23" s="2" t="str">
        <x:v>Histoire</x:v>
      </x:c>
      <x:c r="B23" s="2" t="str">
        <x:v>V5 Scènes historiques</x:v>
      </x:c>
      <x:c r="C23" s="83" t="n">
        <x:v>36</x:v>
      </x:c>
      <x:c r="D23" s="2" t="str">
        <x:v>warp_arc_steps_v5</x:v>
      </x:c>
    </x:row>
    <x:row r="24" ht="28" customHeight="1">
      <x:c r="A24" s="2" t="str">
        <x:v>Histoire</x:v>
      </x:c>
      <x:c r="B24" s="2" t="str">
        <x:v>V5 Prologue jouable</x:v>
      </x:c>
      <x:c r="C24" s="83" t="n">
        <x:v>12</x:v>
      </x:c>
      <x:c r="D24" s="2" t="str">
        <x:v>prologue_sequences_v5</x:v>
      </x:c>
    </x:row>
    <x:row r="25" ht="28" customHeight="1">
      <x:c r="A25" s="2" t="str">
        <x:v>Histoire</x:v>
      </x:c>
      <x:c r="B25" s="2" t="str">
        <x:v>Parcours complet</x:v>
      </x:c>
      <x:c r="C25" s="83" t="n">
        <x:v>24</x:v>
      </x:c>
      <x:c r="D25" s="2" t="str">
        <x:v>integrated_journey</x:v>
      </x:c>
    </x:row>
    <x:row r="26" ht="28" customHeight="1">
      <x:c r="A26" s="2" t="str">
        <x:v>Mondes</x:v>
      </x:c>
      <x:c r="B26" s="2" t="str">
        <x:v>Régions du Homeworld</x:v>
      </x:c>
      <x:c r="C26" s="83" t="n">
        <x:v>10</x:v>
      </x:c>
      <x:c r="D26" s="2" t="str">
        <x:v>homeworld_regions</x:v>
      </x:c>
    </x:row>
    <x:row r="27" ht="28" customHeight="1">
      <x:c r="A27" s="2" t="str">
        <x:v>Mondes</x:v>
      </x:c>
      <x:c r="B27" s="2" t="str">
        <x:v>Identités des clans</x:v>
      </x:c>
      <x:c r="C27" s="83" t="n">
        <x:v>15</x:v>
      </x:c>
      <x:c r="D27" s="2" t="str">
        <x:v>clans</x:v>
      </x:c>
    </x:row>
    <x:row r="28" ht="28" customHeight="1">
      <x:c r="A28" s="2" t="str">
        <x:v>Mondes</x:v>
      </x:c>
      <x:c r="B28" s="2" t="str">
        <x:v>Les vingt communautés</x:v>
      </x:c>
      <x:c r="C28" s="83" t="n">
        <x:v>20</x:v>
      </x:c>
      <x:c r="D28" s="2" t="str">
        <x:v>communities</x:v>
      </x:c>
    </x:row>
    <x:row r="29" ht="28" customHeight="1">
      <x:c r="A29" s="2" t="str">
        <x:v>Mondes</x:v>
      </x:c>
      <x:c r="B29" s="2" t="str">
        <x:v>Lieux de la cité</x:v>
      </x:c>
      <x:c r="C29" s="83" t="n">
        <x:v>36</x:v>
      </x:c>
      <x:c r="D29" s="2" t="str">
        <x:v>city_locations</x:v>
      </x:c>
    </x:row>
    <x:row r="30" ht="28" customHeight="1">
      <x:c r="A30" s="2" t="str">
        <x:v>Mondes</x:v>
      </x:c>
      <x:c r="B30" s="2" t="str">
        <x:v>Métiers et PNJ</x:v>
      </x:c>
      <x:c r="C30" s="83" t="n">
        <x:v>20</x:v>
      </x:c>
      <x:c r="D30" s="2" t="str">
        <x:v>pnj_roles</x:v>
      </x:c>
    </x:row>
    <x:row r="31" ht="28" customHeight="1">
      <x:c r="A31" s="2" t="str">
        <x:v>Mondes</x:v>
      </x:c>
      <x:c r="B31" s="2" t="str">
        <x:v>Vie et culture</x:v>
      </x:c>
      <x:c r="C31" s="83" t="n">
        <x:v>48</x:v>
      </x:c>
      <x:c r="D31" s="2" t="str">
        <x:v>culture</x:v>
      </x:c>
    </x:row>
    <x:row r="32" ht="28" customHeight="1">
      <x:c r="A32" s="2" t="str">
        <x:v>Mondes</x:v>
      </x:c>
      <x:c r="B32" s="2" t="str">
        <x:v>Cent gardes de clans</x:v>
      </x:c>
      <x:c r="C32" s="83" t="n">
        <x:v>100</x:v>
      </x:c>
      <x:c r="D32" s="2" t="str">
        <x:v>guard_variants</x:v>
      </x:c>
    </x:row>
    <x:row r="33" ht="28" customHeight="1">
      <x:c r="A33" s="2" t="str">
        <x:v>Mondes</x:v>
      </x:c>
      <x:c r="B33" s="2" t="str">
        <x:v>Atlas des mondes</x:v>
      </x:c>
      <x:c r="C33" s="83" t="n">
        <x:v>24</x:v>
      </x:c>
      <x:c r="D33" s="2" t="str">
        <x:v>planets</x:v>
      </x:c>
    </x:row>
    <x:row r="34" ht="28" customHeight="1">
      <x:c r="A34" s="2" t="str">
        <x:v>Mondes</x:v>
      </x:c>
      <x:c r="B34" s="2" t="str">
        <x:v>Les dix bases spatiales</x:v>
      </x:c>
      <x:c r="C34" s="83" t="n">
        <x:v>10</x:v>
      </x:c>
      <x:c r="D34" s="2" t="str">
        <x:v>space_bases</x:v>
      </x:c>
    </x:row>
    <x:row r="35" ht="28" customHeight="1">
      <x:c r="A35" s="2" t="str">
        <x:v>Mondes</x:v>
      </x:c>
      <x:c r="B35" s="2" t="str">
        <x:v>Soixante salles des bases</x:v>
      </x:c>
      <x:c r="C35" s="83" t="n">
        <x:v>60</x:v>
      </x:c>
      <x:c r="D35" s="2" t="str">
        <x:v>base_rooms</x:v>
      </x:c>
    </x:row>
    <x:row r="36" ht="28" customHeight="1">
      <x:c r="A36" s="2" t="str">
        <x:v>Mondes</x:v>
      </x:c>
      <x:c r="B36" s="2" t="str">
        <x:v>Vaisseau personnel</x:v>
      </x:c>
      <x:c r="C36" s="83" t="n">
        <x:v>16</x:v>
      </x:c>
      <x:c r="D36" s="2" t="str">
        <x:v>personal_ship_rooms</x:v>
      </x:c>
    </x:row>
    <x:row r="37" ht="28" customHeight="1">
      <x:c r="A37" s="2" t="str">
        <x:v>Mondes</x:v>
      </x:c>
      <x:c r="B37" s="2" t="str">
        <x:v>Catalogue des vaisseaux</x:v>
      </x:c>
      <x:c r="C37" s="83" t="n">
        <x:v>54</x:v>
      </x:c>
      <x:c r="D37" s="2" t="str">
        <x:v>ship_catalog</x:v>
      </x:c>
    </x:row>
    <x:row r="38" ht="28" customHeight="1">
      <x:c r="A38" s="2" t="str">
        <x:v>Mondes</x:v>
      </x:c>
      <x:c r="B38" s="2" t="str">
        <x:v>Incidents des routes</x:v>
      </x:c>
      <x:c r="C38" s="83" t="n">
        <x:v>36</x:v>
      </x:c>
      <x:c r="D38" s="2" t="str">
        <x:v>space_events</x:v>
      </x:c>
    </x:row>
    <x:row r="39" ht="28" customHeight="1">
      <x:c r="A39" s="2" t="str">
        <x:v>Mondes</x:v>
      </x:c>
      <x:c r="B39" s="2" t="str">
        <x:v>Faune et adversaires</x:v>
      </x:c>
      <x:c r="C39" s="83" t="n">
        <x:v>36</x:v>
      </x:c>
      <x:c r="D39" s="2" t="str">
        <x:v>bestiary</x:v>
      </x:c>
    </x:row>
    <x:row r="40" ht="28" customHeight="1">
      <x:c r="A40" s="2" t="str">
        <x:v>Mondes</x:v>
      </x:c>
      <x:c r="B40" s="2" t="str">
        <x:v>Véhicules et montures</x:v>
      </x:c>
      <x:c r="C40" s="83" t="n">
        <x:v>50</x:v>
      </x:c>
      <x:c r="D40" s="2" t="str">
        <x:v>mobility</x:v>
      </x:c>
    </x:row>
    <x:row r="41" ht="28" customHeight="1">
      <x:c r="A41" s="2" t="str">
        <x:v>Mondes</x:v>
      </x:c>
      <x:c r="B41" s="2" t="str">
        <x:v>Lien des montures</x:v>
      </x:c>
      <x:c r="C41" s="83" t="n">
        <x:v>16</x:v>
      </x:c>
      <x:c r="D41" s="2" t="str">
        <x:v>mount_progression</x:v>
      </x:c>
    </x:row>
    <x:row r="42" ht="28" customHeight="1">
      <x:c r="A42" s="2" t="str">
        <x:v>Mondes</x:v>
      </x:c>
      <x:c r="B42" s="2" t="str">
        <x:v>Game Preserve</x:v>
      </x:c>
      <x:c r="C42" s="83" t="n">
        <x:v>10</x:v>
      </x:c>
      <x:c r="D42" s="2" t="str">
        <x:v>reserves</x:v>
      </x:c>
    </x:row>
    <x:row r="43" ht="28" customHeight="1">
      <x:c r="A43" s="2" t="str">
        <x:v>Mondes</x:v>
      </x:c>
      <x:c r="B43" s="2" t="str">
        <x:v>Cent combattants humains</x:v>
      </x:c>
      <x:c r="C43" s="83" t="n">
        <x:v>100</x:v>
      </x:c>
      <x:c r="D43" s="2" t="str">
        <x:v>human_roster</x:v>
      </x:c>
    </x:row>
    <x:row r="44" ht="28" customHeight="1">
      <x:c r="A44" s="2" t="str">
        <x:v>Mondes</x:v>
      </x:c>
      <x:c r="B44" s="2" t="str">
        <x:v>Armes et outils</x:v>
      </x:c>
      <x:c r="C44" s="83" t="n">
        <x:v>32</x:v>
      </x:c>
      <x:c r="D44" s="2" t="str">
        <x:v>weapons_tools</x:v>
      </x:c>
    </x:row>
    <x:row r="45" ht="28" customHeight="1">
      <x:c r="A45" s="2" t="str">
        <x:v>Mondes</x:v>
      </x:c>
      <x:c r="B45" s="2" t="str">
        <x:v>Xeno Prime</x:v>
      </x:c>
      <x:c r="C45" s="83" t="n">
        <x:v>12</x:v>
      </x:c>
      <x:c r="D45" s="2" t="str">
        <x:v>xeno_zones</x:v>
      </x:c>
    </x:row>
    <x:row r="46" ht="28" customHeight="1">
      <x:c r="A46" s="2" t="str">
        <x:v>Mondes</x:v>
      </x:c>
      <x:c r="B46" s="2" t="str">
        <x:v>Direction musicale</x:v>
      </x:c>
      <x:c r="C46" s="83" t="n">
        <x:v>100</x:v>
      </x:c>
      <x:c r="D46" s="2" t="str">
        <x:v>audio_cues</x:v>
      </x:c>
    </x:row>
    <x:row r="47" ht="28" customHeight="1">
      <x:c r="A47" s="2" t="str">
        <x:v>Mondes</x:v>
      </x:c>
      <x:c r="B47" s="2" t="str">
        <x:v>V5 Arcs des bases spatiales</x:v>
      </x:c>
      <x:c r="C47" s="83" t="n">
        <x:v>30</x:v>
      </x:c>
      <x:c r="D47" s="2" t="str">
        <x:v>base_arcs_v5</x:v>
      </x:c>
    </x:row>
    <x:row r="48" ht="28" customHeight="1">
      <x:c r="A48" s="2" t="str">
        <x:v>Mondes</x:v>
      </x:c>
      <x:c r="B48" s="2" t="str">
        <x:v>V5 Manœuvres spatiales</x:v>
      </x:c>
      <x:c r="C48" s="83" t="n">
        <x:v>24</x:v>
      </x:c>
      <x:c r="D48" s="2" t="str">
        <x:v>space_gestures_v5</x:v>
      </x:c>
    </x:row>
    <x:row r="49" ht="28" customHeight="1">
      <x:c r="A49" s="2" t="str">
        <x:v>Mondes</x:v>
      </x:c>
      <x:c r="B49" s="2" t="str">
        <x:v>V5 Comportements de faune</x:v>
      </x:c>
      <x:c r="C49" s="83" t="n">
        <x:v>36</x:v>
      </x:c>
      <x:c r="D49" s="2" t="str">
        <x:v>fauna_behaviours_v5</x:v>
      </x:c>
    </x:row>
    <x:row r="50" ht="28" customHeight="1">
      <x:c r="A50" s="2" t="str">
        <x:v>Mondes</x:v>
      </x:c>
      <x:c r="B50" s="2" t="str">
        <x:v>V5 Missions des montures</x:v>
      </x:c>
      <x:c r="C50" s="83" t="n">
        <x:v>16</x:v>
      </x:c>
      <x:c r="D50" s="2" t="str">
        <x:v>mount_contracts_v5</x:v>
      </x:c>
    </x:row>
    <x:row r="51" ht="28" customHeight="1">
      <x:c r="A51" s="2" t="str">
        <x:v>Mondes</x:v>
      </x:c>
      <x:c r="B51" s="2" t="str">
        <x:v>V5 Arcs des biomes</x:v>
      </x:c>
      <x:c r="C51" s="83" t="n">
        <x:v>30</x:v>
      </x:c>
      <x:c r="D51" s="2" t="str">
        <x:v>biome_missions_v5</x:v>
      </x:c>
    </x:row>
    <x:row r="52" ht="28" customHeight="1">
      <x:c r="A52" s="2" t="str">
        <x:v>Mondes</x:v>
      </x:c>
      <x:c r="B52" s="2" t="str">
        <x:v>V5 Ressources et économie</x:v>
      </x:c>
      <x:c r="C52" s="83" t="n">
        <x:v>24</x:v>
      </x:c>
      <x:c r="D52" s="2" t="str">
        <x:v>economy_resources_v5</x:v>
      </x:c>
    </x:row>
    <x:row r="53" ht="28" customHeight="1">
      <x:c r="A53" s="2" t="str">
        <x:v>Maison et clan</x:v>
      </x:c>
      <x:c r="B53" s="2" t="str">
        <x:v>Règles de résidence</x:v>
      </x:c>
      <x:c r="C53" s="83" t="n">
        <x:v>24</x:v>
      </x:c>
      <x:c r="D53" s="2" t="str">
        <x:v>home_rules</x:v>
      </x:c>
    </x:row>
    <x:row r="54" ht="28" customHeight="1">
      <x:c r="A54" s="2" t="str">
        <x:v>Maison et clan</x:v>
      </x:c>
      <x:c r="B54" s="2" t="str">
        <x:v>Résidences des tribus</x:v>
      </x:c>
      <x:c r="C54" s="83" t="n">
        <x:v>20</x:v>
      </x:c>
      <x:c r="D54" s="2" t="str">
        <x:v>homes</x:v>
      </x:c>
    </x:row>
    <x:row r="55" ht="28" customHeight="1">
      <x:c r="A55" s="2" t="str">
        <x:v>Maison et clan</x:v>
      </x:c>
      <x:c r="B55" s="2" t="str">
        <x:v>Pièces des maisons</x:v>
      </x:c>
      <x:c r="C55" s="83" t="n">
        <x:v>60</x:v>
      </x:c>
      <x:c r="D55" s="2" t="str">
        <x:v>home_rooms</x:v>
      </x:c>
    </x:row>
    <x:row r="56" ht="28" customHeight="1">
      <x:c r="A56" s="2" t="str">
        <x:v>Maison et clan</x:v>
      </x:c>
      <x:c r="B56" s="2" t="str">
        <x:v>Vie dans la maison</x:v>
      </x:c>
      <x:c r="C56" s="83" t="n">
        <x:v>24</x:v>
      </x:c>
      <x:c r="D56" s="2" t="str">
        <x:v>home_events</x:v>
      </x:c>
    </x:row>
    <x:row r="57" ht="28" customHeight="1">
      <x:c r="A57" s="2" t="str">
        <x:v>Maison et clan</x:v>
      </x:c>
      <x:c r="B57" s="2" t="str">
        <x:v>Règles du navire de clan</x:v>
      </x:c>
      <x:c r="C57" s="83" t="n">
        <x:v>30</x:v>
      </x:c>
      <x:c r="D57" s="2" t="str">
        <x:v>clanship_rules</x:v>
      </x:c>
    </x:row>
    <x:row r="58" ht="28" customHeight="1">
      <x:c r="A58" s="2" t="str">
        <x:v>Maison et clan</x:v>
      </x:c>
      <x:c r="B58" s="2" t="str">
        <x:v>Ponts du navire de clan</x:v>
      </x:c>
      <x:c r="C58" s="83" t="n">
        <x:v>24</x:v>
      </x:c>
      <x:c r="D58" s="2" t="str">
        <x:v>clanship_rooms</x:v>
      </x:c>
    </x:row>
    <x:row r="59" ht="28" customHeight="1">
      <x:c r="A59" s="2" t="str">
        <x:v>Maison et clan</x:v>
      </x:c>
      <x:c r="B59" s="2" t="str">
        <x:v>Équipage incarné</x:v>
      </x:c>
      <x:c r="C59" s="83" t="n">
        <x:v>18</x:v>
      </x:c>
      <x:c r="D59" s="2" t="str">
        <x:v>crew_roles</x:v>
      </x:c>
    </x:row>
    <x:row r="60" ht="28" customHeight="1">
      <x:c r="A60" s="2" t="str">
        <x:v>Maison et clan</x:v>
      </x:c>
      <x:c r="B60" s="2" t="str">
        <x:v>Missions du navire</x:v>
      </x:c>
      <x:c r="C60" s="83" t="n">
        <x:v>24</x:v>
      </x:c>
      <x:c r="D60" s="2" t="str">
        <x:v>clan_ship_missions</x:v>
      </x:c>
    </x:row>
    <x:row r="61" ht="28" customHeight="1">
      <x:c r="A61" s="2" t="str">
        <x:v>Maison et clan</x:v>
      </x:c>
      <x:c r="B61" s="2" t="str">
        <x:v>Gestion du clan</x:v>
      </x:c>
      <x:c r="C61" s="83" t="n">
        <x:v>12</x:v>
      </x:c>
      <x:c r="D61" s="2" t="str">
        <x:v>clan_management</x:v>
      </x:c>
    </x:row>
    <x:row r="62" ht="28" customHeight="1">
      <x:c r="A62" s="2" t="str">
        <x:v>Maison et clan</x:v>
      </x:c>
      <x:c r="B62" s="2" t="str">
        <x:v>Multijoueur futur</x:v>
      </x:c>
      <x:c r="C62" s="83" t="n">
        <x:v>24</x:v>
      </x:c>
      <x:c r="D62" s="2" t="str">
        <x:v>multiplayer_rules</x:v>
      </x:c>
    </x:row>
    <x:row r="63" ht="28" customHeight="1">
      <x:c r="A63" s="2" t="str">
        <x:v>Maison et clan</x:v>
      </x:c>
      <x:c r="B63" s="2" t="str">
        <x:v>Voies maison et clan</x:v>
      </x:c>
      <x:c r="C63" s="83" t="n">
        <x:v>18</x:v>
      </x:c>
      <x:c r="D63" s="2" t="str">
        <x:v>project_synergies</x:v>
      </x:c>
    </x:row>
    <x:row r="64" ht="28" customHeight="1">
      <x:c r="A64" s="2" t="str">
        <x:v>Maison et clan</x:v>
      </x:c>
      <x:c r="B64" s="2" t="str">
        <x:v>V5 Scènes des résidences</x:v>
      </x:c>
      <x:c r="C64" s="83" t="n">
        <x:v>60</x:v>
      </x:c>
      <x:c r="D64" s="2" t="str">
        <x:v>v5_home_scenes</x:v>
      </x:c>
    </x:row>
    <x:row r="65" ht="28" customHeight="1">
      <x:c r="A65" s="2" t="str">
        <x:v>Maison et clan</x:v>
      </x:c>
      <x:c r="B65" s="2" t="str">
        <x:v>V5 Incidents de l’équipage</x:v>
      </x:c>
      <x:c r="C65" s="83" t="n">
        <x:v>24</x:v>
      </x:c>
      <x:c r="D65" s="2" t="str">
        <x:v>v5_crew_incidents</x:v>
      </x:c>
    </x:row>
    <x:row r="66" ht="28" customHeight="1">
      <x:c r="A66" s="2" t="str">
        <x:v>Maison et clan</x:v>
      </x:c>
      <x:c r="B66" s="2" t="str">
        <x:v>V5 Aménagements</x:v>
      </x:c>
      <x:c r="C66" s="83" t="n">
        <x:v>18</x:v>
      </x:c>
      <x:c r="D66" s="2" t="str">
        <x:v>v5_furnishing_recipes</x:v>
      </x:c>
    </x:row>
    <x:row r="67" ht="28" customHeight="1">
      <x:c r="A67" s="2" t="str">
        <x:v>Maison et clan</x:v>
      </x:c>
      <x:c r="B67" s="2" t="str">
        <x:v>V5 Missions collectives</x:v>
      </x:c>
      <x:c r="C67" s="83" t="n">
        <x:v>24</x:v>
      </x:c>
      <x:c r="D67" s="2" t="str">
        <x:v>v5_collective_missions</x:v>
      </x:c>
    </x:row>
    <x:row r="68" ht="28" customHeight="1">
      <x:c r="A68" s="2" t="str">
        <x:v>Trophées</x:v>
      </x:c>
      <x:c r="B68" s="2" t="str">
        <x:v>Règles des trophées</x:v>
      </x:c>
      <x:c r="C68" s="83" t="n">
        <x:v>24</x:v>
      </x:c>
      <x:c r="D68" s="2" t="str">
        <x:v>trophy_rules</x:v>
      </x:c>
    </x:row>
    <x:row r="69" ht="28" customHeight="1">
      <x:c r="A69" s="2" t="str">
        <x:v>Trophées</x:v>
      </x:c>
      <x:c r="B69" s="2" t="str">
        <x:v>Écrans de l’atelier</x:v>
      </x:c>
      <x:c r="C69" s="83" t="n">
        <x:v>16</x:v>
      </x:c>
      <x:c r="D69" s="2" t="str">
        <x:v>trophy_screens</x:v>
      </x:c>
    </x:row>
    <x:row r="70" ht="28" customHeight="1">
      <x:c r="A70" s="2" t="str">
        <x:v>Trophées</x:v>
      </x:c>
      <x:c r="B70" s="2" t="str">
        <x:v>Gestes de l’atelier</x:v>
      </x:c>
      <x:c r="C70" s="83" t="n">
        <x:v>96</x:v>
      </x:c>
      <x:c r="D70" s="2" t="str">
        <x:v>trophy_actions</x:v>
      </x:c>
    </x:row>
    <x:row r="71" ht="28" customHeight="1">
      <x:c r="A71" s="2" t="str">
        <x:v>Trophées</x:v>
      </x:c>
      <x:c r="B71" s="2" t="str">
        <x:v>Familles de trophées</x:v>
      </x:c>
      <x:c r="C71" s="83" t="n">
        <x:v>18</x:v>
      </x:c>
      <x:c r="D71" s="2" t="str">
        <x:v>trophy_families</x:v>
      </x:c>
    </x:row>
    <x:row r="72" ht="28" customHeight="1">
      <x:c r="A72" s="2" t="str">
        <x:v>Trophées</x:v>
      </x:c>
      <x:c r="B72" s="2" t="str">
        <x:v>Histoires des objets</x:v>
      </x:c>
      <x:c r="C72" s="83" t="n">
        <x:v>12</x:v>
      </x:c>
      <x:c r="D72" s="2" t="str">
        <x:v>trophy_stories</x:v>
      </x:c>
    </x:row>
    <x:row r="73" ht="28" customHeight="1">
      <x:c r="A73" s="2" t="str">
        <x:v>Trophées</x:v>
      </x:c>
      <x:c r="B73" s="2" t="str">
        <x:v>Révélations des objets</x:v>
      </x:c>
      <x:c r="C73" s="83" t="n">
        <x:v>48</x:v>
      </x:c>
      <x:c r="D73" s="2" t="str">
        <x:v>trophy_story_steps</x:v>
      </x:c>
    </x:row>
    <x:row r="74" ht="28" customHeight="1">
      <x:c r="A74" s="2" t="str">
        <x:v>Trophées</x:v>
      </x:c>
      <x:c r="B74" s="2" t="str">
        <x:v>Meubles et exposition</x:v>
      </x:c>
      <x:c r="C74" s="83" t="n">
        <x:v>24</x:v>
      </x:c>
      <x:c r="D74" s="2" t="str">
        <x:v>trophy_display</x:v>
      </x:c>
    </x:row>
    <x:row r="75" ht="28" customHeight="1">
      <x:c r="A75" s="2" t="str">
        <x:v>Trophées</x:v>
      </x:c>
      <x:c r="B75" s="2" t="str">
        <x:v>Missions de l’atelier</x:v>
      </x:c>
      <x:c r="C75" s="83" t="n">
        <x:v>12</x:v>
      </x:c>
      <x:c r="D75" s="2" t="str">
        <x:v>trophy_missions</x:v>
      </x:c>
    </x:row>
    <x:row r="76" ht="28" customHeight="1">
      <x:c r="A76" s="2" t="str">
        <x:v>Trophées</x:v>
      </x:c>
      <x:c r="B76" s="2" t="str">
        <x:v>Aides des mini-jeux</x:v>
      </x:c>
      <x:c r="C76" s="83" t="n">
        <x:v>12</x:v>
      </x:c>
      <x:c r="D76" s="2" t="str">
        <x:v>trophy_accessibility</x:v>
      </x:c>
    </x:row>
    <x:row r="77" ht="28" customHeight="1">
      <x:c r="A77" s="2" t="str">
        <x:v>Trophées</x:v>
      </x:c>
      <x:c r="B77" s="2" t="str">
        <x:v>États des trophées</x:v>
      </x:c>
      <x:c r="C77" s="83" t="n">
        <x:v>20</x:v>
      </x:c>
      <x:c r="D77" s="2" t="str">
        <x:v>trophy_state_fields</x:v>
      </x:c>
    </x:row>
    <x:row r="78" ht="28" customHeight="1">
      <x:c r="A78" s="2" t="str">
        <x:v>Trophées</x:v>
      </x:c>
      <x:c r="B78" s="2" t="str">
        <x:v>V5 Enquêtes de trophées</x:v>
      </x:c>
      <x:c r="C78" s="83" t="n">
        <x:v>48</x:v>
      </x:c>
      <x:c r="D78" s="2" t="str">
        <x:v>v5_trophy_chains</x:v>
      </x:c>
    </x:row>
    <x:row r="79" ht="28" customHeight="1">
      <x:c r="A79" s="2" t="str">
        <x:v>Guerre</x:v>
      </x:c>
      <x:c r="B79" s="2" t="str">
        <x:v>Méthode de guerre</x:v>
      </x:c>
      <x:c r="C79" s="83" t="n">
        <x:v>12</x:v>
      </x:c>
      <x:c r="D79" s="2" t="str">
        <x:v>war_method</x:v>
      </x:c>
    </x:row>
    <x:row r="80" ht="28" customHeight="1">
      <x:c r="A80" s="2" t="str">
        <x:v>Guerre</x:v>
      </x:c>
      <x:c r="B80" s="2" t="str">
        <x:v>Paramètres de guerre</x:v>
      </x:c>
      <x:c r="C80" s="83" t="n">
        <x:v>31</x:v>
      </x:c>
      <x:c r="D80" s="2" t="str">
        <x:v>war_parameters</x:v>
      </x:c>
    </x:row>
    <x:row r="81" ht="28" customHeight="1">
      <x:c r="A81" s="2" t="str">
        <x:v>Guerre</x:v>
      </x:c>
      <x:c r="B81" s="2" t="str">
        <x:v>Doctrines des clans</x:v>
      </x:c>
      <x:c r="C81" s="83" t="n">
        <x:v>15</x:v>
      </x:c>
      <x:c r="D81" s="2" t="str">
        <x:v>war_clans</x:v>
      </x:c>
    </x:row>
    <x:row r="82" ht="28" customHeight="1">
      <x:c r="A82" s="2" t="str">
        <x:v>Guerre</x:v>
      </x:c>
      <x:c r="B82" s="2" t="str">
        <x:v>Unités de guerre</x:v>
      </x:c>
      <x:c r="C82" s="83" t="n">
        <x:v>30</x:v>
      </x:c>
      <x:c r="D82" s="2" t="str">
        <x:v>unit_types</x:v>
      </x:c>
    </x:row>
    <x:row r="83" ht="28" customHeight="1">
      <x:c r="A83" s="2" t="str">
        <x:v>Guerre</x:v>
      </x:c>
      <x:c r="B83" s="2" t="str">
        <x:v>V5 Spécialisations des unités</x:v>
      </x:c>
      <x:c r="C83" s="83" t="n">
        <x:v>30</x:v>
      </x:c>
      <x:c r="D83" s="2" t="str">
        <x:v>unit_specializations</x:v>
      </x:c>
    </x:row>
    <x:row r="84" ht="28" customHeight="1">
      <x:c r="A84" s="2" t="str">
        <x:v>Guerre</x:v>
      </x:c>
      <x:c r="B84" s="2" t="str">
        <x:v>Progression militaire</x:v>
      </x:c>
      <x:c r="C84" s="83" t="n">
        <x:v>9</x:v>
      </x:c>
      <x:c r="D84" s="2" t="str">
        <x:v>unit_progression</x:v>
      </x:c>
    </x:row>
    <x:row r="85" ht="28" customHeight="1">
      <x:c r="A85" s="2" t="str">
        <x:v>Guerre</x:v>
      </x:c>
      <x:c r="B85" s="2" t="str">
        <x:v>Structures de guerre</x:v>
      </x:c>
      <x:c r="C85" s="83" t="n">
        <x:v>18</x:v>
      </x:c>
      <x:c r="D85" s="2" t="str">
        <x:v>war_structures</x:v>
      </x:c>
    </x:row>
    <x:row r="86" ht="28" customHeight="1">
      <x:c r="A86" s="2" t="str">
        <x:v>Guerre</x:v>
      </x:c>
      <x:c r="B86" s="2" t="str">
        <x:v>Mondes en guerre</x:v>
      </x:c>
      <x:c r="C86" s="83" t="n">
        <x:v>6</x:v>
      </x:c>
      <x:c r="D86" s="2" t="str">
        <x:v>war_planets</x:v>
      </x:c>
    </x:row>
    <x:row r="87" ht="28" customHeight="1">
      <x:c r="A87" s="2" t="str">
        <x:v>Guerre</x:v>
      </x:c>
      <x:c r="B87" s="2" t="str">
        <x:v>Régions de Korthas</x:v>
      </x:c>
      <x:c r="C87" s="83" t="n">
        <x:v>6</x:v>
      </x:c>
      <x:c r="D87" s="2" t="str">
        <x:v>korthas_regions</x:v>
      </x:c>
    </x:row>
    <x:row r="88" ht="28" customHeight="1">
      <x:c r="A88" s="2" t="str">
        <x:v>Guerre</x:v>
      </x:c>
      <x:c r="B88" s="2" t="str">
        <x:v>Territoires de Korthas</x:v>
      </x:c>
      <x:c r="C88" s="83" t="n">
        <x:v>36</x:v>
      </x:c>
      <x:c r="D88" s="2" t="str">
        <x:v>korthas_territories</x:v>
      </x:c>
    </x:row>
    <x:row r="89" ht="28" customHeight="1">
      <x:c r="A89" s="2" t="str">
        <x:v>Guerre</x:v>
      </x:c>
      <x:c r="B89" s="2" t="str">
        <x:v>Passages de Korthas</x:v>
      </x:c>
      <x:c r="C89" s="83" t="n">
        <x:v>70</x:v>
      </x:c>
      <x:c r="D89" s="2" t="str">
        <x:v>korthas_links</x:v>
      </x:c>
    </x:row>
    <x:row r="90" ht="28" customHeight="1">
      <x:c r="A90" s="2" t="str">
        <x:v>Guerre</x:v>
      </x:c>
      <x:c r="B90" s="2" t="str">
        <x:v>Cartes des escarmouches</x:v>
      </x:c>
      <x:c r="C90" s="83" t="n">
        <x:v>12</x:v>
      </x:c>
      <x:c r="D90" s="2" t="str">
        <x:v>rts_maps</x:v>
      </x:c>
    </x:row>
    <x:row r="91" ht="28" customHeight="1">
      <x:c r="A91" s="2" t="str">
        <x:v>Guerre</x:v>
      </x:c>
      <x:c r="B91" s="2" t="str">
        <x:v>Arcs de guerre narrative</x:v>
      </x:c>
      <x:c r="C91" s="83" t="n">
        <x:v>12</x:v>
      </x:c>
      <x:c r="D91" s="2" t="str">
        <x:v>war_arcs</x:v>
      </x:c>
    </x:row>
    <x:row r="92" ht="28" customHeight="1">
      <x:c r="A92" s="2" t="str">
        <x:v>Guerre</x:v>
      </x:c>
      <x:c r="B92" s="2" t="str">
        <x:v>Missions de guerre narrative</x:v>
      </x:c>
      <x:c r="C92" s="83" t="n">
        <x:v>48</x:v>
      </x:c>
      <x:c r="D92" s="2" t="str">
        <x:v>war_narrative_missions</x:v>
      </x:c>
    </x:row>
    <x:row r="93" ht="28" customHeight="1">
      <x:c r="A93" s="2" t="str">
        <x:v>Guerre</x:v>
      </x:c>
      <x:c r="B93" s="2" t="str">
        <x:v>Scénarios RTS</x:v>
      </x:c>
      <x:c r="C93" s="83" t="n">
        <x:v>24</x:v>
      </x:c>
      <x:c r="D93" s="2" t="str">
        <x:v>rts_scenarios</x:v>
      </x:c>
    </x:row>
    <x:row r="94" ht="28" customHeight="1">
      <x:c r="A94" s="2" t="str">
        <x:v>Guerre</x:v>
      </x:c>
      <x:c r="B94" s="2" t="str">
        <x:v>Règles de guerre</x:v>
      </x:c>
      <x:c r="C94" s="83" t="n">
        <x:v>32</x:v>
      </x:c>
      <x:c r="D94" s="2" t="str">
        <x:v>war_rules</x:v>
      </x:c>
    </x:row>
    <x:row r="95" ht="28" customHeight="1">
      <x:c r="A95" s="2" t="str">
        <x:v>Guerre</x:v>
      </x:c>
      <x:c r="B95" s="2" t="str">
        <x:v>Objectifs militaires</x:v>
      </x:c>
      <x:c r="C95" s="83" t="n">
        <x:v>18</x:v>
      </x:c>
      <x:c r="D95" s="2" t="str">
        <x:v>war_objectives</x:v>
      </x:c>
    </x:row>
    <x:row r="96" ht="28" customHeight="1">
      <x:c r="A96" s="2" t="str">
        <x:v>Guerre</x:v>
      </x:c>
      <x:c r="B96" s="2" t="str">
        <x:v>Diplomatie des clans</x:v>
      </x:c>
      <x:c r="C96" s="83" t="n">
        <x:v>18</x:v>
      </x:c>
      <x:c r="D96" s="2" t="str">
        <x:v>war_diplomacy</x:v>
      </x:c>
    </x:row>
    <x:row r="97" ht="28" customHeight="1">
      <x:c r="A97" s="2" t="str">
        <x:v>Guerre</x:v>
      </x:c>
      <x:c r="B97" s="2" t="str">
        <x:v>V5 Événements territoriaux</x:v>
      </x:c>
      <x:c r="C97" s="83" t="n">
        <x:v>36</x:v>
      </x:c>
      <x:c r="D97" s="2" t="str">
        <x:v>territorial_events</x:v>
      </x:c>
    </x:row>
    <x:row r="98" ht="28" customHeight="1">
      <x:c r="A98" s="2" t="str">
        <x:v>Guerre</x:v>
      </x:c>
      <x:c r="B98" s="2" t="str">
        <x:v>V5 Campagnes des trois modes</x:v>
      </x:c>
      <x:c r="C98" s="83" t="n">
        <x:v>12</x:v>
      </x:c>
      <x:c r="D98" s="2" t="str">
        <x:v>linked_campaigns</x:v>
      </x:c>
    </x:row>
    <x:row r="99" ht="28" customHeight="1">
      <x:c r="A99" s="2" t="str">
        <x:v>Guerre</x:v>
      </x:c>
      <x:c r="B99" s="2" t="str">
        <x:v>V5 Missions des trois modes</x:v>
      </x:c>
      <x:c r="C99" s="83" t="n">
        <x:v>36</x:v>
      </x:c>
      <x:c r="D99" s="2" t="str">
        <x:v>linked_war_missions</x:v>
      </x:c>
    </x:row>
    <x:row r="100" ht="28" customHeight="1">
      <x:c r="A100" s="2" t="str">
        <x:v>Guerre</x:v>
      </x:c>
      <x:c r="B100" s="2" t="str">
        <x:v>Guerre et six origines</x:v>
      </x:c>
      <x:c r="C100" s="83" t="n">
        <x:v>36</x:v>
      </x:c>
      <x:c r="D100" s="2" t="str">
        <x:v>war_origin_hooks</x:v>
      </x:c>
    </x:row>
    <x:row r="101" ht="28" customHeight="1">
      <x:c r="A101" s="2" t="str">
        <x:v>Guerre</x:v>
      </x:c>
      <x:c r="B101" s="2" t="str">
        <x:v>Guerre et Warp</x:v>
      </x:c>
      <x:c r="C101" s="83" t="n">
        <x:v>12</x:v>
      </x:c>
      <x:c r="D101" s="2" t="str">
        <x:v>war_temporal_rules</x:v>
      </x:c>
    </x:row>
    <x:row r="102" ht="28" customHeight="1">
      <x:c r="A102" s="2" t="str">
        <x:v>Guerre</x:v>
      </x:c>
      <x:c r="B102" s="2" t="str">
        <x:v>V5 Guerre et habitats</x:v>
      </x:c>
      <x:c r="C102" s="83" t="n">
        <x:v>12</x:v>
      </x:c>
      <x:c r="D102" s="2" t="str">
        <x:v>war_synergies</x:v>
      </x:c>
    </x:row>
    <x:row r="103" ht="28" customHeight="1">
      <x:c r="A103" s="2" t="str">
        <x:v>Guerre</x:v>
      </x:c>
      <x:c r="B103" s="2" t="str">
        <x:v>V5 Recette de la guerre</x:v>
      </x:c>
      <x:c r="C103" s="83" t="n">
        <x:v>18</x:v>
      </x:c>
      <x:c r="D103" s="2" t="str">
        <x:v>war_qa</x:v>
      </x:c>
    </x:row>
    <x:row r="104" ht="28" customHeight="1">
      <x:c r="A104" s="2" t="str">
        <x:v>Guerre</x:v>
      </x:c>
      <x:c r="B104" s="2" t="str">
        <x:v>V5 Styles de campagne</x:v>
      </x:c>
      <x:c r="C104" s="83" t="n">
        <x:v>6</x:v>
      </x:c>
      <x:c r="D104" s="2" t="str">
        <x:v>war_simulation_styles</x:v>
      </x:c>
    </x:row>
    <x:row r="105" ht="28" customHeight="1">
      <x:c r="A105" s="2" t="str">
        <x:v>Guerre</x:v>
      </x:c>
      <x:c r="B105" s="2" t="str">
        <x:v>V5 Simulations chiffrées</x:v>
      </x:c>
      <x:c r="C105" s="83" t="n">
        <x:v>18</x:v>
      </x:c>
      <x:c r="D105" s="2" t="str">
        <x:v>war_simulation_turns</x:v>
      </x:c>
    </x:row>
    <x:row r="106" ht="28" customHeight="1">
      <x:c r="A106" s="2" t="str">
        <x:v>Guerre</x:v>
      </x:c>
      <x:c r="B106" s="2" t="str">
        <x:v>Données campagne 12 tours</x:v>
      </x:c>
      <x:c r="C106" s="83" t="n">
        <x:v>12</x:v>
      </x:c>
      <x:c r="D106" s="2" t="str">
        <x:v>korthas_demo_12_turns</x:v>
      </x:c>
    </x:row>
    <x:row r="107" ht="28" customHeight="1">
      <x:c r="A107" s="2" t="str">
        <x:v>Guerre</x:v>
      </x:c>
      <x:c r="B107" s="2" t="str">
        <x:v>V5 Couverture des théâtres</x:v>
      </x:c>
      <x:c r="C107" s="83" t="n">
        <x:v>5</x:v>
      </x:c>
      <x:c r="D107" s="2" t="str">
        <x:v>war_theater_alignment</x:v>
      </x:c>
    </x:row>
    <x:row r="108" ht="28" customHeight="1">
      <x:c r="A108" s="2" t="str">
        <x:v>Guerre</x:v>
      </x:c>
      <x:c r="B108" s="2" t="str">
        <x:v>V5 Régions des cinq mondes</x:v>
      </x:c>
      <x:c r="C108" s="83" t="n">
        <x:v>20</x:v>
      </x:c>
      <x:c r="D108" s="2" t="str">
        <x:v>war_world_regions</x:v>
      </x:c>
    </x:row>
    <x:row r="109" ht="28" customHeight="1">
      <x:c r="A109" s="2" t="str">
        <x:v>Guerre</x:v>
      </x:c>
      <x:c r="B109" s="2" t="str">
        <x:v>V5 Règles des cinq mondes</x:v>
      </x:c>
      <x:c r="C109" s="83" t="n">
        <x:v>15</x:v>
      </x:c>
      <x:c r="D109" s="2" t="str">
        <x:v>war_world_local_rules</x:v>
      </x:c>
    </x:row>
    <x:row r="110" ht="28" customHeight="1">
      <x:c r="A110" s="2" t="str">
        <x:v>Guerre</x:v>
      </x:c>
      <x:c r="B110" s="2" t="str">
        <x:v>V5 Territoires des cinq mondes</x:v>
      </x:c>
      <x:c r="C110" s="83" t="n">
        <x:v>120</x:v>
      </x:c>
      <x:c r="D110" s="2" t="str">
        <x:v>war_world_territories</x:v>
      </x:c>
    </x:row>
    <x:row r="111" ht="28" customHeight="1">
      <x:c r="A111" s="2" t="str">
        <x:v>Guerre</x:v>
      </x:c>
      <x:c r="B111" s="2" t="str">
        <x:v>V5 Passages des cinq mondes</x:v>
      </x:c>
      <x:c r="C111" s="83" t="n">
        <x:v>190</x:v>
      </x:c>
      <x:c r="D111" s="2" t="str">
        <x:v>war_world_links</x:v>
      </x:c>
    </x:row>
    <x:row r="112" ht="28" customHeight="1">
      <x:c r="A112" s="2" t="str">
        <x:v>Production</x:v>
      </x:c>
      <x:c r="B112" s="2" t="str">
        <x:v>Couverture de reconstruction</x:v>
      </x:c>
      <x:c r="C112" s="83" t="n">
        <x:v>24</x:v>
      </x:c>
      <x:c r="D112" s="2" t="str">
        <x:v>reconstruction_coverage</x:v>
      </x:c>
    </x:row>
    <x:row r="113" ht="28" customHeight="1">
      <x:c r="A113" s="2" t="str">
        <x:v>Production</x:v>
      </x:c>
      <x:c r="B113" s="2" t="str">
        <x:v>Sources et provenance</x:v>
      </x:c>
      <x:c r="C113" s="83" t="n">
        <x:v>13</x:v>
      </x:c>
      <x:c r="D113" s="2" t="str">
        <x:v>v5_sources</x:v>
      </x:c>
    </x:row>
    <x:row r="114" ht="28" customHeight="1">
      <x:c r="A114" s="2" t="str">
        <x:v>Production</x:v>
      </x:c>
      <x:c r="B114" s="2" t="str">
        <x:v>V5 Cité et placement</x:v>
      </x:c>
      <x:c r="C114" s="83" t="n">
        <x:v>72</x:v>
      </x:c>
      <x:c r="D114" s="2" t="str">
        <x:v>city_rules_v5</x:v>
      </x:c>
    </x:row>
    <x:row r="115" ht="28" customHeight="1">
      <x:c r="A115" s="2" t="str">
        <x:v>Production</x:v>
      </x:c>
      <x:c r="B115" s="2" t="str">
        <x:v>V5 États communs</x:v>
      </x:c>
      <x:c r="C115" s="83" t="n">
        <x:v>48</x:v>
      </x:c>
      <x:c r="D115" s="2" t="str">
        <x:v>shared_state_v5</x:v>
      </x:c>
    </x:row>
    <x:row r="116" ht="28" customHeight="1">
      <x:c r="A116" s="2" t="str">
        <x:v>Production</x:v>
      </x:c>
      <x:c r="B116" s="2" t="str">
        <x:v>V5 Recette du jeu</x:v>
      </x:c>
      <x:c r="C116" s="83" t="n">
        <x:v>42</x:v>
      </x:c>
      <x:c r="D116" s="2" t="str">
        <x:v>acceptance_scenarios_v5</x:v>
      </x:c>
    </x:row>
    <x:row r="117" ht="28" customHeight="1">
      <x:c r="A117" s="2" t="str">
        <x:v>Production</x:v>
      </x:c>
      <x:c r="B117" s="2" t="str">
        <x:v>V5 Lots de réalisation</x:v>
      </x:c>
      <x:c r="C117" s="83" t="n">
        <x:v>24</x:v>
      </x:c>
      <x:c r="D117" s="2" t="str">
        <x:v>production_batches_v5</x:v>
      </x:c>
    </x:row>
  </x:sheetData>
  <x:pageMargins left="0.7" right="0.7" top="0.75" bottom="0.75" header="0.3" footer="0.3"/>
  <x:tableParts count="1">
    <x:tablePart xmlns:r="http://schemas.openxmlformats.org/officeDocument/2006/relationships" r:id="R6897874c35a646bd"/>
  </x:tableParts>
</x:worksheet>
</file>

<file path=xl/worksheets/sheet1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Les six voies</x:v>
      </x:c>
      <x:c r="B2" s="3"/>
      <x:c r="C2" s="3"/>
      <x:c r="D2" s="3"/>
      <x:c r="E2" s="3"/>
      <x:c r="F2" s="3"/>
    </x:row>
    <x:row r="3">
      <x:c r="A3" s="4"/>
      <x:c r="B3" s="4"/>
      <x:c r="C3" s="4"/>
      <x:c r="D3" s="4"/>
      <x:c r="E3" s="4"/>
      <x:c r="F3" s="4"/>
    </x:row>
    <x:row r="4">
      <x:c r="A4" s="2" t="str">
        <x:v>Histoire · 6 fiches · Lecture intégrale dans « Lire Histoire » ou le lecteur HTML.</x:v>
      </x:c>
      <x:c r="B4" s="2"/>
      <x:c r="C4" s="2"/>
      <x:c r="D4" s="2"/>
      <x:c r="E4" s="2"/>
      <x:c r="F4" s="2"/>
    </x:row>
    <x:row r="5" ht="48" customHeight="1">
      <x:c r="A5" s="10" t="str">
        <x:v>Identifiant</x:v>
      </x:c>
      <x:c r="B5" s="11" t="str">
        <x:v>Titre</x:v>
      </x:c>
      <x:c r="C5" s="11" t="str">
        <x:v>Promesse</x:v>
      </x:c>
      <x:c r="D5" s="11" t="str">
        <x:v>Histoire</x:v>
      </x:c>
      <x:c r="E5" s="11" t="str">
        <x:v>Personnages</x:v>
      </x:c>
      <x:c r="F5" s="11" t="str">
        <x:v>Style de jeu</x:v>
      </x:c>
      <x:c r="G5" s="11" t="str">
        <x:v>Directions de fin</x:v>
      </x:c>
      <x:c r="H5" s="11" t="str">
        <x:v>Cohérence</x:v>
      </x:c>
      <x:c r="I5" s="11" t="str">
        <x:v>Structure</x:v>
      </x:c>
      <x:c r="J5" s="11" t="str">
        <x:v>Statut dans le lore</x:v>
      </x:c>
      <x:c r="K5" s="12" t="str">
        <x:v>Provenance</x:v>
      </x:c>
    </x:row>
    <x:row r="6" ht="72" customHeight="1">
      <x:c r="A6" s="13" t="str">
        <x:v>O1</x:v>
      </x:c>
      <x:c r="B6" s="13" t="str">
        <x:v>Rejeté du clan</x:v>
      </x:c>
      <x:c r="C6" s="13" t="str">
        <x:v>La force que personne ne voulait voir</x:v>
      </x:c>
      <x:c r="D6" s="13" t="str">
        <x:v>Un jeune Yautja jugé faible survit à l’hostilité de son père. Cette violence appartient à cette famille et à ses alliés ; elle ne définit pas les parents yautja en général.</x:v>
      </x:c>
      <x:c r="E6" s="13" t="str">
        <x:v>Varek, père obsédé par la réputation de sa maison ; Dhera, instructrice qui refuse le meurtre ; Ruun, frère partagé entre peur et loyauté.</x:v>
      </x:c>
      <x:c r="F6" s="13" t="str">
        <x:v>Observer, détourner une proie, choisir ses appuis et accepter une coopération avant de gagner la puissance.</x:v>
      </x:c>
      <x:c r="G6" s="13" t="str">
        <x:v>L’indépendance ; une confrontation légitime ; une réconciliation strictement conditionnée par des actes.</x:v>
      </x:c>
      <x:c r="H6" s="13" t="str">
        <x:v>Un père hostile reste un personnage responsable de ses choix. Le joueur ne doit ni lui pardonner ni le tuer pour être reconnu.</x:v>
      </x:c>
      <x:c r="I6" s="13" t="str">
        <x:v>36 missions propres, six actes ; jalons de rang possédés par la campagne commune. Trois fins exclusives choisies à Elite, puis six missions de prolongement.</x:v>
      </x:c>
      <x:c r="J6" s="13" t="str">
        <x:v>Création du projet</x:v>
      </x:c>
      <x:c r="K6" s="13" t="str">
        <x:v>Reconstitution documentée V4 — nouvelle rédaction V5</x:v>
      </x:c>
    </x:row>
    <x:row r="7" ht="87" customHeight="1">
      <x:c r="A7" s="14" t="str">
        <x:v>O2</x:v>
      </x:c>
      <x:c r="B7" s="14" t="str">
        <x:v>Héritier du masque</x:v>
      </x:c>
      <x:c r="C7" s="14" t="str">
        <x:v>Un nom peut porter plusieurs voix</x:v>
      </x:c>
      <x:c r="D7" s="14" t="str">
        <x:v>L’ancêtre a accompli une chasse réellement remarquable. Des aides, des pisteurs et des sauveteurs ont disparu de sa transmission ; l’enquête élargit la mémoire sans annuler son mérite.</x:v>
      </x:c>
      <x:c r="E7" s="14" t="str">
        <x:v>Sael, gardienne du masque ; Khor, descendant d’un pisteur oublié ; Orha, artisane des vieux supports.</x:v>
      </x:c>
      <x:c r="F7" s="14" t="str">
        <x:v>Lire les empreintes matérielles, restituer une manœuvre et partager un récit fondé sur des traces.</x:v>
      </x:c>
      <x:c r="G7" s="14" t="str">
        <x:v>Conserver le masque avec une histoire complète ; créer une exposition collective ; transmettre le masque et chasser sous son propre nom.</x:v>
      </x:c>
      <x:c r="H7" s="14" t="str">
        <x:v>Les preuves ne révèlent pas soudain un imposteur. Le trophée de la chasse partagée conserve le succès réel de l’ancêtre.</x:v>
      </x:c>
      <x:c r="I7" s="14" t="str">
        <x:v>36 missions propres, six actes ; jalons de rang possédés par la campagne commune. Trois fins exclusives choisies à Elite, puis six missions de prolongement.</x:v>
      </x:c>
      <x:c r="J7" s="14" t="str">
        <x:v>Création du projet</x:v>
      </x:c>
      <x:c r="K7" s="14" t="str">
        <x:v>Reconstitution documentée V4 — nouvelle rédaction V5</x:v>
      </x:c>
    </x:row>
    <x:row r="8" ht="87" customHeight="1">
      <x:c r="A8" s="13" t="str">
        <x:v>O3</x:v>
      </x:c>
      <x:c r="B8" s="13" t="str">
        <x:v>Porteur des derniers noms</x:v>
      </x:c>
      <x:c r="C8" s="13" t="str">
        <x:v>Survivre sans décider pour les autres</x:v>
      </x:c>
      <x:c r="D8" s="13" t="str">
        <x:v>Une catastrophe naturelle a dispersé la communauté. Les rescapés peuvent reconstruire sur place, partir ou refuser de rejoindre le joueur ; le deuil n’impose pas une seule manière de vivre.</x:v>
      </x:c>
      <x:c r="E8" s="13" t="str">
        <x:v>Tava, passeuse survivante ; Orem, jeune compagnon de cohorte ; Vesha, artisane qui a déjà commencé une autre vie.</x:v>
      </x:c>
      <x:c r="F8" s="13" t="str">
        <x:v>Lire un terrain instable, secourir, transporter des objets choisis et relier des personnes libres.</x:v>
      </x:c>
      <x:c r="G8" s="13" t="str">
        <x:v>Réinstaller un foyer ; fonder un réseau de haltes ; confier les archives et repartir.</x:v>
      </x:c>
      <x:c r="H8" s="13" t="str">
        <x:v>Aucune révélation ne transforme le désastre en complot de clan. Les décisions des survivants restent autonomes.</x:v>
      </x:c>
      <x:c r="I8" s="13" t="str">
        <x:v>36 missions propres, six actes ; jalons de rang possédés par la campagne commune. Trois fins exclusives choisies à Elite, puis six missions de prolongement.</x:v>
      </x:c>
      <x:c r="J8" s="13" t="str">
        <x:v>Création du projet</x:v>
      </x:c>
      <x:c r="K8" s="13" t="str">
        <x:v>Reconstitution documentée V4 — nouvelle rédaction V5</x:v>
      </x:c>
    </x:row>
    <x:row r="9" ht="87" customHeight="1">
      <x:c r="A9" s="14" t="str">
        <x:v>O4</x:v>
      </x:c>
      <x:c r="B9" s="14" t="str">
        <x:v>Nom entaché</x:v>
      </x:c>
      <x:c r="C9" s="14" t="str">
        <x:v>Répondre de ses propres gestes</x:v>
      </x:c>
      <x:c r="D9" s="14" t="str">
        <x:v>Un ancêtre a réellement commis une faute de chasse contre des adversaires privés de moyens de se défendre. Le joueur peut établir les faits, réparer ce qu’il peut et construire sa propre réputation.</x:v>
      </x:c>
      <x:c r="E9" s="14" t="str">
        <x:v>Drek, parent qui voudrait taire les faits ; Isha, descendante d’une personne lésée ; Evar, Enforcer chargé du dossier actuel.</x:v>
      </x:c>
      <x:c r="F9" s="14" t="str">
        <x:v>Reconnaître une trace compromettante, protéger une preuve et choisir une chasse dont les conditions peuvent être racontées honnêtement.</x:v>
      </x:c>
      <x:c r="G9" s="14" t="str">
        <x:v>Garder le nom en rendant les faits publics ; adopter un autre nom ; rejoindre une fonction de réparation limitée.</x:v>
      </x:c>
      <x:c r="H9" s="14" t="str">
        <x:v>La faute ancienne est réelle. Le personnage joueur ne reçoit ni culpabilité automatique ni absolution par simple duel.</x:v>
      </x:c>
      <x:c r="I9" s="14" t="str">
        <x:v>36 missions propres, six actes ; jalons de rang possédés par la campagne commune. Trois fins exclusives choisies à Elite, puis six missions de prolongement.</x:v>
      </x:c>
      <x:c r="J9" s="14" t="str">
        <x:v>Création du projet</x:v>
      </x:c>
      <x:c r="K9" s="14" t="str">
        <x:v>Reconstitution documentée V4 — nouvelle rédaction V5</x:v>
      </x:c>
    </x:row>
    <x:row r="10" ht="87" customHeight="1">
      <x:c r="A10" s="13" t="str">
        <x:v>O5</x:v>
      </x:c>
      <x:c r="B10" s="13" t="str">
        <x:v>Dette envers l’Étranger</x:v>
      </x:c>
      <x:c r="C10" s="13" t="str">
        <x:v>Deux chasseurs ne possèdent pas la route de l’autre</x:v>
      </x:c>
      <x:c r="D10" s="13" t="str">
        <x:v>Après Blooded, acquisition réelle du vaisseau et trajet joué, le joueur rencontre Mara Venn, humaine adulte pisteuse, sur Namarra PLAN13. Leur coopération a une fin choisie par Mara.</x:v>
      </x:c>
      <x:c r="E10" s="13" t="str">
        <x:v>Mara Venn, pisteuse humaine autonome ; Esha, réparatrice du port de Namarra ; Keth, chasseur qui sous-estime l’humaine.</x:v>
      </x:c>
      <x:c r="F10" s="13" t="str">
        <x:v>Reconnaître une intelligence étrangère, lire un signal partagé et coopérer sans transformer l’autre en outil ou trophée.</x:v>
      </x:c>
      <x:c r="G10" s="13" t="str">
        <x:v>Entretenir une alliance volontaire ; solder la dette et se séparer ; devenir un relais ponctuel entre partenaires indépendants.</x:v>
      </x:c>
      <x:c r="H10" s="13" t="str">
        <x:v>Première rencontre personnelle O5-M19 ; départ EXP10 dans O5-M24. Aucun compagnon humain pré-Blooded, recrutement permanent forcé ou retour imposé.</x:v>
      </x:c>
      <x:c r="I10" s="13" t="str">
        <x:v>36 missions propres, six actes ; jalons de rang possédés par la campagne commune. Trois fins exclusives choisies à Elite, puis six missions de prolongement.</x:v>
      </x:c>
      <x:c r="J10" s="13" t="str">
        <x:v>Création du projet</x:v>
      </x:c>
      <x:c r="K10" s="13" t="str">
        <x:v>Reconstitution documentée V4 — nouvelle rédaction V5</x:v>
      </x:c>
    </x:row>
    <x:row r="11" ht="87" customHeight="1">
      <x:c r="A11" s="14" t="str">
        <x:v>O6</x:v>
      </x:c>
      <x:c r="B11" s="14" t="str">
        <x:v>La Longue Chasse</x:v>
      </x:c>
      <x:c r="C11" s="14" t="str">
        <x:v>De la cohorte à la transmission</x:v>
      </x:c>
      <x:c r="D11" s="14" t="str">
        <x:v>Histoire originale de l’utilisateur : enfance, formation dans une cohorte, rivalité, maîtrise des chasses et transmission. Les cinq autres voies sont des alternatives de départ.</x:v>
      </x:c>
      <x:c r="E11" s="14" t="str">
        <x:v>Saar, instructeur de la cohorte ; Harek, rival qui progresse aussi ; Yena et Tov, partenaires dont les styles changent.</x:v>
      </x:c>
      <x:c r="F11" s="14" t="str">
        <x:v>Apprendre les outils, faire des choix dans la triade, développer sa chasse personnelle puis enseigner sans effacer les élèves.</x:v>
      </x:c>
      <x:c r="G11" s="14" t="str">
        <x:v>Ouvrir une maison d’enseignement ; poursuivre la chasse avec un cercle choisi ; transmettre ses outils et devenir explorateur.</x:v>
      </x:c>
      <x:c r="H11" s="14" t="str">
        <x:v>Aucun père hostile, ancêtre frauduleux ou désastre obligatoire n’est ajouté à l’histoire originale par défaut.</x:v>
      </x:c>
      <x:c r="I11" s="14" t="str">
        <x:v>36 missions propres, six actes ; jalons de rang possédés par la campagne commune. Trois fins exclusives choisies à Elite, puis six missions de prolongement.</x:v>
      </x:c>
      <x:c r="J11" s="14" t="str">
        <x:v>Création du projet</x:v>
      </x:c>
      <x:c r="K11" s="14" t="str">
        <x:v>Reconstitution documentée V4 — nouvelle rédaction V5</x:v>
      </x:c>
    </x:row>
  </x:sheetData>
  <x:pageMargins left="0.7" right="0.7" top="0.75" bottom="0.75" header="0.3" footer="0.3"/>
  <x:tableParts count="1">
    <x:tablePart xmlns:r="http://schemas.openxmlformats.org/officeDocument/2006/relationships" r:id="R722407e81b2f47d3"/>
  </x:tableParts>
</x:worksheet>
</file>

<file path=xl/worksheets/sheet1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des six voies</x:v>
      </x:c>
      <x:c r="B2" s="3"/>
      <x:c r="C2" s="3"/>
      <x:c r="D2" s="3"/>
      <x:c r="E2" s="3"/>
      <x:c r="F2" s="3"/>
    </x:row>
    <x:row r="3">
      <x:c r="A3" s="4"/>
      <x:c r="B3" s="4"/>
      <x:c r="C3" s="4"/>
      <x:c r="D3" s="4"/>
      <x:c r="E3" s="4"/>
      <x:c r="F3" s="4"/>
    </x:row>
    <x:row r="4">
      <x:c r="A4" s="2" t="str">
        <x:v>Histoire · 216 fiches · Lecture intégrale dans « Lire Histoire » ou le lecteur HTML.</x:v>
      </x:c>
      <x:c r="B4" s="2"/>
      <x:c r="C4" s="2"/>
      <x:c r="D4" s="2"/>
      <x:c r="E4" s="2"/>
      <x:c r="F4" s="2"/>
    </x:row>
    <x:row r="5" ht="48" customHeight="1">
      <x:c r="A5" s="10" t="str">
        <x:v>Identifiant</x:v>
      </x:c>
      <x:c r="B5" s="11" t="str">
        <x:v>Titre</x:v>
      </x:c>
      <x:c r="C5" s="11" t="str">
        <x:v>Voie</x:v>
      </x:c>
      <x:c r="D5" s="11" t="str">
        <x:v>Acte</x:v>
      </x:c>
      <x:c r="E5" s="11" t="str">
        <x:v>Rang minimal</x:v>
      </x:c>
      <x:c r="F5" s="11" t="str">
        <x:v>État à l’entrée</x:v>
      </x:c>
      <x:c r="G5" s="11" t="str">
        <x:v>Conditions</x:v>
      </x:c>
      <x:c r="H5" s="11" t="str">
        <x:v>Scène en 2D</x:v>
      </x:c>
      <x:c r="I5" s="11" t="str">
        <x:v>Choix et effets</x:v>
      </x:c>
      <x:c r="J5" s="11" t="str">
        <x:v>Échec et reprise</x:v>
      </x:c>
      <x:c r="K5" s="11" t="str">
        <x:v>État à la sortie</x:v>
      </x:c>
      <x:c r="L5" s="11" t="str">
        <x:v>Jalon commun</x:v>
      </x:c>
      <x:c r="M5" s="12" t="str">
        <x:v>Provenance</x:v>
      </x:c>
    </x:row>
    <x:row r="6" ht="117" customHeight="1">
      <x:c r="A6" s="13" t="str">
        <x:v>O1-M01</x:v>
      </x:c>
      <x:c r="B6" s="13" t="str">
        <x:v>La marche trop haute</x:v>
      </x:c>
      <x:c r="C6" s="13" t="str">
        <x:v>O1</x:v>
      </x:c>
      <x:c r="D6" s="13" t="str">
        <x:v>I — Le premier cercle</x:v>
      </x:c>
      <x:c r="E6" s="13" t="str">
        <x:v>Youngling</x:v>
      </x:c>
      <x:c r="F6" s="13" t="str">
        <x:v>Voie O1 choisie ; prologue commun terminé ; aucune mission de voie résolue.</x:v>
      </x:c>
      <x:c r="G6" s="13" t="str">
        <x:v>Homeworld ; prologue commun joué ; aucune mobilité interstellaire. Les relations, blessures, absences et objets affichés proviennent de l’état de partie ; aucun partenaire n’est recréé par la scène.</x:v>
      </x:c>
      <x:c r="H6" s="13" t="str">
        <x:v>Dans la cour d’entraînement, Varek place l’anneau à une hauteur que le jeune ne peut atteindre. Le joueur teste un rebord, prend appui sur une racine et se balance vers la plateforme. Dhera observe aussi les tentatives avortées ; Ruun tient une corde mais attend un signe.</x:v>
      </x:c>
      <x:c r="I6" s="13" t="str">
        <x:v>Demander la corde reconnaît l’aide de Ruun ; utiliser la racine crée un trajet personnel visible.</x:v>
      </x:c>
      <x:c r="J6" s="13" t="str">
        <x:v>Une chute ramène au filet inférieur ; déplacer le point d’appui permet une autre tentative.</x:v>
      </x:c>
      <x:c r="K6" s="13" t="str">
        <x:v>Enregistrer O1-M01.resolved séparément de .success, puis O1-M01.choice, les observations et les transferts réellement accomplis. Le raccourci reste praticable et Dhera décrit la décision précise, même si Varek la méprise.</x:v>
      </x:c>
      <x:c r="L6" s="13" t="str">
        <x:v>Le combat d’ouverture, la cohorte et l’accès initial à la ville appartiennent à R2-M001..006.</x:v>
      </x:c>
      <x:c r="M6" s="13" t="str">
        <x:v>Reconstitution documentée V4 — nouvelle rédaction V5</x:v>
      </x:c>
    </x:row>
    <x:row r="7" ht="102" customHeight="1">
      <x:c r="A7" s="14" t="str">
        <x:v>O1-M02</x:v>
      </x:c>
      <x:c r="B7" s="14" t="str">
        <x:v>La gamelle renversée</x:v>
      </x:c>
      <x:c r="C7" s="14" t="str">
        <x:v>O1</x:v>
      </x:c>
      <x:c r="D7" s="14" t="str">
        <x:v>I — Le premier cercle</x:v>
      </x:c>
      <x:c r="E7" s="14" t="str">
        <x:v>Youngling</x:v>
      </x:c>
      <x:c r="F7" s="14" t="str">
        <x:v>O1-M01 résolue ; lire son résultat réel (réussite, issue partielle, refus ou échec) pour adapter les personnages et les objets présents.</x:v>
      </x:c>
      <x:c r="G7" s="14" t="str">
        <x:v>Homeworld ; prologue commun joué ; aucune mobilité interstellaire. Les relations, blessures, absences et objets affichés proviennent de l’état de partie ; aucun partenaire n’est recréé par la scène.</x:v>
      </x:c>
      <x:c r="H7" s="14" t="str">
        <x:v>Au retour de la cohorte, Varek chasse le joueur du foyer. Une petite proie vole la ration tombée dans la cour. Il faut la suivre entre trois tas de jarres, apprendre son arrêt avant le bond et récupérer le paquet sans renverser le four de la voisine.</x:v>
      </x:c>
      <x:c r="I7" s="14" t="str">
        <x:v>Récupérer seulement la ration ou détourner aussi l’animal du four change la réaction de la voisine.</x:v>
      </x:c>
      <x:c r="J7" s="14" t="str">
        <x:v>La proie emporte le paquet au second perchoir ; ses traces restent lisibles pour reprendre la piste.</x:v>
      </x:c>
      <x:c r="K7" s="14" t="str">
        <x:v>Enregistrer O1-M02.resolved séparément de .success, puis O1-M02.choice, les observations et les transferts réellement accomplis. Un premier abri chez Dhera peut être proposé ; aucune maison permanente n’est offerte sans ses conditions.</x:v>
      </x:c>
      <x:c r="L7" s="14" t="str">
        <x:v>Le combat d’ouverture, la cohorte et l’accès initial à la ville appartiennent à R2-M001..006.</x:v>
      </x:c>
      <x:c r="M7" s="14" t="str">
        <x:v>Reconstitution documentée V4 — nouvelle rédaction V5</x:v>
      </x:c>
    </x:row>
    <x:row r="8" ht="102" customHeight="1">
      <x:c r="A8" s="13" t="str">
        <x:v>O1-M03</x:v>
      </x:c>
      <x:c r="B8" s="13" t="str">
        <x:v>Le nom sur la pierre</x:v>
      </x:c>
      <x:c r="C8" s="13" t="str">
        <x:v>O1</x:v>
      </x:c>
      <x:c r="D8" s="13" t="str">
        <x:v>I — Le premier cercle</x:v>
      </x:c>
      <x:c r="E8" s="13" t="str">
        <x:v>Youngling</x:v>
      </x:c>
      <x:c r="F8" s="13" t="str">
        <x:v>O1-M02 résolue ; lire son résultat réel (réussite, issue partielle, refus ou échec) pour adapter les personnages et les objets présents.</x:v>
      </x:c>
      <x:c r="G8" s="13" t="str">
        <x:v>Homeworld ; prologue commun joué ; aucune mobilité interstellaire. Les relations, blessures, absences et objets affichés proviennent de l’état de partie ; aucun partenaire n’est recréé par la scène.</x:v>
      </x:c>
      <x:c r="H8" s="13" t="str">
        <x:v>Ruun a gravé les noms de la fratrie sur un muret ; celui du joueur a été barré. Les outils de gravure et les éclats permettent d’identifier une intervention récente. Le joueur rejoint son frère par la corniche où ils jouaient avant l’entraînement.</x:v>
      </x:c>
      <x:c r="I8" s="13" t="str">
        <x:v>Conserver la marque barrée ou graver un signe voisin prépare une mémoire différente de l’enfance.</x:v>
      </x:c>
      <x:c r="J8" s="13" t="str">
        <x:v>Le dialogue peut être quitté ; la corniche et le morceau de pierre restent accessibles plus tard.</x:v>
      </x:c>
      <x:c r="K8" s="13" t="str">
        <x:v>Enregistrer O1-M03.resolved séparément de .success, puis O1-M03.choice, les observations et les transferts réellement accomplis. Ruun avoue avoir obéi par peur ; sa confiance progresse si le joueur le laisse parler sans menace.</x:v>
      </x:c>
      <x:c r="L8" s="13" t="str">
        <x:v>Le combat d’ouverture, la cohorte et l’accès initial à la ville appartiennent à R2-M001..006.</x:v>
      </x:c>
      <x:c r="M8" s="13" t="str">
        <x:v>Reconstitution documentée V4 — nouvelle rédaction V5</x:v>
      </x:c>
    </x:row>
    <x:row r="9" ht="102" customHeight="1">
      <x:c r="A9" s="14" t="str">
        <x:v>O1-M04</x:v>
      </x:c>
      <x:c r="B9" s="14" t="str">
        <x:v>Sous les jarres chaudes</x:v>
      </x:c>
      <x:c r="C9" s="14" t="str">
        <x:v>O1</x:v>
      </x:c>
      <x:c r="D9" s="14" t="str">
        <x:v>I — Le premier cercle</x:v>
      </x:c>
      <x:c r="E9" s="14" t="str">
        <x:v>Youngling</x:v>
      </x:c>
      <x:c r="F9" s="14" t="str">
        <x:v>O1-M03 résolue ; lire son résultat réel (réussite, issue partielle, refus ou échec) pour adapter les personnages et les objets présents.</x:v>
      </x:c>
      <x:c r="G9" s="14" t="str">
        <x:v>Homeworld ; prologue commun joué ; aucune mobilité interstellaire. Les relations, blessures, absences et objets affichés proviennent de l’état de partie ; aucun partenaire n’est recréé par la scène.</x:v>
      </x:c>
      <x:c r="H9" s="14" t="str">
        <x:v>Un exercice de course devient une fuite quand un gardien de Varek bloque la sortie. Le joueur distingue les tuyaux froids des jarres brûlantes, rampe sous le treillis puis ouvre une grille pour Dhera qui arrive de l’autre côté du décor.</x:v>
      </x:c>
      <x:c r="I9" s="14" t="str">
        <x:v>Passer par l’ombre sans bruit ou provoquer une chute de paniers change ce que les témoins voient.</x:v>
      </x:c>
      <x:c r="J9" s="14" t="str">
        <x:v>Une interception déclenche l’intervention de Dhera et un détour surveillé, avec la peur du personnage conservée.</x:v>
      </x:c>
      <x:c r="K9" s="14" t="str">
        <x:v>Enregistrer O1-M04.resolved séparément de .success, puis O1-M04.choice, les observations et les transferts réellement accomplis. L’intimidation devient un fait racontable ; le gardien ne peut prétendre que la sortie était libre.</x:v>
      </x:c>
      <x:c r="L9" s="14" t="str">
        <x:v>Le combat d’ouverture, la cohorte et l’accès initial à la ville appartiennent à R2-M001..006.</x:v>
      </x:c>
      <x:c r="M9" s="14" t="str">
        <x:v>Reconstitution documentée V4 — nouvelle rédaction V5</x:v>
      </x:c>
    </x:row>
    <x:row r="10" ht="102" customHeight="1">
      <x:c r="A10" s="13" t="str">
        <x:v>O1-M05</x:v>
      </x:c>
      <x:c r="B10" s="13" t="str">
        <x:v>Ce que voit l’instructrice</x:v>
      </x:c>
      <x:c r="C10" s="13" t="str">
        <x:v>O1</x:v>
      </x:c>
      <x:c r="D10" s="13" t="str">
        <x:v>I — Le premier cercle</x:v>
      </x:c>
      <x:c r="E10" s="13" t="str">
        <x:v>Youngling</x:v>
      </x:c>
      <x:c r="F10" s="13" t="str">
        <x:v>O1-M04 résolue ; lire son résultat réel (réussite, issue partielle, refus ou échec) pour adapter les personnages et les objets présents.</x:v>
      </x:c>
      <x:c r="G10" s="13" t="str">
        <x:v>Homeworld ; prologue commun joué ; aucune mobilité interstellaire. Les relations, blessures, absences et objets affichés proviennent de l’état de partie ; aucun partenaire n’est recréé par la scène.</x:v>
      </x:c>
      <x:c r="H10" s="13" t="str">
        <x:v>Dhera organise un exercice avec une proie factice à ressort, deux hauteurs et une corde de rappel. Varek parie publiquement sur un échec. Le joueur doit lire le ressort détendu, déplacer un appât et atteindre le fanion après le passage de la cible.</x:v>
      </x:c>
      <x:c r="I10" s="13" t="str">
        <x:v>Gagner seul ou utiliser un signal convenu avec un camarade donne deux démonstrations réellement différentes.</x:v>
      </x:c>
      <x:c r="J10" s="13" t="str">
        <x:v>Une cible manquée peut être réarmée ; l’instructrice corrige le geste et ne supprime pas les essais précédents.</x:v>
      </x:c>
      <x:c r="K10" s="13" t="str">
        <x:v>Enregistrer O1-M05.resolved séparément de .success, puis O1-M05.choice, les observations et les transferts réellement accomplis. Dhera conserve une observation de compétence, distincte du jugement familial et de la promotion commune.</x:v>
      </x:c>
      <x:c r="L10" s="13" t="str">
        <x:v>Le combat d’ouverture, la cohorte et l’accès initial à la ville appartiennent à R2-M001..006.</x:v>
      </x:c>
      <x:c r="M10" s="13" t="str">
        <x:v>Reconstitution documentée V4 — nouvelle rédaction V5</x:v>
      </x:c>
    </x:row>
    <x:row r="11" ht="102" customHeight="1">
      <x:c r="A11" s="14" t="str">
        <x:v>O1-M06</x:v>
      </x:c>
      <x:c r="B11" s="14" t="str">
        <x:v>Une porte qui ferme</x:v>
      </x:c>
      <x:c r="C11" s="14" t="str">
        <x:v>O1</x:v>
      </x:c>
      <x:c r="D11" s="14" t="str">
        <x:v>I — Le premier cercle</x:v>
      </x:c>
      <x:c r="E11" s="14" t="str">
        <x:v>Youngling</x:v>
      </x:c>
      <x:c r="F11" s="14" t="str">
        <x:v>O1-M05 résolue ; lire son résultat réel (réussite, issue partielle, refus ou échec) pour adapter les personnages et les objets présents.</x:v>
      </x:c>
      <x:c r="G11" s="14" t="str">
        <x:v>Homeworld ; prologue commun joué ; aucune mobilité interstellaire. Les relations, blessures, absences et objets affichés proviennent de l’état de partie ; aucun partenaire n’est recréé par la scène.</x:v>
      </x:c>
      <x:c r="H11" s="14" t="str">
        <x:v>Varek ordonne de retirer la couche du joueur de la maison. La nuit, le personnage doit reprendre trois effets dans la cour pendant une ronde et choisir la sortie vers Dhera ou vers un refuge de cohorte. Ruun peut détourner la lampe s’il fait confiance au joueur.</x:v>
      </x:c>
      <x:c r="I11" s="14" t="str">
        <x:v>Quitter un signe destiné au frère ou partir sans adresse règle la possibilité du prochain contact.</x:v>
      </x:c>
      <x:c r="J11" s="14" t="str">
        <x:v>Être vu force une sortie par le toit ; les objets laissés sont récupérables dans une mission ultérieure.</x:v>
      </x:c>
      <x:c r="K11" s="14" t="str">
        <x:v>Enregistrer O1-M06.resolved séparément de .success, puis O1-M06.choice, les observations et les transferts réellement accomplis. Le lieu de couchage change physiquement ; la formation commune reste ouverte malgré la rupture domestique.</x:v>
      </x:c>
      <x:c r="L11" s="14" t="str">
        <x:v>Le combat d’ouverture, la cohorte et l’accès initial à la ville appartiennent à R2-M001..006.</x:v>
      </x:c>
      <x:c r="M11" s="14" t="str">
        <x:v>Reconstitution documentée V4 — nouvelle rédaction V5</x:v>
      </x:c>
    </x:row>
    <x:row r="12" ht="117" customHeight="1">
      <x:c r="A12" s="13" t="str">
        <x:v>O1-M07</x:v>
      </x:c>
      <x:c r="B12" s="13" t="str">
        <x:v>Le poids de l’arme</x:v>
      </x:c>
      <x:c r="C12" s="13" t="str">
        <x:v>O1</x:v>
      </x:c>
      <x:c r="D12" s="13" t="str">
        <x:v>II — Apprendre sa manière</x:v>
      </x:c>
      <x:c r="E12" s="13" t="str">
        <x:v>Unblooded</x:v>
      </x:c>
      <x:c r="F12" s="13" t="str">
        <x:v>O1-M06 résolue ; lire son résultat réel (réussite, issue partielle, refus ou échec) pour adapter les personnages et les objets présents.</x:v>
      </x:c>
      <x:c r="G12" s="13" t="str">
        <x:v>Homeworld ; formation commune Unblooded ouverte ; équipement effectivement acquis. Les relations, blessures, absences et objets affichés proviennent de l’état de partie ; aucun partenaire n’est recréé par la scène.</x:v>
      </x:c>
      <x:c r="H12" s="13" t="str">
        <x:v>Au râtelier d’Unblooded, un instructeur propose une arme d’exercice moins lourde que celle choisie par Varek. Dans un parcours de sacs suspendus, le joueur mesure portée, récupération et équilibre. Le père surveille depuis la tribune, mais n’a aucun pouvoir sur le bilan commun.</x:v>
      </x:c>
      <x:c r="I12" s="13" t="str">
        <x:v>Choisir l’outil adapté ou travailler la prise de l’arme lourde ouvre une spécialité sans bonus de rang.</x:v>
      </x:c>
      <x:c r="J12" s="13" t="str">
        <x:v>Une prise ratée rend l’arme indisponible quelques secondes ; le point de reprise conserve les autres ateliers.</x:v>
      </x:c>
      <x:c r="K12" s="13" t="str">
        <x:v>Enregistrer O1-M07.resolved séparément de .success, puis O1-M07.choice, les observations et les transferts réellement accomplis. Le râtelier mémorise une préférence ; les remarques futures citent le geste appris plutôt qu’une force abstraite.</x:v>
      </x:c>
      <x:c r="L12" s="13" t="str">
        <x:v>La formation aux outils et les accès régionaux sont lus dans R2-M007..014, jamais accordés par cette voie.</x:v>
      </x:c>
      <x:c r="M12" s="13" t="str">
        <x:v>Reconstitution documentée V4 — nouvelle rédaction V5</x:v>
      </x:c>
    </x:row>
    <x:row r="13" ht="102" customHeight="1">
      <x:c r="A13" s="14" t="str">
        <x:v>O1-M08</x:v>
      </x:c>
      <x:c r="B13" s="14" t="str">
        <x:v>L’odeur au-dessus du vent</x:v>
      </x:c>
      <x:c r="C13" s="14" t="str">
        <x:v>O1</x:v>
      </x:c>
      <x:c r="D13" s="14" t="str">
        <x:v>II — Apprendre sa manière</x:v>
      </x:c>
      <x:c r="E13" s="14" t="str">
        <x:v>Unblooded</x:v>
      </x:c>
      <x:c r="F13" s="14" t="str">
        <x:v>O1-M07 résolue ; lire son résultat réel (réussite, issue partielle, refus ou échec) pour adapter les personnages et les objets présents.</x:v>
      </x:c>
      <x:c r="G13" s="14" t="str">
        <x:v>Homeworld ; formation commune Unblooded ouverte ; équipement effectivement acquis. Les relations, blessures, absences et objets affichés proviennent de l’état de partie ; aucun partenaire n’est recréé par la scène.</x:v>
      </x:c>
      <x:c r="H13" s="14" t="str">
        <x:v>Dhera conduit le joueur sur une piste de la Jungle des Piliers. Une proie blessée naturellement croise un prédateur territorial. Il faut regarder feuilles, poussière et marques de griffes depuis les deux plans du décor pour prévoir où leurs chemins se rejoignent.</x:v>
      </x:c>
      <x:c r="I13" s="14" t="str">
        <x:v>Attendre le croisement ou détourner sa propre piste avec une traversée d’eau produit une chasse différente.</x:v>
      </x:c>
      <x:c r="J13" s="14" t="str">
        <x:v>Une fausse piste conduit à une boucle courte dont les empreintes permettent de comprendre l’erreur.</x:v>
      </x:c>
      <x:c r="K13" s="14" t="str">
        <x:v>Enregistrer O1-M08.resolved séparément de .success, puis O1-M08.choice, les observations et les transferts réellement accomplis. La carte personnelle reçoit l’itinéraire réellement observé ; aucun trophée n’apparaît si la chasse est abandonnée.</x:v>
      </x:c>
      <x:c r="L13" s="14" t="str">
        <x:v>La formation aux outils et les accès régionaux sont lus dans R2-M007..014, jamais accordés par cette voie.</x:v>
      </x:c>
      <x:c r="M13" s="14" t="str">
        <x:v>Reconstitution documentée V4 — nouvelle rédaction V5</x:v>
      </x:c>
    </x:row>
    <x:row r="14" ht="102" customHeight="1">
      <x:c r="A14" s="13" t="str">
        <x:v>O1-M09</x:v>
      </x:c>
      <x:c r="B14" s="13" t="str">
        <x:v>Le pari de Ruun</x:v>
      </x:c>
      <x:c r="C14" s="13" t="str">
        <x:v>O1</x:v>
      </x:c>
      <x:c r="D14" s="13" t="str">
        <x:v>II — Apprendre sa manière</x:v>
      </x:c>
      <x:c r="E14" s="13" t="str">
        <x:v>Unblooded</x:v>
      </x:c>
      <x:c r="F14" s="13" t="str">
        <x:v>O1-M08 résolue ; lire son résultat réel (réussite, issue partielle, refus ou échec) pour adapter les personnages et les objets présents.</x:v>
      </x:c>
      <x:c r="G14" s="13" t="str">
        <x:v>Homeworld ; formation commune Unblooded ouverte ; équipement effectivement acquis. Les relations, blessures, absences et objets affichés proviennent de l’état de partie ; aucun partenaire n’est recréé par la scène.</x:v>
      </x:c>
      <x:c r="H14" s="13" t="str">
        <x:v>Ruun propose un duel d’entraînement hors de la vue du père. Trois pierres servent de limites et un gong arrête la manche. Son style reproduit les charges de Varek, mais une fatigue visible ouvre un intervalle pour le désarmer plutôt que l’écraser.</x:v>
      </x:c>
      <x:c r="I14" s="13" t="str">
        <x:v>Montrer au frère sa faille après la manche ou garder l’avantage secret change sa prochaine tactique.</x:v>
      </x:c>
      <x:c r="J14" s="13" t="str">
        <x:v>Une défaite mène à un échange différent puis à une revanche facultative, sans annuler la relation acquise.</x:v>
      </x:c>
      <x:c r="K14" s="13" t="str">
        <x:v>Enregistrer O1-M09.resolved séparément de .success, puis O1-M09.choice, les observations et les transferts réellement accomplis. La rivalité fraternelle devient entraînement partagé ou distance prudente ; le résultat du duel est conservé.</x:v>
      </x:c>
      <x:c r="L14" s="13" t="str">
        <x:v>La formation aux outils et les accès régionaux sont lus dans R2-M007..014, jamais accordés par cette voie.</x:v>
      </x:c>
      <x:c r="M14" s="13" t="str">
        <x:v>Reconstitution documentée V4 — nouvelle rédaction V5</x:v>
      </x:c>
    </x:row>
    <x:row r="15" ht="102" customHeight="1">
      <x:c r="A15" s="14" t="str">
        <x:v>O1-M10</x:v>
      </x:c>
      <x:c r="B15" s="14" t="str">
        <x:v>Le filet sans issue</x:v>
      </x:c>
      <x:c r="C15" s="14" t="str">
        <x:v>O1</x:v>
      </x:c>
      <x:c r="D15" s="14" t="str">
        <x:v>II — Apprendre sa manière</x:v>
      </x:c>
      <x:c r="E15" s="14" t="str">
        <x:v>Unblooded</x:v>
      </x:c>
      <x:c r="F15" s="14" t="str">
        <x:v>O1-M09 résolue ; lire son résultat réel (réussite, issue partielle, refus ou échec) pour adapter les personnages et les objets présents.</x:v>
      </x:c>
      <x:c r="G15" s="14" t="str">
        <x:v>Homeworld ; formation commune Unblooded ouverte ; équipement effectivement acquis. Les relations, blessures, absences et objets affichés proviennent de l’état de partie ; aucun partenaire n’est recréé par la scène.</x:v>
      </x:c>
      <x:c r="H15" s="14" t="str">
        <x:v>Un piège de chasse porte le signe de Varek et barre le retour d’une réserve locale. Le joueur peut voir ses ancrages en hauteur, lancer un poids d’exercice sur le déclencheur et se déplacer pendant la tension du câble. Un garde familial attend derrière le filet.</x:v>
      </x:c>
      <x:c r="I15" s="14" t="str">
        <x:v>Neutraliser le piège puis confronter le garde ou créer un passage discret détermine les témoins disponibles.</x:v>
      </x:c>
      <x:c r="J15" s="14" t="str">
        <x:v>Déclencher le filet immobilise brièvement ; couper l’attache accessible ouvre une issue avec une blessure soignée ensuite.</x:v>
      </x:c>
      <x:c r="K15" s="14" t="str">
        <x:v>Enregistrer O1-M10.resolved séparément de .success, puis O1-M10.choice, les observations et les transferts réellement accomplis. L’hostilité est désormais matérielle ; le câble récupéré peut être montré à Dhera sans inventer son auteur.</x:v>
      </x:c>
      <x:c r="L15" s="14" t="str">
        <x:v>La formation aux outils et les accès régionaux sont lus dans R2-M007..014, jamais accordés par cette voie.</x:v>
      </x:c>
      <x:c r="M15" s="14" t="str">
        <x:v>Reconstitution documentée V4 — nouvelle rédaction V5</x:v>
      </x:c>
    </x:row>
    <x:row r="16" ht="102" customHeight="1">
      <x:c r="A16" s="13" t="str">
        <x:v>O1-M11</x:v>
      </x:c>
      <x:c r="B16" s="13" t="str">
        <x:v>Les témoins du passage</x:v>
      </x:c>
      <x:c r="C16" s="13" t="str">
        <x:v>O1</x:v>
      </x:c>
      <x:c r="D16" s="13" t="str">
        <x:v>II — Apprendre sa manière</x:v>
      </x:c>
      <x:c r="E16" s="13" t="str">
        <x:v>Unblooded</x:v>
      </x:c>
      <x:c r="F16" s="13" t="str">
        <x:v>O1-M10 résolue ; lire son résultat réel (réussite, issue partielle, refus ou échec) pour adapter les personnages et les objets présents.</x:v>
      </x:c>
      <x:c r="G16" s="13" t="str">
        <x:v>Homeworld ; formation commune Unblooded ouverte ; équipement effectivement acquis. Les relations, blessures, absences et objets affichés proviennent de l’état de partie ; aucun partenaire n’est recréé par la scène.</x:v>
      </x:c>
      <x:c r="H16" s="13" t="str">
        <x:v>Le câble et les traces conduisent à une carrière où travaillent trois personnes présentes au passage du garde. Pour les rejoindre, le joueur transporte un contrepoids et actionne un monte-charge bloqué ; chacune n’a vu qu’un moment différent de l’événement.</x:v>
      </x:c>
      <x:c r="I16" s="13" t="str">
        <x:v>Assembler les témoignages complets ou présenter uniquement la preuve matérielle change ce qui peut être affirmé.</x:v>
      </x:c>
      <x:c r="J16" s="13" t="str">
        <x:v>Une personne absente peut être retrouvée à sa halte ; aucune réponse n’est fabriquée pour fermer la quête.</x:v>
      </x:c>
      <x:c r="K16" s="13" t="str">
        <x:v>Enregistrer O1-M11.resolved séparément de .success, puis O1-M11.choice, les observations et les transferts réellement accomplis. Le récit distingue intention supposée et gestes observés ; un soutien local existe même sans unanimité.</x:v>
      </x:c>
      <x:c r="L16" s="13" t="str">
        <x:v>La formation aux outils et les accès régionaux sont lus dans R2-M007..014, jamais accordés par cette voie.</x:v>
      </x:c>
      <x:c r="M16" s="13" t="str">
        <x:v>Reconstitution documentée V4 — nouvelle rédaction V5</x:v>
      </x:c>
    </x:row>
    <x:row r="17" ht="117" customHeight="1">
      <x:c r="A17" s="14" t="str">
        <x:v>O1-M12</x:v>
      </x:c>
      <x:c r="B17" s="14" t="str">
        <x:v>Le regard de la tribune</x:v>
      </x:c>
      <x:c r="C17" s="14" t="str">
        <x:v>O1</x:v>
      </x:c>
      <x:c r="D17" s="14" t="str">
        <x:v>II — Apprendre sa manière</x:v>
      </x:c>
      <x:c r="E17" s="14" t="str">
        <x:v>Unblooded</x:v>
      </x:c>
      <x:c r="F17" s="14" t="str">
        <x:v>O1-M11 résolue ; lire son résultat réel (réussite, issue partielle, refus ou échec) pour adapter les personnages et les objets présents.</x:v>
      </x:c>
      <x:c r="G17" s="14" t="str">
        <x:v>Homeworld ; formation commune Unblooded ouverte ; équipement effectivement acquis. Les relations, blessures, absences et objets affichés proviennent de l’état de partie ; aucun partenaire n’est recréé par la scène.</x:v>
      </x:c>
      <x:c r="H17" s="14" t="str">
        <x:v>Un exercice public oppose le joueur à deux cibles mobiles pendant que Varek l’interrompt. La caméra montre l’instructrice, le frère et le père à des hauteurs différentes. Le joueur choisit son angle, ignore ou répond à une provocation puis termine par un salut volontaire.</x:v>
      </x:c>
      <x:c r="I17" s="14" t="str">
        <x:v>Saluer Dhera, Ruun ou toute la cohorte rend visible la loyauté choisie sans imposer une réconciliation.</x:v>
      </x:c>
      <x:c r="J17" s="14" t="str">
        <x:v>Une manche perdue reste une prestation reconnue ; seul le défi bonus demande une nouvelle tentative.</x:v>
      </x:c>
      <x:c r="K17" s="14" t="str">
        <x:v>Enregistrer O1-M12.resolved séparément de .success, puis O1-M12.choice, les observations et les transferts réellement accomplis. Le public retient la performance et le destinataire du salut ; l’accès Young Blood dépend toujours du parcours commun.</x:v>
      </x:c>
      <x:c r="L17" s="14" t="str">
        <x:v>La formation aux outils et les accès régionaux sont lus dans R2-M007..014, jamais accordés par cette voie.</x:v>
      </x:c>
      <x:c r="M17" s="14" t="str">
        <x:v>Reconstitution documentée V4 — nouvelle rédaction V5</x:v>
      </x:c>
    </x:row>
    <x:row r="18" ht="102" customHeight="1">
      <x:c r="A18" s="13" t="str">
        <x:v>O1-M13</x:v>
      </x:c>
      <x:c r="B18" s="13" t="str">
        <x:v>Les trois ombres du frère</x:v>
      </x:c>
      <x:c r="C18" s="13" t="str">
        <x:v>O1</x:v>
      </x:c>
      <x:c r="D18" s="13" t="str">
        <x:v>III — Parmi les chasseurs</x:v>
      </x:c>
      <x:c r="E18" s="13" t="str">
        <x:v>Young Blood</x:v>
      </x:c>
      <x:c r="F18" s="13" t="str">
        <x:v>O1-M12 résolue ; lire son résultat réel (réussite, issue partielle, refus ou échec) pour adapter les personnages et les objets présents.</x:v>
      </x:c>
      <x:c r="G18" s="13" t="str">
        <x:v>Homeworld ; statut Young Blood déjà obtenu dans la campagne commune. Les relations, blessures, absences et objets affichés proviennent de l’état de partie ; aucun partenaire n’est recréé par la scène.</x:v>
      </x:c>
      <x:c r="H18" s="13" t="str">
        <x:v>Après l’accès commun Young Blood, Ruun rejoint le joueur près de l’entrée extérieure du Temple des Trois Ombres. Une galerie d’entraînement reproduit des silhouettes, sans donner le rite. Le frère demande comment ne plus imiter systématiquement Varek.</x:v>
      </x:c>
      <x:c r="I18" s="13" t="str">
        <x:v>Partager un signal de triade ou travailler une esquive individuelle modifie la contribution future de Ruun.</x:v>
      </x:c>
      <x:c r="J18" s="13" t="str">
        <x:v>Une séquence désynchronisée se rejoue depuis le dernier fanion sans modifier l’épreuve commune.</x:v>
      </x:c>
      <x:c r="K18" s="13" t="str">
        <x:v>Enregistrer O1-M13.resolved séparément de .success, puis O1-M13.choice, les observations et les transferts réellement accomplis. Un lien de coopération est créé ; aucun rite, grade ou équipement énergétique n’est accordé par la scène.</x:v>
      </x:c>
      <x:c r="L18" s="13" t="str">
        <x:v>Quatza-Rij en triade, Temple des Trois Ombres sans armes énergétiques et retour de reconnaissance restent communs.</x:v>
      </x:c>
      <x:c r="M18" s="13" t="str">
        <x:v>Reconstitution documentée V4 — nouvelle rédaction V5</x:v>
      </x:c>
    </x:row>
    <x:row r="19" ht="102" customHeight="1">
      <x:c r="A19" s="14" t="str">
        <x:v>O1-M14</x:v>
      </x:c>
      <x:c r="B19" s="14" t="str">
        <x:v>Le sang sur le rocher</x:v>
      </x:c>
      <x:c r="C19" s="14" t="str">
        <x:v>O1</x:v>
      </x:c>
      <x:c r="D19" s="14" t="str">
        <x:v>III — Parmi les chasseurs</x:v>
      </x:c>
      <x:c r="E19" s="14" t="str">
        <x:v>Young Blood</x:v>
      </x:c>
      <x:c r="F19" s="14" t="str">
        <x:v>O1-M13 résolue ; lire son résultat réel (réussite, issue partielle, refus ou échec) pour adapter les personnages et les objets présents.</x:v>
      </x:c>
      <x:c r="G19" s="14" t="str">
        <x:v>Homeworld ; statut Young Blood déjà obtenu dans la campagne commune. Les relations, blessures, absences et objets affichés proviennent de l’état de partie ; aucun partenaire n’est recréé par la scène.</x:v>
      </x:c>
      <x:c r="H19" s="14" t="str">
        <x:v>Sur le retour d’une chasse locale, le joueur découvre une blessure récente de Ruun et la pointe d’une arme familiale. Le frère se cache sous une passerelle. Il faut éloigner une proie territoriale, ouvrir le passage et l’aider à rejoindre un abri physique.</x:v>
      </x:c>
      <x:c r="I19" s="14" t="str">
        <x:v>Faire soigner Ruun chez Dhera ou auprès d’un soigneur neutre change qui apprend les faits immédiatement.</x:v>
      </x:c>
      <x:c r="J19" s="14" t="str">
        <x:v>Si la proie empêche l’approche, un appât permet une seconde route ; Ruun reste protégé dans son renfoncement.</x:v>
      </x:c>
      <x:c r="K19" s="14" t="str">
        <x:v>Enregistrer O1-M14.resolved séparément de .success, puis O1-M14.choice, les observations et les transferts réellement accomplis. Ruun explique ce qu’il accepte de raconter ; la blessure persiste pendant sa récupération.</x:v>
      </x:c>
      <x:c r="L19" s="14" t="str">
        <x:v>Quatza-Rij en triade, Temple des Trois Ombres sans armes énergétiques et retour de reconnaissance restent communs.</x:v>
      </x:c>
      <x:c r="M19" s="14" t="str">
        <x:v>Reconstitution documentée V4 — nouvelle rédaction V5</x:v>
      </x:c>
    </x:row>
    <x:row r="20" ht="102" customHeight="1">
      <x:c r="A20" s="13" t="str">
        <x:v>O1-M15</x:v>
      </x:c>
      <x:c r="B20" s="13" t="str">
        <x:v>Le chasseur derrière moi</x:v>
      </x:c>
      <x:c r="C20" s="13" t="str">
        <x:v>O1</x:v>
      </x:c>
      <x:c r="D20" s="13" t="str">
        <x:v>III — Parmi les chasseurs</x:v>
      </x:c>
      <x:c r="E20" s="13" t="str">
        <x:v>Young Blood</x:v>
      </x:c>
      <x:c r="F20" s="13" t="str">
        <x:v>O1-M14 résolue ; lire son résultat réel (réussite, issue partielle, refus ou échec) pour adapter les personnages et les objets présents.</x:v>
      </x:c>
      <x:c r="G20" s="13" t="str">
        <x:v>Homeworld ; statut Young Blood déjà obtenu dans la campagne commune. Les relations, blessures, absences et objets affichés proviennent de l’état de partie ; aucun partenaire n’est recréé par la scène.</x:v>
      </x:c>
      <x:c r="H20" s="13" t="str">
        <x:v>Varek suit personnellement le joueur dans les Marches de Cendre. Des reflets de camouflage et des cendres déplacées révèlent ses approches. La séquence alterne couverture basse, corniche et course vers une cloche de poste ; il veut tuer, pas seulement éprouver.</x:v>
      </x:c>
      <x:c r="I20" s="13" t="str">
        <x:v>Rejoindre les témoins du poste ou tendre un piège non fatal modifie la confrontation et la preuve disponible.</x:v>
      </x:c>
      <x:c r="J20" s="13" t="str">
        <x:v>Être atteint déclenche une échappée coûteuse vers Dhera ; l’agression reste acquise et n’est pas effacée.</x:v>
      </x:c>
      <x:c r="K20" s="13" t="str">
        <x:v>Enregistrer O1-M15.resolved séparément de .success, puis O1-M15.choice, les observations et les transferts réellement accomplis. Une tentative de meurtre située est établie selon ce qui a réellement été vu ; Varek perd un accès local.</x:v>
      </x:c>
      <x:c r="L20" s="13" t="str">
        <x:v>Quatza-Rij en triade, Temple des Trois Ombres sans armes énergétiques et retour de reconnaissance restent communs.</x:v>
      </x:c>
      <x:c r="M20" s="13" t="str">
        <x:v>Reconstitution documentée V4 — nouvelle rédaction V5</x:v>
      </x:c>
    </x:row>
    <x:row r="21" ht="102" customHeight="1">
      <x:c r="A21" s="14" t="str">
        <x:v>O1-M16</x:v>
      </x:c>
      <x:c r="B21" s="14" t="str">
        <x:v>La lame rendue</x:v>
      </x:c>
      <x:c r="C21" s="14" t="str">
        <x:v>O1</x:v>
      </x:c>
      <x:c r="D21" s="14" t="str">
        <x:v>III — Parmi les chasseurs</x:v>
      </x:c>
      <x:c r="E21" s="14" t="str">
        <x:v>Young Blood</x:v>
      </x:c>
      <x:c r="F21" s="14" t="str">
        <x:v>O1-M15 résolue ; lire son résultat réel (réussite, issue partielle, refus ou échec) pour adapter les personnages et les objets présents.</x:v>
      </x:c>
      <x:c r="G21" s="14" t="str">
        <x:v>Homeworld ; statut Young Blood déjà obtenu dans la campagne commune. Les relations, blessures, absences et objets affichés proviennent de l’état de partie ; aucun partenaire n’est recréé par la scène.</x:v>
      </x:c>
      <x:c r="H21" s="14" t="str">
        <x:v>Une lame de Varek est restée prise dans la roche après la poursuite. Le joueur revient par un autre itinéraire, dégage le socle et récupère l’arme sans la présenter comme trophée de victoire. Un proche du père propose de la racheter avant l’audience locale.</x:v>
      </x:c>
      <x:c r="I21" s="14" t="str">
        <x:v>Conserver l’arme pour la confrontation ou la remettre à une garde neutre change sa garde matérielle.</x:v>
      </x:c>
      <x:c r="J21" s="14" t="str">
        <x:v>Un éboulement ferme l’accès bas mais découvre une corniche ; l’arme ne se duplique pas au changement de route.</x:v>
      </x:c>
      <x:c r="K21" s="14" t="str">
        <x:v>Enregistrer O1-M16.resolved séparément de .success, puis O1-M16.choice, les observations et les transferts réellement accomplis. L’objet reçoit provenance et emplacement uniques ; sa restitution éventuelle reste visible dans la galerie.</x:v>
      </x:c>
      <x:c r="L21" s="14" t="str">
        <x:v>Quatza-Rij en triade, Temple des Trois Ombres sans armes énergétiques et retour de reconnaissance restent communs.</x:v>
      </x:c>
      <x:c r="M21" s="14" t="str">
        <x:v>Reconstitution documentée V4 — nouvelle rédaction V5</x:v>
      </x:c>
    </x:row>
    <x:row r="22" ht="102" customHeight="1">
      <x:c r="A22" s="13" t="str">
        <x:v>O1-M17</x:v>
      </x:c>
      <x:c r="B22" s="13" t="str">
        <x:v>Ceux qui ouvrent la porte</x:v>
      </x:c>
      <x:c r="C22" s="13" t="str">
        <x:v>O1</x:v>
      </x:c>
      <x:c r="D22" s="13" t="str">
        <x:v>III — Parmi les chasseurs</x:v>
      </x:c>
      <x:c r="E22" s="13" t="str">
        <x:v>Young Blood</x:v>
      </x:c>
      <x:c r="F22" s="13" t="str">
        <x:v>O1-M16 résolue ; lire son résultat réel (réussite, issue partielle, refus ou échec) pour adapter les personnages et les objets présents.</x:v>
      </x:c>
      <x:c r="G22" s="13" t="str">
        <x:v>Homeworld ; statut Young Blood déjà obtenu dans la campagne commune. Les relations, blessures, absences et objets affichés proviennent de l’état de partie ; aucun partenaire n’est recréé par la scène.</x:v>
      </x:c>
      <x:c r="H22" s="13" t="str">
        <x:v>Dhera rassemble les personnes prêtes à offrir une halte. Le joueur traverse trois foyers, aide à lever un seuil coincé, installe une lampe et écoute leurs limites. Chaque accueil distingue secours temporaire, visite et droit de résidence permanente.</x:v>
      </x:c>
      <x:c r="I22" s="13" t="str">
        <x:v>Choisir une communauté à soutenir prépare une future maison ; accepter seulement une halte garde une vie mobile.</x:v>
      </x:c>
      <x:c r="J22" s="13" t="str">
        <x:v>Refuser toutes les invitations laisse l’abri de cohorte disponible ; cette prudence ne bloque pas la campagne.</x:v>
      </x:c>
      <x:c r="K22" s="13" t="str">
        <x:v>Enregistrer O1-M17.resolved séparément de .success, puis O1-M17.choice, les observations et les transferts réellement accomplis. Une adresse de refuge et des relations locales sont enregistrées sans sauter respect, rang ou mission de maison.</x:v>
      </x:c>
      <x:c r="L22" s="13" t="str">
        <x:v>Quatza-Rij en triade, Temple des Trois Ombres sans armes énergétiques et retour de reconnaissance restent communs.</x:v>
      </x:c>
      <x:c r="M22" s="13" t="str">
        <x:v>Reconstitution documentée V4 — nouvelle rédaction V5</x:v>
      </x:c>
    </x:row>
    <x:row r="23" ht="117" customHeight="1">
      <x:c r="A23" s="14" t="str">
        <x:v>O1-M18</x:v>
      </x:c>
      <x:c r="B23" s="14" t="str">
        <x:v>Partir sans être chassé</x:v>
      </x:c>
      <x:c r="C23" s="14" t="str">
        <x:v>O1</x:v>
      </x:c>
      <x:c r="D23" s="14" t="str">
        <x:v>III — Parmi les chasseurs</x:v>
      </x:c>
      <x:c r="E23" s="14" t="str">
        <x:v>Young Blood</x:v>
      </x:c>
      <x:c r="F23" s="14" t="str">
        <x:v>O1-M17 résolue ; lire son résultat réel (réussite, issue partielle, refus ou échec) pour adapter les personnages et les objets présents.</x:v>
      </x:c>
      <x:c r="G23" s="14" t="str">
        <x:v>Homeworld ; statut Young Blood déjà obtenu dans la campagne commune. Les relations, blessures, absences et objets affichés proviennent de l’état de partie ; aucun partenaire n’est recréé par la scène.</x:v>
      </x:c>
      <x:c r="H23" s="14" t="str">
        <x:v>Avant le passage commun à Blooded, le joueur récupère ses derniers effets sur la corniche de l’enfance. Ruun attend près d’une sortie ; Varek se tient au seuil principal, sous surveillance. Les gestes de départ et les objets emportés composent la dernière scène locale de cet acte.</x:v>
      </x:c>
      <x:c r="I23" s="14" t="str">
        <x:v>Dire au frère où écrire ou couper le lien familial change les contacts possibles après le voyage.</x:v>
      </x:c>
      <x:c r="J23" s="14" t="str">
        <x:v>Renoncer pour l’instant au paquet n’empêche pas la progression ; il reste dans une garde identifiée.</x:v>
      </x:c>
      <x:c r="K23" s="14" t="str">
        <x:v>Enregistrer O1-M18.resolved séparément de .success, puis O1-M18.choice, les observations et les transferts réellement accomplis. Le départ est choisi par le personnage ; le vaisseau et le rang Blooded restent à obtenir dans les missions communes.</x:v>
      </x:c>
      <x:c r="L23" s="14" t="str">
        <x:v>Quatza-Rij en triade, Temple des Trois Ombres sans armes énergétiques et retour de reconnaissance restent communs.</x:v>
      </x:c>
      <x:c r="M23" s="14" t="str">
        <x:v>Reconstitution documentée V4 — nouvelle rédaction V5</x:v>
      </x:c>
    </x:row>
    <x:row r="24" ht="117" customHeight="1">
      <x:c r="A24" s="13" t="str">
        <x:v>O1-M19</x:v>
      </x:c>
      <x:c r="B24" s="13" t="str">
        <x:v>Un ciel sans son regard</x:v>
      </x:c>
      <x:c r="C24" s="13" t="str">
        <x:v>O1</x:v>
      </x:c>
      <x:c r="D24" s="13" t="str">
        <x:v>IV — Au-delà du ciel</x:v>
      </x:c>
      <x:c r="E24" s="13" t="str">
        <x:v>Blooded</x:v>
      </x:c>
      <x:c r="F24" s="13" t="str">
        <x:v>O1-M18 résolue ; lire son résultat réel (réussite, issue partielle, refus ou échec) pour adapter les personnages et les objets présents.</x:v>
      </x:c>
      <x:c r="G24" s="13" t="str">
        <x:v>Blooded commun acquis ; vaisseau personnel possédé ; trajet réel requis pour toute scène hors Homeworld. Les relations, blessures, absences et objets affichés proviennent de l’état de partie ; aucun partenaire n’est recréé par la scène.</x:v>
      </x:c>
      <x:c r="H24" s="13" t="str">
        <x:v>Après Blooded, vaisseau acquis et trajet joué, le joueur arrive à la Halte des Trois Routes. La première inspection de coque fait remonter un sabotage ancien, sans auteur certain. Il traverse le flanc extérieur balisé, remplace un clip et suit la trace jusqu’au quai.</x:v>
      </x:c>
      <x:c r="I24" s="13" t="str">
        <x:v>Faire expertiser la pièce ou la conserver comme souvenir privilégie une enquête factuelle ou un départ rapide.</x:v>
      </x:c>
      <x:c r="J24" s="13" t="str">
        <x:v>Un clip mal engagé est visible au test de pression et peut être remis avant tout nouveau départ.</x:v>
      </x:c>
      <x:c r="K24" s="13" t="str">
        <x:v>Enregistrer O1-M19.resolved séparément de .success, puis O1-M19.choice, les observations et les transferts réellement accomplis. Le navire retrouve son état vérifié ; aucun soupçon n’est automatiquement attribué au père.</x:v>
      </x:c>
      <x:c r="L24" s="13" t="str">
        <x:v>La première reine et l’accès au voyage ont leurs propres missions communes ; ce récit ne les remplace pas.</x:v>
      </x:c>
      <x:c r="M24" s="13" t="str">
        <x:v>Reconstitution documentée V4 — nouvelle rédaction V5</x:v>
      </x:c>
    </x:row>
    <x:row r="25" ht="117" customHeight="1">
      <x:c r="A25" s="14" t="str">
        <x:v>O1-M20</x:v>
      </x:c>
      <x:c r="B25" s="14" t="str">
        <x:v>La proie qui recule</x:v>
      </x:c>
      <x:c r="C25" s="14" t="str">
        <x:v>O1</x:v>
      </x:c>
      <x:c r="D25" s="14" t="str">
        <x:v>IV — Au-delà du ciel</x:v>
      </x:c>
      <x:c r="E25" s="14" t="str">
        <x:v>Blooded</x:v>
      </x:c>
      <x:c r="F25" s="14" t="str">
        <x:v>O1-M19 résolue ; lire son résultat réel (réussite, issue partielle, refus ou échec) pour adapter les personnages et les objets présents.</x:v>
      </x:c>
      <x:c r="G25" s="14" t="str">
        <x:v>Blooded commun acquis ; vaisseau personnel possédé ; trajet réel requis pour toute scène hors Homeworld. Les relations, blessures, absences et objets affichés proviennent de l’état de partie ; aucun partenaire n’est recréé par la scène.</x:v>
      </x:c>
      <x:c r="H25" s="14" t="str">
        <x:v>Sur un monde ouvert par la carte commune, une proie puissante protège sa sortie plutôt que charger. Le joueur reconnaît des gestes de peur qui lui sont familiers, observe le terrain et choisit les conditions d’une éventuelle chasse dans une arène naturelle à deux niveaux.</x:v>
      </x:c>
      <x:c r="I25" s="14" t="str">
        <x:v>Poursuivre une cible devenue apte à combattre ou renoncer à cette prise produit deux bilans assumés.</x:v>
      </x:c>
      <x:c r="J25" s="14" t="str">
        <x:v>Une poursuite mal placée mène au repli derrière une faille praticable ; la proie garde sa blessure éventuelle.</x:v>
      </x:c>
      <x:c r="K25" s="14" t="str">
        <x:v>Enregistrer O1-M20.resolved séparément de .success, puis O1-M20.choice, les observations et les transferts réellement accomplis. La décision nourrit la réputation personnelle ; la compassion n’accorde pas de trophée imaginaire.</x:v>
      </x:c>
      <x:c r="L25" s="14" t="str">
        <x:v>La première reine et l’accès au voyage ont leurs propres missions communes ; ce récit ne les remplace pas.</x:v>
      </x:c>
      <x:c r="M25" s="14" t="str">
        <x:v>Reconstitution documentée V4 — nouvelle rédaction V5</x:v>
      </x:c>
    </x:row>
    <x:row r="26" ht="102" customHeight="1">
      <x:c r="A26" s="13" t="str">
        <x:v>O1-M21</x:v>
      </x:c>
      <x:c r="B26" s="13" t="str">
        <x:v>Le message incomplet</x:v>
      </x:c>
      <x:c r="C26" s="13" t="str">
        <x:v>O1</x:v>
      </x:c>
      <x:c r="D26" s="13" t="str">
        <x:v>IV — Au-delà du ciel</x:v>
      </x:c>
      <x:c r="E26" s="13" t="str">
        <x:v>Blooded</x:v>
      </x:c>
      <x:c r="F26" s="13" t="str">
        <x:v>O1-M20 résolue ; lire son résultat réel (réussite, issue partielle, refus ou échec) pour adapter les personnages et les objets présents.</x:v>
      </x:c>
      <x:c r="G26" s="13" t="str">
        <x:v>Blooded commun acquis ; vaisseau personnel possédé ; trajet réel requis pour toute scène hors Homeworld. Les relations, blessures, absences et objets affichés proviennent de l’état de partie ; aucun partenaire n’est recréé par la scène.</x:v>
      </x:c>
      <x:c r="H26" s="13" t="str">
        <x:v>À bord du vaisseau personnel, Ruun envoie un signal haché depuis le Homeworld. Le joueur aligne trois segments de réception puis rejoint une vraie escale pour obtenir la suite. Le frère annonce une rupture avec Varek, mais ne demande pas qu’on choisisse sa vie.</x:v>
      </x:c>
      <x:c r="I26" s="13" t="str">
        <x:v>Proposer une rencontre au prochain retour ou donner une adresse indépendante change le soutien offert.</x:v>
      </x:c>
      <x:c r="J26" s="13" t="str">
        <x:v>Les segments mal ordonnés produisent un message incomplet marqué comme tel, jamais une fausse certitude.</x:v>
      </x:c>
      <x:c r="K26" s="13" t="str">
        <x:v>Enregistrer O1-M21.resolved séparément de .success, puis O1-M21.choice, les observations et les transferts réellement accomplis. Un rendez-vous facultatif devient disponible ; Ruun poursuit ses activités même si le joueur diffère son retour.</x:v>
      </x:c>
      <x:c r="L26" s="13" t="str">
        <x:v>La première reine et l’accès au voyage ont leurs propres missions communes ; ce récit ne les remplace pas.</x:v>
      </x:c>
      <x:c r="M26" s="13" t="str">
        <x:v>Reconstitution documentée V4 — nouvelle rédaction V5</x:v>
      </x:c>
    </x:row>
    <x:row r="27" ht="102" customHeight="1">
      <x:c r="A27" s="14" t="str">
        <x:v>O1-M22</x:v>
      </x:c>
      <x:c r="B27" s="14" t="str">
        <x:v>Le masque prêté</x:v>
      </x:c>
      <x:c r="C27" s="14" t="str">
        <x:v>O1</x:v>
      </x:c>
      <x:c r="D27" s="14" t="str">
        <x:v>IV — Au-delà du ciel</x:v>
      </x:c>
      <x:c r="E27" s="14" t="str">
        <x:v>Blooded</x:v>
      </x:c>
      <x:c r="F27" s="14" t="str">
        <x:v>O1-M21 résolue ; lire son résultat réel (réussite, issue partielle, refus ou échec) pour adapter les personnages et les objets présents.</x:v>
      </x:c>
      <x:c r="G27" s="14" t="str">
        <x:v>Blooded commun acquis ; vaisseau personnel possédé ; trajet réel requis pour toute scène hors Homeworld. Les relations, blessures, absences et objets affichés proviennent de l’état de partie ; aucun partenaire n’est recréé par la scène.</x:v>
      </x:c>
      <x:c r="H27" s="14" t="str">
        <x:v>Un chasseur de passage propose un masque de grande qualité en échange d’une chasse au nom de Varek. Le joueur peut l’essayer dans un simulateur de visée physique, constater ses réglages puis rencontrer l’intermédiaire sur le quai pour connaître le prix réel.</x:v>
      </x:c>
      <x:c r="I27" s="14" t="str">
        <x:v>Refuser le patronage ou accepter une location sans emblème familial modifie l’équipement accessible et la dette matérielle.</x:v>
      </x:c>
      <x:c r="J27" s="14" t="str">
        <x:v>Un essai échoué n’engage pas le contrat ; l’objet reste au râtelier de l’intermédiaire jusqu’à une décision.</x:v>
      </x:c>
      <x:c r="K27" s="14" t="str">
        <x:v>Enregistrer O1-M22.resolved séparément de .success, puis O1-M22.choice, les observations et les transferts réellement accomplis. L’autonomie se traduit par des conditions choisies ; le masque prêté garde son propriétaire réel.</x:v>
      </x:c>
      <x:c r="L27" s="14" t="str">
        <x:v>La première reine et l’accès au voyage ont leurs propres missions communes ; ce récit ne les remplace pas.</x:v>
      </x:c>
      <x:c r="M27" s="14" t="str">
        <x:v>Reconstitution documentée V4 — nouvelle rédaction V5</x:v>
      </x:c>
    </x:row>
    <x:row r="28" ht="117" customHeight="1">
      <x:c r="A28" s="13" t="str">
        <x:v>O1-M23</x:v>
      </x:c>
      <x:c r="B28" s="13" t="str">
        <x:v>Le retour du piège</x:v>
      </x:c>
      <x:c r="C28" s="13" t="str">
        <x:v>O1</x:v>
      </x:c>
      <x:c r="D28" s="13" t="str">
        <x:v>IV — Au-delà du ciel</x:v>
      </x:c>
      <x:c r="E28" s="13" t="str">
        <x:v>Blooded</x:v>
      </x:c>
      <x:c r="F28" s="13" t="str">
        <x:v>O1-M22 résolue ; lire son résultat réel (réussite, issue partielle, refus ou échec) pour adapter les personnages et les objets présents.</x:v>
      </x:c>
      <x:c r="G28" s="13" t="str">
        <x:v>Blooded commun acquis ; vaisseau personnel possédé ; trajet réel requis pour toute scène hors Homeworld. Les relations, blessures, absences et objets affichés proviennent de l’état de partie ; aucun partenaire n’est recréé par la scène.</x:v>
      </x:c>
      <x:c r="H28" s="13" t="str">
        <x:v>Une expédition retrouve un câble semblable à celui du Homeworld dans une épave. Les anciens réflexes peuvent sauver le joueur, mais les marques d’atelier diffèrent. Le décor demande de couper l’alimentation, déplacer un bras et traverser la baie avant son oscillation suivante.</x:v>
      </x:c>
      <x:c r="I28" s="13" t="str">
        <x:v>Comparer calmement les marques ou poursuivre d’abord la cible détermine les informations ramenées.</x:v>
      </x:c>
      <x:c r="J28" s="13" t="str">
        <x:v>Une erreur de synchronisation renvoie à l’abri latéral et endommage seulement la plaque remplaçable du passage.</x:v>
      </x:c>
      <x:c r="K28" s="13" t="str">
        <x:v>Enregistrer O1-M23.resolved séparément de .success, puis O1-M23.choice, les observations et les transferts réellement accomplis. L’expérience familiale devient compétence ; le jeu confirme que tous les pièges ne viennent pas du père.</x:v>
      </x:c>
      <x:c r="L28" s="13" t="str">
        <x:v>La première reine et l’accès au voyage ont leurs propres missions communes ; ce récit ne les remplace pas.</x:v>
      </x:c>
      <x:c r="M28" s="13" t="str">
        <x:v>Reconstitution documentée V4 — nouvelle rédaction V5</x:v>
      </x:c>
    </x:row>
    <x:row r="29" ht="117" customHeight="1">
      <x:c r="A29" s="14" t="str">
        <x:v>O1-M24</x:v>
      </x:c>
      <x:c r="B29" s="14" t="str">
        <x:v>Le nom peint sur la coque</x:v>
      </x:c>
      <x:c r="C29" s="14" t="str">
        <x:v>O1</x:v>
      </x:c>
      <x:c r="D29" s="14" t="str">
        <x:v>IV — Au-delà du ciel</x:v>
      </x:c>
      <x:c r="E29" s="14" t="str">
        <x:v>Blooded</x:v>
      </x:c>
      <x:c r="F29" s="14" t="str">
        <x:v>O1-M23 résolue ; lire son résultat réel (réussite, issue partielle, refus ou échec) pour adapter les personnages et les objets présents.</x:v>
      </x:c>
      <x:c r="G29" s="14" t="str">
        <x:v>Blooded commun acquis ; vaisseau personnel possédé ; trajet réel requis pour toute scène hors Homeworld. Les relations, blessures, absences et objets affichés proviennent de l’état de partie ; aucun partenaire n’est recréé par la scène.</x:v>
      </x:c>
      <x:c r="H29" s="14" t="str">
        <x:v>Dans la baie de personnalisation du vaisseau personnel, le joueur prépare sa marque de coque avec un gabarit, une lampe et trois essais amovibles. Ruun peut être présent s’il a accepté l’invitation. Le nom familial peut rester visible, être accompagné ou être remplacé.</x:v>
      </x:c>
      <x:c r="I29" s="14" t="str">
        <x:v>Conserver, contextualiser ou remplacer l’emblème change les salutations et les traces de l’histoire personnelle.</x:v>
      </x:c>
      <x:c r="J29" s="14" t="str">
        <x:v>Une gravure mal alignée sur la plaque d’essai se corrige avant fixation sur le support final.</x:v>
      </x:c>
      <x:c r="K29" s="14" t="str">
        <x:v>Enregistrer O1-M24.resolved séparément de .success, puis O1-M24.choice, les observations et les transferts réellement accomplis. La coque porte la décision ; elle n’équivaut pas encore à la fin exclusive choisie plus tard à Elite.</x:v>
      </x:c>
      <x:c r="L29" s="14" t="str">
        <x:v>La première reine et l’accès au voyage ont leurs propres missions communes ; ce récit ne les remplace pas.</x:v>
      </x:c>
      <x:c r="M29" s="14" t="str">
        <x:v>Reconstitution documentée V4 — nouvelle rédaction V5</x:v>
      </x:c>
    </x:row>
    <x:row r="30" ht="117" customHeight="1">
      <x:c r="A30" s="13" t="str">
        <x:v>O1-M25</x:v>
      </x:c>
      <x:c r="B30" s="13" t="str">
        <x:v>La force devant témoins</x:v>
      </x:c>
      <x:c r="C30" s="13" t="str">
        <x:v>O1</x:v>
      </x:c>
      <x:c r="D30" s="13" t="str">
        <x:v>V — Choisir son nom</x:v>
      </x:c>
      <x:c r="E30" s="13" t="str">
        <x:v>Elite</x:v>
      </x:c>
      <x:c r="F30" s="13" t="str">
        <x:v>O1-M24 résolue ; lire son résultat réel (réussite, issue partielle, refus ou échec) pour adapter les personnages et les objets présents.</x:v>
      </x:c>
      <x:c r="G30" s="13" t="str">
        <x:v>Épreuve solitaire commune Elite réussie ; accès et objets spécifiques de la scène obtenus. Les relations, blessures, absences et objets affichés proviennent de l’état de partie ; aucun partenaire n’est recréé par la scène.</x:v>
      </x:c>
      <x:c r="H30" s="13" t="str">
        <x:v>Elite déjà obtenu, le joueur revient au cercle où Varek le déclarait indigne. Il traverse le public, choisit une démonstration de chasse et reproduit un geste appris enfant avec un outil désormais maîtrisé. Le père doit regarder sans pouvoir interrompre le rite commun déjà acquis.</x:v>
      </x:c>
      <x:c r="I30" s="13" t="str">
        <x:v>Démontrer la technique de Dhera ou une méthode personnelle montre à qui le joueur rattache sa réussite.</x:v>
      </x:c>
      <x:c r="J30" s="13" t="str">
        <x:v>Une démonstration imparfaite change les commentaires mais ne retire ni rang Elite ni victoires passées.</x:v>
      </x:c>
      <x:c r="K30" s="13" t="str">
        <x:v>Enregistrer O1-M25.resolved séparément de .success, puis O1-M25.choice, les observations et les transferts réellement accomplis. Le jugement du cercle évolue indépendamment d’une excuse paternelle ; des témoins nouveaux soutiennent son autonomie.</x:v>
      </x:c>
      <x:c r="L30" s="13" t="str">
        <x:v>La voie choisit sa fin aux missions 29–30 ; le rang Elite ne dépend pas de la voie ni du Warp.</x:v>
      </x:c>
      <x:c r="M30" s="13" t="str">
        <x:v>Reconstitution documentée V4 — nouvelle rédaction V5</x:v>
      </x:c>
    </x:row>
    <x:row r="31" ht="102" customHeight="1">
      <x:c r="A31" s="14" t="str">
        <x:v>O1-M26</x:v>
      </x:c>
      <x:c r="B31" s="14" t="str">
        <x:v>Le frère hors du cercle</x:v>
      </x:c>
      <x:c r="C31" s="14" t="str">
        <x:v>O1</x:v>
      </x:c>
      <x:c r="D31" s="14" t="str">
        <x:v>V — Choisir son nom</x:v>
      </x:c>
      <x:c r="E31" s="14" t="str">
        <x:v>Elite</x:v>
      </x:c>
      <x:c r="F31" s="14" t="str">
        <x:v>O1-M25 résolue ; lire son résultat réel (réussite, issue partielle, refus ou échec) pour adapter les personnages et les objets présents.</x:v>
      </x:c>
      <x:c r="G31" s="14" t="str">
        <x:v>Épreuve solitaire commune Elite réussie ; accès et objets spécifiques de la scène obtenus. Les relations, blessures, absences et objets affichés proviennent de l’état de partie ; aucun partenaire n’est recréé par la scène.</x:v>
      </x:c>
      <x:c r="H31" s="14" t="str">
        <x:v>Ruun refuse de servir d’appât dans la confrontation avec Varek. Le joueur le rejoint à un chantier de passerelles, porte une traverse et l’aide à terminer sa propre mission. Le père apparaît au loin, mais le frère choisit la route qu’il emprunte ensuite.</x:v>
      </x:c>
      <x:c r="I31" s="14" t="str">
        <x:v>Soutenir le départ de Ruun ou lui offrir une halte sans engagement conserve son autonomie.</x:v>
      </x:c>
      <x:c r="J31" s="14" t="str">
        <x:v>Insister pour décider à sa place ferme temporairement le dialogue ; une excuse accompagnée d’un geste le rouvre.</x:v>
      </x:c>
      <x:c r="K31" s="14" t="str">
        <x:v>Enregistrer O1-M26.resolved séparément de .success, puis O1-M26.choice, les observations et les transferts réellement accomplis. La relation fraternelle peut survivre au conflit même si les deux personnages ne vivent jamais au même endroit.</x:v>
      </x:c>
      <x:c r="L31" s="14" t="str">
        <x:v>La voie choisit sa fin aux missions 29–30 ; le rang Elite ne dépend pas de la voie ni du Warp.</x:v>
      </x:c>
      <x:c r="M31" s="14" t="str">
        <x:v>Reconstitution documentée V4 — nouvelle rédaction V5</x:v>
      </x:c>
    </x:row>
    <x:row r="32" ht="117" customHeight="1">
      <x:c r="A32" s="13" t="str">
        <x:v>O1-M27</x:v>
      </x:c>
      <x:c r="B32" s="13" t="str">
        <x:v>La dernière chasse de Varek</x:v>
      </x:c>
      <x:c r="C32" s="13" t="str">
        <x:v>O1</x:v>
      </x:c>
      <x:c r="D32" s="13" t="str">
        <x:v>V — Choisir son nom</x:v>
      </x:c>
      <x:c r="E32" s="13" t="str">
        <x:v>Elite</x:v>
      </x:c>
      <x:c r="F32" s="13" t="str">
        <x:v>O1-M26 résolue ; lire son résultat réel (réussite, issue partielle, refus ou échec) pour adapter les personnages et les objets présents.</x:v>
      </x:c>
      <x:c r="G32" s="13" t="str">
        <x:v>Épreuve solitaire commune Elite réussie ; accès et objets spécifiques de la scène obtenus. Les relations, blessures, absences et objets affichés proviennent de l’état de partie ; aucun partenaire n’est recréé par la scène.</x:v>
      </x:c>
      <x:c r="H32" s="13" t="str">
        <x:v>Varek traque une proie dangereuse près d’un passage public pour prouver sa force. Le joueur lit les impacts, déplace un obstacle et intercepte l’animal avant qu’il traverse le sentier. Le père peut être blessé par sa propre erreur ; le secours reste un choix concret.</x:v>
      </x:c>
      <x:c r="I32" s="13" t="str">
        <x:v>Secourir Varek après avoir sécurisé la proie ou appeler une équipe neutre change leur dette personnelle.</x:v>
      </x:c>
      <x:c r="J32" s="13" t="str">
        <x:v>Si la proie échappe au premier barrage, une poursuite courte protège les passants et conserve les dégâts visibles.</x:v>
      </x:c>
      <x:c r="K32" s="13" t="str">
        <x:v>Enregistrer O1-M27.resolved séparément de .success, puis O1-M27.choice, les observations et les transferts réellement accomplis. La chasse révèle ses limites sans annuler sa responsabilité dans les agressions précédentes.</x:v>
      </x:c>
      <x:c r="L32" s="13" t="str">
        <x:v>La voie choisit sa fin aux missions 29–30 ; le rang Elite ne dépend pas de la voie ni du Warp.</x:v>
      </x:c>
      <x:c r="M32" s="13" t="str">
        <x:v>Reconstitution documentée V4 — nouvelle rédaction V5</x:v>
      </x:c>
    </x:row>
    <x:row r="33" ht="102" customHeight="1">
      <x:c r="A33" s="14" t="str">
        <x:v>O1-M28</x:v>
      </x:c>
      <x:c r="B33" s="14" t="str">
        <x:v>Les trois issues du cercle</x:v>
      </x:c>
      <x:c r="C33" s="14" t="str">
        <x:v>O1</x:v>
      </x:c>
      <x:c r="D33" s="14" t="str">
        <x:v>V — Choisir son nom</x:v>
      </x:c>
      <x:c r="E33" s="14" t="str">
        <x:v>Elite</x:v>
      </x:c>
      <x:c r="F33" s="14" t="str">
        <x:v>O1-M27 résolue ; lire son résultat réel (réussite, issue partielle, refus ou échec) pour adapter les personnages et les objets présents.</x:v>
      </x:c>
      <x:c r="G33" s="14" t="str">
        <x:v>Épreuve solitaire commune Elite réussie ; accès et objets spécifiques de la scène obtenus. Les relations, blessures, absences et objets affichés proviennent de l’état de partie ; aucun partenaire n’est recréé par la scène.</x:v>
      </x:c>
      <x:c r="H33" s="14" t="str">
        <x:v>Les témoins se réunissent dans le lieu de l’agression. Le joueur dispose le câble, l’arme et les traces réellement conservées, puis rencontre séparément Dhera, Ruun et Varek. Trois issues deviennent compréhensibles par des scènes, sans encore verrouiller la fin.</x:v>
      </x:c>
      <x:c r="I33" s="14" t="str">
        <x:v>Préparer l’exil indépendant, une confrontation sanctionnée ou une réconciliation conditionnelle ouvre la sélection finale.</x:v>
      </x:c>
      <x:c r="J33" s="14" t="str">
        <x:v>Un élément manquant se remplace par un témoignage disponible, avec un niveau de certitude explicitement moindre.</x:v>
      </x:c>
      <x:c r="K33" s="14" t="str">
        <x:v>Enregistrer O1-M28.resolved séparément de .success, puis O1-M28.choice, les observations et les transferts réellement accomplis. Les faits prouvés et les limites du joueur deviennent les préconditions des fins ; le pardon reste facultatif.</x:v>
      </x:c>
      <x:c r="L33" s="14" t="str">
        <x:v>La voie choisit sa fin aux missions 29–30 ; le rang Elite ne dépend pas de la voie ni du Warp.</x:v>
      </x:c>
      <x:c r="M33" s="14" t="str">
        <x:v>Reconstitution documentée V4 — nouvelle rédaction V5</x:v>
      </x:c>
    </x:row>
    <x:row r="34" ht="147" customHeight="1">
      <x:c r="A34" s="13" t="str">
        <x:v>O1-M29</x:v>
      </x:c>
      <x:c r="B34" s="13" t="str">
        <x:v>Choisir ce qui m’appartient</x:v>
      </x:c>
      <x:c r="C34" s="13" t="str">
        <x:v>O1</x:v>
      </x:c>
      <x:c r="D34" s="13" t="str">
        <x:v>V — Choisir son nom</x:v>
      </x:c>
      <x:c r="E34" s="13" t="str">
        <x:v>Elite</x:v>
      </x:c>
      <x:c r="F34" s="13" t="str">
        <x:v>O1-M28 résolue ; lire son résultat réel (réussite, issue partielle, refus ou échec) pour adapter les personnages et les objets présents.</x:v>
      </x:c>
      <x:c r="G34" s="13" t="str">
        <x:v>Épreuve solitaire commune Elite réussie ; accès et objets spécifiques de la scène obtenus. Les relations, blessures, absences et objets affichés proviennent de l’état de partie ; aucun partenaire n’est recréé par la scène.</x:v>
      </x:c>
      <x:c r="H34" s="13" t="str">
        <x:v>Au cercle, le joueur choisit l’une des trois directions préparées. La première exige de préparer son départ ; la deuxième, de fixer les limites d’un duel ; la troisième, d’exiger des actes vérifiables de Varek et une distance initiale. Aucun choix ne change le rang.</x:v>
      </x:c>
      <x:c r="I34" s="13" t="str">
        <x:v>Sélectionner une seule fin enregistre O1-E1, O1-E2 ou O1-E3 après présentation complète de ses conditions.</x:v>
      </x:c>
      <x:c r="J34" s="13" t="str">
        <x:v>Le joueur peut examiner les trois préparations puis quitter le cercle avant confirmation explicite.</x:v>
      </x:c>
      <x:c r="K34" s="13" t="str">
        <x:v>Enregistrer la visite de sélection séparément de sa réussite. Écrire O1.endingId avec exactement une valeur valide et O1.endingChoiceConfirmed=true uniquement après confirmation explicite ; une sortie, un refus ou un choix provisoire conserve le choix non confirmé. Le choix est sauvegardé avant la mise en scène de clôture ; aucune mission ultérieure ne le remplace.</x:v>
      </x:c>
      <x:c r="L34" s="13" t="str">
        <x:v>La voie choisit sa fin aux missions 29–30 ; le rang Elite ne dépend pas de la voie ni du Warp.</x:v>
      </x:c>
      <x:c r="M34" s="13" t="str">
        <x:v>Reconstitution documentée V4 — nouvelle rédaction V5</x:v>
      </x:c>
    </x:row>
    <x:row r="35" ht="132" customHeight="1">
      <x:c r="A35" s="14" t="str">
        <x:v>O1-M30</x:v>
      </x:c>
      <x:c r="B35" s="14" t="str">
        <x:v>Le seuil franchi</x:v>
      </x:c>
      <x:c r="C35" s="14" t="str">
        <x:v>O1</x:v>
      </x:c>
      <x:c r="D35" s="14" t="str">
        <x:v>V — Choisir son nom</x:v>
      </x:c>
      <x:c r="E35" s="14" t="str">
        <x:v>Elite</x:v>
      </x:c>
      <x:c r="F35" s="14" t="str">
        <x:v>O1-M29 résolue avec choix confirmé ; O1.endingId contient exactement une valeur valide parmi O1-E1, O1-E2, O1-E3. Un refus, une sortie sans confirmation ou une sélection provisoire n’ouvre pas M30.</x:v>
      </x:c>
      <x:c r="G35" s="14" t="str">
        <x:v>Épreuve solitaire commune Elite réussie ; accès et objets spécifiques de la scène obtenus. Les relations, blessures, absences et objets affichés proviennent de l’état de partie ; aucun partenaire n’est recréé par la scène.</x:v>
      </x:c>
      <x:c r="H35" s="14" t="str">
        <x:v>La scène exécute la fin choisie : départ vers un foyer propre, confrontation où le joueur décide du sort après victoire, ou séparation encadrée suivie d’un premier geste réel de réparation. Ruun et Dhera réagissent à ce qui s’est effectivement passé.</x:v>
      </x:c>
      <x:c r="I35" s="14" t="str">
        <x:v>La variante interne choisie reste compatible avec l’issue exclusive et mémorise le traitement de Varek.</x:v>
      </x:c>
      <x:c r="J35" s="14" t="str">
        <x:v>Une défaite au duel reporte sa conclusion ; elle ne transforme pas la fin choisie en réconciliation automatique.</x:v>
      </x:c>
      <x:c r="K35" s="14" t="str">
        <x:v>Conserver O1.endingId confirmé sans le modifier. Écrire O1.endingRealized=true uniquement après clôture effectivement jouée et réussie ; échec, interruption ou report laissent endingRealized=false et la scène à reprendre. O1-E1, O1-E2 ou O1-E3 devient réalisée ; la famille ne réapparaît pas artificiellement unie au prochain chargement.</x:v>
      </x:c>
      <x:c r="L35" s="14" t="str">
        <x:v>La voie choisit sa fin aux missions 29–30 ; le rang Elite ne dépend pas de la voie ni du Warp.</x:v>
      </x:c>
      <x:c r="M35" s="14" t="str">
        <x:v>Reconstitution documentée V4 — nouvelle rédaction V5</x:v>
      </x:c>
    </x:row>
    <x:row r="36" ht="117" customHeight="1">
      <x:c r="A36" s="13" t="str">
        <x:v>O1-M31</x:v>
      </x:c>
      <x:c r="B36" s="13" t="str">
        <x:v>L’enfant sur la marche</x:v>
      </x:c>
      <x:c r="C36" s="13" t="str">
        <x:v>O1</x:v>
      </x:c>
      <x:c r="D36" s="13" t="str">
        <x:v>VI — Ce qui demeure</x:v>
      </x:c>
      <x:c r="E36" s="13" t="str">
        <x:v>Elder</x:v>
      </x:c>
      <x:c r="F36" s="13" t="str">
        <x:v>O1-M30 réussie ; exactement une fin O1-E1..E3 réalisée et verrouillée ; rang Elder commun acquis.</x:v>
      </x:c>
      <x:c r="G36" s="13" t="str">
        <x:v>Fin de voie déjà verrouillée ; prolongement facultatif accessible lorsque le rang commun indiqué est obtenu. Les relations, blessures, absences et objets affichés proviennent de l’état de partie ; aucun partenaire n’est recréé par la scène.</x:v>
      </x:c>
      <x:c r="H36" s="13" t="str">
        <x:v>Elder commun acquis, un jeune visite un atelier et échoue sur une marche semblable à celle du prologue. Le joueur déplace l’appui ou enseigne le geste, selon le foyer et le statut familial enregistrés. Le jeune choisit ensuite sa propre tentative.</x:v>
      </x:c>
      <x:c r="I36" s="13" t="str">
        <x:v>Aider directement ou laisser un essai observé adapte la leçon à la demande exprimée.</x:v>
      </x:c>
      <x:c r="J36" s="13" t="str">
        <x:v>Une chute est arrêtée par le dispositif d’exercice ; le dialogue porte sur l’essai, pas sur une honte durable.</x:v>
      </x:c>
      <x:c r="K36" s="13" t="str">
        <x:v>Enregistrer O1-M31.resolved séparément de .success, puis O1-M31.choice, les observations et les transferts réellement accomplis. La fin d’Elite reste intacte ; une relation d’enseignement commence sans reproduire les humiliations passées. Ne jamais modifier O1.endingId.</x:v>
      </x:c>
      <x:c r="L36" s="13" t="str">
        <x:v>Les rangs Elder et Ancient viennent du parcours commun. Le prolongement conserve exactement la fin exclusive choisie.</x:v>
      </x:c>
      <x:c r="M36" s="13" t="str">
        <x:v>Reconstitution documentée V4 — nouvelle rédaction V5</x:v>
      </x:c>
    </x:row>
    <x:row r="37" ht="102" customHeight="1">
      <x:c r="A37" s="14" t="str">
        <x:v>O1-M32</x:v>
      </x:c>
      <x:c r="B37" s="14" t="str">
        <x:v>La place de Dhera</x:v>
      </x:c>
      <x:c r="C37" s="14" t="str">
        <x:v>O1</x:v>
      </x:c>
      <x:c r="D37" s="14" t="str">
        <x:v>VI — Ce qui demeure</x:v>
      </x:c>
      <x:c r="E37" s="14" t="str">
        <x:v>Elder</x:v>
      </x:c>
      <x:c r="F37" s="14" t="str">
        <x:v>O1-M31 résolue ; lire son résultat réel (réussite, issue partielle, refus ou échec) pour adapter les personnages et les objets présents.</x:v>
      </x:c>
      <x:c r="G37" s="14" t="str">
        <x:v>Fin de voie déjà verrouillée ; prolongement facultatif accessible lorsque le rang commun indiqué est obtenu. Les relations, blessures, absences et objets affichés proviennent de l’état de partie ; aucun partenaire n’est recréé par la scène.</x:v>
      </x:c>
      <x:c r="H37" s="14" t="str">
        <x:v>Dhera souhaite réduire son activité. Le joueur l’aide à transporter son râtelier, trie avec elle les outils qu’elle garde et prépare une démonstration pour ses élèves. Elle peut refuser de vivre dans la maison du joueur ou le navire collectif.</x:v>
      </x:c>
      <x:c r="I37" s="14" t="str">
        <x:v>Organiser une transmission locale ou des visites itinérantes respecte le lieu qu’elle choisit.</x:v>
      </x:c>
      <x:c r="J37" s="14" t="str">
        <x:v>Un déplacement reporté conserve ses objets dans l’atelier identifié et permet de reprendre la préparation.</x:v>
      </x:c>
      <x:c r="K37" s="14" t="str">
        <x:v>Enregistrer O1-M32.resolved séparément de .success, puis O1-M32.choice, les observations et les transferts réellement accomplis. L’instructrice reste une personne autonome ; son rôle change sans disparaître du monde par simple menu. Ne jamais modifier O1.endingId.</x:v>
      </x:c>
      <x:c r="L37" s="14" t="str">
        <x:v>Les rangs Elder et Ancient viennent du parcours commun. Le prolongement conserve exactement la fin exclusive choisie.</x:v>
      </x:c>
      <x:c r="M37" s="14" t="str">
        <x:v>Reconstitution documentée V4 — nouvelle rédaction V5</x:v>
      </x:c>
    </x:row>
    <x:row r="38" ht="117" customHeight="1">
      <x:c r="A38" s="13" t="str">
        <x:v>O1-M33</x:v>
      </x:c>
      <x:c r="B38" s="13" t="str">
        <x:v>Un frère à sa route</x:v>
      </x:c>
      <x:c r="C38" s="13" t="str">
        <x:v>O1</x:v>
      </x:c>
      <x:c r="D38" s="13" t="str">
        <x:v>VI — Ce qui demeure</x:v>
      </x:c>
      <x:c r="E38" s="13" t="str">
        <x:v>Elder</x:v>
      </x:c>
      <x:c r="F38" s="13" t="str">
        <x:v>O1-M32 résolue ; lire son résultat réel (réussite, issue partielle, refus ou échec) pour adapter les personnages et les objets présents.</x:v>
      </x:c>
      <x:c r="G38" s="13" t="str">
        <x:v>Fin de voie déjà verrouillée ; prolongement facultatif accessible lorsque le rang commun indiqué est obtenu. Les relations, blessures, absences et objets affichés proviennent de l’état de partie ; aucun partenaire n’est recréé par la scène.</x:v>
      </x:c>
      <x:c r="H38" s="13" t="str">
        <x:v>Ruun propose une chasse commune après un long intervalle. Son équipement révèle sa progression personnelle. Les deux chasseurs doivent coordonner un leurre et une traversée de corniche ; le joueur ne peut plus supposer que son frère attend toujours les mêmes ordres.</x:v>
      </x:c>
      <x:c r="I38" s="13" t="str">
        <x:v>Suivre la méthode de Ruun ou combiner les deux approches transforme le souvenir partagé.</x:v>
      </x:c>
      <x:c r="J38" s="13" t="str">
        <x:v>Une désynchronisation fait perdre une occasion de chasse ; un second passage existe après repos réel de la cible.</x:v>
      </x:c>
      <x:c r="K38" s="13" t="str">
        <x:v>Enregistrer O1-M33.resolved séparément de .success, puis O1-M33.choice, les observations et les transferts réellement accomplis. Le résultat prolonge la relation existante ; un frère éloigné peut refuser l’invitation sans bloquer l’arc. Ne jamais modifier O1.endingId.</x:v>
      </x:c>
      <x:c r="L38" s="13" t="str">
        <x:v>Les rangs Elder et Ancient viennent du parcours commun. Le prolongement conserve exactement la fin exclusive choisie.</x:v>
      </x:c>
      <x:c r="M38" s="13" t="str">
        <x:v>Reconstitution documentée V4 — nouvelle rédaction V5</x:v>
      </x:c>
    </x:row>
    <x:row r="39" ht="117" customHeight="1">
      <x:c r="A39" s="14" t="str">
        <x:v>O1-M34</x:v>
      </x:c>
      <x:c r="B39" s="14" t="str">
        <x:v>Les marques qu’on montre</x:v>
      </x:c>
      <x:c r="C39" s="14" t="str">
        <x:v>O1</x:v>
      </x:c>
      <x:c r="D39" s="14" t="str">
        <x:v>VI — Ce qui demeure</x:v>
      </x:c>
      <x:c r="E39" s="14" t="str">
        <x:v>Ancient</x:v>
      </x:c>
      <x:c r="F39" s="14" t="str">
        <x:v>O1-M33 résolue ; même fin exclusive conservée ; rang Ancient commun acquis.</x:v>
      </x:c>
      <x:c r="G39" s="14" t="str">
        <x:v>Fin de voie déjà verrouillée ; prolongement facultatif accessible lorsque le rang commun indiqué est obtenu. Les relations, blessures, absences et objets affichés proviennent de l’état de partie ; aucun partenaire n’est recréé par la scène.</x:v>
      </x:c>
      <x:c r="H39" s="14" t="str">
        <x:v>Ancient commun acquis, une visite de galerie aborde les traces de l’enfance. Le joueur ouvre un compartiment, choisit d’exposer ou de garder privée la pierre barrée et replace les objets dans des emplacements uniques. La fin d’Elite règle la présence possible de Varek.</x:v>
      </x:c>
      <x:c r="I39" s="14" t="str">
        <x:v>Raconter l’agression, parler seulement de Dhera ou fermer ce chapitre donne une visite distincte.</x:v>
      </x:c>
      <x:c r="J39" s="14" t="str">
        <x:v>Une pièce manquante laisse un emplacement vide expliqué, sans recréation de l’original perdu.</x:v>
      </x:c>
      <x:c r="K39" s="14" t="str">
        <x:v>Enregistrer O1-M34.resolved séparément de .success, puis O1-M34.choice, les observations et les transferts réellement accomplis. Le récit public conserve son périmètre ; garder une douleur privée ne diminue pas le rang ou le mérite. Ne jamais modifier O1.endingId.</x:v>
      </x:c>
      <x:c r="L39" s="14" t="str">
        <x:v>Les rangs Elder et Ancient viennent du parcours commun. Le prolongement conserve exactement la fin exclusive choisie.</x:v>
      </x:c>
      <x:c r="M39" s="14" t="str">
        <x:v>Reconstitution documentée V4 — nouvelle rédaction V5</x:v>
      </x:c>
    </x:row>
    <x:row r="40" ht="117" customHeight="1">
      <x:c r="A40" s="13" t="str">
        <x:v>O1-M35</x:v>
      </x:c>
      <x:c r="B40" s="13" t="str">
        <x:v>Un héritier sans ordre</x:v>
      </x:c>
      <x:c r="C40" s="13" t="str">
        <x:v>O1</x:v>
      </x:c>
      <x:c r="D40" s="13" t="str">
        <x:v>VI — Ce qui demeure</x:v>
      </x:c>
      <x:c r="E40" s="13" t="str">
        <x:v>Ancient</x:v>
      </x:c>
      <x:c r="F40" s="13" t="str">
        <x:v>O1-M34 résolue ; lire son résultat réel (réussite, issue partielle, refus ou échec) pour adapter les personnages et les objets présents.</x:v>
      </x:c>
      <x:c r="G40" s="13" t="str">
        <x:v>Fin de voie déjà verrouillée ; prolongement facultatif accessible lorsque le rang commun indiqué est obtenu. Les relations, blessures, absences et objets affichés proviennent de l’état de partie ; aucun partenaire n’est recréé par la scène.</x:v>
      </x:c>
      <x:c r="H40" s="13" t="str">
        <x:v>Un élève demande à porter la marque de coque du joueur. La scène se déroule à l’atelier avec une plaque d’essai ; le joueur explique son sens, puis l’élève propose une variation. Les visiteurs réagissent à la différence entre fidélité et imitation forcée.</x:v>
      </x:c>
      <x:c r="I40" s="13" t="str">
        <x:v>Autoriser la variation ou transmettre seulement la technique donne deux héritages cohérents.</x:v>
      </x:c>
      <x:c r="J40" s="13" t="str">
        <x:v>Si l’élève renonce, la plaque d’essai est conservée comme exercice sans emblème officiel.</x:v>
      </x:c>
      <x:c r="K40" s="13" t="str">
        <x:v>Enregistrer O1-M35.resolved séparément de .success, puis O1-M35.choice, les observations et les transferts réellement accomplis. Une nouvelle marque est créée sans copier le prestige des trophées ou obliger l’élève à rejoindre le clan. Ne jamais modifier O1.endingId.</x:v>
      </x:c>
      <x:c r="L40" s="13" t="str">
        <x:v>Les rangs Elder et Ancient viennent du parcours commun. Le prolongement conserve exactement la fin exclusive choisie.</x:v>
      </x:c>
      <x:c r="M40" s="13" t="str">
        <x:v>Reconstitution documentée V4 — nouvelle rédaction V5</x:v>
      </x:c>
    </x:row>
    <x:row r="41" ht="117" customHeight="1">
      <x:c r="A41" s="14" t="str">
        <x:v>O1-M36</x:v>
      </x:c>
      <x:c r="B41" s="14" t="str">
        <x:v>La porte laissée à hauteur</x:v>
      </x:c>
      <x:c r="C41" s="14" t="str">
        <x:v>O1</x:v>
      </x:c>
      <x:c r="D41" s="14" t="str">
        <x:v>VI — Ce qui demeure</x:v>
      </x:c>
      <x:c r="E41" s="14" t="str">
        <x:v>Ancient</x:v>
      </x:c>
      <x:c r="F41" s="14" t="str">
        <x:v>O1-M35 résolue ; lire son résultat réel (réussite, issue partielle, refus ou échec) pour adapter les personnages et les objets présents.</x:v>
      </x:c>
      <x:c r="G41" s="14" t="str">
        <x:v>Fin de voie déjà verrouillée ; prolongement facultatif accessible lorsque le rang commun indiqué est obtenu. Les relations, blessures, absences et objets affichés proviennent de l’état de partie ; aucun partenaire n’est recréé par la scène.</x:v>
      </x:c>
      <x:c r="H41" s="14" t="str">
        <x:v>La dernière scène revient au seuil de l’enfance ou à sa reconstruction volontaire dans une résidence. Le joueur ajuste la hauteur d’un appui, regarde passer la nouvelle cohorte et rejoint la route choisie à Elite. Les absents restent absents si cette histoire les a éloignés.</x:v>
      </x:c>
      <x:c r="I41" s="14" t="str">
        <x:v>Rester pour accueillir ou partir après le passage compose la dernière image sans nouvelle fin concurrente.</x:v>
      </x:c>
      <x:c r="J41" s="14" t="str">
        <x:v>La scène peut être reprise comme visite de mémoire, sans redonner récompenses ni modifier les décisions verrouillées.</x:v>
      </x:c>
      <x:c r="K41" s="14" t="str">
        <x:v>Enregistrer O1-M36.resolved séparément de .success, puis O1-M36.choice, les observations et les transferts réellement accomplis. La transmission clôt le prolongement ; fin, relations, maison et objets gardent leurs états accumulés. Ne jamais modifier O1.endingId.</x:v>
      </x:c>
      <x:c r="L41" s="14" t="str">
        <x:v>Les rangs Elder et Ancient viennent du parcours commun. Le prolongement conserve exactement la fin exclusive choisie.</x:v>
      </x:c>
      <x:c r="M41" s="14" t="str">
        <x:v>Reconstitution documentée V4 — nouvelle rédaction V5</x:v>
      </x:c>
    </x:row>
    <x:row r="42" ht="102" customHeight="1">
      <x:c r="A42" s="13" t="str">
        <x:v>O2-M01</x:v>
      </x:c>
      <x:c r="B42" s="13" t="str">
        <x:v>Le masque trop grand</x:v>
      </x:c>
      <x:c r="C42" s="13" t="str">
        <x:v>O2</x:v>
      </x:c>
      <x:c r="D42" s="13" t="str">
        <x:v>I — Le premier cercle</x:v>
      </x:c>
      <x:c r="E42" s="13" t="str">
        <x:v>Youngling</x:v>
      </x:c>
      <x:c r="F42" s="13" t="str">
        <x:v>Voie O2 choisie ; prologue commun terminé ; aucune mission de voie résolue.</x:v>
      </x:c>
      <x:c r="G42" s="13" t="str">
        <x:v>Homeworld ; prologue commun joué ; aucune mobilité interstellaire. Les relations, blessures, absences et objets affichés proviennent de l’état de partie ; aucun partenaire n’est recréé par la scène.</x:v>
      </x:c>
      <x:c r="H42" s="13" t="str">
        <x:v>Dans le foyer, Sael place le masque ancestral sur un support à hauteur d’enfant. Le joueur peut en examiner les attaches, son poids et une encoche latérale avant d’essayer une réplique d’exercice. Un récit oral accompagne chaque détail réellement observé.</x:v>
      </x:c>
      <x:c r="I42" s="13" t="str">
        <x:v>Demander le sens de l’encoche ou s’intéresser d’abord à la chasse ouvre une curiosité différente.</x:v>
      </x:c>
      <x:c r="J42" s="13" t="str">
        <x:v>Une attache mal fermée fait glisser la réplique sur son coussin et déclenche une démonstration de Sael.</x:v>
      </x:c>
      <x:c r="K42" s="13" t="str">
        <x:v>Enregistrer O2-M01.resolved séparément de .success, puis O2-M01.choice, les observations et les transferts réellement accomplis. Le masque demeure au foyer ; seule la réplique peut être portée pendant la formation.</x:v>
      </x:c>
      <x:c r="L42" s="13" t="str">
        <x:v>Le combat d’ouverture, la cohorte et l’accès initial à la ville appartiennent à R2-M001..006.</x:v>
      </x:c>
      <x:c r="M42" s="13" t="str">
        <x:v>Reconstitution documentée V4 — nouvelle rédaction V5</x:v>
      </x:c>
    </x:row>
    <x:row r="43" ht="102" customHeight="1">
      <x:c r="A43" s="14" t="str">
        <x:v>O2-M02</x:v>
      </x:c>
      <x:c r="B43" s="14" t="str">
        <x:v>Deux pas dans la poussière</x:v>
      </x:c>
      <x:c r="C43" s="14" t="str">
        <x:v>O2</x:v>
      </x:c>
      <x:c r="D43" s="14" t="str">
        <x:v>I — Le premier cercle</x:v>
      </x:c>
      <x:c r="E43" s="14" t="str">
        <x:v>Youngling</x:v>
      </x:c>
      <x:c r="F43" s="14" t="str">
        <x:v>O2-M01 résolue ; lire son résultat réel (réussite, issue partielle, refus ou échec) pour adapter les personnages et les objets présents.</x:v>
      </x:c>
      <x:c r="G43" s="14" t="str">
        <x:v>Homeworld ; prologue commun joué ; aucune mobilité interstellaire. Les relations, blessures, absences et objets affichés proviennent de l’état de partie ; aucun partenaire n’est recréé par la scène.</x:v>
      </x:c>
      <x:c r="H43" s="14" t="str">
        <x:v>Une fresque représente l’ancêtre seul, mais son socle comporte deux séries d’empreintes gravées. Le joueur nettoie la poussière d’un panneau d’exercice puis compare son relief avec celui du monument. Sael connaît le nom du héros mais pas le second trajet.</x:v>
      </x:c>
      <x:c r="I43" s="14" t="str">
        <x:v>Reproduire les deux pistes sur une tablette ou mémoriser seulement le motif change l’indice conservé.</x:v>
      </x:c>
      <x:c r="J43" s="14" t="str">
        <x:v>Une copie incomplète reste comparée au monument accessible ; les traits manquants peuvent être relevés ensuite.</x:v>
      </x:c>
      <x:c r="K43" s="14" t="str">
        <x:v>Enregistrer O2-M02.resolved séparément de .success, puis O2-M02.choice, les observations et les transferts réellement accomplis. Une question est ouverte sans conclure qu’une personne a volontairement menti.</x:v>
      </x:c>
      <x:c r="L43" s="14" t="str">
        <x:v>Le combat d’ouverture, la cohorte et l’accès initial à la ville appartiennent à R2-M001..006.</x:v>
      </x:c>
      <x:c r="M43" s="14" t="str">
        <x:v>Reconstitution documentée V4 — nouvelle rédaction V5</x:v>
      </x:c>
    </x:row>
    <x:row r="44" ht="102" customHeight="1">
      <x:c r="A44" s="13" t="str">
        <x:v>O2-M03</x:v>
      </x:c>
      <x:c r="B44" s="13" t="str">
        <x:v>Le jeu du porteur</x:v>
      </x:c>
      <x:c r="C44" s="13" t="str">
        <x:v>O2</x:v>
      </x:c>
      <x:c r="D44" s="13" t="str">
        <x:v>I — Le premier cercle</x:v>
      </x:c>
      <x:c r="E44" s="13" t="str">
        <x:v>Youngling</x:v>
      </x:c>
      <x:c r="F44" s="13" t="str">
        <x:v>O2-M02 résolue ; lire son résultat réel (réussite, issue partielle, refus ou échec) pour adapter les personnages et les objets présents.</x:v>
      </x:c>
      <x:c r="G44" s="13" t="str">
        <x:v>Homeworld ; prologue commun joué ; aucune mobilité interstellaire. Les relations, blessures, absences et objets affichés proviennent de l’état de partie ; aucun partenaire n’est recréé par la scène.</x:v>
      </x:c>
      <x:c r="H44" s="13" t="str">
        <x:v>La cohorte joue une scène de chasse avec une lance factice et un contrepoids. Le joueur découvre que déplacer le support compte autant que toucher la cible. Khor, descendant d’un pisteur, reconnaît dans le dispositif une histoire racontée chez lui.</x:v>
      </x:c>
      <x:c r="I44" s="13" t="str">
        <x:v>Échanger les rôles avec Khor ou garder la lance en écoutant son récit modifie leur premier lien.</x:v>
      </x:c>
      <x:c r="J44" s="13" t="str">
        <x:v>Si le poids est lâché trop tôt, les pièces reviennent au départ et les joueurs peuvent inverser leurs places.</x:v>
      </x:c>
      <x:c r="K44" s="13" t="str">
        <x:v>Enregistrer O2-M03.resolved séparément de .success, puis O2-M03.choice, les observations et les transferts réellement accomplis. L’apprentissage montre plusieurs contributions concrètes sans transformer l’ancêtre en simple figurant.</x:v>
      </x:c>
      <x:c r="L44" s="13" t="str">
        <x:v>Le combat d’ouverture, la cohorte et l’accès initial à la ville appartiennent à R2-M001..006.</x:v>
      </x:c>
      <x:c r="M44" s="13" t="str">
        <x:v>Reconstitution documentée V4 — nouvelle rédaction V5</x:v>
      </x:c>
    </x:row>
    <x:row r="45" ht="102" customHeight="1">
      <x:c r="A45" s="14" t="str">
        <x:v>O2-M04</x:v>
      </x:c>
      <x:c r="B45" s="14" t="str">
        <x:v>La voix derrière le chant</x:v>
      </x:c>
      <x:c r="C45" s="14" t="str">
        <x:v>O2</x:v>
      </x:c>
      <x:c r="D45" s="14" t="str">
        <x:v>I — Le premier cercle</x:v>
      </x:c>
      <x:c r="E45" s="14" t="str">
        <x:v>Youngling</x:v>
      </x:c>
      <x:c r="F45" s="14" t="str">
        <x:v>O2-M03 résolue ; lire son résultat réel (réussite, issue partielle, refus ou échec) pour adapter les personnages et les objets présents.</x:v>
      </x:c>
      <x:c r="G45" s="14" t="str">
        <x:v>Homeworld ; prologue commun joué ; aucune mobilité interstellaire. Les relations, blessures, absences et objets affichés proviennent de l’état de partie ; aucun partenaire n’est recréé par la scène.</x:v>
      </x:c>
      <x:c r="H45" s="14" t="str">
        <x:v>Pendant une célébration locale, un musicien s’arrête avant le dernier vers. Le joueur traverse la foule par une passerelle, récupère un anneau sonore tombé et lui permet de reprendre. Une ancienne version du chant nomme un éclaireur oublié.</x:v>
      </x:c>
      <x:c r="I45" s="14" t="str">
        <x:v>Demander cette version en privé ou la faire écouter à Sael change son entrée dans les archives familiales.</x:v>
      </x:c>
      <x:c r="J45" s="14" t="str">
        <x:v>La foule ferme parfois un passage ; un escalier arrière donne accès au musicien sans sauter la scène.</x:v>
      </x:c>
      <x:c r="K45" s="14" t="str">
        <x:v>Enregistrer O2-M04.resolved séparément de .success, puis O2-M04.choice, les observations et les transferts réellement accomplis. Le chant est conservé comme témoignage oral avec son origine, sans devenir automatiquement preuve absolue.</x:v>
      </x:c>
      <x:c r="L45" s="14" t="str">
        <x:v>Le combat d’ouverture, la cohorte et l’accès initial à la ville appartiennent à R2-M001..006.</x:v>
      </x:c>
      <x:c r="M45" s="14" t="str">
        <x:v>Reconstitution documentée V4 — nouvelle rédaction V5</x:v>
      </x:c>
    </x:row>
    <x:row r="46" ht="117" customHeight="1">
      <x:c r="A46" s="13" t="str">
        <x:v>O2-M05</x:v>
      </x:c>
      <x:c r="B46" s="13" t="str">
        <x:v>L’ombre sur la toile</x:v>
      </x:c>
      <x:c r="C46" s="13" t="str">
        <x:v>O2</x:v>
      </x:c>
      <x:c r="D46" s="13" t="str">
        <x:v>I — Le premier cercle</x:v>
      </x:c>
      <x:c r="E46" s="13" t="str">
        <x:v>Youngling</x:v>
      </x:c>
      <x:c r="F46" s="13" t="str">
        <x:v>O2-M04 résolue ; lire son résultat réel (réussite, issue partielle, refus ou échec) pour adapter les personnages et les objets présents.</x:v>
      </x:c>
      <x:c r="G46" s="13" t="str">
        <x:v>Homeworld ; prologue commun joué ; aucune mobilité interstellaire. Les relations, blessures, absences et objets affichés proviennent de l’état de partie ; aucun partenaire n’est recréé par la scène.</x:v>
      </x:c>
      <x:c r="H46" s="13" t="str">
        <x:v>Dans l’atelier d’Orha, la lumière révèle sous une toile de présentation une silhouette effacée par une réparation ancienne. Le joueur règle un volet, place une règle et compare les bords recousus. L’artisane explique ce qu’une restauration peut cacher involontairement.</x:v>
      </x:c>
      <x:c r="I46" s="13" t="str">
        <x:v>Conserver la toile telle quelle avec une note ou commander un relevé prépare une exposition différente.</x:v>
      </x:c>
      <x:c r="J46" s="13" t="str">
        <x:v>Une lumière trop forte efface le contraste à l’écran ; réduire l’ouverture rend les traces lisibles.</x:v>
      </x:c>
      <x:c r="K46" s="13" t="str">
        <x:v>Enregistrer O2-M05.resolved séparément de .success, puis O2-M05.choice, les observations et les transferts réellement accomplis. La silhouette devient un indice documenté ; aucune accusation de fraude n’est tirée de la seule couture.</x:v>
      </x:c>
      <x:c r="L46" s="13" t="str">
        <x:v>Le combat d’ouverture, la cohorte et l’accès initial à la ville appartiennent à R2-M001..006.</x:v>
      </x:c>
      <x:c r="M46" s="13" t="str">
        <x:v>Reconstitution documentée V4 — nouvelle rédaction V5</x:v>
      </x:c>
    </x:row>
    <x:row r="47" ht="102" customHeight="1">
      <x:c r="A47" s="14" t="str">
        <x:v>O2-M06</x:v>
      </x:c>
      <x:c r="B47" s="14" t="str">
        <x:v>Porter sans posséder</x:v>
      </x:c>
      <x:c r="C47" s="14" t="str">
        <x:v>O2</x:v>
      </x:c>
      <x:c r="D47" s="14" t="str">
        <x:v>I — Le premier cercle</x:v>
      </x:c>
      <x:c r="E47" s="14" t="str">
        <x:v>Youngling</x:v>
      </x:c>
      <x:c r="F47" s="14" t="str">
        <x:v>O2-M05 résolue ; lire son résultat réel (réussite, issue partielle, refus ou échec) pour adapter les personnages et les objets présents.</x:v>
      </x:c>
      <x:c r="G47" s="14" t="str">
        <x:v>Homeworld ; prologue commun joué ; aucune mobilité interstellaire. Les relations, blessures, absences et objets affichés proviennent de l’état de partie ; aucun partenaire n’est recréé par la scène.</x:v>
      </x:c>
      <x:c r="H47" s="14" t="str">
        <x:v>Sael autorise une courte procession avec la réplique, pas avec l’original fragile. Le joueur monte les marches, maintient le masque pendant un passage venteux et s’arrête devant le trophée ancestral. Khor observe depuis les côtés du cercle.</x:v>
      </x:c>
      <x:c r="I47" s="14" t="str">
        <x:v>Inviter Khor à rejoindre le support ou garder une cérémonie familiale règle la proximité entre les lignées.</x:v>
      </x:c>
      <x:c r="J47" s="14" t="str">
        <x:v>Une marche ratée interrompt la procession sur un palier stable et permet de réajuster la réplique.</x:v>
      </x:c>
      <x:c r="K47" s="14" t="str">
        <x:v>Enregistrer O2-M06.resolved séparément de .success, puis O2-M06.choice, les observations et les transferts réellement accomplis. Le geste prépare le thème du partage ; la propriété de l’original reste clairement enregistrée.</x:v>
      </x:c>
      <x:c r="L47" s="14" t="str">
        <x:v>Le combat d’ouverture, la cohorte et l’accès initial à la ville appartiennent à R2-M001..006.</x:v>
      </x:c>
      <x:c r="M47" s="14" t="str">
        <x:v>Reconstitution documentée V4 — nouvelle rédaction V5</x:v>
      </x:c>
    </x:row>
    <x:row r="48" ht="102" customHeight="1">
      <x:c r="A48" s="13" t="str">
        <x:v>O2-M07</x:v>
      </x:c>
      <x:c r="B48" s="13" t="str">
        <x:v>L’atelier des attaches</x:v>
      </x:c>
      <x:c r="C48" s="13" t="str">
        <x:v>O2</x:v>
      </x:c>
      <x:c r="D48" s="13" t="str">
        <x:v>II — Apprendre sa manière</x:v>
      </x:c>
      <x:c r="E48" s="13" t="str">
        <x:v>Unblooded</x:v>
      </x:c>
      <x:c r="F48" s="13" t="str">
        <x:v>O2-M06 résolue ; lire son résultat réel (réussite, issue partielle, refus ou échec) pour adapter les personnages et les objets présents.</x:v>
      </x:c>
      <x:c r="G48" s="13" t="str">
        <x:v>Homeworld ; formation commune Unblooded ouverte ; équipement effectivement acquis. Les relations, blessures, absences et objets affichés proviennent de l’état de partie ; aucun partenaire n’est recréé par la scène.</x:v>
      </x:c>
      <x:c r="H48" s="13" t="str">
        <x:v>Unblooded, le joueur apprend à reconnaître les pièces d’un masque à partir de leurs attaches. Orha lui fait démonter une réplique en trois supports et comparer une réparation du trophée familial. Une ligature ne correspond pas à l’atelier de l’ancêtre.</x:v>
      </x:c>
      <x:c r="I48" s="13" t="str">
        <x:v>Rechercher cet atelier ou continuer d’abord la formation change l’ordre de deux visites possibles.</x:v>
      </x:c>
      <x:c r="J48" s="13" t="str">
        <x:v>Une pièce posée au mauvais support reste visible et peut être déplacée avant fermeture du casier.</x:v>
      </x:c>
      <x:c r="K48" s="13" t="str">
        <x:v>Enregistrer O2-M07.resolved séparément de .success, puis O2-M07.choice, les observations et les transferts réellement accomplis. L’origine d’une réparation devient piste d’enquête sans attribuer le succès de chasse à l’artisan.</x:v>
      </x:c>
      <x:c r="L48" s="13" t="str">
        <x:v>La formation aux outils et les accès régionaux sont lus dans R2-M007..014, jamais accordés par cette voie.</x:v>
      </x:c>
      <x:c r="M48" s="13" t="str">
        <x:v>Reconstitution documentée V4 — nouvelle rédaction V5</x:v>
      </x:c>
    </x:row>
    <x:row r="49" ht="102" customHeight="1">
      <x:c r="A49" s="14" t="str">
        <x:v>O2-M08</x:v>
      </x:c>
      <x:c r="B49" s="14" t="str">
        <x:v>Le sentier des deux chasseurs</x:v>
      </x:c>
      <x:c r="C49" s="14" t="str">
        <x:v>O2</x:v>
      </x:c>
      <x:c r="D49" s="14" t="str">
        <x:v>II — Apprendre sa manière</x:v>
      </x:c>
      <x:c r="E49" s="14" t="str">
        <x:v>Unblooded</x:v>
      </x:c>
      <x:c r="F49" s="14" t="str">
        <x:v>O2-M07 résolue ; lire son résultat réel (réussite, issue partielle, refus ou échec) pour adapter les personnages et les objets présents.</x:v>
      </x:c>
      <x:c r="G49" s="14" t="str">
        <x:v>Homeworld ; formation commune Unblooded ouverte ; équipement effectivement acquis. Les relations, blessures, absences et objets affichés proviennent de l’état de partie ; aucun partenaire n’est recréé par la scène.</x:v>
      </x:c>
      <x:c r="H49" s="14" t="str">
        <x:v>Khor guide le joueur sur un itinéraire d’entraînement où deux pistes se croisent. L’une mène à la proie ; l’autre ouvre le passage qui permet l’approche finale. Le joueur parcourt les deux plans et teste l’effet d’un obstacle déplacé.</x:v>
      </x:c>
      <x:c r="I49" s="14" t="str">
        <x:v>Jouer le rôle du pisteur ou celui du chasseur final modifie l’exercice et leur compréhension mutuelle.</x:v>
      </x:c>
      <x:c r="J49" s="14" t="str">
        <x:v>Manquer le passage exige de reprendre depuis le dernier appui, pas de recommencer toutes les observations.</x:v>
      </x:c>
      <x:c r="K49" s="14" t="str">
        <x:v>Enregistrer O2-M08.resolved séparément de .success, puis O2-M08.choice, les observations et les transferts réellement accomplis. La coopération produit une connaissance de terrain ; aucun trophée ancestral n’est attribué à cette simulation.</x:v>
      </x:c>
      <x:c r="L49" s="14" t="str">
        <x:v>La formation aux outils et les accès régionaux sont lus dans R2-M007..014, jamais accordés par cette voie.</x:v>
      </x:c>
      <x:c r="M49" s="14" t="str">
        <x:v>Reconstitution documentée V4 — nouvelle rédaction V5</x:v>
      </x:c>
    </x:row>
    <x:row r="50" ht="117" customHeight="1">
      <x:c r="A50" s="13" t="str">
        <x:v>O2-M09</x:v>
      </x:c>
      <x:c r="B50" s="13" t="str">
        <x:v>La marque du troisième outil</x:v>
      </x:c>
      <x:c r="C50" s="13" t="str">
        <x:v>O2</x:v>
      </x:c>
      <x:c r="D50" s="13" t="str">
        <x:v>II — Apprendre sa manière</x:v>
      </x:c>
      <x:c r="E50" s="13" t="str">
        <x:v>Unblooded</x:v>
      </x:c>
      <x:c r="F50" s="13" t="str">
        <x:v>O2-M08 résolue ; lire son résultat réel (réussite, issue partielle, refus ou échec) pour adapter les personnages et les objets présents.</x:v>
      </x:c>
      <x:c r="G50" s="13" t="str">
        <x:v>Homeworld ; formation commune Unblooded ouverte ; équipement effectivement acquis. Les relations, blessures, absences et objets affichés proviennent de l’état de partie ; aucun partenaire n’est recréé par la scène.</x:v>
      </x:c>
      <x:c r="H50" s="13" t="str">
        <x:v>Sur une roche d’essai, trois outils donnent des stries différentes. Une petite marque du trophée familial ressemble à celle d’un crochet de secours. Le joueur l’observe à la lumière rasante puis rencontre une ancienne soigneuse qui a connu les expéditions de cette époque.</x:v>
      </x:c>
      <x:c r="I50" s="13" t="str">
        <x:v>Demander une démonstration ou comparer ses archives prépare deux manières de confirmer l’usage du crochet.</x:v>
      </x:c>
      <x:c r="J50" s="13" t="str">
        <x:v>Une comparaison insuffisante est classée incertaine et peut être complétée par une seconde observation.</x:v>
      </x:c>
      <x:c r="K50" s="13" t="str">
        <x:v>Enregistrer O2-M09.resolved séparément de .success, puis O2-M09.choice, les observations et les transferts réellement accomplis. L’indice peut évoquer une extraction après la victoire, sans réduire la valeur du combat gagné.</x:v>
      </x:c>
      <x:c r="L50" s="13" t="str">
        <x:v>La formation aux outils et les accès régionaux sont lus dans R2-M007..014, jamais accordés par cette voie.</x:v>
      </x:c>
      <x:c r="M50" s="13" t="str">
        <x:v>Reconstitution documentée V4 — nouvelle rédaction V5</x:v>
      </x:c>
    </x:row>
    <x:row r="51" ht="117" customHeight="1">
      <x:c r="A51" s="14" t="str">
        <x:v>O2-M10</x:v>
      </x:c>
      <x:c r="B51" s="14" t="str">
        <x:v>Une histoire contre la pierre</x:v>
      </x:c>
      <x:c r="C51" s="14" t="str">
        <x:v>O2</x:v>
      </x:c>
      <x:c r="D51" s="14" t="str">
        <x:v>II — Apprendre sa manière</x:v>
      </x:c>
      <x:c r="E51" s="14" t="str">
        <x:v>Unblooded</x:v>
      </x:c>
      <x:c r="F51" s="14" t="str">
        <x:v>O2-M09 résolue ; lire son résultat réel (réussite, issue partielle, refus ou échec) pour adapter les personnages et les objets présents.</x:v>
      </x:c>
      <x:c r="G51" s="14" t="str">
        <x:v>Homeworld ; formation commune Unblooded ouverte ; équipement effectivement acquis. Les relations, blessures, absences et objets affichés proviennent de l’état de partie ; aucun partenaire n’est recréé par la scène.</x:v>
      </x:c>
      <x:c r="H51" s="14" t="str">
        <x:v>Un parent affirme que l’ancêtre n’a eu besoin de personne. Le joueur lui propose un parcours sur la maquette physique de la chasse : déplacer une passerelle, positionner la proie et reproduire le coup final. Certains trajets deviennent impossibles sans soutien préalable.</x:v>
      </x:c>
      <x:c r="I51" s="14" t="str">
        <x:v>Laisser le parent déplacer les pièces ou démontrer soi-même la séquence change sa manière d’admettre la difficulté.</x:v>
      </x:c>
      <x:c r="J51" s="14" t="str">
        <x:v>Une configuration erronée ne valide aucune conclusion et reste réversible sur la table de scène.</x:v>
      </x:c>
      <x:c r="K51" s="14" t="str">
        <x:v>Enregistrer O2-M10.resolved séparément de .success, puis O2-M10.choice, les observations et les transferts réellement accomplis. Le mérite final reste visible ; la préparation collective devient une question concrète.</x:v>
      </x:c>
      <x:c r="L51" s="14" t="str">
        <x:v>La formation aux outils et les accès régionaux sont lus dans R2-M007..014, jamais accordés par cette voie.</x:v>
      </x:c>
      <x:c r="M51" s="14" t="str">
        <x:v>Reconstitution documentée V4 — nouvelle rédaction V5</x:v>
      </x:c>
    </x:row>
    <x:row r="52" ht="102" customHeight="1">
      <x:c r="A52" s="13" t="str">
        <x:v>O2-M11</x:v>
      </x:c>
      <x:c r="B52" s="13" t="str">
        <x:v>Le nom dans l’étui</x:v>
      </x:c>
      <x:c r="C52" s="13" t="str">
        <x:v>O2</x:v>
      </x:c>
      <x:c r="D52" s="13" t="str">
        <x:v>II — Apprendre sa manière</x:v>
      </x:c>
      <x:c r="E52" s="13" t="str">
        <x:v>Unblooded</x:v>
      </x:c>
      <x:c r="F52" s="13" t="str">
        <x:v>O2-M10 résolue ; lire son résultat réel (réussite, issue partielle, refus ou échec) pour adapter les personnages et les objets présents.</x:v>
      </x:c>
      <x:c r="G52" s="13" t="str">
        <x:v>Homeworld ; formation commune Unblooded ouverte ; équipement effectivement acquis. Les relations, blessures, absences et objets affichés proviennent de l’état de partie ; aucun partenaire n’est recréé par la scène.</x:v>
      </x:c>
      <x:c r="H52" s="13" t="str">
        <x:v>Un vieil étui de Khor contient une bande marquée au nom de son ascendant. Le joueur ouvre les glissières, compare l’usure à celle de la ligature familiale et rend chaque pièce à sa place. Khor n’accepte pas que l’objet soit emporté sans demande.</x:v>
      </x:c>
      <x:c r="I52" s="13" t="str">
        <x:v>Proposer un prêt limité ou conserver seulement un relevé change les moyens disponibles pour l’exposition.</x:v>
      </x:c>
      <x:c r="J52" s="13" t="str">
        <x:v>Une fermeture prématurée laisse un loquet ouvert et peut être corrigée sans détériorer l’étui.</x:v>
      </x:c>
      <x:c r="K52" s="13" t="str">
        <x:v>Enregistrer O2-M11.resolved séparément de .success, puis O2-M11.choice, les observations et les transferts réellement accomplis. Le nom et la garde de l’objet sont enregistrés ; un prêt garde ses conditions de retour.</x:v>
      </x:c>
      <x:c r="L52" s="13" t="str">
        <x:v>La formation aux outils et les accès régionaux sont lus dans R2-M007..014, jamais accordés par cette voie.</x:v>
      </x:c>
      <x:c r="M52" s="13" t="str">
        <x:v>Reconstitution documentée V4 — nouvelle rédaction V5</x:v>
      </x:c>
    </x:row>
    <x:row r="53" ht="102" customHeight="1">
      <x:c r="A53" s="14" t="str">
        <x:v>O2-M12</x:v>
      </x:c>
      <x:c r="B53" s="14" t="str">
        <x:v>La réussite de l’ancêtre</x:v>
      </x:c>
      <x:c r="C53" s="14" t="str">
        <x:v>O2</x:v>
      </x:c>
      <x:c r="D53" s="14" t="str">
        <x:v>II — Apprendre sa manière</x:v>
      </x:c>
      <x:c r="E53" s="14" t="str">
        <x:v>Unblooded</x:v>
      </x:c>
      <x:c r="F53" s="14" t="str">
        <x:v>O2-M11 résolue ; lire son résultat réel (réussite, issue partielle, refus ou échec) pour adapter les personnages et les objets présents.</x:v>
      </x:c>
      <x:c r="G53" s="14" t="str">
        <x:v>Homeworld ; formation commune Unblooded ouverte ; équipement effectivement acquis. Les relations, blessures, absences et objets affichés proviennent de l’état de partie ; aucun partenaire n’est recréé par la scène.</x:v>
      </x:c>
      <x:c r="H53" s="14" t="str">
        <x:v>Sael retrouve une trace nette du coup décisif dans la chronique originale. Le joueur la confronte à une reconstitution d’entraînement avec cible articulée. Le geste était difficile même avec l’aide des autres, ce qui confirme le talent réel du chasseur.</x:v>
      </x:c>
      <x:c r="I53" s="14" t="str">
        <x:v>Mettre en avant la précision ou le sang-froid donne deux lectures du même exploit établi.</x:v>
      </x:c>
      <x:c r="J53" s="14" t="str">
        <x:v>Échouer au geste d’exercice révèle sa difficulté et ne rend pas fausse la trace historique.</x:v>
      </x:c>
      <x:c r="K53" s="14" t="str">
        <x:v>Enregistrer O2-M12.resolved séparément de .success, puis O2-M12.choice, les observations et les transferts réellement accomplis. L’enquête possède une base positive : compléter la mémoire ne signifie pas démolir le héros familial.</x:v>
      </x:c>
      <x:c r="L53" s="14" t="str">
        <x:v>La formation aux outils et les accès régionaux sont lus dans R2-M007..014, jamais accordés par cette voie.</x:v>
      </x:c>
      <x:c r="M53" s="14" t="str">
        <x:v>Reconstitution documentée V4 — nouvelle rédaction V5</x:v>
      </x:c>
    </x:row>
    <x:row r="54" ht="102" customHeight="1">
      <x:c r="A54" s="13" t="str">
        <x:v>O2-M13</x:v>
      </x:c>
      <x:c r="B54" s="13" t="str">
        <x:v>Un rôle dans la triade</x:v>
      </x:c>
      <x:c r="C54" s="13" t="str">
        <x:v>O2</x:v>
      </x:c>
      <x:c r="D54" s="13" t="str">
        <x:v>III — Parmi les chasseurs</x:v>
      </x:c>
      <x:c r="E54" s="13" t="str">
        <x:v>Young Blood</x:v>
      </x:c>
      <x:c r="F54" s="13" t="str">
        <x:v>O2-M12 résolue ; lire son résultat réel (réussite, issue partielle, refus ou échec) pour adapter les personnages et les objets présents.</x:v>
      </x:c>
      <x:c r="G54" s="13" t="str">
        <x:v>Homeworld ; statut Young Blood déjà obtenu dans la campagne commune. Les relations, blessures, absences et objets affichés proviennent de l’état de partie ; aucun partenaire n’est recréé par la scène.</x:v>
      </x:c>
      <x:c r="H54" s="13" t="str">
        <x:v>Young Blood commun acquis, Khor demande au joueur quel rôle il veut travailler avant le rite commun. Une clairière d’exercice possède trois fanions et un leurre sans arme énergétique. Les camarades doivent ouvrir un angle au porteur du dernier geste.</x:v>
      </x:c>
      <x:c r="I54" s="13" t="str">
        <x:v>Prendre le rôle final ou préparer l’ouverture montre comment le personnage habite son héritage.</x:v>
      </x:c>
      <x:c r="J54" s="13" t="str">
        <x:v>Un fanion manqué relance le segment d’exercice et conserve les rôles essayés précédemment.</x:v>
      </x:c>
      <x:c r="K54" s="13" t="str">
        <x:v>Enregistrer O2-M13.resolved séparément de .success, puis O2-M13.choice, les observations et les transferts réellement accomplis. Le choix améliore la relation de triade ; le Quatza-Rij réel reste enregistré seulement par la campagne commune.</x:v>
      </x:c>
      <x:c r="L54" s="13" t="str">
        <x:v>Quatza-Rij en triade, Temple des Trois Ombres sans armes énergétiques et retour de reconnaissance restent communs.</x:v>
      </x:c>
      <x:c r="M54" s="13" t="str">
        <x:v>Reconstitution documentée V4 — nouvelle rédaction V5</x:v>
      </x:c>
    </x:row>
    <x:row r="55" ht="117" customHeight="1">
      <x:c r="A55" s="14" t="str">
        <x:v>O2-M14</x:v>
      </x:c>
      <x:c r="B55" s="14" t="str">
        <x:v>La galerie oubliée</x:v>
      </x:c>
      <x:c r="C55" s="14" t="str">
        <x:v>O2</x:v>
      </x:c>
      <x:c r="D55" s="14" t="str">
        <x:v>III — Parmi les chasseurs</x:v>
      </x:c>
      <x:c r="E55" s="14" t="str">
        <x:v>Young Blood</x:v>
      </x:c>
      <x:c r="F55" s="14" t="str">
        <x:v>O2-M13 résolue ; lire son résultat réel (réussite, issue partielle, refus ou échec) pour adapter les personnages et les objets présents.</x:v>
      </x:c>
      <x:c r="G55" s="14" t="str">
        <x:v>Homeworld ; statut Young Blood déjà obtenu dans la campagne commune. Les relations, blessures, absences et objets affichés proviennent de l’état de partie ; aucun partenaire n’est recréé par la scène.</x:v>
      </x:c>
      <x:c r="H55" s="14" t="str">
        <x:v>Une aile fermée d’un bâtiment d’archives conserve des supports vides. Le joueur déplace un volet, franchit une passerelle réparée et retrouve l’emplacement d’une plaque portant les noms des assistants. La plaque a été déplacée lors de travaux, pas détruite dans un complot.</x:v>
      </x:c>
      <x:c r="I55" s="14" t="str">
        <x:v>Suivre le registre de déplacement ou interroger l’équipe de réparation donne deux trajets vers la réserve.</x:v>
      </x:c>
      <x:c r="J55" s="14" t="str">
        <x:v>Une porte bloquée exige de récupérer une poignée à l’atelier voisin, sans supprimer les indices déjà lus.</x:v>
      </x:c>
      <x:c r="K55" s="14" t="str">
        <x:v>Enregistrer O2-M14.resolved séparément de .success, puis O2-M14.choice, les observations et les transferts réellement accomplis. L’histoire gagne un contexte matériel ; l’absence d’un nom peut venir d’une transmission négligée.</x:v>
      </x:c>
      <x:c r="L55" s="14" t="str">
        <x:v>Quatza-Rij en triade, Temple des Trois Ombres sans armes énergétiques et retour de reconnaissance restent communs.</x:v>
      </x:c>
      <x:c r="M55" s="14" t="str">
        <x:v>Reconstitution documentée V4 — nouvelle rédaction V5</x:v>
      </x:c>
    </x:row>
    <x:row r="56" ht="117" customHeight="1">
      <x:c r="A56" s="13" t="str">
        <x:v>O2-M15</x:v>
      </x:c>
      <x:c r="B56" s="13" t="str">
        <x:v>Le chasseur de l’arrière</x:v>
      </x:c>
      <x:c r="C56" s="13" t="str">
        <x:v>O2</x:v>
      </x:c>
      <x:c r="D56" s="13" t="str">
        <x:v>III — Parmi les chasseurs</x:v>
      </x:c>
      <x:c r="E56" s="13" t="str">
        <x:v>Young Blood</x:v>
      </x:c>
      <x:c r="F56" s="13" t="str">
        <x:v>O2-M14 résolue ; lire son résultat réel (réussite, issue partielle, refus ou échec) pour adapter les personnages et les objets présents.</x:v>
      </x:c>
      <x:c r="G56" s="13" t="str">
        <x:v>Homeworld ; statut Young Blood déjà obtenu dans la campagne commune. Les relations, blessures, absences et objets affichés proviennent de l’état de partie ; aucun partenaire n’est recréé par la scène.</x:v>
      </x:c>
      <x:c r="H56" s="13" t="str">
        <x:v>Le descendant d’un sauveteur montre une technique de traction utilisée après la chasse ancienne. Le joueur fixe un mannequin, choisit un ancrage et le remonte pendant que Khor stabilise une passerelle. Un témoin explique que l’ancêtre était alors blessé après sa victoire.</x:v>
      </x:c>
      <x:c r="I56" s="13" t="str">
        <x:v>Présenter le secours dans la future galerie ou le garder dans les archives familiales change sa visibilité.</x:v>
      </x:c>
      <x:c r="J56" s="13" t="str">
        <x:v>Un ancrage insuffisant ramène le mannequin au palier inférieur et révèle le mauvais point d’appui.</x:v>
      </x:c>
      <x:c r="K56" s="13" t="str">
        <x:v>Enregistrer O2-M15.resolved séparément de .success, puis O2-M15.choice, les observations et les transferts réellement accomplis. Le sauveteur reçoit une contribution précise ; il n’est pas présenté comme auteur du coup décisif.</x:v>
      </x:c>
      <x:c r="L56" s="13" t="str">
        <x:v>Quatza-Rij en triade, Temple des Trois Ombres sans armes énergétiques et retour de reconnaissance restent communs.</x:v>
      </x:c>
      <x:c r="M56" s="13" t="str">
        <x:v>Reconstitution documentée V4 — nouvelle rédaction V5</x:v>
      </x:c>
    </x:row>
    <x:row r="57" ht="102" customHeight="1">
      <x:c r="A57" s="14" t="str">
        <x:v>O2-M16</x:v>
      </x:c>
      <x:c r="B57" s="14" t="str">
        <x:v>Le trophée sous un autre angle</x:v>
      </x:c>
      <x:c r="C57" s="14" t="str">
        <x:v>O2</x:v>
      </x:c>
      <x:c r="D57" s="14" t="str">
        <x:v>III — Parmi les chasseurs</x:v>
      </x:c>
      <x:c r="E57" s="14" t="str">
        <x:v>Young Blood</x:v>
      </x:c>
      <x:c r="F57" s="14" t="str">
        <x:v>O2-M15 résolue ; lire son résultat réel (réussite, issue partielle, refus ou échec) pour adapter les personnages et les objets présents.</x:v>
      </x:c>
      <x:c r="G57" s="14" t="str">
        <x:v>Homeworld ; statut Young Blood déjà obtenu dans la campagne commune. Les relations, blessures, absences et objets affichés proviennent de l’état de partie ; aucun partenaire n’est recréé par la scène.</x:v>
      </x:c>
      <x:c r="H57" s="14" t="str">
        <x:v>Dans l’atelier, le joueur oriente le trophée familial sur son berceau et examine des marques situées à des angles opposés. Les indices correspondent à plusieurs phases : piste, combat, extraction. Le mini-jeu conserve chaque observation séparément.</x:v>
      </x:c>
      <x:c r="I57" s="14" t="str">
        <x:v>Construire une chronologie complète ou annoter les trois phases sans les relier règle le niveau d’affirmation.</x:v>
      </x:c>
      <x:c r="J57" s="14" t="str">
        <x:v>Une orientation non observée laisse une étape inconnue ; le berceau peut être repris à tout moment.</x:v>
      </x:c>
      <x:c r="K57" s="14" t="str">
        <x:v>Enregistrer O2-M16.resolved séparément de .success, puis O2-M16.choice, les observations et les transferts réellement accomplis. Le futur récit du crâne partagé s’appuie sur des traces distinctes et une incertitude explicite.</x:v>
      </x:c>
      <x:c r="L57" s="14" t="str">
        <x:v>Quatza-Rij en triade, Temple des Trois Ombres sans armes énergétiques et retour de reconnaissance restent communs.</x:v>
      </x:c>
      <x:c r="M57" s="14" t="str">
        <x:v>Reconstitution documentée V4 — nouvelle rédaction V5</x:v>
      </x:c>
    </x:row>
    <x:row r="58" ht="117" customHeight="1">
      <x:c r="A58" s="13" t="str">
        <x:v>O2-M17</x:v>
      </x:c>
      <x:c r="B58" s="13" t="str">
        <x:v>Le refus de Khor</x:v>
      </x:c>
      <x:c r="C58" s="13" t="str">
        <x:v>O2</x:v>
      </x:c>
      <x:c r="D58" s="13" t="str">
        <x:v>III — Parmi les chasseurs</x:v>
      </x:c>
      <x:c r="E58" s="13" t="str">
        <x:v>Young Blood</x:v>
      </x:c>
      <x:c r="F58" s="13" t="str">
        <x:v>O2-M16 résolue ; lire son résultat réel (réussite, issue partielle, refus ou échec) pour adapter les personnages et les objets présents.</x:v>
      </x:c>
      <x:c r="G58" s="13" t="str">
        <x:v>Homeworld ; statut Young Blood déjà obtenu dans la campagne commune. Les relations, blessures, absences et objets affichés proviennent de l’état de partie ; aucun partenaire n’est recréé par la scène.</x:v>
      </x:c>
      <x:c r="H58" s="13" t="str">
        <x:v>Khor refuse une invitation où son ancêtre serait simplement placé derrière la statue familiale. Le joueur le rejoint pendant une chasse locale, observe sa méthode et l’aide à extraire un outil coincé. La conversation commence seulement après cette activité partagée.</x:v>
      </x:c>
      <x:c r="I58" s="13" t="str">
        <x:v>Proposer deux supports équivalents ou une chronologie commune ouvre deux formes de reconnaissance.</x:v>
      </x:c>
      <x:c r="J58" s="13" t="str">
        <x:v>Insister ferme la visite préparatoire mais laisse une possibilité de réparation après une demande respectueuse.</x:v>
      </x:c>
      <x:c r="K58" s="13" t="str">
        <x:v>Enregistrer O2-M17.resolved séparément de .success, puis O2-M17.choice, les observations et les transferts réellement accomplis. Khor peut accepter, demander un délai ou refuser ; sa famille garde le choix de participer.</x:v>
      </x:c>
      <x:c r="L58" s="13" t="str">
        <x:v>Quatza-Rij en triade, Temple des Trois Ombres sans armes énergétiques et retour de reconnaissance restent communs.</x:v>
      </x:c>
      <x:c r="M58" s="13" t="str">
        <x:v>Reconstitution documentée V4 — nouvelle rédaction V5</x:v>
      </x:c>
    </x:row>
    <x:row r="59" ht="102" customHeight="1">
      <x:c r="A59" s="14" t="str">
        <x:v>O2-M18</x:v>
      </x:c>
      <x:c r="B59" s="14" t="str">
        <x:v>Une plaque provisoire</x:v>
      </x:c>
      <x:c r="C59" s="14" t="str">
        <x:v>O2</x:v>
      </x:c>
      <x:c r="D59" s="14" t="str">
        <x:v>III — Parmi les chasseurs</x:v>
      </x:c>
      <x:c r="E59" s="14" t="str">
        <x:v>Young Blood</x:v>
      </x:c>
      <x:c r="F59" s="14" t="str">
        <x:v>O2-M17 résolue ; lire son résultat réel (réussite, issue partielle, refus ou échec) pour adapter les personnages et les objets présents.</x:v>
      </x:c>
      <x:c r="G59" s="14" t="str">
        <x:v>Homeworld ; statut Young Blood déjà obtenu dans la campagne commune. Les relations, blessures, absences et objets affichés proviennent de l’état de partie ; aucun partenaire n’est recréé par la scène.</x:v>
      </x:c>
      <x:c r="H59" s="14" t="str">
        <x:v>Avant de quitter un jour le Homeworld, le joueur prépare une plaque temporaire qui distingue faits établis et recherches en cours. Il choisit la largeur, ajuste son support et la présente à Sael. Le masque original demeure à l’emplacement convenu.</x:v>
      </x:c>
      <x:c r="I59" s="14" t="str">
        <x:v>Afficher la recherche ou garder la plaque dans l’atelier change les premières réactions publiques.</x:v>
      </x:c>
      <x:c r="J59" s="14" t="str">
        <x:v>Une plaque trop petite retourne à l’établi ; le texte et les références sont conservés pour une nouvelle gravure.</x:v>
      </x:c>
      <x:c r="K59" s="14" t="str">
        <x:v>Enregistrer O2-M18.resolved séparément de .success, puis O2-M18.choice, les observations et les transferts réellement accomplis. L’enquête peut continuer après Blooded ; cette étape ne donne ni vaisseau ni rang supplémentaire.</x:v>
      </x:c>
      <x:c r="L59" s="14" t="str">
        <x:v>Quatza-Rij en triade, Temple des Trois Ombres sans armes énergétiques et retour de reconnaissance restent communs.</x:v>
      </x:c>
      <x:c r="M59" s="14" t="str">
        <x:v>Reconstitution documentée V4 — nouvelle rédaction V5</x:v>
      </x:c>
    </x:row>
    <x:row r="60" ht="102" customHeight="1">
      <x:c r="A60" s="13" t="str">
        <x:v>O2-M19</x:v>
      </x:c>
      <x:c r="B60" s="13" t="str">
        <x:v>L’archive du quai lointain</x:v>
      </x:c>
      <x:c r="C60" s="13" t="str">
        <x:v>O2</x:v>
      </x:c>
      <x:c r="D60" s="13" t="str">
        <x:v>IV — Au-delà du ciel</x:v>
      </x:c>
      <x:c r="E60" s="13" t="str">
        <x:v>Blooded</x:v>
      </x:c>
      <x:c r="F60" s="13" t="str">
        <x:v>O2-M18 résolue ; lire son résultat réel (réussite, issue partielle, refus ou échec) pour adapter les personnages et les objets présents.</x:v>
      </x:c>
      <x:c r="G60" s="13" t="str">
        <x:v>Blooded commun acquis ; vaisseau personnel possédé ; trajet réel requis pour toute scène hors Homeworld. Les relations, blessures, absences et objets affichés proviennent de l’état de partie ; aucun partenaire n’est recréé par la scène.</x:v>
      </x:c>
      <x:c r="H60" s="13" t="str">
        <x:v>Après Blooded, possession du vaisseau et trajet joué, un dépôt spatial conserve une copie de la route de l’expédition ancestrale. Le joueur parcourt un quai, rétablit un lecteur de cartes et confronte les balises à son propre instrument de navigation.</x:v>
      </x:c>
      <x:c r="I60" s="13" t="str">
        <x:v>Copier la route complète ou relever seulement l’escale pertinente détermine la prochaine exploration.</x:v>
      </x:c>
      <x:c r="J60" s="13" t="str">
        <x:v>Un segment corrompu reste signalé et peut être confronté à une seconde archive d’escale.</x:v>
      </x:c>
      <x:c r="K60" s="13" t="str">
        <x:v>Enregistrer O2-M19.resolved séparément de .success, puis O2-M19.choice, les observations et les transferts réellement accomplis. Une route historique devient consultable ; elle ne donne pas gratuitement l’accès à tous ses mondes.</x:v>
      </x:c>
      <x:c r="L60" s="13" t="str">
        <x:v>La première reine et l’accès au voyage ont leurs propres missions communes ; ce récit ne les remplace pas.</x:v>
      </x:c>
      <x:c r="M60" s="13" t="str">
        <x:v>Reconstitution documentée V4 — nouvelle rédaction V5</x:v>
      </x:c>
    </x:row>
    <x:row r="61" ht="102" customHeight="1">
      <x:c r="A61" s="14" t="str">
        <x:v>O2-M20</x:v>
      </x:c>
      <x:c r="B61" s="14" t="str">
        <x:v>La roche du vrai combat</x:v>
      </x:c>
      <x:c r="C61" s="14" t="str">
        <x:v>O2</x:v>
      </x:c>
      <x:c r="D61" s="14" t="str">
        <x:v>IV — Au-delà du ciel</x:v>
      </x:c>
      <x:c r="E61" s="14" t="str">
        <x:v>Blooded</x:v>
      </x:c>
      <x:c r="F61" s="14" t="str">
        <x:v>O2-M19 résolue ; lire son résultat réel (réussite, issue partielle, refus ou échec) pour adapter les personnages et les objets présents.</x:v>
      </x:c>
      <x:c r="G61" s="14" t="str">
        <x:v>Blooded commun acquis ; vaisseau personnel possédé ; trajet réel requis pour toute scène hors Homeworld. Les relations, blessures, absences et objets affichés proviennent de l’état de partie ; aucun partenaire n’est recréé par la scène.</x:v>
      </x:c>
      <x:c r="H61" s="14" t="str">
        <x:v>Sur un monde accessible par la carte commune, le joueur atteint le site probable de la chasse ancienne. Il mesure une gorge, reconnaît la roche du coup final et retrouve le passage latéral du pisteur. La scène alterne escalade et lecture de terrain.</x:v>
      </x:c>
      <x:c r="I61" s="14" t="str">
        <x:v>Rejouer les positions avec des balises ou limiter le prélèvement aux relevés visuels change la documentation.</x:v>
      </x:c>
      <x:c r="J61" s="14" t="str">
        <x:v>Une météo défavorable déplace la visite vers un abri ; les mesures déjà prises restent dans le carnet.</x:v>
      </x:c>
      <x:c r="K61" s="14" t="str">
        <x:v>Enregistrer O2-M20.resolved séparément de .success, puis O2-M20.choice, les observations et les transferts réellement accomplis. Le site confirme plusieurs contributions sans fabriquer un retour dans le passé.</x:v>
      </x:c>
      <x:c r="L61" s="14" t="str">
        <x:v>La première reine et l’accès au voyage ont leurs propres missions communes ; ce récit ne les remplace pas.</x:v>
      </x:c>
      <x:c r="M61" s="14" t="str">
        <x:v>Reconstitution documentée V4 — nouvelle rédaction V5</x:v>
      </x:c>
    </x:row>
    <x:row r="62" ht="102" customHeight="1">
      <x:c r="A62" s="13" t="str">
        <x:v>O2-M21</x:v>
      </x:c>
      <x:c r="B62" s="13" t="str">
        <x:v>L’étui du sauveteur</x:v>
      </x:c>
      <x:c r="C62" s="13" t="str">
        <x:v>O2</x:v>
      </x:c>
      <x:c r="D62" s="13" t="str">
        <x:v>IV — Au-delà du ciel</x:v>
      </x:c>
      <x:c r="E62" s="13" t="str">
        <x:v>Blooded</x:v>
      </x:c>
      <x:c r="F62" s="13" t="str">
        <x:v>O2-M20 résolue ; lire son résultat réel (réussite, issue partielle, refus ou échec) pour adapter les personnages et les objets présents.</x:v>
      </x:c>
      <x:c r="G62" s="13" t="str">
        <x:v>Blooded commun acquis ; vaisseau personnel possédé ; trajet réel requis pour toute scène hors Homeworld. Les relations, blessures, absences et objets affichés proviennent de l’état de partie ; aucun partenaire n’est recréé par la scène.</x:v>
      </x:c>
      <x:c r="H62" s="13" t="str">
        <x:v>Une épave liée à une ancienne escale contient un étui semblable à celui de la famille du sauveteur. Le joueur coupe un bras mécanique bloqué, traverse la baie et examine le nom avant de déplacer l’objet. Sa parenté exacte n’est pas supposée.</x:v>
      </x:c>
      <x:c r="I62" s="13" t="str">
        <x:v>Demander une comparaison à distance ou attendre le retour au Homeworld donne deux niveaux de certitude.</x:v>
      </x:c>
      <x:c r="J62" s="13" t="str">
        <x:v>Une baie instable impose d’abandonner temporairement la récupération, avec balise de retour et objet resté sur place.</x:v>
      </x:c>
      <x:c r="K62" s="13" t="str">
        <x:v>Enregistrer O2-M21.resolved séparément de .success, puis O2-M21.choice, les observations et les transferts réellement accomplis. L’étui entre dans une garde identifiée ; la famille concernée peut demander sa restitution.</x:v>
      </x:c>
      <x:c r="L62" s="13" t="str">
        <x:v>La première reine et l’accès au voyage ont leurs propres missions communes ; ce récit ne les remplace pas.</x:v>
      </x:c>
      <x:c r="M62" s="13" t="str">
        <x:v>Reconstitution documentée V4 — nouvelle rédaction V5</x:v>
      </x:c>
    </x:row>
    <x:row r="63" ht="117" customHeight="1">
      <x:c r="A63" s="14" t="str">
        <x:v>O2-M22</x:v>
      </x:c>
      <x:c r="B63" s="14" t="str">
        <x:v>Le crâne de la chasse partagée</x:v>
      </x:c>
      <x:c r="C63" s="14" t="str">
        <x:v>O2</x:v>
      </x:c>
      <x:c r="D63" s="14" t="str">
        <x:v>IV — Au-delà du ciel</x:v>
      </x:c>
      <x:c r="E63" s="14" t="str">
        <x:v>Blooded</x:v>
      </x:c>
      <x:c r="F63" s="14" t="str">
        <x:v>O2-M21 résolue ; lire son résultat réel (réussite, issue partielle, refus ou échec) pour adapter les personnages et les objets présents.</x:v>
      </x:c>
      <x:c r="G63" s="14" t="str">
        <x:v>Blooded commun acquis ; vaisseau personnel possédé ; trajet réel requis pour toute scène hors Homeworld. Les relations, blessures, absences et objets affichés proviennent de l’état de partie ; aucun partenaire n’est recréé par la scène.</x:v>
      </x:c>
      <x:c r="H63" s="14" t="str">
        <x:v>Le trophée est examiné par orientation, lumière rasante et comparaison des traces. Une marque confirme le coup décisif de l’ancêtre ; d’autres témoignent de la préparation et du secours. Le joueur assemble des cartes de phases autour du berceau, sans égaliser artificiellement les rôles.</x:v>
      </x:c>
      <x:c r="I63" s="14" t="str">
        <x:v>Préparer une exposition chronologique ou plusieurs portraits reliés donne deux récits fidèles aux éléments établis.</x:v>
      </x:c>
      <x:c r="J63" s="14" t="str">
        <x:v>Une carte mal associée est marquée incohérente et peut être déplacée, sans altérer le trophée original.</x:v>
      </x:c>
      <x:c r="K63" s="14" t="str">
        <x:v>Enregistrer O2-M22.resolved séparément de .success, puis O2-M22.choice, les observations et les transferts réellement accomplis. Chaque contribution reçoit sa place ; qualité matérielle, authenticité et reconnaissance restent trois dimensions séparées.</x:v>
      </x:c>
      <x:c r="L63" s="14" t="str">
        <x:v>La première reine et l’accès au voyage ont leurs propres missions communes ; ce récit ne les remplace pas.</x:v>
      </x:c>
      <x:c r="M63" s="14" t="str">
        <x:v>Reconstitution documentée V4 — nouvelle rédaction V5</x:v>
      </x:c>
    </x:row>
    <x:row r="64" ht="102" customHeight="1">
      <x:c r="A64" s="13" t="str">
        <x:v>O2-M23</x:v>
      </x:c>
      <x:c r="B64" s="13" t="str">
        <x:v>La dette du retour</x:v>
      </x:c>
      <x:c r="C64" s="13" t="str">
        <x:v>O2</x:v>
      </x:c>
      <x:c r="D64" s="13" t="str">
        <x:v>IV — Au-delà du ciel</x:v>
      </x:c>
      <x:c r="E64" s="13" t="str">
        <x:v>Blooded</x:v>
      </x:c>
      <x:c r="F64" s="13" t="str">
        <x:v>O2-M22 résolue ; lire son résultat réel (réussite, issue partielle, refus ou échec) pour adapter les personnages et les objets présents.</x:v>
      </x:c>
      <x:c r="G64" s="13" t="str">
        <x:v>Blooded commun acquis ; vaisseau personnel possédé ; trajet réel requis pour toute scène hors Homeworld. Les relations, blessures, absences et objets affichés proviennent de l’état de partie ; aucun partenaire n’est recréé par la scène.</x:v>
      </x:c>
      <x:c r="H64" s="13" t="str">
        <x:v>Un descendant demande le retour d’un objet prêté pour l’enquête. Le joueur le décroche, installe une reproduction identifiée et prépare un contenant adapté. La rencontre a lieu sur un quai réel, après le trajet nécessaire, avec une dernière vérification commune.</x:v>
      </x:c>
      <x:c r="I64" s="13" t="str">
        <x:v>Rendre l’original immédiatement ou demander une prolongation motivée laisse le propriétaire décider.</x:v>
      </x:c>
      <x:c r="J64" s="13" t="str">
        <x:v>Un contenant mal ajusté bloque le départ jusqu’à correction, mais le dossier historique reste disponible.</x:v>
      </x:c>
      <x:c r="K64" s="13" t="str">
        <x:v>Enregistrer O2-M23.resolved séparément de .success, puis O2-M23.choice, les observations et les transferts réellement accomplis. Le prêt est clôturé ou prolongé ; aucun duplicata n’acquiert le prestige de l’objet rendu.</x:v>
      </x:c>
      <x:c r="L64" s="13" t="str">
        <x:v>La première reine et l’accès au voyage ont leurs propres missions communes ; ce récit ne les remplace pas.</x:v>
      </x:c>
      <x:c r="M64" s="13" t="str">
        <x:v>Reconstitution documentée V4 — nouvelle rédaction V5</x:v>
      </x:c>
    </x:row>
    <x:row r="65" ht="102" customHeight="1">
      <x:c r="A65" s="14" t="str">
        <x:v>O2-M24</x:v>
      </x:c>
      <x:c r="B65" s="14" t="str">
        <x:v>Le récit à plusieurs voix</x:v>
      </x:c>
      <x:c r="C65" s="14" t="str">
        <x:v>O2</x:v>
      </x:c>
      <x:c r="D65" s="14" t="str">
        <x:v>IV — Au-delà du ciel</x:v>
      </x:c>
      <x:c r="E65" s="14" t="str">
        <x:v>Blooded</x:v>
      </x:c>
      <x:c r="F65" s="14" t="str">
        <x:v>O2-M23 résolue ; lire son résultat réel (réussite, issue partielle, refus ou échec) pour adapter les personnages et les objets présents.</x:v>
      </x:c>
      <x:c r="G65" s="14" t="str">
        <x:v>Blooded commun acquis ; vaisseau personnel possédé ; trajet réel requis pour toute scène hors Homeworld. Les relations, blessures, absences et objets affichés proviennent de l’état de partie ; aucun partenaire n’est recréé par la scène.</x:v>
      </x:c>
      <x:c r="H65" s="14" t="str">
        <x:v>À bord ou dans un atelier local accessible, les descendants comparent leurs traces sur une table. Le joueur place chaque objet ou relevé dans la chronologie et laisse un vide pour une étape inconnue. Sael prononce les noms effectivement confirmés.</x:v>
      </x:c>
      <x:c r="I65" s="14" t="str">
        <x:v>Conserver une seule narration commune ou plusieurs témoignages côte à côte change l’expérience de visite.</x:v>
      </x:c>
      <x:c r="J65" s="14" t="str">
        <x:v>Une personne absente n’est pas imitée ; son témoignage peut être ajouté après son accord ultérieur.</x:v>
      </x:c>
      <x:c r="K65" s="14" t="str">
        <x:v>Enregistrer O2-M24.resolved séparément de .success, puis O2-M24.choice, les observations et les transferts réellement accomplis. La mémoire devient plurielle tout en conservant le héros et les limites des preuves.</x:v>
      </x:c>
      <x:c r="L65" s="14" t="str">
        <x:v>La première reine et l’accès au voyage ont leurs propres missions communes ; ce récit ne les remplace pas.</x:v>
      </x:c>
      <x:c r="M65" s="14" t="str">
        <x:v>Reconstitution documentée V4 — nouvelle rédaction V5</x:v>
      </x:c>
    </x:row>
    <x:row r="66" ht="117" customHeight="1">
      <x:c r="A66" s="13" t="str">
        <x:v>O2-M25</x:v>
      </x:c>
      <x:c r="B66" s="13" t="str">
        <x:v>Un masque pour aujourd’hui</x:v>
      </x:c>
      <x:c r="C66" s="13" t="str">
        <x:v>O2</x:v>
      </x:c>
      <x:c r="D66" s="13" t="str">
        <x:v>V — Choisir son nom</x:v>
      </x:c>
      <x:c r="E66" s="13" t="str">
        <x:v>Elite</x:v>
      </x:c>
      <x:c r="F66" s="13" t="str">
        <x:v>O2-M24 résolue ; lire son résultat réel (réussite, issue partielle, refus ou échec) pour adapter les personnages et les objets présents.</x:v>
      </x:c>
      <x:c r="G66" s="13" t="str">
        <x:v>Épreuve solitaire commune Elite réussie ; accès et objets spécifiques de la scène obtenus. Les relations, blessures, absences et objets affichés proviennent de l’état de partie ; aucun partenaire n’est recréé par la scène.</x:v>
      </x:c>
      <x:c r="H66" s="13" t="str">
        <x:v>Elite acquis par l’épreuve commune, le joueur reçoit le droit familial de choisir son usage du masque. À l’établi, il compare original, réplique de terrain et masque personnel. Les réglages rendent visibles la différence entre préserver un héritage et l’employer en chasse.</x:v>
      </x:c>
      <x:c r="I66" s="13" t="str">
        <x:v>Chasser avec une réplique ou porter un masque propre laisse l’original dans sa garde choisie.</x:v>
      </x:c>
      <x:c r="J66" s="13" t="str">
        <x:v>Un essai de réglage peut être repris sur cible ; le trophée fragile ne sert pas aux tests de combat.</x:v>
      </x:c>
      <x:c r="K66" s="13" t="str">
        <x:v>Enregistrer O2-M25.resolved séparément de .success, puis O2-M25.choice, les observations et les transferts réellement accomplis. Le style personnel est affirmé sans faire dépendre le mérite de l’ancien objet.</x:v>
      </x:c>
      <x:c r="L66" s="13" t="str">
        <x:v>La voie choisit sa fin aux missions 29–30 ; le rang Elite ne dépend pas de la voie ni du Warp.</x:v>
      </x:c>
      <x:c r="M66" s="13" t="str">
        <x:v>Reconstitution documentée V4 — nouvelle rédaction V5</x:v>
      </x:c>
    </x:row>
    <x:row r="67" ht="117" customHeight="1">
      <x:c r="A67" s="14" t="str">
        <x:v>O2-M26</x:v>
      </x:c>
      <x:c r="B67" s="14" t="str">
        <x:v>La place du dernier geste</x:v>
      </x:c>
      <x:c r="C67" s="14" t="str">
        <x:v>O2</x:v>
      </x:c>
      <x:c r="D67" s="14" t="str">
        <x:v>V — Choisir son nom</x:v>
      </x:c>
      <x:c r="E67" s="14" t="str">
        <x:v>Elite</x:v>
      </x:c>
      <x:c r="F67" s="14" t="str">
        <x:v>O2-M25 résolue ; lire son résultat réel (réussite, issue partielle, refus ou échec) pour adapter les personnages et les objets présents.</x:v>
      </x:c>
      <x:c r="G67" s="14" t="str">
        <x:v>Épreuve solitaire commune Elite réussie ; accès et objets spécifiques de la scène obtenus. Les relations, blessures, absences et objets affichés proviennent de l’état de partie ; aucun partenaire n’est recréé par la scène.</x:v>
      </x:c>
      <x:c r="H67" s="14" t="str">
        <x:v>Lors d’une démonstration, un visiteur affirme que tous les participants ont accompli la même chose. Le joueur rejoue les phases avec des cibles et des cordes, montrant la préparation, le coup final et l’extraction. Les rôles sont différents et tous nécessaires au récit complet.</x:v>
      </x:c>
      <x:c r="I67" s="14" t="str">
        <x:v>Expliquer par la démonstration ou proposer un parcours d’observation change la médiation de la galerie.</x:v>
      </x:c>
      <x:c r="J67" s="14" t="str">
        <x:v>Une démonstration ratée devient un exercice à reprendre et ne modifie pas les faits historiques établis.</x:v>
      </x:c>
      <x:c r="K67" s="14" t="str">
        <x:v>Enregistrer O2-M26.resolved séparément de .success, puis O2-M26.choice, les observations et les transferts réellement accomplis. Le mérite du chasseur final reste distinct ; les aides ne sont plus effacées.</x:v>
      </x:c>
      <x:c r="L67" s="14" t="str">
        <x:v>La voie choisit sa fin aux missions 29–30 ; le rang Elite ne dépend pas de la voie ni du Warp.</x:v>
      </x:c>
      <x:c r="M67" s="14" t="str">
        <x:v>Reconstitution documentée V4 — nouvelle rédaction V5</x:v>
      </x:c>
    </x:row>
    <x:row r="68" ht="117" customHeight="1">
      <x:c r="A68" s="13" t="str">
        <x:v>O2-M27</x:v>
      </x:c>
      <x:c r="B68" s="13" t="str">
        <x:v>Le masque que Khor refuse</x:v>
      </x:c>
      <x:c r="C68" s="13" t="str">
        <x:v>O2</x:v>
      </x:c>
      <x:c r="D68" s="13" t="str">
        <x:v>V — Choisir son nom</x:v>
      </x:c>
      <x:c r="E68" s="13" t="str">
        <x:v>Elite</x:v>
      </x:c>
      <x:c r="F68" s="13" t="str">
        <x:v>O2-M26 résolue ; lire son résultat réel (réussite, issue partielle, refus ou échec) pour adapter les personnages et les objets présents.</x:v>
      </x:c>
      <x:c r="G68" s="13" t="str">
        <x:v>Épreuve solitaire commune Elite réussie ; accès et objets spécifiques de la scène obtenus. Les relations, blessures, absences et objets affichés proviennent de l’état de partie ; aucun partenaire n’est recréé par la scène.</x:v>
      </x:c>
      <x:c r="H68" s="13" t="str">
        <x:v>Khor refuse de devenir simple gardien du prestige familial. Le joueur le rejoint dans sa propre résidence, lui apporte le relevé promis et participe à son entraînement. Il propose une collaboration qui reconnaît ses projets actuels, sans lui imposer le passé de leurs ancêtres.</x:v>
      </x:c>
      <x:c r="I68" s="13" t="str">
        <x:v>Organiser des visites ponctuelles ou une exposition commune indépendante laisse deux alliances possibles.</x:v>
      </x:c>
      <x:c r="J68" s="13" t="str">
        <x:v>Un refus reste accepté et produit une galerie sans sa présence physique, mais avec les faits autorisés.</x:v>
      </x:c>
      <x:c r="K68" s="13" t="str">
        <x:v>Enregistrer O2-M27.resolved séparément de .success, puis O2-M27.choice, les observations et les transferts réellement accomplis. Khor garde son foyer et sa route ; son accord éventuel possède une portée définie.</x:v>
      </x:c>
      <x:c r="L68" s="13" t="str">
        <x:v>La voie choisit sa fin aux missions 29–30 ; le rang Elite ne dépend pas de la voie ni du Warp.</x:v>
      </x:c>
      <x:c r="M68" s="13" t="str">
        <x:v>Reconstitution documentée V4 — nouvelle rédaction V5</x:v>
      </x:c>
    </x:row>
    <x:row r="69" ht="117" customHeight="1">
      <x:c r="A69" s="14" t="str">
        <x:v>O2-M28</x:v>
      </x:c>
      <x:c r="B69" s="14" t="str">
        <x:v>Trois supports vides</x:v>
      </x:c>
      <x:c r="C69" s="14" t="str">
        <x:v>O2</x:v>
      </x:c>
      <x:c r="D69" s="14" t="str">
        <x:v>V — Choisir son nom</x:v>
      </x:c>
      <x:c r="E69" s="14" t="str">
        <x:v>Elite</x:v>
      </x:c>
      <x:c r="F69" s="14" t="str">
        <x:v>O2-M27 résolue ; lire son résultat réel (réussite, issue partielle, refus ou échec) pour adapter les personnages et les objets présents.</x:v>
      </x:c>
      <x:c r="G69" s="14" t="str">
        <x:v>Épreuve solitaire commune Elite réussie ; accès et objets spécifiques de la scène obtenus. Les relations, blessures, absences et objets affichés proviennent de l’état de partie ; aucun partenaire n’est recréé par la scène.</x:v>
      </x:c>
      <x:c r="H69" s="14" t="str">
        <x:v>Orha prépare trois dispositifs : support du masque contextualisé, galerie collective et coffre de transmission. Le joueur circule entre eux, essaie les objets de démonstration et rencontre les personnes concernées. Chaque dispositif rend tangible une direction de fin.</x:v>
      </x:c>
      <x:c r="I69" s="14" t="str">
        <x:v>Préparer une des trois installations permet de comparer les conséquences avant le choix exclusif.</x:v>
      </x:c>
      <x:c r="J69" s="14" t="str">
        <x:v>Un dispositif incompatible avec un prêt actuel reste marqué indisponible jusqu’au retour ou à l’accord du propriétaire.</x:v>
      </x:c>
      <x:c r="K69" s="14" t="str">
        <x:v>Enregistrer O2-M28.resolved séparément de .success, puis O2-M28.choice, les observations et les transferts réellement accomplis. Les conditions des fins deviennent lisibles : garde de l’objet, récit public et engagement personnel.</x:v>
      </x:c>
      <x:c r="L69" s="14" t="str">
        <x:v>La voie choisit sa fin aux missions 29–30 ; le rang Elite ne dépend pas de la voie ni du Warp.</x:v>
      </x:c>
      <x:c r="M69" s="14" t="str">
        <x:v>Reconstitution documentée V4 — nouvelle rédaction V5</x:v>
      </x:c>
    </x:row>
    <x:row r="70" ht="132" customHeight="1">
      <x:c r="A70" s="13" t="str">
        <x:v>O2-M29</x:v>
      </x:c>
      <x:c r="B70" s="13" t="str">
        <x:v>Le nom de la galerie</x:v>
      </x:c>
      <x:c r="C70" s="13" t="str">
        <x:v>O2</x:v>
      </x:c>
      <x:c r="D70" s="13" t="str">
        <x:v>V — Choisir son nom</x:v>
      </x:c>
      <x:c r="E70" s="13" t="str">
        <x:v>Elite</x:v>
      </x:c>
      <x:c r="F70" s="13" t="str">
        <x:v>O2-M28 résolue ; lire son résultat réel (réussite, issue partielle, refus ou échec) pour adapter les personnages et les objets présents.</x:v>
      </x:c>
      <x:c r="G70" s="13" t="str">
        <x:v>Épreuve solitaire commune Elite réussie ; accès et objets spécifiques de la scène obtenus. Les relations, blessures, absences et objets affichés proviennent de l’état de partie ; aucun partenaire n’est recréé par la scène.</x:v>
      </x:c>
      <x:c r="H70" s="13" t="str">
        <x:v>Le joueur confirme une seule direction : garder le masque avec son histoire complète, fonder la présentation collective ou transmettre sa garde pour chasser sous son propre nom. La confirmation se fait devant le support correspondant, après lecture de ses effets.</x:v>
      </x:c>
      <x:c r="I70" s="13" t="str">
        <x:v>Choisir O2-E1, O2-E2 ou O2-E3 verrouille la direction et les responsabilités associées.</x:v>
      </x:c>
      <x:c r="J70" s="13" t="str">
        <x:v>Quitter la salle avant confirmation permet de réfléchir ; aucun choix n’est inféré du dernier meuble touché.</x:v>
      </x:c>
      <x:c r="K70" s="13" t="str">
        <x:v>Enregistrer la visite de sélection séparément de sa réussite. Écrire O2.endingId avec exactement une valeur valide et O2.endingChoiceConfirmed=true uniquement après confirmation explicite ; une sortie, un refus ou un choix provisoire conserve le choix non confirmé. La fin sélectionnée est sauvegardée avant l’ouverture ou la transmission finale.</x:v>
      </x:c>
      <x:c r="L70" s="13" t="str">
        <x:v>La voie choisit sa fin aux missions 29–30 ; le rang Elite ne dépend pas de la voie ni du Warp.</x:v>
      </x:c>
      <x:c r="M70" s="13" t="str">
        <x:v>Reconstitution documentée V4 — nouvelle rédaction V5</x:v>
      </x:c>
    </x:row>
    <x:row r="71" ht="132" customHeight="1">
      <x:c r="A71" s="14" t="str">
        <x:v>O2-M30</x:v>
      </x:c>
      <x:c r="B71" s="14" t="str">
        <x:v>L’exploit entier</x:v>
      </x:c>
      <x:c r="C71" s="14" t="str">
        <x:v>O2</x:v>
      </x:c>
      <x:c r="D71" s="14" t="str">
        <x:v>V — Choisir son nom</x:v>
      </x:c>
      <x:c r="E71" s="14" t="str">
        <x:v>Elite</x:v>
      </x:c>
      <x:c r="F71" s="14" t="str">
        <x:v>O2-M29 résolue avec choix confirmé ; O2.endingId contient exactement une valeur valide parmi O2-E1, O2-E2, O2-E3. Un refus, une sortie sans confirmation ou une sélection provisoire n’ouvre pas M30.</x:v>
      </x:c>
      <x:c r="G71" s="14" t="str">
        <x:v>Épreuve solitaire commune Elite réussie ; accès et objets spécifiques de la scène obtenus. Les relations, blessures, absences et objets affichés proviennent de l’état de partie ; aucun partenaire n’est recréé par la scène.</x:v>
      </x:c>
      <x:c r="H71" s="14" t="str">
        <x:v>L’inauguration ou la transmission exécute la fin choisie. Le joueur pose lui-même la dernière plaque, ouvre le meuble ou remet le berceau. Sael rappelle le coup décisif, puis les contributions établies trouvent leur place dans l’espace et les voix présentes.</x:v>
      </x:c>
      <x:c r="I71" s="14" t="str">
        <x:v>Le joueur choisit le premier objet montré tout en respectant l’issue déjà verrouillée.</x:v>
      </x:c>
      <x:c r="J71" s="14" t="str">
        <x:v>Un propriétaire absent reporte seulement la remise de son objet, sans remplacer la fin par une autre.</x:v>
      </x:c>
      <x:c r="K71" s="14" t="str">
        <x:v>Conserver O2.endingId confirmé sans le modifier. Écrire O2.endingRealized=true uniquement après clôture effectivement jouée et réussie ; échec, interruption ou report laissent endingRealized=false et la scène à reprendre. La fin devient réalisée ; les prêts, gardes et emplacements correspondent à l’installation visible.</x:v>
      </x:c>
      <x:c r="L71" s="14" t="str">
        <x:v>La voie choisit sa fin aux missions 29–30 ; le rang Elite ne dépend pas de la voie ni du Warp.</x:v>
      </x:c>
      <x:c r="M71" s="14" t="str">
        <x:v>Reconstitution documentée V4 — nouvelle rédaction V5</x:v>
      </x:c>
    </x:row>
    <x:row r="72" ht="102" customHeight="1">
      <x:c r="A72" s="13" t="str">
        <x:v>O2-M31</x:v>
      </x:c>
      <x:c r="B72" s="13" t="str">
        <x:v>Une question d’élève</x:v>
      </x:c>
      <x:c r="C72" s="13" t="str">
        <x:v>O2</x:v>
      </x:c>
      <x:c r="D72" s="13" t="str">
        <x:v>VI — Ce qui demeure</x:v>
      </x:c>
      <x:c r="E72" s="13" t="str">
        <x:v>Elder</x:v>
      </x:c>
      <x:c r="F72" s="13" t="str">
        <x:v>O2-M30 réussie ; exactement une fin O2-E1..E3 réalisée et verrouillée ; rang Elder commun acquis.</x:v>
      </x:c>
      <x:c r="G72" s="13" t="str">
        <x:v>Fin de voie déjà verrouillée ; prolongement facultatif accessible lorsque le rang commun indiqué est obtenu. Les relations, blessures, absences et objets affichés proviennent de l’état de partie ; aucun partenaire n’est recréé par la scène.</x:v>
      </x:c>
      <x:c r="H72" s="13" t="str">
        <x:v>Elder acquis, un élève demande pourquoi deux marques diffèrent sur un même trophée. Le joueur l’accompagne au banc d’inspection, lui laisse régler la lampe puis compare son hypothèse aux traces. La galerie utilisée dépend de la fin choisie à Elite.</x:v>
      </x:c>
      <x:c r="I72" s="13" t="str">
        <x:v>Guider par un indice ou laisser comparer trois pièces d’exercice adapte l’enseignement.</x:v>
      </x:c>
      <x:c r="J72" s="13" t="str">
        <x:v>Une hypothèse fausse peut être corrigée par une nouvelle orientation sans pénaliser la curiosité.</x:v>
      </x:c>
      <x:c r="K72" s="13" t="str">
        <x:v>Enregistrer O2-M31.resolved séparément de .success, puis O2-M31.choice, les observations et les transferts réellement accomplis. L’élève apprend à distinguer observation et récit ; le passé familial reste établi comme auparavant. Ne jamais modifier O2.endingId.</x:v>
      </x:c>
      <x:c r="L72" s="13" t="str">
        <x:v>Les rangs Elder et Ancient viennent du parcours commun. Le prolongement conserve exactement la fin exclusive choisie.</x:v>
      </x:c>
      <x:c r="M72" s="13" t="str">
        <x:v>Reconstitution documentée V4 — nouvelle rédaction V5</x:v>
      </x:c>
    </x:row>
    <x:row r="73" ht="117" customHeight="1">
      <x:c r="A73" s="14" t="str">
        <x:v>O2-M32</x:v>
      </x:c>
      <x:c r="B73" s="14" t="str">
        <x:v>La chasse de Khor</x:v>
      </x:c>
      <x:c r="C73" s="14" t="str">
        <x:v>O2</x:v>
      </x:c>
      <x:c r="D73" s="14" t="str">
        <x:v>VI — Ce qui demeure</x:v>
      </x:c>
      <x:c r="E73" s="14" t="str">
        <x:v>Elder</x:v>
      </x:c>
      <x:c r="F73" s="14" t="str">
        <x:v>O2-M31 résolue ; lire son résultat réel (réussite, issue partielle, refus ou échec) pour adapter les personnages et les objets présents.</x:v>
      </x:c>
      <x:c r="G73" s="14" t="str">
        <x:v>Fin de voie déjà verrouillée ; prolongement facultatif accessible lorsque le rang commun indiqué est obtenu. Les relations, blessures, absences et objets affichés proviennent de l’état de partie ; aucun partenaire n’est recréé par la scène.</x:v>
      </x:c>
      <x:c r="H73" s="14" t="str">
        <x:v>Khor invite le joueur à sa propre chasse et veut que son récit commence par ses décisions présentes. Les deux suivent une proie sur des passerelles naturelles, coordonnent un rabattement puis choisissent comment consigner leurs rôles après le retour.</x:v>
      </x:c>
      <x:c r="I73" s="14" t="str">
        <x:v>Laisser Khor raconter d’abord ou comparer immédiatement les traces crée une relation de pair.</x:v>
      </x:c>
      <x:c r="J73" s="14" t="str">
        <x:v>Un échec de chasse produit un retour vécu et des enseignements, sans trophée ajouté à la galerie.</x:v>
      </x:c>
      <x:c r="K73" s="14" t="str">
        <x:v>Enregistrer O2-M32.resolved séparément de .success, puis O2-M32.choice, les observations et les transferts réellement accomplis. Une nouvelle histoire complète l’ancienne, sans effacer le masque ni attribuer l’exploit actuel à l’ancêtre. Ne jamais modifier O2.endingId.</x:v>
      </x:c>
      <x:c r="L73" s="14" t="str">
        <x:v>Les rangs Elder et Ancient viennent du parcours commun. Le prolongement conserve exactement la fin exclusive choisie.</x:v>
      </x:c>
      <x:c r="M73" s="14" t="str">
        <x:v>Reconstitution documentée V4 — nouvelle rédaction V5</x:v>
      </x:c>
    </x:row>
    <x:row r="74" ht="117" customHeight="1">
      <x:c r="A74" s="13" t="str">
        <x:v>O2-M33</x:v>
      </x:c>
      <x:c r="B74" s="13" t="str">
        <x:v>Le prêt d’une génération</x:v>
      </x:c>
      <x:c r="C74" s="13" t="str">
        <x:v>O2</x:v>
      </x:c>
      <x:c r="D74" s="13" t="str">
        <x:v>VI — Ce qui demeure</x:v>
      </x:c>
      <x:c r="E74" s="13" t="str">
        <x:v>Elder</x:v>
      </x:c>
      <x:c r="F74" s="13" t="str">
        <x:v>O2-M32 résolue ; lire son résultat réel (réussite, issue partielle, refus ou échec) pour adapter les personnages et les objets présents.</x:v>
      </x:c>
      <x:c r="G74" s="13" t="str">
        <x:v>Fin de voie déjà verrouillée ; prolongement facultatif accessible lorsque le rang commun indiqué est obtenu. Les relations, blessures, absences et objets affichés proviennent de l’état de partie ; aucun partenaire n’est recréé par la scène.</x:v>
      </x:c>
      <x:c r="H74" s="13" t="str">
        <x:v>Un autre foyer souhaite exposer temporairement un relevé ou une pièce autorisée. Le joueur inspecte le meuble proposé, transporte le contenant et explique les limites de manipulation. La fin d’Elite détermine qui peut approuver le prêt de l’original.</x:v>
      </x:c>
      <x:c r="I74" s="13" t="str">
        <x:v>Prêter une reproduction annotée ou un original autorisé change transport, assurance matérielle et emplacement.</x:v>
      </x:c>
      <x:c r="J74" s="13" t="str">
        <x:v>Un meuble inadéquat reporte le prêt jusqu’à adaptation, sans rompre automatiquement la relation.</x:v>
      </x:c>
      <x:c r="K74" s="13" t="str">
        <x:v>Enregistrer O2-M33.resolved séparément de .success, puis O2-M33.choice, les observations et les transferts réellement accomplis. Le réseau de mémoire s’étend avec une chaîne de garde lisible ; l’objet n’existe pas simultanément aux deux endroits. Ne jamais modifier O2.endingId.</x:v>
      </x:c>
      <x:c r="L74" s="13" t="str">
        <x:v>Les rangs Elder et Ancient viennent du parcours commun. Le prolongement conserve exactement la fin exclusive choisie.</x:v>
      </x:c>
      <x:c r="M74" s="13" t="str">
        <x:v>Reconstitution documentée V4 — nouvelle rédaction V5</x:v>
      </x:c>
    </x:row>
    <x:row r="75" ht="102" customHeight="1">
      <x:c r="A75" s="14" t="str">
        <x:v>O2-M34</x:v>
      </x:c>
      <x:c r="B75" s="14" t="str">
        <x:v>La place de l’inconnu</x:v>
      </x:c>
      <x:c r="C75" s="14" t="str">
        <x:v>O2</x:v>
      </x:c>
      <x:c r="D75" s="14" t="str">
        <x:v>VI — Ce qui demeure</x:v>
      </x:c>
      <x:c r="E75" s="14" t="str">
        <x:v>Ancient</x:v>
      </x:c>
      <x:c r="F75" s="14" t="str">
        <x:v>O2-M33 résolue ; même fin exclusive conservée ; rang Ancient commun acquis.</x:v>
      </x:c>
      <x:c r="G75" s="14" t="str">
        <x:v>Fin de voie déjà verrouillée ; prolongement facultatif accessible lorsque le rang commun indiqué est obtenu. Les relations, blessures, absences et objets affichés proviennent de l’état de partie ; aucun partenaire n’est recréé par la scène.</x:v>
      </x:c>
      <x:c r="H75" s="14" t="str">
        <x:v>Ancient acquis, une nouvelle trace semble combler le vide de la chronologie, mais son lien reste incertain. Le joueur compare matériau, usure et point de découverte. Un compartiment à part permet de la montrer comme question ouverte.</x:v>
      </x:c>
      <x:c r="I75" s="14" t="str">
        <x:v>Exposer l’hypothèse avec sa réserve ou conserver l’objet à l’étude préserve deux choix honnêtes.</x:v>
      </x:c>
      <x:c r="J75" s="14" t="str">
        <x:v>Une comparaison négative classe la piste comme non confirmée ; l’objet conserve sa propre provenance.</x:v>
      </x:c>
      <x:c r="K75" s="14" t="str">
        <x:v>Enregistrer O2-M34.resolved séparément de .success, puis O2-M34.choice, les observations et les transferts réellement accomplis. Le récit peut évoluer sans réécrire les certitudes ni prétendre tout savoir. Ne jamais modifier O2.endingId.</x:v>
      </x:c>
      <x:c r="L75" s="14" t="str">
        <x:v>Les rangs Elder et Ancient viennent du parcours commun. Le prolongement conserve exactement la fin exclusive choisie.</x:v>
      </x:c>
      <x:c r="M75" s="14" t="str">
        <x:v>Reconstitution documentée V4 — nouvelle rédaction V5</x:v>
      </x:c>
    </x:row>
    <x:row r="76" ht="102" customHeight="1">
      <x:c r="A76" s="13" t="str">
        <x:v>O2-M35</x:v>
      </x:c>
      <x:c r="B76" s="13" t="str">
        <x:v>L’élève signe sa plaque</x:v>
      </x:c>
      <x:c r="C76" s="13" t="str">
        <x:v>O2</x:v>
      </x:c>
      <x:c r="D76" s="13" t="str">
        <x:v>VI — Ce qui demeure</x:v>
      </x:c>
      <x:c r="E76" s="13" t="str">
        <x:v>Ancient</x:v>
      </x:c>
      <x:c r="F76" s="13" t="str">
        <x:v>O2-M34 résolue ; lire son résultat réel (réussite, issue partielle, refus ou échec) pour adapter les personnages et les objets présents.</x:v>
      </x:c>
      <x:c r="G76" s="13" t="str">
        <x:v>Fin de voie déjà verrouillée ; prolongement facultatif accessible lorsque le rang commun indiqué est obtenu. Les relations, blessures, absences et objets affichés proviennent de l’état de partie ; aucun partenaire n’est recréé par la scène.</x:v>
      </x:c>
      <x:c r="H76" s="13" t="str">
        <x:v>L’élève devenu chasseur prépare son premier récit. Le joueur lui transmet un outil de gravure ou lui en prête un, puis l’observe choisir les noms de ses partenaires. Une omission volontaire peut être discutée à partir de traces concrètes.</x:v>
      </x:c>
      <x:c r="I76" s="13" t="str">
        <x:v>Conseiller une correction ou inviter les partenaires à raconter leurs gestes change la résolution.</x:v>
      </x:c>
      <x:c r="J76" s="13" t="str">
        <x:v>La plaque d’essai reste modifiable ; le joueur ne falsifie pas la version de l’élève à sa place.</x:v>
      </x:c>
      <x:c r="K76" s="13" t="str">
        <x:v>Enregistrer O2-M35.resolved séparément de .success, puis O2-M35.choice, les observations et les transferts réellement accomplis. La transmission devient une pratique, pas la simple répétition des noms anciens. Ne jamais modifier O2.endingId.</x:v>
      </x:c>
      <x:c r="L76" s="13" t="str">
        <x:v>Les rangs Elder et Ancient viennent du parcours commun. Le prolongement conserve exactement la fin exclusive choisie.</x:v>
      </x:c>
      <x:c r="M76" s="13" t="str">
        <x:v>Reconstitution documentée V4 — nouvelle rédaction V5</x:v>
      </x:c>
    </x:row>
    <x:row r="77" ht="117" customHeight="1">
      <x:c r="A77" s="14" t="str">
        <x:v>O2-M36</x:v>
      </x:c>
      <x:c r="B77" s="14" t="str">
        <x:v>Le masque et les visages</x:v>
      </x:c>
      <x:c r="C77" s="14" t="str">
        <x:v>O2</x:v>
      </x:c>
      <x:c r="D77" s="14" t="str">
        <x:v>VI — Ce qui demeure</x:v>
      </x:c>
      <x:c r="E77" s="14" t="str">
        <x:v>Ancient</x:v>
      </x:c>
      <x:c r="F77" s="14" t="str">
        <x:v>O2-M35 résolue ; lire son résultat réel (réussite, issue partielle, refus ou échec) pour adapter les personnages et les objets présents.</x:v>
      </x:c>
      <x:c r="G77" s="14" t="str">
        <x:v>Fin de voie déjà verrouillée ; prolongement facultatif accessible lorsque le rang commun indiqué est obtenu. Les relations, blessures, absences et objets affichés proviennent de l’état de partie ; aucun partenaire n’est recréé par la scène.</x:v>
      </x:c>
      <x:c r="H77" s="14" t="str">
        <x:v>La scène finale traverse l’installation issue de la fin d’Elite. Le joueur ouvre successivement le support du héros, les traces des aides et les nouvelles chasses de la génération suivante. Le dernier plan laisse plusieurs visages autour d’un exploit qui garde son auteur final.</x:v>
      </x:c>
      <x:c r="I77" s="14" t="str">
        <x:v>Terminer devant l’ancien masque ou la plaque d’un nouvel élève choisit l’accent de la transmission.</x:v>
      </x:c>
      <x:c r="J77" s="14" t="str">
        <x:v>La visite reste rejouable sans nouvelles récompenses, duplications d’objets ou seconde fin.</x:v>
      </x:c>
      <x:c r="K77" s="14" t="str">
        <x:v>Enregistrer O2-M36.resolved séparément de .success, puis O2-M36.choice, les observations et les transferts réellement accomplis. La fin exclusive, les propriétaires et les contributions demeurent inchangés ; le prolongement est clôturé. Ne jamais modifier O2.endingId.</x:v>
      </x:c>
      <x:c r="L77" s="14" t="str">
        <x:v>Les rangs Elder et Ancient viennent du parcours commun. Le prolongement conserve exactement la fin exclusive choisie.</x:v>
      </x:c>
      <x:c r="M77" s="14" t="str">
        <x:v>Reconstitution documentée V4 — nouvelle rédaction V5</x:v>
      </x:c>
    </x:row>
    <x:row r="78" ht="117" customHeight="1">
      <x:c r="A78" s="13" t="str">
        <x:v>O3-M01</x:v>
      </x:c>
      <x:c r="B78" s="13" t="str">
        <x:v>Le grondement sous la cour</x:v>
      </x:c>
      <x:c r="C78" s="13" t="str">
        <x:v>O3</x:v>
      </x:c>
      <x:c r="D78" s="13" t="str">
        <x:v>I — Le premier cercle</x:v>
      </x:c>
      <x:c r="E78" s="13" t="str">
        <x:v>Youngling</x:v>
      </x:c>
      <x:c r="F78" s="13" t="str">
        <x:v>Voie O3 choisie ; prologue commun terminé ; aucune mission de voie résolue.</x:v>
      </x:c>
      <x:c r="G78" s="13" t="str">
        <x:v>Homeworld ; prologue commun joué ; aucune mobilité interstellaire. Les relations, blessures, absences et objets affichés proviennent de l’état de partie ; aucun partenaire n’est recréé par la scène.</x:v>
      </x:c>
      <x:c r="H78" s="13" t="str">
        <x:v>Un grondement naturel coupe l’exercice de cohorte. Des fissures progressent sous une rangée de dalles ; le joueur rejoint une plateforme stable, appelle Orem et pousse un petit contrepoids qui libère l’escalier. La caméra montre la montagne avant les visages inquiets.</x:v>
      </x:c>
      <x:c r="I78" s="13" t="str">
        <x:v>Guider Orem par les hauteurs ou suivre l’instructeur au sol détermine le trajet de secours vécu.</x:v>
      </x:c>
      <x:c r="J78" s="13" t="str">
        <x:v>Une dalle rompue ouvre une glissade vers un palier de secours et conserve les compagnons effectivement rejoints.</x:v>
      </x:c>
      <x:c r="K78" s="13" t="str">
        <x:v>Enregistrer O3-M01.resolved séparément de .success, puis O3-M01.choice, les observations et les transferts réellement accomplis. La catastrophe est présentée comme phénomène naturel ; le combat du prologue conserve sa motivation commune.</x:v>
      </x:c>
      <x:c r="L78" s="13" t="str">
        <x:v>Le combat d’ouverture, la cohorte et l’accès initial à la ville appartiennent à R2-M001..006.</x:v>
      </x:c>
      <x:c r="M78" s="13" t="str">
        <x:v>Reconstitution documentée V4 — nouvelle rédaction V5</x:v>
      </x:c>
    </x:row>
    <x:row r="79" ht="102" customHeight="1">
      <x:c r="A79" s="14" t="str">
        <x:v>O3-M02</x:v>
      </x:c>
      <x:c r="B79" s="14" t="str">
        <x:v>La fumée des sources</x:v>
      </x:c>
      <x:c r="C79" s="14" t="str">
        <x:v>O3</x:v>
      </x:c>
      <x:c r="D79" s="14" t="str">
        <x:v>I — Le premier cercle</x:v>
      </x:c>
      <x:c r="E79" s="14" t="str">
        <x:v>Youngling</x:v>
      </x:c>
      <x:c r="F79" s="14" t="str">
        <x:v>O3-M01 résolue ; lire son résultat réel (réussite, issue partielle, refus ou échec) pour adapter les personnages et les objets présents.</x:v>
      </x:c>
      <x:c r="G79" s="14" t="str">
        <x:v>Homeworld ; prologue commun joué ; aucune mobilité interstellaire. Les relations, blessures, absences et objets affichés proviennent de l’état de partie ; aucun partenaire n’est recréé par la scène.</x:v>
      </x:c>
      <x:c r="H79" s="14" t="str">
        <x:v>La vapeur ferme le passage vers le foyer. Le joueur observe les jets intermittents, attend leur retrait et actionne deux volets de dérivation avec Tava. Les bruits de la cohorte sont localisables derrière les murs ; on traverse plusieurs espaces réellement reliés.</x:v>
      </x:c>
      <x:c r="I79" s="14" t="str">
        <x:v>Ouvrir le corridor large ou dégager d’abord une alcôve protège des groupes différents, ensuite tous évacuables.</x:v>
      </x:c>
      <x:c r="J79" s="14" t="str">
        <x:v>Une mauvaise fenêtre de traversée force le repli sous un auvent, avec un nouvel intervalle prévisible.</x:v>
      </x:c>
      <x:c r="K79" s="14" t="str">
        <x:v>Enregistrer O3-M02.resolved séparément de .success, puis O3-M02.choice, les observations et les transferts réellement accomplis. La carte locale garde le passage endommagé et les rencontres faites pendant l’évacuation.</x:v>
      </x:c>
      <x:c r="L79" s="14" t="str">
        <x:v>Le combat d’ouverture, la cohorte et l’accès initial à la ville appartiennent à R2-M001..006.</x:v>
      </x:c>
      <x:c r="M79" s="14" t="str">
        <x:v>Reconstitution documentée V4 — nouvelle rédaction V5</x:v>
      </x:c>
    </x:row>
    <x:row r="80" ht="102" customHeight="1">
      <x:c r="A80" s="13" t="str">
        <x:v>O3-M03</x:v>
      </x:c>
      <x:c r="B80" s="13" t="str">
        <x:v>Les trois voix du pont</x:v>
      </x:c>
      <x:c r="C80" s="13" t="str">
        <x:v>O3</x:v>
      </x:c>
      <x:c r="D80" s="13" t="str">
        <x:v>I — Le premier cercle</x:v>
      </x:c>
      <x:c r="E80" s="13" t="str">
        <x:v>Youngling</x:v>
      </x:c>
      <x:c r="F80" s="13" t="str">
        <x:v>O3-M02 résolue ; lire son résultat réel (réussite, issue partielle, refus ou échec) pour adapter les personnages et les objets présents.</x:v>
      </x:c>
      <x:c r="G80" s="13" t="str">
        <x:v>Homeworld ; prologue commun joué ; aucune mobilité interstellaire. Les relations, blessures, absences et objets affichés proviennent de l’état de partie ; aucun partenaire n’est recréé par la scène.</x:v>
      </x:c>
      <x:c r="H80" s="13" t="str">
        <x:v>Un pont suspendu s’incline sous les secousses. Trois personnes appellent depuis des niveaux différents. Le joueur fixe une corde, déplace une caisse pour créer un appui et aide Tava à faire passer les plus proches pendant que l’instructeur sécurise l’autre bord.</x:v>
      </x:c>
      <x:c r="I80" s="13" t="str">
        <x:v>Commencer par le niveau bas ou le palier central change qui aide ensuite à tenir la corde.</x:v>
      </x:c>
      <x:c r="J80" s="13" t="str">
        <x:v>Une prise manquée conduit au filet de secours et coûte du temps sans effacer les personnes déjà passées.</x:v>
      </x:c>
      <x:c r="K80" s="13" t="str">
        <x:v>Enregistrer O3-M03.resolved séparément de .success, puis O3-M03.choice, les observations et les transferts réellement accomplis. Les sauvés sont identifiés individuellement ; le monde ne remplit pas le registre avec des survivants supposés.</x:v>
      </x:c>
      <x:c r="L80" s="13" t="str">
        <x:v>Le combat d’ouverture, la cohorte et l’accès initial à la ville appartiennent à R2-M001..006.</x:v>
      </x:c>
      <x:c r="M80" s="13" t="str">
        <x:v>Reconstitution documentée V4 — nouvelle rédaction V5</x:v>
      </x:c>
    </x:row>
    <x:row r="81" ht="102" customHeight="1">
      <x:c r="A81" s="14" t="str">
        <x:v>O3-M04</x:v>
      </x:c>
      <x:c r="B81" s="14" t="str">
        <x:v>Ce qu’on peut emporter</x:v>
      </x:c>
      <x:c r="C81" s="14" t="str">
        <x:v>O3</x:v>
      </x:c>
      <x:c r="D81" s="14" t="str">
        <x:v>I — Le premier cercle</x:v>
      </x:c>
      <x:c r="E81" s="14" t="str">
        <x:v>Youngling</x:v>
      </x:c>
      <x:c r="F81" s="14" t="str">
        <x:v>O3-M03 résolue ; lire son résultat réel (réussite, issue partielle, refus ou échec) pour adapter les personnages et les objets présents.</x:v>
      </x:c>
      <x:c r="G81" s="14" t="str">
        <x:v>Homeworld ; prologue commun joué ; aucune mobilité interstellaire. Les relations, blessures, absences et objets affichés proviennent de l’état de partie ; aucun partenaire n’est recréé par la scène.</x:v>
      </x:c>
      <x:c r="H81" s="14" t="str">
        <x:v>Au refuge temporaire, chaque rescapé dispose d’un petit contenant. Le joueur revient jusqu’au bord accessible du foyer et choisit entre un outil familial, une plaque de noms et un objet demandé par Orem ; les autres restent localisés dans les décombres.</x:v>
      </x:c>
      <x:c r="I81" s="14" t="str">
        <x:v>Prioriser un objet personnel ou celui d’un compagnon ouvre une conséquence émotionnelle et une récupération ultérieure.</x:v>
      </x:c>
      <x:c r="J81" s="14" t="str">
        <x:v>Une réplique sismique ferme la visite et reporte la récupération ; le refuge reste atteint.</x:v>
      </x:c>
      <x:c r="K81" s="14" t="str">
        <x:v>Enregistrer O3-M04.resolved séparément de .success, puis O3-M04.choice, les observations et les transferts réellement accomplis. Le choix raconte la perte par des objets transportés ; les biens laissés ne sont pas déclarés détruits sans observation.</x:v>
      </x:c>
      <x:c r="L81" s="14" t="str">
        <x:v>Le combat d’ouverture, la cohorte et l’accès initial à la ville appartiennent à R2-M001..006.</x:v>
      </x:c>
      <x:c r="M81" s="14" t="str">
        <x:v>Reconstitution documentée V4 — nouvelle rédaction V5</x:v>
      </x:c>
    </x:row>
    <x:row r="82" ht="102" customHeight="1">
      <x:c r="A82" s="13" t="str">
        <x:v>O3-M05</x:v>
      </x:c>
      <x:c r="B82" s="13" t="str">
        <x:v>Le repas du premier soir</x:v>
      </x:c>
      <x:c r="C82" s="13" t="str">
        <x:v>O3</x:v>
      </x:c>
      <x:c r="D82" s="13" t="str">
        <x:v>I — Le premier cercle</x:v>
      </x:c>
      <x:c r="E82" s="13" t="str">
        <x:v>Youngling</x:v>
      </x:c>
      <x:c r="F82" s="13" t="str">
        <x:v>O3-M04 résolue ; lire son résultat réel (réussite, issue partielle, refus ou échec) pour adapter les personnages et les objets présents.</x:v>
      </x:c>
      <x:c r="G82" s="13" t="str">
        <x:v>Homeworld ; prologue commun joué ; aucune mobilité interstellaire. Les relations, blessures, absences et objets affichés proviennent de l’état de partie ; aucun partenaire n’est recréé par la scène.</x:v>
      </x:c>
      <x:c r="H82" s="13" t="str">
        <x:v>Le joueur aide à installer une table basse dans le refuge, apporte de l’eau par un trajet balisé et rejoint un cercle où certains parlent et d’autres se taisent. Une place vide reste visible pour une personne dont le sort est encore inconnu.</x:v>
      </x:c>
      <x:c r="I82" s="13" t="str">
        <x:v>S’asseoir près d’Orem ou aider Tava à servir crée deux premières formes de soutien.</x:v>
      </x:c>
      <x:c r="J82" s="13" t="str">
        <x:v>Quitter le cercle pour respirer est possible ; un personnage peut rejoindre le joueur sans imposer de confession.</x:v>
      </x:c>
      <x:c r="K82" s="13" t="str">
        <x:v>Enregistrer O3-M05.resolved séparément de .success, puis O3-M05.choice, les observations et les transferts réellement accomplis. Les absences confirmées et les personnes recherchées restent distinguées dans le récit.</x:v>
      </x:c>
      <x:c r="L82" s="13" t="str">
        <x:v>Le combat d’ouverture, la cohorte et l’accès initial à la ville appartiennent à R2-M001..006.</x:v>
      </x:c>
      <x:c r="M82" s="13" t="str">
        <x:v>Reconstitution documentée V4 — nouvelle rédaction V5</x:v>
      </x:c>
    </x:row>
    <x:row r="83" ht="102" customHeight="1">
      <x:c r="A83" s="14" t="str">
        <x:v>O3-M06</x:v>
      </x:c>
      <x:c r="B83" s="14" t="str">
        <x:v>Un nom retrouvé</x:v>
      </x:c>
      <x:c r="C83" s="14" t="str">
        <x:v>O3</x:v>
      </x:c>
      <x:c r="D83" s="14" t="str">
        <x:v>I — Le premier cercle</x:v>
      </x:c>
      <x:c r="E83" s="14" t="str">
        <x:v>Youngling</x:v>
      </x:c>
      <x:c r="F83" s="14" t="str">
        <x:v>O3-M05 résolue ; lire son résultat réel (réussite, issue partielle, refus ou échec) pour adapter les personnages et les objets présents.</x:v>
      </x:c>
      <x:c r="G83" s="14" t="str">
        <x:v>Homeworld ; prologue commun joué ; aucune mobilité interstellaire. Les relations, blessures, absences et objets affichés proviennent de l’état de partie ; aucun partenaire n’est recréé par la scène.</x:v>
      </x:c>
      <x:c r="H83" s="14" t="str">
        <x:v>Un messager arrive avec un objet appartenant à Vesha, dont la survie est confirmée dans une autre halte. Le joueur reconnaît une réparation, porte la nouvelle aux personnes concernées et accroche un repère de route sur la carte du refuge.</x:v>
      </x:c>
      <x:c r="I83" s="14" t="str">
        <x:v>Annoncer immédiatement la nouvelle ou prévenir d’abord un proche change la scène de retrouvailles préparée.</x:v>
      </x:c>
      <x:c r="J83" s="14" t="str">
        <x:v>Confondre un motif demande une seconde comparaison, sans annoncer faussement un décès ou une survie.</x:v>
      </x:c>
      <x:c r="K83" s="14" t="str">
        <x:v>Enregistrer O3-M06.resolved séparément de .success, puis O3-M06.choice, les observations et les transferts réellement accomplis. Une personne précise est retrouvée ; les autres noms absents conservent leur statut inconnu ou confirmé.</x:v>
      </x:c>
      <x:c r="L83" s="14" t="str">
        <x:v>Le combat d’ouverture, la cohorte et l’accès initial à la ville appartiennent à R2-M001..006.</x:v>
      </x:c>
      <x:c r="M83" s="14" t="str">
        <x:v>Reconstitution documentée V4 — nouvelle rédaction V5</x:v>
      </x:c>
    </x:row>
    <x:row r="84" ht="87" customHeight="1">
      <x:c r="A84" s="13" t="str">
        <x:v>O3-M07</x:v>
      </x:c>
      <x:c r="B84" s="13" t="str">
        <x:v>Le sentier neuf</x:v>
      </x:c>
      <x:c r="C84" s="13" t="str">
        <x:v>O3</x:v>
      </x:c>
      <x:c r="D84" s="13" t="str">
        <x:v>II — Apprendre sa manière</x:v>
      </x:c>
      <x:c r="E84" s="13" t="str">
        <x:v>Unblooded</x:v>
      </x:c>
      <x:c r="F84" s="13" t="str">
        <x:v>O3-M06 résolue ; lire son résultat réel (réussite, issue partielle, refus ou échec) pour adapter les personnages et les objets présents.</x:v>
      </x:c>
      <x:c r="G84" s="13" t="str">
        <x:v>Homeworld ; formation commune Unblooded ouverte ; équipement effectivement acquis. Les relations, blessures, absences et objets affichés proviennent de l’état de partie ; aucun partenaire n’est recréé par la scène.</x:v>
      </x:c>
      <x:c r="H84" s="13" t="str">
        <x:v>Unblooded, le joueur retourne avec Tava sur une crête déplacée par le désastre. Il pose des repères, teste un sol meuble et ouvre un détour à travers une ancienne aire de chasse. La faune s’est déplacée elle aussi.</x:v>
      </x:c>
      <x:c r="I84" s="13" t="str">
        <x:v>Tracer un chemin court exposé ou un passage long abrité modifie les voyages locaux futurs.</x:v>
      </x:c>
      <x:c r="J84" s="13" t="str">
        <x:v>Un repère mal placé conduit à une impasse visible et peut être repris avant validation de la route.</x:v>
      </x:c>
      <x:c r="K84" s="13" t="str">
        <x:v>Enregistrer O3-M07.resolved séparément de .success, puis O3-M07.choice, les observations et les transferts réellement accomplis. Le nouveau sentier apparaît dans le décor et facilite des visites concrètes entre haltes.</x:v>
      </x:c>
      <x:c r="L84" s="13" t="str">
        <x:v>La formation aux outils et les accès régionaux sont lus dans R2-M007..014, jamais accordés par cette voie.</x:v>
      </x:c>
      <x:c r="M84" s="13" t="str">
        <x:v>Reconstitution documentée V4 — nouvelle rédaction V5</x:v>
      </x:c>
    </x:row>
    <x:row r="85" ht="102" customHeight="1">
      <x:c r="A85" s="14" t="str">
        <x:v>O3-M08</x:v>
      </x:c>
      <x:c r="B85" s="14" t="str">
        <x:v>La maison de Vesha</x:v>
      </x:c>
      <x:c r="C85" s="14" t="str">
        <x:v>O3</x:v>
      </x:c>
      <x:c r="D85" s="14" t="str">
        <x:v>II — Apprendre sa manière</x:v>
      </x:c>
      <x:c r="E85" s="14" t="str">
        <x:v>Unblooded</x:v>
      </x:c>
      <x:c r="F85" s="14" t="str">
        <x:v>O3-M07 résolue ; lire son résultat réel (réussite, issue partielle, refus ou échec) pour adapter les personnages et les objets présents.</x:v>
      </x:c>
      <x:c r="G85" s="14" t="str">
        <x:v>Homeworld ; formation commune Unblooded ouverte ; équipement effectivement acquis. Les relations, blessures, absences et objets affichés proviennent de l’état de partie ; aucun partenaire n’est recréé par la scène.</x:v>
      </x:c>
      <x:c r="H85" s="14" t="str">
        <x:v>Vesha vit désormais chez des artisans de la Roche Chaude et ne souhaite pas revenir immédiatement. Le joueur l’aide à réparer une presse, retrouve le rythme familier de son travail et découvre les liens qu’elle a déjà tissés ici.</x:v>
      </x:c>
      <x:c r="I85" s="14" t="str">
        <x:v>Lui proposer une visite sans engagement ou demander ce qu’elle souhaite récupérer respecte son installation actuelle.</x:v>
      </x:c>
      <x:c r="J85" s="14" t="str">
        <x:v>Une invitation refusée laisse les services et la conversation ouverts pour une autre occasion.</x:v>
      </x:c>
      <x:c r="K85" s="14" t="str">
        <x:v>Enregistrer O3-M08.resolved séparément de .success, puis O3-M08.choice, les observations et les transferts réellement accomplis. La rencontre ouvre une relation à distance ; aucun recrutement de survivant n’est automatique.</x:v>
      </x:c>
      <x:c r="L85" s="14" t="str">
        <x:v>La formation aux outils et les accès régionaux sont lus dans R2-M007..014, jamais accordés par cette voie.</x:v>
      </x:c>
      <x:c r="M85" s="14" t="str">
        <x:v>Reconstitution documentée V4 — nouvelle rédaction V5</x:v>
      </x:c>
    </x:row>
    <x:row r="86" ht="102" customHeight="1">
      <x:c r="A86" s="13" t="str">
        <x:v>O3-M09</x:v>
      </x:c>
      <x:c r="B86" s="13" t="str">
        <x:v>La piste des bêtes déplacées</x:v>
      </x:c>
      <x:c r="C86" s="13" t="str">
        <x:v>O3</x:v>
      </x:c>
      <x:c r="D86" s="13" t="str">
        <x:v>II — Apprendre sa manière</x:v>
      </x:c>
      <x:c r="E86" s="13" t="str">
        <x:v>Unblooded</x:v>
      </x:c>
      <x:c r="F86" s="13" t="str">
        <x:v>O3-M08 résolue ; lire son résultat réel (réussite, issue partielle, refus ou échec) pour adapter les personnages et les objets présents.</x:v>
      </x:c>
      <x:c r="G86" s="13" t="str">
        <x:v>Homeworld ; formation commune Unblooded ouverte ; équipement effectivement acquis. Les relations, blessures, absences et objets affichés proviennent de l’état de partie ; aucun partenaire n’est recréé par la scène.</x:v>
      </x:c>
      <x:c r="H86" s="13" t="str">
        <x:v>Une harde traverse les abords du refuge après la destruction de son ancien passage. Le joueur suit les empreintes, observe les jeunes depuis un rebord et dégage un corridor vers un point d’eau. Une proie territoriale peut tenter de couper le trajet.</x:v>
      </x:c>
      <x:c r="I86" s="13" t="str">
        <x:v>Accompagner la harde par les hauteurs ou détourner le prédateur par un leurre produit deux séquences de chasse.</x:v>
      </x:c>
      <x:c r="J86" s="13" t="str">
        <x:v>Si la harde se disperse, ses sous-groupes restent repérables et peuvent rejoindre le corridor séparément.</x:v>
      </x:c>
      <x:c r="K86" s="13" t="str">
        <x:v>Enregistrer O3-M09.resolved séparément de .success, puis O3-M09.choice, les observations et les transferts réellement accomplis. Les passages de faune changent selon l’action ; le désastre a des conséquences écologiques visibles.</x:v>
      </x:c>
      <x:c r="L86" s="13" t="str">
        <x:v>La formation aux outils et les accès régionaux sont lus dans R2-M007..014, jamais accordés par cette voie.</x:v>
      </x:c>
      <x:c r="M86" s="13" t="str">
        <x:v>Reconstitution documentée V4 — nouvelle rédaction V5</x:v>
      </x:c>
    </x:row>
    <x:row r="87" ht="102" customHeight="1">
      <x:c r="A87" s="14" t="str">
        <x:v>O3-M10</x:v>
      </x:c>
      <x:c r="B87" s="14" t="str">
        <x:v>Les outils sous la cendre</x:v>
      </x:c>
      <x:c r="C87" s="14" t="str">
        <x:v>O3</x:v>
      </x:c>
      <x:c r="D87" s="14" t="str">
        <x:v>II — Apprendre sa manière</x:v>
      </x:c>
      <x:c r="E87" s="14" t="str">
        <x:v>Unblooded</x:v>
      </x:c>
      <x:c r="F87" s="14" t="str">
        <x:v>O3-M09 résolue ; lire son résultat réel (réussite, issue partielle, refus ou échec) pour adapter les personnages et les objets présents.</x:v>
      </x:c>
      <x:c r="G87" s="14" t="str">
        <x:v>Homeworld ; formation commune Unblooded ouverte ; équipement effectivement acquis. Les relations, blessures, absences et objets affichés proviennent de l’état de partie ; aucun partenaire n’est recréé par la scène.</x:v>
      </x:c>
      <x:c r="H87" s="14" t="str">
        <x:v>Un atelier partiellement enseveli conserve des outils demandés par plusieurs rescapés. Le joueur cale une porte, ouvre un conduit de lumière et extrait seulement les pièces accessibles depuis des appuis stables. Le nombre de contenants limite ce premier retour.</x:v>
      </x:c>
      <x:c r="I87" s="14" t="str">
        <x:v>Rapporter les outils collectifs ou un ensemble spécialisé choisit quel atelier pourra reprendre d’abord.</x:v>
      </x:c>
      <x:c r="J87" s="14" t="str">
        <x:v>Une zone instable reste fermée et balisée ; les objets non récupérés demeurent dans le monde.</x:v>
      </x:c>
      <x:c r="K87" s="14" t="str">
        <x:v>Enregistrer O3-M10.resolved séparément de .success, puis O3-M10.choice, les observations et les transferts réellement accomplis. Les outils ont des destinataires précis ; la reprise d’activité se voit lors de la prochaine visite.</x:v>
      </x:c>
      <x:c r="L87" s="14" t="str">
        <x:v>La formation aux outils et les accès régionaux sont lus dans R2-M007..014, jamais accordés par cette voie.</x:v>
      </x:c>
      <x:c r="M87" s="14" t="str">
        <x:v>Reconstitution documentée V4 — nouvelle rédaction V5</x:v>
      </x:c>
    </x:row>
    <x:row r="88" ht="102" customHeight="1">
      <x:c r="A88" s="13" t="str">
        <x:v>O3-M11</x:v>
      </x:c>
      <x:c r="B88" s="13" t="str">
        <x:v>La colère d’Orem</x:v>
      </x:c>
      <x:c r="C88" s="13" t="str">
        <x:v>O3</x:v>
      </x:c>
      <x:c r="D88" s="13" t="str">
        <x:v>II — Apprendre sa manière</x:v>
      </x:c>
      <x:c r="E88" s="13" t="str">
        <x:v>Unblooded</x:v>
      </x:c>
      <x:c r="F88" s="13" t="str">
        <x:v>O3-M10 résolue ; lire son résultat réel (réussite, issue partielle, refus ou échec) pour adapter les personnages et les objets présents.</x:v>
      </x:c>
      <x:c r="G88" s="13" t="str">
        <x:v>Homeworld ; formation commune Unblooded ouverte ; équipement effectivement acquis. Les relations, blessures, absences et objets affichés proviennent de l’état de partie ; aucun partenaire n’est recréé par la scène.</x:v>
      </x:c>
      <x:c r="H88" s="13" t="str">
        <x:v>Orem veut s’entraîner jusqu’à l’épuisement pour ne plus se sentir impuissant. Le joueur le retrouve dans une carrière, affronte avec lui des cibles mobiles puis remarque que ses esquives se dégradent. La conversation suit l’effort et les gestes observés.</x:v>
      </x:c>
      <x:c r="I88" s="13" t="str">
        <x:v>Proposer une chasse courte à deux ou l’accompagner au refuge donne deux sorties crédibles de la scène.</x:v>
      </x:c>
      <x:c r="J88" s="13" t="str">
        <x:v>Poursuivre trop longtemps oblige à interrompre l’exercice ; la fatigue persiste jusqu’au repos joué.</x:v>
      </x:c>
      <x:c r="K88" s="13" t="str">
        <x:v>Enregistrer O3-M11.resolved séparément de .success, puis O3-M11.choice, les observations et les transferts réellement accomplis. Orem peut accepter du repos sans abandonner son désir de progresser.</x:v>
      </x:c>
      <x:c r="L88" s="13" t="str">
        <x:v>La formation aux outils et les accès régionaux sont lus dans R2-M007..014, jamais accordés par cette voie.</x:v>
      </x:c>
      <x:c r="M88" s="13" t="str">
        <x:v>Reconstitution documentée V4 — nouvelle rédaction V5</x:v>
      </x:c>
    </x:row>
    <x:row r="89" ht="102" customHeight="1">
      <x:c r="A89" s="14" t="str">
        <x:v>O3-M12</x:v>
      </x:c>
      <x:c r="B89" s="14" t="str">
        <x:v>Le nom qui reste inconnu</x:v>
      </x:c>
      <x:c r="C89" s="14" t="str">
        <x:v>O3</x:v>
      </x:c>
      <x:c r="D89" s="14" t="str">
        <x:v>II — Apprendre sa manière</x:v>
      </x:c>
      <x:c r="E89" s="14" t="str">
        <x:v>Unblooded</x:v>
      </x:c>
      <x:c r="F89" s="14" t="str">
        <x:v>O3-M11 résolue ; lire son résultat réel (réussite, issue partielle, refus ou échec) pour adapter les personnages et les objets présents.</x:v>
      </x:c>
      <x:c r="G89" s="14" t="str">
        <x:v>Homeworld ; formation commune Unblooded ouverte ; équipement effectivement acquis. Les relations, blessures, absences et objets affichés proviennent de l’état de partie ; aucun partenaire n’est recréé par la scène.</x:v>
      </x:c>
      <x:c r="H89" s="14" t="str">
        <x:v>Un fragment portant une marque incomplète est découvert dans les décombres. Le joueur compare trois objets et interroge deux familles, mais aucune attribution certaine n’apparaît. Un support séparé permet de garder la question ouverte.</x:v>
      </x:c>
      <x:c r="I89" s="14" t="str">
        <x:v>Conserver le fragment au refuge ou le confier à l’atelier de comparaison change son lieu de consultation.</x:v>
      </x:c>
      <x:c r="J89" s="14" t="str">
        <x:v>Une attribution prématurée peut être retirée après vérification et donne une scène d’explication aux proches.</x:v>
      </x:c>
      <x:c r="K89" s="14" t="str">
        <x:v>Enregistrer O3-M12.resolved séparément de .success, puis O3-M12.choice, les observations et les transferts réellement accomplis. Le registre possède une entrée inconnue honnête ; aucun nom n’est inventé pour achever la mission.</x:v>
      </x:c>
      <x:c r="L89" s="14" t="str">
        <x:v>La formation aux outils et les accès régionaux sont lus dans R2-M007..014, jamais accordés par cette voie.</x:v>
      </x:c>
      <x:c r="M89" s="14" t="str">
        <x:v>Reconstitution documentée V4 — nouvelle rédaction V5</x:v>
      </x:c>
    </x:row>
    <x:row r="90" ht="102" customHeight="1">
      <x:c r="A90" s="13" t="str">
        <x:v>O3-M13</x:v>
      </x:c>
      <x:c r="B90" s="13" t="str">
        <x:v>Les hauteurs de la triade</x:v>
      </x:c>
      <x:c r="C90" s="13" t="str">
        <x:v>O3</x:v>
      </x:c>
      <x:c r="D90" s="13" t="str">
        <x:v>III — Parmi les chasseurs</x:v>
      </x:c>
      <x:c r="E90" s="13" t="str">
        <x:v>Young Blood</x:v>
      </x:c>
      <x:c r="F90" s="13" t="str">
        <x:v>O3-M12 résolue ; lire son résultat réel (réussite, issue partielle, refus ou échec) pour adapter les personnages et les objets présents.</x:v>
      </x:c>
      <x:c r="G90" s="13" t="str">
        <x:v>Homeworld ; statut Young Blood déjà obtenu dans la campagne commune. Les relations, blessures, absences et objets affichés proviennent de l’état de partie ; aucun partenaire n’est recréé par la scène.</x:v>
      </x:c>
      <x:c r="H90" s="13" t="str">
        <x:v>Young Blood commun acquis, Orem demande un entraînement en hauteur avant le rite partagé. Le parcours de trois fanions rappelle le pont du désastre ; le joueur doit coordonner ses déplacements avec deux compagnons plutôt que revivre exactement la catastrophe.</x:v>
      </x:c>
      <x:c r="I90" s="13" t="str">
        <x:v>Prendre le rôle d’ancrage ou celui d’éclaireur transforme la manière d’aborder ce souvenir.</x:v>
      </x:c>
      <x:c r="J90" s="13" t="str">
        <x:v>Un arrêt demandé par un compagnon ouvre un palier calme et conserve la progression d’exercice.</x:v>
      </x:c>
      <x:c r="K90" s="13" t="str">
        <x:v>Enregistrer O3-M13.resolved séparément de .success, puis O3-M13.choice, les observations et les transferts réellement accomplis. L’entraînement rend une peur jouable sans remplacer le Quatza-Rij ni imposer sa réussite à la voie.</x:v>
      </x:c>
      <x:c r="L90" s="13" t="str">
        <x:v>Quatza-Rij en triade, Temple des Trois Ombres sans armes énergétiques et retour de reconnaissance restent communs.</x:v>
      </x:c>
      <x:c r="M90" s="13" t="str">
        <x:v>Reconstitution documentée V4 — nouvelle rédaction V5</x:v>
      </x:c>
    </x:row>
    <x:row r="91" ht="102" customHeight="1">
      <x:c r="A91" s="14" t="str">
        <x:v>O3-M14</x:v>
      </x:c>
      <x:c r="B91" s="14" t="str">
        <x:v>Le foyer ne tient plus ici</x:v>
      </x:c>
      <x:c r="C91" s="14" t="str">
        <x:v>O3</x:v>
      </x:c>
      <x:c r="D91" s="14" t="str">
        <x:v>III — Parmi les chasseurs</x:v>
      </x:c>
      <x:c r="E91" s="14" t="str">
        <x:v>Young Blood</x:v>
      </x:c>
      <x:c r="F91" s="14" t="str">
        <x:v>O3-M13 résolue ; lire son résultat réel (réussite, issue partielle, refus ou échec) pour adapter les personnages et les objets présents.</x:v>
      </x:c>
      <x:c r="G91" s="14" t="str">
        <x:v>Homeworld ; statut Young Blood déjà obtenu dans la campagne commune. Les relations, blessures, absences et objets affichés proviennent de l’état de partie ; aucun partenaire n’est recréé par la scène.</x:v>
      </x:c>
      <x:c r="H91" s="14" t="str">
        <x:v>Une inspection révèle que l’ancien emplacement reste trop instable pour être habité. Le joueur mesure les nouveaux écoulements, franchit une galerie sécurisée et constate les déplacements de roche. Tava écoute les résultats sans chercher un coupable fictif.</x:v>
      </x:c>
      <x:c r="I91" s="14" t="str">
        <x:v>Préparer un lieu de mémoire sur place ou baliser seulement l’accès de visite change l’usage futur du site.</x:v>
      </x:c>
      <x:c r="J91" s="14" t="str">
        <x:v>Une mesure manquante prolonge l’inspection ; l’absence de certitude interdit seulement d’ouvrir cette parcelle à l’habitation.</x:v>
      </x:c>
      <x:c r="K91" s="14" t="str">
        <x:v>Enregistrer O3-M14.resolved séparément de .success, puis O3-M14.choice, les observations et les transferts réellement accomplis. La catastrophe demeure naturelle et la reconstruction doit tenir compte du terrain réel.</x:v>
      </x:c>
      <x:c r="L91" s="14" t="str">
        <x:v>Quatza-Rij en triade, Temple des Trois Ombres sans armes énergétiques et retour de reconnaissance restent communs.</x:v>
      </x:c>
      <x:c r="M91" s="14" t="str">
        <x:v>Reconstitution documentée V4 — nouvelle rédaction V5</x:v>
      </x:c>
    </x:row>
    <x:row r="92" ht="102" customHeight="1">
      <x:c r="A92" s="13" t="str">
        <x:v>O3-M15</x:v>
      </x:c>
      <x:c r="B92" s="13" t="str">
        <x:v>La première lampe rallumée</x:v>
      </x:c>
      <x:c r="C92" s="13" t="str">
        <x:v>O3</x:v>
      </x:c>
      <x:c r="D92" s="13" t="str">
        <x:v>III — Parmi les chasseurs</x:v>
      </x:c>
      <x:c r="E92" s="13" t="str">
        <x:v>Young Blood</x:v>
      </x:c>
      <x:c r="F92" s="13" t="str">
        <x:v>O3-M14 résolue ; lire son résultat réel (réussite, issue partielle, refus ou échec) pour adapter les personnages et les objets présents.</x:v>
      </x:c>
      <x:c r="G92" s="13" t="str">
        <x:v>Homeworld ; statut Young Blood déjà obtenu dans la campagne commune. Les relations, blessures, absences et objets affichés proviennent de l’état de partie ; aucun partenaire n’est recréé par la scène.</x:v>
      </x:c>
      <x:c r="H92" s="13" t="str">
        <x:v>Un groupe ouvre un atelier dans une autre communauté. Le joueur transporte un foyer mobile, installe la lampe et participe à la première réparation. Certains visiteurs repartent ensuite chez eux ; tous ne veulent pas habiter près des autres survivants.</x:v>
      </x:c>
      <x:c r="I92" s="13" t="str">
        <x:v>Faire de l’atelier une halte partagée ou un lieu de travail local change la fréquence des visites.</x:v>
      </x:c>
      <x:c r="J92" s="13" t="str">
        <x:v>Un équipement manquant reporte une fonction précise, pas toute la vie du nouvel atelier.</x:v>
      </x:c>
      <x:c r="K92" s="13" t="str">
        <x:v>Enregistrer O3-M15.resolved séparément de .success, puis O3-M15.choice, les observations et les transferts réellement accomplis. Un premier lieu de vie renaît avec sa fonction choisie et ses habitants volontaires.</x:v>
      </x:c>
      <x:c r="L92" s="13" t="str">
        <x:v>Quatza-Rij en triade, Temple des Trois Ombres sans armes énergétiques et retour de reconnaissance restent communs.</x:v>
      </x:c>
      <x:c r="M92" s="13" t="str">
        <x:v>Reconstitution documentée V4 — nouvelle rédaction V5</x:v>
      </x:c>
    </x:row>
    <x:row r="93" ht="102" customHeight="1">
      <x:c r="A93" s="14" t="str">
        <x:v>O3-M16</x:v>
      </x:c>
      <x:c r="B93" s="14" t="str">
        <x:v>Le chant que Tava oublie</x:v>
      </x:c>
      <x:c r="C93" s="14" t="str">
        <x:v>O3</x:v>
      </x:c>
      <x:c r="D93" s="14" t="str">
        <x:v>III — Parmi les chasseurs</x:v>
      </x:c>
      <x:c r="E93" s="14" t="str">
        <x:v>Young Blood</x:v>
      </x:c>
      <x:c r="F93" s="14" t="str">
        <x:v>O3-M15 résolue ; lire son résultat réel (réussite, issue partielle, refus ou échec) pour adapter les personnages et les objets présents.</x:v>
      </x:c>
      <x:c r="G93" s="14" t="str">
        <x:v>Homeworld ; statut Young Blood déjà obtenu dans la campagne commune. Les relations, blessures, absences et objets affichés proviennent de l’état de partie ; aucun partenaire n’est recréé par la scène.</x:v>
      </x:c>
      <x:c r="H93" s="14" t="str">
        <x:v>Tava se souvient du rythme d’une cérémonie mais plus de toutes les paroles. Le joueur cherche des motifs sonores dans trois objets survivants, les fait résonner et laisse les personnes présentes compléter ou refuser les mots manquants.</x:v>
      </x:c>
      <x:c r="I93" s="14" t="str">
        <x:v>Préserver la version fragmentaire ou composer explicitement une nouvelle réponse donne deux traditions locales.</x:v>
      </x:c>
      <x:c r="J93" s="14" t="str">
        <x:v>Une combinaison discordante est écoutée puis corrigée ; elle n’efface aucun souvenir déjà enregistré.</x:v>
      </x:c>
      <x:c r="K93" s="14" t="str">
        <x:v>Enregistrer O3-M16.resolved séparément de .success, puis O3-M16.choice, les observations et les transferts réellement accomplis. La nouvelle pratique est nommée comme création des survivants, sans prétendre restaurer exactement ce qui est perdu.</x:v>
      </x:c>
      <x:c r="L93" s="14" t="str">
        <x:v>Quatza-Rij en triade, Temple des Trois Ombres sans armes énergétiques et retour de reconnaissance restent communs.</x:v>
      </x:c>
      <x:c r="M93" s="14" t="str">
        <x:v>Reconstitution documentée V4 — nouvelle rédaction V5</x:v>
      </x:c>
    </x:row>
    <x:row r="94" ht="102" customHeight="1">
      <x:c r="A94" s="13" t="str">
        <x:v>O3-M17</x:v>
      </x:c>
      <x:c r="B94" s="13" t="str">
        <x:v>Une chasse sans souvenir imposé</x:v>
      </x:c>
      <x:c r="C94" s="13" t="str">
        <x:v>O3</x:v>
      </x:c>
      <x:c r="D94" s="13" t="str">
        <x:v>III — Parmi les chasseurs</x:v>
      </x:c>
      <x:c r="E94" s="13" t="str">
        <x:v>Young Blood</x:v>
      </x:c>
      <x:c r="F94" s="13" t="str">
        <x:v>O3-M16 résolue ; lire son résultat réel (réussite, issue partielle, refus ou échec) pour adapter les personnages et les objets présents.</x:v>
      </x:c>
      <x:c r="G94" s="13" t="str">
        <x:v>Homeworld ; statut Young Blood déjà obtenu dans la campagne commune. Les relations, blessures, absences et objets affichés proviennent de l’état de partie ; aucun partenaire n’est recréé par la scène.</x:v>
      </x:c>
      <x:c r="H94" s="13" t="str">
        <x:v>Vesha invite le joueur à une chasse locale qui n’a aucun lien avec le désastre. Ils suivent une proie nocturne, règlent leurs signaux et choisissent un poste dans les rochers chauds. Elle souhaite parler de son présent.</x:v>
      </x:c>
      <x:c r="I94" s="13" t="str">
        <x:v>Accepter de vivre cette chasse pour elle-même ou demander ensuite un temps distinct pour les souvenirs respecte son choix.</x:v>
      </x:c>
      <x:c r="J94" s="13" t="str">
        <x:v>Un échec produit un retour à l’atelier et une autre histoire partagée, sans récompense de trophée fictive.</x:v>
      </x:c>
      <x:c r="K94" s="13" t="str">
        <x:v>Enregistrer O3-M17.resolved séparément de .success, puis O3-M17.choice, les observations et les transferts réellement accomplis. La relation gagne un événement nouveau ; Vesha ne devient pas uniquement un symbole de perte.</x:v>
      </x:c>
      <x:c r="L94" s="13" t="str">
        <x:v>Quatza-Rij en triade, Temple des Trois Ombres sans armes énergétiques et retour de reconnaissance restent communs.</x:v>
      </x:c>
      <x:c r="M94" s="13" t="str">
        <x:v>Reconstitution documentée V4 — nouvelle rédaction V5</x:v>
      </x:c>
    </x:row>
    <x:row r="95" ht="102" customHeight="1">
      <x:c r="A95" s="14" t="str">
        <x:v>O3-M18</x:v>
      </x:c>
      <x:c r="B95" s="14" t="str">
        <x:v>Le chemin des visites</x:v>
      </x:c>
      <x:c r="C95" s="14" t="str">
        <x:v>O3</x:v>
      </x:c>
      <x:c r="D95" s="14" t="str">
        <x:v>III — Parmi les chasseurs</x:v>
      </x:c>
      <x:c r="E95" s="14" t="str">
        <x:v>Young Blood</x:v>
      </x:c>
      <x:c r="F95" s="14" t="str">
        <x:v>O3-M17 résolue ; lire son résultat réel (réussite, issue partielle, refus ou échec) pour adapter les personnages et les objets présents.</x:v>
      </x:c>
      <x:c r="G95" s="14" t="str">
        <x:v>Homeworld ; statut Young Blood déjà obtenu dans la campagne commune. Les relations, blessures, absences et objets affichés proviennent de l’état de partie ; aucun partenaire n’est recréé par la scène.</x:v>
      </x:c>
      <x:c r="H95" s="14" t="str">
        <x:v>Le joueur parcourt trois haltes et place une borne légère à chaque croisement convenu. Les trajets relient désormais les survivants sans les rassembler de force. Au dernier seuil, il choisit où dormir avant de reprendre la progression commune.</x:v>
      </x:c>
      <x:c r="I95" s="14" t="str">
        <x:v>Dédier le circuit aux visites ou à un échange d’outils modifie les événements disponibles sur la route.</x:v>
      </x:c>
      <x:c r="J95" s="14" t="str">
        <x:v>Une halte fermée peut être contournée et revisitée plus tard, sans annuler les autres liens.</x:v>
      </x:c>
      <x:c r="K95" s="14" t="str">
        <x:v>Enregistrer O3-M18.resolved séparément de .success, puis O3-M18.choice, les observations et les transferts réellement accomplis. Un réseau local fonctionne avant tout voyage spatial ; les personnages gardent leurs propres maisons.</x:v>
      </x:c>
      <x:c r="L95" s="14" t="str">
        <x:v>Quatza-Rij en triade, Temple des Trois Ombres sans armes énergétiques et retour de reconnaissance restent communs.</x:v>
      </x:c>
      <x:c r="M95" s="14" t="str">
        <x:v>Reconstitution documentée V4 — nouvelle rédaction V5</x:v>
      </x:c>
    </x:row>
    <x:row r="96" ht="102" customHeight="1">
      <x:c r="A96" s="13" t="str">
        <x:v>O3-M19</x:v>
      </x:c>
      <x:c r="B96" s="13" t="str">
        <x:v>Une étoile pour chaque départ</x:v>
      </x:c>
      <x:c r="C96" s="13" t="str">
        <x:v>O3</x:v>
      </x:c>
      <x:c r="D96" s="13" t="str">
        <x:v>IV — Au-delà du ciel</x:v>
      </x:c>
      <x:c r="E96" s="13" t="str">
        <x:v>Blooded</x:v>
      </x:c>
      <x:c r="F96" s="13" t="str">
        <x:v>O3-M18 résolue ; lire son résultat réel (réussite, issue partielle, refus ou échec) pour adapter les personnages et les objets présents.</x:v>
      </x:c>
      <x:c r="G96" s="13" t="str">
        <x:v>Blooded commun acquis ; vaisseau personnel possédé ; trajet réel requis pour toute scène hors Homeworld. Les relations, blessures, absences et objets affichés proviennent de l’état de partie ; aucun partenaire n’est recréé par la scène.</x:v>
      </x:c>
      <x:c r="H96" s="13" t="str">
        <x:v>Après Blooded, acquisition du vaisseau et trajet joué, le joueur apporte une lettre à un survivant installé dans une base spatiale. Il le rejoint dans un atelier de coque et aide à sortir une pièce du chantier. Sa vie s’est développée loin du Homeworld.</x:v>
      </x:c>
      <x:c r="I96" s="13" t="str">
        <x:v>Inviter à un retour ponctuel ou proposer des échanges à distance change la relation sans exiger de déménagement.</x:v>
      </x:c>
      <x:c r="J96" s="13" t="str">
        <x:v>Une absence de chantier reporte la rencontre et laisse la lettre dans une garde identifiée si le joueur le souhaite.</x:v>
      </x:c>
      <x:c r="K96" s="13" t="str">
        <x:v>Enregistrer O3-M19.resolved séparément de .success, puis O3-M19.choice, les observations et les transferts réellement accomplis. Une nouvelle adresse devient réelle dans le réseau ; le personnage conserve son poste et ses engagements.</x:v>
      </x:c>
      <x:c r="L96" s="13" t="str">
        <x:v>La première reine et l’accès au voyage ont leurs propres missions communes ; ce récit ne les remplace pas.</x:v>
      </x:c>
      <x:c r="M96" s="13" t="str">
        <x:v>Reconstitution documentée V4 — nouvelle rédaction V5</x:v>
      </x:c>
    </x:row>
    <x:row r="97" ht="102" customHeight="1">
      <x:c r="A97" s="14" t="str">
        <x:v>O3-M20</x:v>
      </x:c>
      <x:c r="B97" s="14" t="str">
        <x:v>La caisse revenue de loin</x:v>
      </x:c>
      <x:c r="C97" s="14" t="str">
        <x:v>O3</x:v>
      </x:c>
      <x:c r="D97" s="14" t="str">
        <x:v>IV — Au-delà du ciel</x:v>
      </x:c>
      <x:c r="E97" s="14" t="str">
        <x:v>Blooded</x:v>
      </x:c>
      <x:c r="F97" s="14" t="str">
        <x:v>O3-M19 résolue ; lire son résultat réel (réussite, issue partielle, refus ou échec) pour adapter les personnages et les objets présents.</x:v>
      </x:c>
      <x:c r="G97" s="14" t="str">
        <x:v>Blooded commun acquis ; vaisseau personnel possédé ; trajet réel requis pour toute scène hors Homeworld. Les relations, blessures, absences et objets affichés proviennent de l’état de partie ; aucun partenaire n’est recréé par la scène.</x:v>
      </x:c>
      <x:c r="H97" s="14" t="str">
        <x:v>Une cargaison contient des biens sauvés avant la fermeture d’une ancienne route. Le joueur compare les marques, ouvre des compartiments et sépare les objets identifiés des inconnus. Les destinataires sont répartis sur plusieurs lieux réellement accessibles.</x:v>
      </x:c>
      <x:c r="I97" s="14" t="str">
        <x:v>Organiser une tournée personnelle ou confier des lots à des transports convenus répartit coût et temps de restitution.</x:v>
      </x:c>
      <x:c r="J97" s="14" t="str">
        <x:v>Un lot arrivé incomplet garde sa liste de manquants et ne clôture pas toutes les restitutions.</x:v>
      </x:c>
      <x:c r="K97" s="14" t="str">
        <x:v>Enregistrer O3-M20.resolved séparément de .success, puis O3-M20.choice, les observations et les transferts réellement accomplis. Chaque objet suit une destination précise ; les biens inconnus restent en étude.</x:v>
      </x:c>
      <x:c r="L97" s="14" t="str">
        <x:v>La première reine et l’accès au voyage ont leurs propres missions communes ; ce récit ne les remplace pas.</x:v>
      </x:c>
      <x:c r="M97" s="14" t="str">
        <x:v>Reconstitution documentée V4 — nouvelle rédaction V5</x:v>
      </x:c>
    </x:row>
    <x:row r="98" ht="102" customHeight="1">
      <x:c r="A98" s="13" t="str">
        <x:v>O3-M21</x:v>
      </x:c>
      <x:c r="B98" s="13" t="str">
        <x:v>Le monde qui tremble aussi</x:v>
      </x:c>
      <x:c r="C98" s="13" t="str">
        <x:v>O3</x:v>
      </x:c>
      <x:c r="D98" s="13" t="str">
        <x:v>IV — Au-delà du ciel</x:v>
      </x:c>
      <x:c r="E98" s="13" t="str">
        <x:v>Blooded</x:v>
      </x:c>
      <x:c r="F98" s="13" t="str">
        <x:v>O3-M20 résolue ; lire son résultat réel (réussite, issue partielle, refus ou échec) pour adapter les personnages et les objets présents.</x:v>
      </x:c>
      <x:c r="G98" s="13" t="str">
        <x:v>Blooded commun acquis ; vaisseau personnel possédé ; trajet réel requis pour toute scène hors Homeworld. Les relations, blessures, absences et objets affichés proviennent de l’état de partie ; aucun partenaire n’est recréé par la scène.</x:v>
      </x:c>
      <x:c r="H98" s="13" t="str">
        <x:v>Sur un monde ouvert au voyage, une secousse rappelle la catastrophe d’enfance pendant une chasse. Le joueur reconnaît des signes précurseurs, quitte le fond d’un canyon et sécurise une corniche avec son partenaire. La proie emprunte également une issue différente.</x:v>
      </x:c>
      <x:c r="I98" s="13" t="str">
        <x:v>Interrompre la chasse ou la reprendre après stabilisation donne deux manières d’utiliser l’expérience passée.</x:v>
      </x:c>
      <x:c r="J98" s="13" t="str">
        <x:v>Un repli tardif coûte du matériel resté en bas, récupérable seulement lorsque l’accès redevient praticable.</x:v>
      </x:c>
      <x:c r="K98" s="13" t="str">
        <x:v>Enregistrer O3-M21.resolved séparément de .success, puis O3-M21.choice, les observations et les transferts réellement accomplis. Le souvenir devient connaissance de terrain ; aucune répétition magique du désastre original n’est inventée.</x:v>
      </x:c>
      <x:c r="L98" s="13" t="str">
        <x:v>La première reine et l’accès au voyage ont leurs propres missions communes ; ce récit ne les remplace pas.</x:v>
      </x:c>
      <x:c r="M98" s="13" t="str">
        <x:v>Reconstitution documentée V4 — nouvelle rédaction V5</x:v>
      </x:c>
    </x:row>
    <x:row r="99" ht="102" customHeight="1">
      <x:c r="A99" s="14" t="str">
        <x:v>O3-M22</x:v>
      </x:c>
      <x:c r="B99" s="14" t="str">
        <x:v>Les noms dans le vaisseau</x:v>
      </x:c>
      <x:c r="C99" s="14" t="str">
        <x:v>O3</x:v>
      </x:c>
      <x:c r="D99" s="14" t="str">
        <x:v>IV — Au-delà du ciel</x:v>
      </x:c>
      <x:c r="E99" s="14" t="str">
        <x:v>Blooded</x:v>
      </x:c>
      <x:c r="F99" s="14" t="str">
        <x:v>O3-M21 résolue ; lire son résultat réel (réussite, issue partielle, refus ou échec) pour adapter les personnages et les objets présents.</x:v>
      </x:c>
      <x:c r="G99" s="14" t="str">
        <x:v>Blooded commun acquis ; vaisseau personnel possédé ; trajet réel requis pour toute scène hors Homeworld. Les relations, blessures, absences et objets affichés proviennent de l’état de partie ; aucun partenaire n’est recréé par la scène.</x:v>
      </x:c>
      <x:c r="H99" s="14" t="str">
        <x:v>Le joueur prépare une petite archive à bord du vaisseau personnel. Il installe les supports, classe les objets confiés et choisit quels noms peuvent être montrés aux visiteurs. Les personnes vivantes décident si leur nouvelle adresse peut être partagée.</x:v>
      </x:c>
      <x:c r="I99" s="14" t="str">
        <x:v>Créer une mémoire publique limitée ou un cabinet privé change les interactions de visite.</x:v>
      </x:c>
      <x:c r="J99" s="14" t="str">
        <x:v>Une attribution erronée peut être corrigée avec la personne concernée, en conservant la trace de la correction.</x:v>
      </x:c>
      <x:c r="K99" s="14" t="str">
        <x:v>Enregistrer O3-M22.resolved séparément de .success, puis O3-M22.choice, les observations et les transferts réellement accomplis. La galerie respecte vivants, morts confirmés et inconnus ; elle ne transforme pas les survivants en objets de collection.</x:v>
      </x:c>
      <x:c r="L99" s="14" t="str">
        <x:v>La première reine et l’accès au voyage ont leurs propres missions communes ; ce récit ne les remplace pas.</x:v>
      </x:c>
      <x:c r="M99" s="14" t="str">
        <x:v>Reconstitution documentée V4 — nouvelle rédaction V5</x:v>
      </x:c>
    </x:row>
    <x:row r="100" ht="102" customHeight="1">
      <x:c r="A100" s="13" t="str">
        <x:v>O3-M23</x:v>
      </x:c>
      <x:c r="B100" s="13" t="str">
        <x:v>Le refus de l’équipage rêvé</x:v>
      </x:c>
      <x:c r="C100" s="13" t="str">
        <x:v>O3</x:v>
      </x:c>
      <x:c r="D100" s="13" t="str">
        <x:v>IV — Au-delà du ciel</x:v>
      </x:c>
      <x:c r="E100" s="13" t="str">
        <x:v>Blooded</x:v>
      </x:c>
      <x:c r="F100" s="13" t="str">
        <x:v>O3-M22 résolue ; lire son résultat réel (réussite, issue partielle, refus ou échec) pour adapter les personnages et les objets présents.</x:v>
      </x:c>
      <x:c r="G100" s="13" t="str">
        <x:v>Blooded commun acquis ; vaisseau personnel possédé ; trajet réel requis pour toute scène hors Homeworld. Les relations, blessures, absences et objets affichés proviennent de l’état de partie ; aucun partenaire n’est recréé par la scène.</x:v>
      </x:c>
      <x:c r="H100" s="13" t="str">
        <x:v>Le joueur imagine réunir les survivants pour une grande expédition, mais plusieurs refusent. La mission se joue en trois rencontres : atelier, quai et maison, avec une aide concrète dans chaque lieu. Chacun explique une envie présente différente.</x:v>
      </x:c>
      <x:c r="I100" s="13" t="str">
        <x:v>Préparer une expédition réduite ou transformer le projet en chaîne de haltes garde ces choix valables.</x:v>
      </x:c>
      <x:c r="J100" s="13" t="str">
        <x:v>Une invitation sans réponse reste en attente et ne réserve aucune place d’équipage définitivement.</x:v>
      </x:c>
      <x:c r="K100" s="13" t="str">
        <x:v>Enregistrer O3-M23.resolved séparément de .success, puis O3-M23.choice, les observations et les transferts réellement accomplis. Seuls les volontaires participent ; un futur navire de clan ne recrute pas automatiquement ces personnes.</x:v>
      </x:c>
      <x:c r="L100" s="13" t="str">
        <x:v>La première reine et l’accès au voyage ont leurs propres missions communes ; ce récit ne les remplace pas.</x:v>
      </x:c>
      <x:c r="M100" s="13" t="str">
        <x:v>Reconstitution documentée V4 — nouvelle rédaction V5</x:v>
      </x:c>
    </x:row>
    <x:row r="101" ht="102" customHeight="1">
      <x:c r="A101" s="14" t="str">
        <x:v>O3-M24</x:v>
      </x:c>
      <x:c r="B101" s="14" t="str">
        <x:v>Le retour à plusieurs routes</x:v>
      </x:c>
      <x:c r="C101" s="14" t="str">
        <x:v>O3</x:v>
      </x:c>
      <x:c r="D101" s="14" t="str">
        <x:v>IV — Au-delà du ciel</x:v>
      </x:c>
      <x:c r="E101" s="14" t="str">
        <x:v>Blooded</x:v>
      </x:c>
      <x:c r="F101" s="14" t="str">
        <x:v>O3-M23 résolue ; lire son résultat réel (réussite, issue partielle, refus ou échec) pour adapter les personnages et les objets présents.</x:v>
      </x:c>
      <x:c r="G101" s="14" t="str">
        <x:v>Blooded commun acquis ; vaisseau personnel possédé ; trajet réel requis pour toute scène hors Homeworld. Les relations, blessures, absences et objets affichés proviennent de l’état de partie ; aucun partenaire n’est recréé par la scène.</x:v>
      </x:c>
      <x:c r="H101" s="14" t="str">
        <x:v>Une rencontre annuelle rassemble temporairement ceux qui le souhaitent. Le joueur prépare l’accès, escorte un groupe sur le dernier passage et laisse des sièges libres pour les absents. La soirée se termine par plusieurs départs, pas par un regroupement forcé.</x:v>
      </x:c>
      <x:c r="I101" s="14" t="str">
        <x:v>Raconter une nouvelle chasse ou écouter d’abord les autres change les relations présentes.</x:v>
      </x:c>
      <x:c r="J101" s="14" t="str">
        <x:v>Une météo défavorable déplace le rassemblement dans un abri et conserve les absences choisies.</x:v>
      </x:c>
      <x:c r="K101" s="14" t="str">
        <x:v>Enregistrer O3-M24.resolved séparément de .success, puis O3-M24.choice, les observations et les transferts réellement accomplis. Les survivants construisent une histoire commune mobile ; chaque résidence et trajet reste individuel.</x:v>
      </x:c>
      <x:c r="L101" s="14" t="str">
        <x:v>La première reine et l’accès au voyage ont leurs propres missions communes ; ce récit ne les remplace pas.</x:v>
      </x:c>
      <x:c r="M101" s="14" t="str">
        <x:v>Reconstitution documentée V4 — nouvelle rédaction V5</x:v>
      </x:c>
    </x:row>
    <x:row r="102" ht="102" customHeight="1">
      <x:c r="A102" s="13" t="str">
        <x:v>O3-M25</x:v>
      </x:c>
      <x:c r="B102" s="13" t="str">
        <x:v>Le lieu assez stable</x:v>
      </x:c>
      <x:c r="C102" s="13" t="str">
        <x:v>O3</x:v>
      </x:c>
      <x:c r="D102" s="13" t="str">
        <x:v>V — Choisir son nom</x:v>
      </x:c>
      <x:c r="E102" s="13" t="str">
        <x:v>Elite</x:v>
      </x:c>
      <x:c r="F102" s="13" t="str">
        <x:v>O3-M24 résolue ; lire son résultat réel (réussite, issue partielle, refus ou échec) pour adapter les personnages et les objets présents.</x:v>
      </x:c>
      <x:c r="G102" s="13" t="str">
        <x:v>Épreuve solitaire commune Elite réussie ; accès et objets spécifiques de la scène obtenus. Les relations, blessures, absences et objets affichés proviennent de l’état de partie ; aucun partenaire n’est recréé par la scène.</x:v>
      </x:c>
      <x:c r="H102" s="13" t="str">
        <x:v>Elite acquis, une parcelle sûre est enfin disponible près d’une communauté d’accueil. Le joueur teste le sol, participe à une chasse qui détourne un prédateur territorial et pose les premiers repères du chantier. Le lieu reste proposé, jamais imposé à tous.</x:v>
      </x:c>
      <x:c r="I102" s="13" t="str">
        <x:v>Préparer des logements volontaires ou un atelier avec haltes temporaires oriente une future fin.</x:v>
      </x:c>
      <x:c r="J102" s="13" t="str">
        <x:v>Un défaut de sol déplace une partie du plan ; la construction n’est pas validée sur une parcelle dangereuse observée.</x:v>
      </x:c>
      <x:c r="K102" s="13" t="str">
        <x:v>Enregistrer O3-M25.resolved séparément de .success, puis O3-M25.choice, les observations et les transferts réellement accomplis. Un projet matériel existe avec ses limites de terrain et ses habitants intéressés.</x:v>
      </x:c>
      <x:c r="L102" s="13" t="str">
        <x:v>La voie choisit sa fin aux missions 29–30 ; le rang Elite ne dépend pas de la voie ni du Warp.</x:v>
      </x:c>
      <x:c r="M102" s="13" t="str">
        <x:v>Reconstitution documentée V4 — nouvelle rédaction V5</x:v>
      </x:c>
    </x:row>
    <x:row r="103" ht="102" customHeight="1">
      <x:c r="A103" s="14" t="str">
        <x:v>O3-M26</x:v>
      </x:c>
      <x:c r="B103" s="14" t="str">
        <x:v>La route de Vesha</x:v>
      </x:c>
      <x:c r="C103" s="14" t="str">
        <x:v>O3</x:v>
      </x:c>
      <x:c r="D103" s="14" t="str">
        <x:v>V — Choisir son nom</x:v>
      </x:c>
      <x:c r="E103" s="14" t="str">
        <x:v>Elite</x:v>
      </x:c>
      <x:c r="F103" s="14" t="str">
        <x:v>O3-M25 résolue ; lire son résultat réel (réussite, issue partielle, refus ou échec) pour adapter les personnages et les objets présents.</x:v>
      </x:c>
      <x:c r="G103" s="14" t="str">
        <x:v>Épreuve solitaire commune Elite réussie ; accès et objets spécifiques de la scène obtenus. Les relations, blessures, absences et objets affichés proviennent de l’état de partie ; aucun partenaire n’est recréé par la scène.</x:v>
      </x:c>
      <x:c r="H103" s="14" t="str">
        <x:v>Vesha annonce qu’elle veut partir pour une autre opportunité. Le joueur l’aide à démonter son établi, porte une caisse jusqu’au véhicule et partage un dernier exercice de forge. Son départ n’est pas un rejet des personnes perdues.</x:v>
      </x:c>
      <x:c r="I103" s="14" t="str">
        <x:v>Offrir un objet de voyage ou garder son casier pour de futures visites change la forme du lien.</x:v>
      </x:c>
      <x:c r="J103" s="14" t="str">
        <x:v>Un transport reporté la laisse sur place avec ses projets intacts, sans transformer le délai en consentement à rester.</x:v>
      </x:c>
      <x:c r="K103" s="14" t="str">
        <x:v>Enregistrer O3-M26.resolved séparément de .success, puis O3-M26.choice, les observations et les transferts réellement accomplis. Son choix est effectif dans le monde ; elle peut revenir volontairement selon ses activités.</x:v>
      </x:c>
      <x:c r="L103" s="14" t="str">
        <x:v>La voie choisit sa fin aux missions 29–30 ; le rang Elite ne dépend pas de la voie ni du Warp.</x:v>
      </x:c>
      <x:c r="M103" s="14" t="str">
        <x:v>Reconstitution documentée V4 — nouvelle rédaction V5</x:v>
      </x:c>
    </x:row>
    <x:row r="104" ht="102" customHeight="1">
      <x:c r="A104" s="13" t="str">
        <x:v>O3-M27</x:v>
      </x:c>
      <x:c r="B104" s="13" t="str">
        <x:v>Le dernier objet sans maître</x:v>
      </x:c>
      <x:c r="C104" s="13" t="str">
        <x:v>O3</x:v>
      </x:c>
      <x:c r="D104" s="13" t="str">
        <x:v>V — Choisir son nom</x:v>
      </x:c>
      <x:c r="E104" s="13" t="str">
        <x:v>Elite</x:v>
      </x:c>
      <x:c r="F104" s="13" t="str">
        <x:v>O3-M26 résolue ; lire son résultat réel (réussite, issue partielle, refus ou échec) pour adapter les personnages et les objets présents.</x:v>
      </x:c>
      <x:c r="G104" s="13" t="str">
        <x:v>Épreuve solitaire commune Elite réussie ; accès et objets spécifiques de la scène obtenus. Les relations, blessures, absences et objets affichés proviennent de l’état de partie ; aucun partenaire n’est recréé par la scène.</x:v>
      </x:c>
      <x:c r="H104" s="13" t="str">
        <x:v>Un objet important n’a plus de destinataire identifiable après les recherches. Le joueur le compare une dernière fois, visite le site ancien et recueille l’avis de ceux qui l’ont connu. Il faut choisir une garde, pas inventer un propriétaire vivant.</x:v>
      </x:c>
      <x:c r="I104" s="13" t="str">
        <x:v>Le déposer au lieu de mémoire ou le garder dans une archive mobile change où l’on pourra le consulter.</x:v>
      </x:c>
      <x:c r="J104" s="13" t="str">
        <x:v>Une nouvelle piste peut rouvrir l’étude plus tard, sans effacer les décisions prises avec les éléments disponibles.</x:v>
      </x:c>
      <x:c r="K104" s="13" t="str">
        <x:v>Enregistrer O3-M27.resolved séparément de .success, puis O3-M27.choice, les observations et les transferts réellement accomplis. L’objet conserve son statut documenté et sa localisation unique.</x:v>
      </x:c>
      <x:c r="L104" s="13" t="str">
        <x:v>La voie choisit sa fin aux missions 29–30 ; le rang Elite ne dépend pas de la voie ni du Warp.</x:v>
      </x:c>
      <x:c r="M104" s="13" t="str">
        <x:v>Reconstitution documentée V4 — nouvelle rédaction V5</x:v>
      </x:c>
    </x:row>
    <x:row r="105" ht="102" customHeight="1">
      <x:c r="A105" s="14" t="str">
        <x:v>O3-M28</x:v>
      </x:c>
      <x:c r="B105" s="14" t="str">
        <x:v>Trois manières de demeurer</x:v>
      </x:c>
      <x:c r="C105" s="14" t="str">
        <x:v>O3</x:v>
      </x:c>
      <x:c r="D105" s="14" t="str">
        <x:v>V — Choisir son nom</x:v>
      </x:c>
      <x:c r="E105" s="14" t="str">
        <x:v>Elite</x:v>
      </x:c>
      <x:c r="F105" s="14" t="str">
        <x:v>O3-M27 résolue ; lire son résultat réel (réussite, issue partielle, refus ou échec) pour adapter les personnages et les objets présents.</x:v>
      </x:c>
      <x:c r="G105" s="14" t="str">
        <x:v>Épreuve solitaire commune Elite réussie ; accès et objets spécifiques de la scène obtenus. Les relations, blessures, absences et objets affichés proviennent de l’état de partie ; aucun partenaire n’est recréé par la scène.</x:v>
      </x:c>
      <x:c r="H105" s="14" t="str">
        <x:v>Tava montre trois préparations possibles : un foyer reconstruit, une carte de haltes et une archive confiée à des gardiens volontaires. Le joueur parcourt les lieux, rencontre leurs participants et comprend les engagements matériels de chaque direction.</x:v>
      </x:c>
      <x:c r="I105" s="14" t="str">
        <x:v>Préparer une des trois options ne la verrouille pas encore et laisse comparer ses conséquences.</x:v>
      </x:c>
      <x:c r="J105" s="14" t="str">
        <x:v>Une option sans volontaires suffisants propose une version plus petite, jamais des habitants générés pour remplir le plan.</x:v>
      </x:c>
      <x:c r="K105" s="14" t="str">
        <x:v>Enregistrer O3-M28.resolved séparément de .success, puis O3-M28.choice, les observations et les transferts réellement accomplis. Les fins reposent sur des personnes consentantes et des lieux réellement ouverts.</x:v>
      </x:c>
      <x:c r="L105" s="14" t="str">
        <x:v>La voie choisit sa fin aux missions 29–30 ; le rang Elite ne dépend pas de la voie ni du Warp.</x:v>
      </x:c>
      <x:c r="M105" s="14" t="str">
        <x:v>Reconstitution documentée V4 — nouvelle rédaction V5</x:v>
      </x:c>
    </x:row>
    <x:row r="106" ht="147" customHeight="1">
      <x:c r="A106" s="13" t="str">
        <x:v>O3-M29</x:v>
      </x:c>
      <x:c r="B106" s="13" t="str">
        <x:v>Le cercle de ceux qui choisissent</x:v>
      </x:c>
      <x:c r="C106" s="13" t="str">
        <x:v>O3</x:v>
      </x:c>
      <x:c r="D106" s="13" t="str">
        <x:v>V — Choisir son nom</x:v>
      </x:c>
      <x:c r="E106" s="13" t="str">
        <x:v>Elite</x:v>
      </x:c>
      <x:c r="F106" s="13" t="str">
        <x:v>O3-M28 résolue ; lire son résultat réel (réussite, issue partielle, refus ou échec) pour adapter les personnages et les objets présents.</x:v>
      </x:c>
      <x:c r="G106" s="13" t="str">
        <x:v>Épreuve solitaire commune Elite réussie ; accès et objets spécifiques de la scène obtenus. Les relations, blessures, absences et objets affichés proviennent de l’état de partie ; aucun partenaire n’est recréé par la scène.</x:v>
      </x:c>
      <x:c r="H106" s="13" t="str">
        <x:v>Le joueur confirme le foyer partagé, le réseau de haltes ou la transmission des archives suivie d’un départ personnel. Chaque survivant garde son propre choix de participation. La scène se tient devant un plan matériel et des places nominatives.</x:v>
      </x:c>
      <x:c r="I106" s="13" t="str">
        <x:v>Choisir O3-E1, O3-E2 ou O3-E3 verrouille uniquement la direction du personnage joueur.</x:v>
      </x:c>
      <x:c r="J106" s="13" t="str">
        <x:v>Quitter avant confirmation ne recrute personne et laisse les invitations à leur état réel.</x:v>
      </x:c>
      <x:c r="K106" s="13" t="str">
        <x:v>Enregistrer la visite de sélection séparément de sa réussite. Écrire O3.endingId avec exactement une valeur valide et O3.endingChoiceConfirmed=true uniquement après confirmation explicite ; une sortie, un refus ou un choix provisoire conserve le choix non confirmé. La fin conserve la catastrophe naturelle, les pertes établies et l’autonomie des survivants.</x:v>
      </x:c>
      <x:c r="L106" s="13" t="str">
        <x:v>La voie choisit sa fin aux missions 29–30 ; le rang Elite ne dépend pas de la voie ni du Warp.</x:v>
      </x:c>
      <x:c r="M106" s="13" t="str">
        <x:v>Reconstitution documentée V4 — nouvelle rédaction V5</x:v>
      </x:c>
    </x:row>
    <x:row r="107" ht="117" customHeight="1">
      <x:c r="A107" s="14" t="str">
        <x:v>O3-M30</x:v>
      </x:c>
      <x:c r="B107" s="14" t="str">
        <x:v>Les lampes séparées</x:v>
      </x:c>
      <x:c r="C107" s="14" t="str">
        <x:v>O3</x:v>
      </x:c>
      <x:c r="D107" s="14" t="str">
        <x:v>V — Choisir son nom</x:v>
      </x:c>
      <x:c r="E107" s="14" t="str">
        <x:v>Elite</x:v>
      </x:c>
      <x:c r="F107" s="14" t="str">
        <x:v>O3-M29 résolue avec choix confirmé ; O3.endingId contient exactement une valeur valide parmi O3-E1, O3-E2, O3-E3. Un refus, une sortie sans confirmation ou une sélection provisoire n’ouvre pas M30.</x:v>
      </x:c>
      <x:c r="G107" s="14" t="str">
        <x:v>Épreuve solitaire commune Elite réussie ; accès et objets spécifiques de la scène obtenus. Les relations, blessures, absences et objets affichés proviennent de l’état de partie ; aucun partenaire n’est recréé par la scène.</x:v>
      </x:c>
      <x:c r="H107" s="14" t="str">
        <x:v>La clôture montre la réalisation de la fin : plusieurs lampes dans un foyer volontaire, des balises de haltes ou le départ après remise des archives. Le joueur allume ou fixe le dernier repère puis rencontre Tava à hauteur de regard.</x:v>
      </x:c>
      <x:c r="I107" s="14" t="str">
        <x:v>Choisir la première visite après la cérémonie nuance la fin sans remplacer son orientation.</x:v>
      </x:c>
      <x:c r="J107" s="14" t="str">
        <x:v>Un participant absent reçoit une variante de salut à distance ; son absence ne supprime pas la conclusion.</x:v>
      </x:c>
      <x:c r="K107" s="14" t="str">
        <x:v>Conserver O3.endingId confirmé sans le modifier. Écrire O3.endingRealized=true uniquement après clôture effectivement jouée et réussie ; échec, interruption ou report laissent endingRealized=false et la scène à reprendre. La fin devient réalisée avec les habitants, lieux et objets effectivement concernés.</x:v>
      </x:c>
      <x:c r="L107" s="14" t="str">
        <x:v>La voie choisit sa fin aux missions 29–30 ; le rang Elite ne dépend pas de la voie ni du Warp.</x:v>
      </x:c>
      <x:c r="M107" s="14" t="str">
        <x:v>Reconstitution documentée V4 — nouvelle rédaction V5</x:v>
      </x:c>
    </x:row>
    <x:row r="108" ht="102" customHeight="1">
      <x:c r="A108" s="13" t="str">
        <x:v>O3-M31</x:v>
      </x:c>
      <x:c r="B108" s="13" t="str">
        <x:v>L’enfant qui n’a pas connu</x:v>
      </x:c>
      <x:c r="C108" s="13" t="str">
        <x:v>O3</x:v>
      </x:c>
      <x:c r="D108" s="13" t="str">
        <x:v>VI — Ce qui demeure</x:v>
      </x:c>
      <x:c r="E108" s="13" t="str">
        <x:v>Elder</x:v>
      </x:c>
      <x:c r="F108" s="13" t="str">
        <x:v>O3-M30 réussie ; exactement une fin O3-E1..E3 réalisée et verrouillée ; rang Elder commun acquis.</x:v>
      </x:c>
      <x:c r="G108" s="13" t="str">
        <x:v>Fin de voie déjà verrouillée ; prolongement facultatif accessible lorsque le rang commun indiqué est obtenu. Les relations, blessures, absences et objets affichés proviennent de l’état de partie ; aucun partenaire n’est recréé par la scène.</x:v>
      </x:c>
      <x:c r="H108" s="13" t="str">
        <x:v>Elder acquis, un enfant né après le désastre demande ce qu’était le quartier. Le joueur utilise trois objets et un plan au sol pour montrer des usages quotidiens : jeu, atelier et passage, avant de parler de la catastrophe.</x:v>
      </x:c>
      <x:c r="I108" s="13" t="str">
        <x:v>Montrer d’abord la vie ou le trajet de secours change la mémoire transmise.</x:v>
      </x:c>
      <x:c r="J108" s="13" t="str">
        <x:v>Un détail oublié reste nommé comme incertain et peut être complété par un autre témoin.</x:v>
      </x:c>
      <x:c r="K108" s="13" t="str">
        <x:v>Enregistrer O3-M31.resolved séparément de .success, puis O3-M31.choice, les observations et les transferts réellement accomplis. La communauté perdue existe autrement que par sa destruction ; la fin d’Elite demeure inchangée. Ne jamais modifier O3.endingId.</x:v>
      </x:c>
      <x:c r="L108" s="13" t="str">
        <x:v>Les rangs Elder et Ancient viennent du parcours commun. Le prolongement conserve exactement la fin exclusive choisie.</x:v>
      </x:c>
      <x:c r="M108" s="13" t="str">
        <x:v>Reconstitution documentée V4 — nouvelle rédaction V5</x:v>
      </x:c>
    </x:row>
    <x:row r="109" ht="102" customHeight="1">
      <x:c r="A109" s="14" t="str">
        <x:v>O3-M32</x:v>
      </x:c>
      <x:c r="B109" s="14" t="str">
        <x:v>Le sentier devenu forêt</x:v>
      </x:c>
      <x:c r="C109" s="14" t="str">
        <x:v>O3</x:v>
      </x:c>
      <x:c r="D109" s="14" t="str">
        <x:v>VI — Ce qui demeure</x:v>
      </x:c>
      <x:c r="E109" s="14" t="str">
        <x:v>Elder</x:v>
      </x:c>
      <x:c r="F109" s="14" t="str">
        <x:v>O3-M31 résolue ; lire son résultat réel (réussite, issue partielle, refus ou échec) pour adapter les personnages et les objets présents.</x:v>
      </x:c>
      <x:c r="G109" s="14" t="str">
        <x:v>Fin de voie déjà verrouillée ; prolongement facultatif accessible lorsque le rang commun indiqué est obtenu. Les relations, blessures, absences et objets affichés proviennent de l’état de partie ; aucun partenaire n’est recréé par la scène.</x:v>
      </x:c>
      <x:c r="H109" s="14" t="str">
        <x:v>La végétation a repris un ancien passage. Le joueur revient avec Orem, suit les repères qui subsistent et choisit jusqu’où entretenir la route. Une proie a installé son territoire dans l’ancienne cour ; il faut l’observer avant de traverser.</x:v>
      </x:c>
      <x:c r="I109" s="14" t="str">
        <x:v>Garder un accès de visite ou laisser une partie au vivant change le lieu sans effacer son histoire.</x:v>
      </x:c>
      <x:c r="J109" s="14" t="str">
        <x:v>Si la proie bloque l’accès, la visite peut être reportée ou effectuée depuis un belvédère existant.</x:v>
      </x:c>
      <x:c r="K109" s="14" t="str">
        <x:v>Enregistrer O3-M32.resolved séparément de .success, puis O3-M32.choice, les observations et les transferts réellement accomplis. L’ancien foyer évolue naturellement ; la carte reflète le trajet entretenu. Ne jamais modifier O3.endingId.</x:v>
      </x:c>
      <x:c r="L109" s="14" t="str">
        <x:v>Les rangs Elder et Ancient viennent du parcours commun. Le prolongement conserve exactement la fin exclusive choisie.</x:v>
      </x:c>
      <x:c r="M109" s="14" t="str">
        <x:v>Reconstitution documentée V4 — nouvelle rédaction V5</x:v>
      </x:c>
    </x:row>
    <x:row r="110" ht="117" customHeight="1">
      <x:c r="A110" s="13" t="str">
        <x:v>O3-M33</x:v>
      </x:c>
      <x:c r="B110" s="13" t="str">
        <x:v>Un nom qui revient</x:v>
      </x:c>
      <x:c r="C110" s="13" t="str">
        <x:v>O3</x:v>
      </x:c>
      <x:c r="D110" s="13" t="str">
        <x:v>VI — Ce qui demeure</x:v>
      </x:c>
      <x:c r="E110" s="13" t="str">
        <x:v>Elder</x:v>
      </x:c>
      <x:c r="F110" s="13" t="str">
        <x:v>O3-M32 résolue ; lire son résultat réel (réussite, issue partielle, refus ou échec) pour adapter les personnages et les objets présents.</x:v>
      </x:c>
      <x:c r="G110" s="13" t="str">
        <x:v>Fin de voie déjà verrouillée ; prolongement facultatif accessible lorsque le rang commun indiqué est obtenu. Les relations, blessures, absences et objets affichés proviennent de l’état de partie ; aucun partenaire n’est recréé par la scène.</x:v>
      </x:c>
      <x:c r="H110" s="13" t="str">
        <x:v>Une nouvelle information permet enfin d’identifier un fragment resté inconnu. Le joueur confronte la trace aux anciens relevés, contacte les personnes concernées et déplace la pièce vers sa garde choisie. La révélation concerne une identité, pas une résurrection.</x:v>
      </x:c>
      <x:c r="I110" s="13" t="str">
        <x:v>Organiser une remise privée ou une présentation limitée laisse les proches choisir leur exposition.</x:v>
      </x:c>
      <x:c r="J110" s="13" t="str">
        <x:v>Une comparaison insuffisante conserve l’hypothèse ouverte et ne force pas une annonce.</x:v>
      </x:c>
      <x:c r="K110" s="13" t="str">
        <x:v>Enregistrer O3-M33.resolved séparément de .success, puis O3-M33.choice, les observations et les transferts réellement accomplis. Le registre est corrigé avec la source et la date de découverte ; les pertes confirmées restent telles quelles. Ne jamais modifier O3.endingId.</x:v>
      </x:c>
      <x:c r="L110" s="13" t="str">
        <x:v>Les rangs Elder et Ancient viennent du parcours commun. Le prolongement conserve exactement la fin exclusive choisie.</x:v>
      </x:c>
      <x:c r="M110" s="13" t="str">
        <x:v>Reconstitution documentée V4 — nouvelle rédaction V5</x:v>
      </x:c>
    </x:row>
    <x:row r="111" ht="102" customHeight="1">
      <x:c r="A111" s="14" t="str">
        <x:v>O3-M34</x:v>
      </x:c>
      <x:c r="B111" s="14" t="str">
        <x:v>La halte des nouveaux venus</x:v>
      </x:c>
      <x:c r="C111" s="14" t="str">
        <x:v>O3</x:v>
      </x:c>
      <x:c r="D111" s="14" t="str">
        <x:v>VI — Ce qui demeure</x:v>
      </x:c>
      <x:c r="E111" s="14" t="str">
        <x:v>Ancient</x:v>
      </x:c>
      <x:c r="F111" s="14" t="str">
        <x:v>O3-M33 résolue ; même fin exclusive conservée ; rang Ancient commun acquis.</x:v>
      </x:c>
      <x:c r="G111" s="14" t="str">
        <x:v>Fin de voie déjà verrouillée ; prolongement facultatif accessible lorsque le rang commun indiqué est obtenu. Les relations, blessures, absences et objets affichés proviennent de l’état de partie ; aucun partenaire n’est recréé par la scène.</x:v>
      </x:c>
      <x:c r="H111" s="14" t="str">
        <x:v>Ancient acquis, des voyageurs d’une autre communauté cherchent une halte après leur propre incident. Le joueur accompagne leur arrivée, ouvre un passage et présente les services disponibles selon la fin d’Elite. Ils ne deviennent pas les remplaçants des disparus.</x:v>
      </x:c>
      <x:c r="I111" s="14" t="str">
        <x:v>Offrir un accueil court ou orienter vers un lieu mieux adapté produit des relations différentes.</x:v>
      </x:c>
      <x:c r="J111" s="14" t="str">
        <x:v>Un lieu plein propose une autre adresse réelle et un trajet, sans logement invisible ajouté hors capacité.</x:v>
      </x:c>
      <x:c r="K111" s="14" t="str">
        <x:v>Enregistrer O3-M34.resolved séparément de .success, puis O3-M34.choice, les observations et les transferts réellement accomplis. L’expérience passée nourrit une capacité d’accueil sans imposer une communauté unique. Ne jamais modifier O3.endingId.</x:v>
      </x:c>
      <x:c r="L111" s="14" t="str">
        <x:v>Les rangs Elder et Ancient viennent du parcours commun. Le prolongement conserve exactement la fin exclusive choisie.</x:v>
      </x:c>
      <x:c r="M111" s="14" t="str">
        <x:v>Reconstitution documentée V4 — nouvelle rédaction V5</x:v>
      </x:c>
    </x:row>
    <x:row r="112" ht="102" customHeight="1">
      <x:c r="A112" s="13" t="str">
        <x:v>O3-M35</x:v>
      </x:c>
      <x:c r="B112" s="13" t="str">
        <x:v>La chanson change encore</x:v>
      </x:c>
      <x:c r="C112" s="13" t="str">
        <x:v>O3</x:v>
      </x:c>
      <x:c r="D112" s="13" t="str">
        <x:v>VI — Ce qui demeure</x:v>
      </x:c>
      <x:c r="E112" s="13" t="str">
        <x:v>Ancient</x:v>
      </x:c>
      <x:c r="F112" s="13" t="str">
        <x:v>O3-M34 résolue ; lire son résultat réel (réussite, issue partielle, refus ou échec) pour adapter les personnages et les objets présents.</x:v>
      </x:c>
      <x:c r="G112" s="13" t="str">
        <x:v>Fin de voie déjà verrouillée ; prolongement facultatif accessible lorsque le rang commun indiqué est obtenu. Les relations, blessures, absences et objets affichés proviennent de l’état de partie ; aucun partenaire n’est recréé par la scène.</x:v>
      </x:c>
      <x:c r="H112" s="13" t="str">
        <x:v>Une nouvelle génération transforme le chant reconstruit par Tava. Le joueur entend la variation dans une cour, aide à suspendre les instruments puis compare les versions avec les personnes qui le souhaitent. La tradition continue de vivre.</x:v>
      </x:c>
      <x:c r="I112" s="13" t="str">
        <x:v>Conserver les deux versions ou jouer leur réponse alternée change la célébration finale.</x:v>
      </x:c>
      <x:c r="J112" s="13" t="str">
        <x:v>Une répétition interrompue peut reprendre ; aucun score parfait n’est exigé pour accepter la nouvelle chanson.</x:v>
      </x:c>
      <x:c r="K112" s="13" t="str">
        <x:v>Enregistrer O3-M35.resolved séparément de .success, puis O3-M35.choice, les observations et les transferts réellement accomplis. La transformation est assumée et ne falsifie pas les archives de l’ancienne version. Ne jamais modifier O3.endingId.</x:v>
      </x:c>
      <x:c r="L112" s="13" t="str">
        <x:v>Les rangs Elder et Ancient viennent du parcours commun. Le prolongement conserve exactement la fin exclusive choisie.</x:v>
      </x:c>
      <x:c r="M112" s="13" t="str">
        <x:v>Reconstitution documentée V4 — nouvelle rédaction V5</x:v>
      </x:c>
    </x:row>
    <x:row r="113" ht="117" customHeight="1">
      <x:c r="A113" s="14" t="str">
        <x:v>O3-M36</x:v>
      </x:c>
      <x:c r="B113" s="14" t="str">
        <x:v>Les routes après moi</x:v>
      </x:c>
      <x:c r="C113" s="14" t="str">
        <x:v>O3</x:v>
      </x:c>
      <x:c r="D113" s="14" t="str">
        <x:v>VI — Ce qui demeure</x:v>
      </x:c>
      <x:c r="E113" s="14" t="str">
        <x:v>Ancient</x:v>
      </x:c>
      <x:c r="F113" s="14" t="str">
        <x:v>O3-M35 résolue ; lire son résultat réel (réussite, issue partielle, refus ou échec) pour adapter les personnages et les objets présents.</x:v>
      </x:c>
      <x:c r="G113" s="14" t="str">
        <x:v>Fin de voie déjà verrouillée ; prolongement facultatif accessible lorsque le rang commun indiqué est obtenu. Les relations, blessures, absences et objets affichés proviennent de l’état de partie ; aucun partenaire n’est recréé par la scène.</x:v>
      </x:c>
      <x:c r="H113" s="14" t="str">
        <x:v>Le dernier parcours visite les lieux issus de la fin choisie. Le joueur retire une borne devenue inutile, en renforce une autre et transmet les indications à un volontaire. Des personnes vivent désormais sans attendre sa présence à chaque décision.</x:v>
      </x:c>
      <x:c r="I113" s="14" t="str">
        <x:v>Accompagner une dernière visite ou laisser le nouveau guide mener choisit le geste de transmission.</x:v>
      </x:c>
      <x:c r="J113" s="14" t="str">
        <x:v>La visite peut être rejouée pour observer le monde, sans réattribuer les objets ou annuler les départs.</x:v>
      </x:c>
      <x:c r="K113" s="14" t="str">
        <x:v>Enregistrer O3-M36.resolved séparément de .success, puis O3-M36.choice, les observations et les transferts réellement accomplis. Le réseau, le foyer ou les archives continue avec ses participants ; la fin exclusive n’est pas remplacée. Ne jamais modifier O3.endingId.</x:v>
      </x:c>
      <x:c r="L113" s="14" t="str">
        <x:v>Les rangs Elder et Ancient viennent du parcours commun. Le prolongement conserve exactement la fin exclusive choisie.</x:v>
      </x:c>
      <x:c r="M113" s="14" t="str">
        <x:v>Reconstitution documentée V4 — nouvelle rédaction V5</x:v>
      </x:c>
    </x:row>
    <x:row r="114" ht="102" customHeight="1">
      <x:c r="A114" s="13" t="str">
        <x:v>O4-M01</x:v>
      </x:c>
      <x:c r="B114" s="13" t="str">
        <x:v>Le nom interrompu</x:v>
      </x:c>
      <x:c r="C114" s="13" t="str">
        <x:v>O4</x:v>
      </x:c>
      <x:c r="D114" s="13" t="str">
        <x:v>I — Le premier cercle</x:v>
      </x:c>
      <x:c r="E114" s="13" t="str">
        <x:v>Youngling</x:v>
      </x:c>
      <x:c r="F114" s="13" t="str">
        <x:v>Voie O4 choisie ; prologue commun terminé ; aucune mission de voie résolue.</x:v>
      </x:c>
      <x:c r="G114" s="13" t="str">
        <x:v>Homeworld ; prologue commun joué ; aucune mobilité interstellaire. Les relations, blessures, absences et objets affichés proviennent de l’état de partie ; aucun partenaire n’est recréé par la scène.</x:v>
      </x:c>
      <x:c r="H114" s="13" t="str">
        <x:v>Dans la cour, un adulte cesse de saluer après avoir entendu le nom du joueur. L’enfant rejoint l’instructeur par un parcours de barres et de sacs, puis demande pourquoi le salut a changé. L’instructeur distingue un enfant présent d’une histoire ancienne.</x:v>
      </x:c>
      <x:c r="I114" s="13" t="str">
        <x:v>Interroger le parent Drek ou demander à l’instructeur de raconter ce qu’il sait ouvre deux points de vue.</x:v>
      </x:c>
      <x:c r="J114" s="13" t="str">
        <x:v>Une conversation peut être différée ; le joueur conserve un adulte de confiance disponible au retour.</x:v>
      </x:c>
      <x:c r="K114" s="13" t="str">
        <x:v>Enregistrer O4-M01.resolved séparément de .success, puis O4-M01.choice, les observations et les transferts réellement accomplis. La réputation familiale existe mais ne retire ni formation ni droit d’être entendu.</x:v>
      </x:c>
      <x:c r="L114" s="13" t="str">
        <x:v>Le combat d’ouverture, la cohorte et l’accès initial à la ville appartiennent à R2-M001..006.</x:v>
      </x:c>
      <x:c r="M114" s="13" t="str">
        <x:v>Reconstitution documentée V4 — nouvelle rédaction V5</x:v>
      </x:c>
    </x:row>
    <x:row r="115" ht="102" customHeight="1">
      <x:c r="A115" s="14" t="str">
        <x:v>O4-M02</x:v>
      </x:c>
      <x:c r="B115" s="14" t="str">
        <x:v>La pierre retournée</x:v>
      </x:c>
      <x:c r="C115" s="14" t="str">
        <x:v>O4</x:v>
      </x:c>
      <x:c r="D115" s="14" t="str">
        <x:v>I — Le premier cercle</x:v>
      </x:c>
      <x:c r="E115" s="14" t="str">
        <x:v>Youngling</x:v>
      </x:c>
      <x:c r="F115" s="14" t="str">
        <x:v>O4-M01 résolue ; lire son résultat réel (réussite, issue partielle, refus ou échec) pour adapter les personnages et les objets présents.</x:v>
      </x:c>
      <x:c r="G115" s="14" t="str">
        <x:v>Homeworld ; prologue commun joué ; aucune mobilité interstellaire. Les relations, blessures, absences et objets affichés proviennent de l’état de partie ; aucun partenaire n’est recréé par la scène.</x:v>
      </x:c>
      <x:c r="H115" s="14" t="str">
        <x:v>Drek cache une petite plaque portant le nom de l’ancêtre. Le joueur la retrouve derrière un support et peut comparer ses marques à celles d’un monument public. Une partie du récit est masquée, sans qu’on sache encore précisément laquelle.</x:v>
      </x:c>
      <x:c r="I115" s="14" t="str">
        <x:v>Remettre la plaque à Drek ou demander une lecture à l’archive règle la première démarche.</x:v>
      </x:c>
      <x:c r="J115" s="14" t="str">
        <x:v>Une lecture partielle laisse les signes non reconnus visibles et accessibles pour un examen ultérieur.</x:v>
      </x:c>
      <x:c r="K115" s="14" t="str">
        <x:v>Enregistrer O4-M02.resolved séparément de .success, puis O4-M02.choice, les observations et les transferts réellement accomplis. L’objet reste dans une garde claire ; l’enquête commence sans déclarer le joueur coupable.</x:v>
      </x:c>
      <x:c r="L115" s="14" t="str">
        <x:v>Le combat d’ouverture, la cohorte et l’accès initial à la ville appartiennent à R2-M001..006.</x:v>
      </x:c>
      <x:c r="M115" s="14" t="str">
        <x:v>Reconstitution documentée V4 — nouvelle rédaction V5</x:v>
      </x:c>
    </x:row>
    <x:row r="116" ht="102" customHeight="1">
      <x:c r="A116" s="13" t="str">
        <x:v>O4-M03</x:v>
      </x:c>
      <x:c r="B116" s="13" t="str">
        <x:v>Le jeu des cibles liées</x:v>
      </x:c>
      <x:c r="C116" s="13" t="str">
        <x:v>O4</x:v>
      </x:c>
      <x:c r="D116" s="13" t="str">
        <x:v>I — Le premier cercle</x:v>
      </x:c>
      <x:c r="E116" s="13" t="str">
        <x:v>Youngling</x:v>
      </x:c>
      <x:c r="F116" s="13" t="str">
        <x:v>O4-M02 résolue ; lire son résultat réel (réussite, issue partielle, refus ou échec) pour adapter les personnages et les objets présents.</x:v>
      </x:c>
      <x:c r="G116" s="13" t="str">
        <x:v>Homeworld ; prologue commun joué ; aucune mobilité interstellaire. Les relations, blessures, absences et objets affichés proviennent de l’état de partie ; aucun partenaire n’est recréé par la scène.</x:v>
      </x:c>
      <x:c r="H116" s="13" t="str">
        <x:v>Un exercice distingue des cibles mobiles de mannequins retenus par des attaches. Le joueur doit arrêter son geste lorsque le signal montre qu’une cible n’a plus la capacité de riposter. Un camarade évoque maladroitement l’histoire familiale.</x:v>
      </x:c>
      <x:c r="I116" s="13" t="str">
        <x:v>Expliquer le geste au camarade ou demander une médiation transforme l’incident de cohorte.</x:v>
      </x:c>
      <x:c r="J116" s="13" t="str">
        <x:v>Une erreur arrête le dispositif, montre le signal et permet un nouvel essai sans humiliation publique.</x:v>
      </x:c>
      <x:c r="K116" s="13" t="str">
        <x:v>Enregistrer O4-M03.resolved séparément de .success, puis O4-M03.choice, les observations et les transferts réellement accomplis. Le joueur apprend une règle locale d’exercice par l’action, sans que l’ancêtre soit encore entièrement jugé dans la scène.</x:v>
      </x:c>
      <x:c r="L116" s="13" t="str">
        <x:v>Le combat d’ouverture, la cohorte et l’accès initial à la ville appartiennent à R2-M001..006.</x:v>
      </x:c>
      <x:c r="M116" s="13" t="str">
        <x:v>Reconstitution documentée V4 — nouvelle rédaction V5</x:v>
      </x:c>
    </x:row>
    <x:row r="117" ht="102" customHeight="1">
      <x:c r="A117" s="14" t="str">
        <x:v>O4-M04</x:v>
      </x:c>
      <x:c r="B117" s="14" t="str">
        <x:v>La question d’Isha</x:v>
      </x:c>
      <x:c r="C117" s="14" t="str">
        <x:v>O4</x:v>
      </x:c>
      <x:c r="D117" s="14" t="str">
        <x:v>I — Le premier cercle</x:v>
      </x:c>
      <x:c r="E117" s="14" t="str">
        <x:v>Youngling</x:v>
      </x:c>
      <x:c r="F117" s="14" t="str">
        <x:v>O4-M03 résolue ; lire son résultat réel (réussite, issue partielle, refus ou échec) pour adapter les personnages et les objets présents.</x:v>
      </x:c>
      <x:c r="G117" s="14" t="str">
        <x:v>Homeworld ; prologue commun joué ; aucune mobilité interstellaire. Les relations, blessures, absences et objets affichés proviennent de l’état de partie ; aucun partenaire n’est recréé par la scène.</x:v>
      </x:c>
      <x:c r="H117" s="14" t="str">
        <x:v>Isha, issue d’une famille lésée, refuse une partie avec le joueur puis accepte de partager un passage d’escalade. Elle précise que sa colère vise une histoire réelle, pas les gestes encore inconnus de l’enfant. Les deux doivent tenir un appui à tour de rôle.</x:v>
      </x:c>
      <x:c r="I117" s="14" t="str">
        <x:v>Écouter son récit ou proposer de reparler après l’exercice change le rythme du premier lien.</x:v>
      </x:c>
      <x:c r="J117" s="14" t="str">
        <x:v>Un refus de discussion garde le parcours coopératif accessible si les deux veulent le terminer.</x:v>
      </x:c>
      <x:c r="K117" s="14" t="str">
        <x:v>Enregistrer O4-M04.resolved séparément de .success, puis O4-M04.choice, les observations et les transferts réellement accomplis. Une relation possible existe sans pardon demandé d’avance ni hostilité obligatoire pour toujours.</x:v>
      </x:c>
      <x:c r="L117" s="14" t="str">
        <x:v>Le combat d’ouverture, la cohorte et l’accès initial à la ville appartiennent à R2-M001..006.</x:v>
      </x:c>
      <x:c r="M117" s="14" t="str">
        <x:v>Reconstitution documentée V4 — nouvelle rédaction V5</x:v>
      </x:c>
    </x:row>
    <x:row r="118" ht="102" customHeight="1">
      <x:c r="A118" s="13" t="str">
        <x:v>O4-M05</x:v>
      </x:c>
      <x:c r="B118" s="13" t="str">
        <x:v>Le récit qui ne tient pas</x:v>
      </x:c>
      <x:c r="C118" s="13" t="str">
        <x:v>O4</x:v>
      </x:c>
      <x:c r="D118" s="13" t="str">
        <x:v>I — Le premier cercle</x:v>
      </x:c>
      <x:c r="E118" s="13" t="str">
        <x:v>Youngling</x:v>
      </x:c>
      <x:c r="F118" s="13" t="str">
        <x:v>O4-M04 résolue ; lire son résultat réel (réussite, issue partielle, refus ou échec) pour adapter les personnages et les objets présents.</x:v>
      </x:c>
      <x:c r="G118" s="13" t="str">
        <x:v>Homeworld ; prologue commun joué ; aucune mobilité interstellaire. Les relations, blessures, absences et objets affichés proviennent de l’état de partie ; aucun partenaire n’est recréé par la scène.</x:v>
      </x:c>
      <x:c r="H118" s="13" t="str">
        <x:v>Drek raconte que l’ancêtre a seulement vaincu des ennemis dangereux. Sur une maquette d’exercice, le joueur constate qu’une image ancienne montre des attaches encore fermées. Il ne peut pas résoudre l’affaire mais sait désormais poser une question précise.</x:v>
      </x:c>
      <x:c r="I118" s="13" t="str">
        <x:v>Montrer le détail à Drek ou le faire examiner par Saer, archiviste local, déclenche deux réactions.</x:v>
      </x:c>
      <x:c r="J118" s="13" t="str">
        <x:v>Une image trop abîmée peut être comparée à une autre copie, avec le manque clairement indiqué.</x:v>
      </x:c>
      <x:c r="K118" s="13" t="str">
        <x:v>Enregistrer O4-M05.resolved séparément de .success, puis O4-M05.choice, les observations et les transferts réellement accomplis. Le doute porte sur un élément matériel et non sur une intuition magique.</x:v>
      </x:c>
      <x:c r="L118" s="13" t="str">
        <x:v>Le combat d’ouverture, la cohorte et l’accès initial à la ville appartiennent à R2-M001..006.</x:v>
      </x:c>
      <x:c r="M118" s="13" t="str">
        <x:v>Reconstitution documentée V4 — nouvelle rédaction V5</x:v>
      </x:c>
    </x:row>
    <x:row r="119" ht="102" customHeight="1">
      <x:c r="A119" s="14" t="str">
        <x:v>O4-M06</x:v>
      </x:c>
      <x:c r="B119" s="14" t="str">
        <x:v>Mon geste aujourd’hui</x:v>
      </x:c>
      <x:c r="C119" s="14" t="str">
        <x:v>O4</x:v>
      </x:c>
      <x:c r="D119" s="14" t="str">
        <x:v>I — Le premier cercle</x:v>
      </x:c>
      <x:c r="E119" s="14" t="str">
        <x:v>Youngling</x:v>
      </x:c>
      <x:c r="F119" s="14" t="str">
        <x:v>O4-M05 résolue ; lire son résultat réel (réussite, issue partielle, refus ou échec) pour adapter les personnages et les objets présents.</x:v>
      </x:c>
      <x:c r="G119" s="14" t="str">
        <x:v>Homeworld ; prologue commun joué ; aucune mobilité interstellaire. Les relations, blessures, absences et objets affichés proviennent de l’état de partie ; aucun partenaire n’est recréé par la scène.</x:v>
      </x:c>
      <x:c r="H119" s="14" t="str">
        <x:v>Un petit animal de charge s’échappe près du marché. Le joueur ferme une barrière, détourne sa course et aide la propriétaire à le calmer. Elle reconnaît le service sans faire du jeune le porte-parole de tous ses ancêtres.</x:v>
      </x:c>
      <x:c r="I119" s="14" t="str">
        <x:v>Accepter le remerciement simplement ou expliquer son nom prépare la manière de se présenter.</x:v>
      </x:c>
      <x:c r="J119" s="14" t="str">
        <x:v>Si l’animal passe la première barrière, une seconde boucle permet de le rejoindre avec la propriétaire.</x:v>
      </x:c>
      <x:c r="K119" s="14" t="str">
        <x:v>Enregistrer O4-M06.resolved séparément de .success, puis O4-M06.choice, les observations et les transferts réellement accomplis. Une première réputation personnelle est enregistrée sur un acte observé.</x:v>
      </x:c>
      <x:c r="L119" s="14" t="str">
        <x:v>Le combat d’ouverture, la cohorte et l’accès initial à la ville appartiennent à R2-M001..006.</x:v>
      </x:c>
      <x:c r="M119" s="14" t="str">
        <x:v>Reconstitution documentée V4 — nouvelle rédaction V5</x:v>
      </x:c>
    </x:row>
    <x:row r="120" ht="102" customHeight="1">
      <x:c r="A120" s="13" t="str">
        <x:v>O4-M07</x:v>
      </x:c>
      <x:c r="B120" s="13" t="str">
        <x:v>La lame sous le tissu</x:v>
      </x:c>
      <x:c r="C120" s="13" t="str">
        <x:v>O4</x:v>
      </x:c>
      <x:c r="D120" s="13" t="str">
        <x:v>II — Apprendre sa manière</x:v>
      </x:c>
      <x:c r="E120" s="13" t="str">
        <x:v>Unblooded</x:v>
      </x:c>
      <x:c r="F120" s="13" t="str">
        <x:v>O4-M06 résolue ; lire son résultat réel (réussite, issue partielle, refus ou échec) pour adapter les personnages et les objets présents.</x:v>
      </x:c>
      <x:c r="G120" s="13" t="str">
        <x:v>Homeworld ; formation commune Unblooded ouverte ; équipement effectivement acquis. Les relations, blessures, absences et objets affichés proviennent de l’état de partie ; aucun partenaire n’est recréé par la scène.</x:v>
      </x:c>
      <x:c r="H120" s="13" t="str">
        <x:v>Unblooded, le joueur découvre l’arme de l’ancêtre emballée dans une réserve familiale. Un textile coincé dans sa garde possède un motif correspondant aux victimes du récit. L’inspection utilise lumière, orientation et comparaison sur un support d’atelier.</x:v>
      </x:c>
      <x:c r="I120" s="13" t="str">
        <x:v>Conserver l’arme en dépôt ou demander immédiatement un examen neutre change sa chaîne de garde.</x:v>
      </x:c>
      <x:c r="J120" s="13" t="str">
        <x:v>Une pièce bloquée reste en place jusqu’à un outil adapté, sans arracher l’indice pour terminer l’étape.</x:v>
      </x:c>
      <x:c r="K120" s="13" t="str">
        <x:v>Enregistrer O4-M07.resolved séparément de .success, puis O4-M07.choice, les observations et les transferts réellement accomplis. La piste devient documentée ; posséder l’arme ne confère aucun mérite ni culpabilité au joueur.</x:v>
      </x:c>
      <x:c r="L120" s="13" t="str">
        <x:v>La formation aux outils et les accès régionaux sont lus dans R2-M007..014, jamais accordés par cette voie.</x:v>
      </x:c>
      <x:c r="M120" s="13" t="str">
        <x:v>Reconstitution documentée V4 — nouvelle rédaction V5</x:v>
      </x:c>
    </x:row>
    <x:row r="121" ht="102" customHeight="1">
      <x:c r="A121" s="14" t="str">
        <x:v>O4-M08</x:v>
      </x:c>
      <x:c r="B121" s="14" t="str">
        <x:v>La piste d’une fuite</x:v>
      </x:c>
      <x:c r="C121" s="14" t="str">
        <x:v>O4</x:v>
      </x:c>
      <x:c r="D121" s="14" t="str">
        <x:v>II — Apprendre sa manière</x:v>
      </x:c>
      <x:c r="E121" s="14" t="str">
        <x:v>Unblooded</x:v>
      </x:c>
      <x:c r="F121" s="14" t="str">
        <x:v>O4-M07 résolue ; lire son résultat réel (réussite, issue partielle, refus ou échec) pour adapter les personnages et les objets présents.</x:v>
      </x:c>
      <x:c r="G121" s="14" t="str">
        <x:v>Homeworld ; formation commune Unblooded ouverte ; équipement effectivement acquis. Les relations, blessures, absences et objets affichés proviennent de l’état de partie ; aucun partenaire n’est recréé par la scène.</x:v>
      </x:c>
      <x:c r="H121" s="14" t="str">
        <x:v>Le joueur suit l’ancien trajet de prisonniers échappés dans une carrière du Homeworld. Les marques montrent une course depuis un enclos vers une issue étroite. Un exercice de terrain permet de comparer cette fuite à une poursuite entre adversaires équipés.</x:v>
      </x:c>
      <x:c r="I121" s="14" t="str">
        <x:v>Relever les traces de l’enclos ou chercher d’abord le point d’interception change l’ordre de l’enquête.</x:v>
      </x:c>
      <x:c r="J121" s="14" t="str">
        <x:v>Une portion effondrée oblige à observer depuis un autre plan et reste signalée comme non parcourue.</x:v>
      </x:c>
      <x:c r="K121" s="14" t="str">
        <x:v>Enregistrer O4-M08.resolved séparément de .success, puis O4-M08.choice, les observations et les transferts réellement accomplis. Le contexte contraint des victimes se précise ; leur statut n’est pas réécrit pour rendre la chasse honorable.</x:v>
      </x:c>
      <x:c r="L121" s="14" t="str">
        <x:v>La formation aux outils et les accès régionaux sont lus dans R2-M007..014, jamais accordés par cette voie.</x:v>
      </x:c>
      <x:c r="M121" s="14" t="str">
        <x:v>Reconstitution documentée V4 — nouvelle rédaction V5</x:v>
      </x:c>
    </x:row>
    <x:row r="122" ht="102" customHeight="1">
      <x:c r="A122" s="13" t="str">
        <x:v>O4-M09</x:v>
      </x:c>
      <x:c r="B122" s="13" t="str">
        <x:v>La colère sur le marché</x:v>
      </x:c>
      <x:c r="C122" s="13" t="str">
        <x:v>O4</x:v>
      </x:c>
      <x:c r="D122" s="13" t="str">
        <x:v>II — Apprendre sa manière</x:v>
      </x:c>
      <x:c r="E122" s="13" t="str">
        <x:v>Unblooded</x:v>
      </x:c>
      <x:c r="F122" s="13" t="str">
        <x:v>O4-M08 résolue ; lire son résultat réel (réussite, issue partielle, refus ou échec) pour adapter les personnages et les objets présents.</x:v>
      </x:c>
      <x:c r="G122" s="13" t="str">
        <x:v>Homeworld ; formation commune Unblooded ouverte ; équipement effectivement acquis. Les relations, blessures, absences et objets affichés proviennent de l’état de partie ; aucun partenaire n’est recréé par la scène.</x:v>
      </x:c>
      <x:c r="H122" s="13" t="str">
        <x:v>Un chasseur provoque le joueur en public puis renverse un présentoir appartenant à une tierce personne. La scène donne une parade, un recul et une cloche d’appel. Le joueur peut contenir l’agresseur tout en évitant que le conflit atteigne les passants.</x:v>
      </x:c>
      <x:c r="I122" s="13" t="str">
        <x:v>Le désarmer sur place ou rejoindre les gardes avec les témoins modifie la résolution locale.</x:v>
      </x:c>
      <x:c r="J122" s="13" t="str">
        <x:v>Une défaite mène à l’intervention des gardes et à une réparation du présentoir, pas à une nouvelle culpabilité héréditaire.</x:v>
      </x:c>
      <x:c r="K122" s="13" t="str">
        <x:v>Enregistrer O4-M09.resolved séparément de .success, puis O4-M09.choice, les observations et les transferts réellement accomplis. Le comportement actuel du joueur est jugé séparément de l’ancienne faute familiale.</x:v>
      </x:c>
      <x:c r="L122" s="13" t="str">
        <x:v>La formation aux outils et les accès régionaux sont lus dans R2-M007..014, jamais accordés par cette voie.</x:v>
      </x:c>
      <x:c r="M122" s="13" t="str">
        <x:v>Reconstitution documentée V4 — nouvelle rédaction V5</x:v>
      </x:c>
    </x:row>
    <x:row r="123" ht="102" customHeight="1">
      <x:c r="A123" s="14" t="str">
        <x:v>O4-M10</x:v>
      </x:c>
      <x:c r="B123" s="14" t="str">
        <x:v>La voix du témoin transmis</x:v>
      </x:c>
      <x:c r="C123" s="14" t="str">
        <x:v>O4</x:v>
      </x:c>
      <x:c r="D123" s="14" t="str">
        <x:v>II — Apprendre sa manière</x:v>
      </x:c>
      <x:c r="E123" s="14" t="str">
        <x:v>Unblooded</x:v>
      </x:c>
      <x:c r="F123" s="14" t="str">
        <x:v>O4-M09 résolue ; lire son résultat réel (réussite, issue partielle, refus ou échec) pour adapter les personnages et les objets présents.</x:v>
      </x:c>
      <x:c r="G123" s="14" t="str">
        <x:v>Homeworld ; formation commune Unblooded ouverte ; équipement effectivement acquis. Les relations, blessures, absences et objets affichés proviennent de l’état de partie ; aucun partenaire n’est recréé par la scène.</x:v>
      </x:c>
      <x:c r="H123" s="14" t="str">
        <x:v>Une descendante conserve le récit d’un survivant ancien dans une série de marques et d’objets. Le joueur l’aide à ouvrir un coffret et compare l’ordre des pièces à la géographie de la carrière. Elle précise ce qu’elle tient du témoignage et ce qu’elle ignore.</x:v>
      </x:c>
      <x:c r="I123" s="14" t="str">
        <x:v>Enregistrer sa version complète ou conserver seulement les passages autorisés respecte sa participation.</x:v>
      </x:c>
      <x:c r="J123" s="14" t="str">
        <x:v>Une confusion d’ordre se corrige avec elle, sans réécrire silencieusement ses paroles.</x:v>
      </x:c>
      <x:c r="K123" s="14" t="str">
        <x:v>Enregistrer O4-M10.resolved séparément de .success, puis O4-M10.choice, les observations et les transferts réellement accomplis. Le témoignage devient une source située ; il ne prétend pas que la descendante a vécu les événements.</x:v>
      </x:c>
      <x:c r="L123" s="14" t="str">
        <x:v>La formation aux outils et les accès régionaux sont lus dans R2-M007..014, jamais accordés par cette voie.</x:v>
      </x:c>
      <x:c r="M123" s="14" t="str">
        <x:v>Reconstitution documentée V4 — nouvelle rédaction V5</x:v>
      </x:c>
    </x:row>
    <x:row r="124" ht="102" customHeight="1">
      <x:c r="A124" s="13" t="str">
        <x:v>O4-M11</x:v>
      </x:c>
      <x:c r="B124" s="13" t="str">
        <x:v>La proposition de Drek</x:v>
      </x:c>
      <x:c r="C124" s="13" t="str">
        <x:v>O4</x:v>
      </x:c>
      <x:c r="D124" s="13" t="str">
        <x:v>II — Apprendre sa manière</x:v>
      </x:c>
      <x:c r="E124" s="13" t="str">
        <x:v>Unblooded</x:v>
      </x:c>
      <x:c r="F124" s="13" t="str">
        <x:v>O4-M10 résolue ; lire son résultat réel (réussite, issue partielle, refus ou échec) pour adapter les personnages et les objets présents.</x:v>
      </x:c>
      <x:c r="G124" s="13" t="str">
        <x:v>Homeworld ; formation commune Unblooded ouverte ; équipement effectivement acquis. Les relations, blessures, absences et objets affichés proviennent de l’état de partie ; aucun partenaire n’est recréé par la scène.</x:v>
      </x:c>
      <x:c r="H124" s="13" t="str">
        <x:v>Drek veut faire disparaître le textile compromettant. Le joueur le rejoint dans l’atelier, récupère le contenant avant son déplacement et peut poser l’arme sur un support verrouillable. La tension familiale devient une séquence d’espace et d’objet.</x:v>
      </x:c>
      <x:c r="I124" s="13" t="str">
        <x:v>Garder la pièce chez un tiers ou convaincre Drek de la laisser visible change la confiance et la garde.</x:v>
      </x:c>
      <x:c r="J124" s="13" t="str">
        <x:v>Si Drek emporte le contenant, une courte poursuite au dépôt permet sa récupération avec des témoins différents.</x:v>
      </x:c>
      <x:c r="K124" s="13" t="str">
        <x:v>Enregistrer O4-M11.resolved séparément de .success, puis O4-M11.choice, les observations et les transferts réellement accomplis. Le refus de dissimulation constitue un choix présent ; l’ancêtre reste responsable de sa faute ancienne.</x:v>
      </x:c>
      <x:c r="L124" s="13" t="str">
        <x:v>La formation aux outils et les accès régionaux sont lus dans R2-M007..014, jamais accordés par cette voie.</x:v>
      </x:c>
      <x:c r="M124" s="13" t="str">
        <x:v>Reconstitution documentée V4 — nouvelle rédaction V5</x:v>
      </x:c>
    </x:row>
    <x:row r="125" ht="102" customHeight="1">
      <x:c r="A125" s="14" t="str">
        <x:v>O4-M12</x:v>
      </x:c>
      <x:c r="B125" s="14" t="str">
        <x:v>Un duel sans dette ancienne</x:v>
      </x:c>
      <x:c r="C125" s="14" t="str">
        <x:v>O4</x:v>
      </x:c>
      <x:c r="D125" s="14" t="str">
        <x:v>II — Apprendre sa manière</x:v>
      </x:c>
      <x:c r="E125" s="14" t="str">
        <x:v>Unblooded</x:v>
      </x:c>
      <x:c r="F125" s="14" t="str">
        <x:v>O4-M11 résolue ; lire son résultat réel (réussite, issue partielle, refus ou échec) pour adapter les personnages et les objets présents.</x:v>
      </x:c>
      <x:c r="G125" s="14" t="str">
        <x:v>Homeworld ; formation commune Unblooded ouverte ; équipement effectivement acquis. Les relations, blessures, absences et objets affichés proviennent de l’état de partie ; aucun partenaire n’est recréé par la scène.</x:v>
      </x:c>
      <x:c r="H125" s="14" t="str">
        <x:v>Isha propose un duel d’exercice pour connaître le joueur par son style. Les limites sont fixées au sol, les outils adaptés et le signal d’arrêt montré. L’issue n’absout personne ; elle crée une expérience personnelle entre les deux personnages.</x:v>
      </x:c>
      <x:c r="I125" s="14" t="str">
        <x:v>Échanger ensuite les techniques ou garder une relation respectueuse mais distante nuance le lien.</x:v>
      </x:c>
      <x:c r="J125" s="14" t="str">
        <x:v>La défaite reste un résultat valable ; une revanche facultative ne remplace pas la scène de discussion.</x:v>
      </x:c>
      <x:c r="K125" s="14" t="str">
        <x:v>Enregistrer O4-M12.resolved séparément de .success, puis O4-M12.choice, les observations et les transferts réellement accomplis. Le résultat du duel est distinct du dossier historique et des réparations encore possibles.</x:v>
      </x:c>
      <x:c r="L125" s="14" t="str">
        <x:v>La formation aux outils et les accès régionaux sont lus dans R2-M007..014, jamais accordés par cette voie.</x:v>
      </x:c>
      <x:c r="M125" s="14" t="str">
        <x:v>Reconstitution documentée V4 — nouvelle rédaction V5</x:v>
      </x:c>
    </x:row>
    <x:row r="126" ht="102" customHeight="1">
      <x:c r="A126" s="13" t="str">
        <x:v>O4-M13</x:v>
      </x:c>
      <x:c r="B126" s="13" t="str">
        <x:v>La triade me voit agir</x:v>
      </x:c>
      <x:c r="C126" s="13" t="str">
        <x:v>O4</x:v>
      </x:c>
      <x:c r="D126" s="13" t="str">
        <x:v>III — Parmi les chasseurs</x:v>
      </x:c>
      <x:c r="E126" s="13" t="str">
        <x:v>Young Blood</x:v>
      </x:c>
      <x:c r="F126" s="13" t="str">
        <x:v>O4-M12 résolue ; lire son résultat réel (réussite, issue partielle, refus ou échec) pour adapter les personnages et les objets présents.</x:v>
      </x:c>
      <x:c r="G126" s="13" t="str">
        <x:v>Homeworld ; statut Young Blood déjà obtenu dans la campagne commune. Les relations, blessures, absences et objets affichés proviennent de l’état de partie ; aucun partenaire n’est recréé par la scène.</x:v>
      </x:c>
      <x:c r="H126" s="13" t="str">
        <x:v>Young Blood commun acquis, la cohorte prépare un exercice lié au rite partagé. Un partenaire hésite à confier un rôle au joueur à cause de son nom. Le parcours exige un signal visible et une couverture d’approche dont chacun peut constater l’exécution.</x:v>
      </x:c>
      <x:c r="I126" s="13" t="str">
        <x:v>Prendre le rôle exposé ou sécuriser un partenaire produit une confiance fondée sur une action différente.</x:v>
      </x:c>
      <x:c r="J126" s="13" t="str">
        <x:v>Un signal manqué ouvre une reprise de l’exercice, sans désigner automatiquement le nom familial comme cause.</x:v>
      </x:c>
      <x:c r="K126" s="13" t="str">
        <x:v>Enregistrer O4-M13.resolved séparément de .success, puis O4-M13.choice, les observations et les transferts réellement accomplis. La coopération actuelle ouvre la relation ; le rite commun n’est pas accordé par cet épisode.</x:v>
      </x:c>
      <x:c r="L126" s="13" t="str">
        <x:v>Quatza-Rij en triade, Temple des Trois Ombres sans armes énergétiques et retour de reconnaissance restent communs.</x:v>
      </x:c>
      <x:c r="M126" s="13" t="str">
        <x:v>Reconstitution documentée V4 — nouvelle rédaction V5</x:v>
      </x:c>
    </x:row>
    <x:row r="127" ht="102" customHeight="1">
      <x:c r="A127" s="14" t="str">
        <x:v>O4-M14</x:v>
      </x:c>
      <x:c r="B127" s="14" t="str">
        <x:v>Les attaches encore fermées</x:v>
      </x:c>
      <x:c r="C127" s="14" t="str">
        <x:v>O4</x:v>
      </x:c>
      <x:c r="D127" s="14" t="str">
        <x:v>III — Parmi les chasseurs</x:v>
      </x:c>
      <x:c r="E127" s="14" t="str">
        <x:v>Young Blood</x:v>
      </x:c>
      <x:c r="F127" s="14" t="str">
        <x:v>O4-M13 résolue ; lire son résultat réel (réussite, issue partielle, refus ou échec) pour adapter les personnages et les objets présents.</x:v>
      </x:c>
      <x:c r="G127" s="14" t="str">
        <x:v>Homeworld ; statut Young Blood déjà obtenu dans la campagne commune. Les relations, blessures, absences et objets affichés proviennent de l’état de partie ; aucun partenaire n’est recréé par la scène.</x:v>
      </x:c>
      <x:c r="H127" s="14" t="str">
        <x:v>L’enquête atteint une preuve décisive : le mécanisme ancien et les impacts montrent que les adversaires étaient toujours retenus lors de l’attaque. Le joueur reconstitue l’ordre sur une maquette puis vérifie les traces originales accessibles.</x:v>
      </x:c>
      <x:c r="I127" s="14" t="str">
        <x:v>Présenter la reconstitution avec ses limites ou attendre un second examen change le délai de publication.</x:v>
      </x:c>
      <x:c r="J127" s="14" t="str">
        <x:v>Une étape mal reconstruite reste contestée jusqu’à comparaison, mais la preuve déjà confirmée n’est pas supprimée.</x:v>
      </x:c>
      <x:c r="K127" s="14" t="str">
        <x:v>Enregistrer O4-M14.resolved séparément de .success, puis O4-M14.choice, les observations et les transferts réellement accomplis. La faute de l’ancêtre est établie sur les éléments disponibles ; aucune innocence surprise ne l’efface.</x:v>
      </x:c>
      <x:c r="L127" s="14" t="str">
        <x:v>Quatza-Rij en triade, Temple des Trois Ombres sans armes énergétiques et retour de reconnaissance restent communs.</x:v>
      </x:c>
      <x:c r="M127" s="14" t="str">
        <x:v>Reconstitution documentée V4 — nouvelle rédaction V5</x:v>
      </x:c>
    </x:row>
    <x:row r="128" ht="102" customHeight="1">
      <x:c r="A128" s="13" t="str">
        <x:v>O4-M15</x:v>
      </x:c>
      <x:c r="B128" s="13" t="str">
        <x:v>Le nom du bénéfice</x:v>
      </x:c>
      <x:c r="C128" s="13" t="str">
        <x:v>O4</x:v>
      </x:c>
      <x:c r="D128" s="13" t="str">
        <x:v>III — Parmi les chasseurs</x:v>
      </x:c>
      <x:c r="E128" s="13" t="str">
        <x:v>Young Blood</x:v>
      </x:c>
      <x:c r="F128" s="13" t="str">
        <x:v>O4-M14 résolue ; lire son résultat réel (réussite, issue partielle, refus ou échec) pour adapter les personnages et les objets présents.</x:v>
      </x:c>
      <x:c r="G128" s="13" t="str">
        <x:v>Homeworld ; statut Young Blood déjà obtenu dans la campagne commune. Les relations, blessures, absences et objets affichés proviennent de l’état de partie ; aucun partenaire n’est recréé par la scène.</x:v>
      </x:c>
      <x:c r="H128" s="13" t="str">
        <x:v>Une pièce familiale provient d’un bien pris lors de la faute. Le joueur compare sa marque à celle d’un inventaire ancien et rencontre les descendants concernés. Il faut distinguer ce qui peut être restitué aujourd’hui des pertes impossibles à annuler.</x:v>
      </x:c>
      <x:c r="I128" s="13" t="str">
        <x:v>Préparer la restitution de l’objet ou un dépôt commun décidé avec les ayants droit ouvre deux réparations concrètes.</x:v>
      </x:c>
      <x:c r="J128" s="13" t="str">
        <x:v>Un désaccord sur le destinataire suspend le transfert et conserve la pièce dans une garde neutre.</x:v>
      </x:c>
      <x:c r="K128" s="13" t="str">
        <x:v>Enregistrer O4-M15.resolved séparément de .success, puis O4-M15.choice, les observations et les transferts réellement accomplis. Le bénéfice matériel actuel est traité ; le joueur ne prétend pas rembourser une vie par un objet.</x:v>
      </x:c>
      <x:c r="L128" s="13" t="str">
        <x:v>Quatza-Rij en triade, Temple des Trois Ombres sans armes énergétiques et retour de reconnaissance restent communs.</x:v>
      </x:c>
      <x:c r="M128" s="13" t="str">
        <x:v>Reconstitution documentée V4 — nouvelle rédaction V5</x:v>
      </x:c>
    </x:row>
    <x:row r="129" ht="102" customHeight="1">
      <x:c r="A129" s="14" t="str">
        <x:v>O4-M16</x:v>
      </x:c>
      <x:c r="B129" s="14" t="str">
        <x:v>La chasse observée</x:v>
      </x:c>
      <x:c r="C129" s="14" t="str">
        <x:v>O4</x:v>
      </x:c>
      <x:c r="D129" s="14" t="str">
        <x:v>III — Parmi les chasseurs</x:v>
      </x:c>
      <x:c r="E129" s="14" t="str">
        <x:v>Young Blood</x:v>
      </x:c>
      <x:c r="F129" s="14" t="str">
        <x:v>O4-M15 résolue ; lire son résultat réel (réussite, issue partielle, refus ou échec) pour adapter les personnages et les objets présents.</x:v>
      </x:c>
      <x:c r="G129" s="14" t="str">
        <x:v>Homeworld ; statut Young Blood déjà obtenu dans la campagne commune. Les relations, blessures, absences et objets affichés proviennent de l’état de partie ; aucun partenaire n’est recréé par la scène.</x:v>
      </x:c>
      <x:c r="H129" s="14" t="str">
        <x:v>Evar, Enforcer local, accompagne à distance une chasse du joueur sur le Homeworld. Les conditions de la cible, les signaux et les occasions de repli sont observables dans le décor. Evar évalue des gestes présents sans exiger une perfection surnaturelle.</x:v>
      </x:c>
      <x:c r="I129" s="14" t="str">
        <x:v>Choisir une prise plus risquée ou renoncer quand les conditions changent produit un compte rendu distinct.</x:v>
      </x:c>
      <x:c r="J129" s="14" t="str">
        <x:v>Une chasse perdue peut être racontée honnêtement ; elle ne crée pas de trophée ni de condamnation automatique.</x:v>
      </x:c>
      <x:c r="K129" s="14" t="str">
        <x:v>Enregistrer O4-M16.resolved séparément de .success, puis O4-M16.choice, les observations et les transferts réellement accomplis. La réputation personnelle gagne une trace indépendante de l’ancêtre et des rumeurs.</x:v>
      </x:c>
      <x:c r="L129" s="14" t="str">
        <x:v>Quatza-Rij en triade, Temple des Trois Ombres sans armes énergétiques et retour de reconnaissance restent communs.</x:v>
      </x:c>
      <x:c r="M129" s="14" t="str">
        <x:v>Reconstitution documentée V4 — nouvelle rédaction V5</x:v>
      </x:c>
    </x:row>
    <x:row r="130" ht="102" customHeight="1">
      <x:c r="A130" s="13" t="str">
        <x:v>O4-M17</x:v>
      </x:c>
      <x:c r="B130" s="13" t="str">
        <x:v>Ce qu’Isha ne pardonne pas</x:v>
      </x:c>
      <x:c r="C130" s="13" t="str">
        <x:v>O4</x:v>
      </x:c>
      <x:c r="D130" s="13" t="str">
        <x:v>III — Parmi les chasseurs</x:v>
      </x:c>
      <x:c r="E130" s="13" t="str">
        <x:v>Young Blood</x:v>
      </x:c>
      <x:c r="F130" s="13" t="str">
        <x:v>O4-M16 résolue ; lire son résultat réel (réussite, issue partielle, refus ou échec) pour adapter les personnages et les objets présents.</x:v>
      </x:c>
      <x:c r="G130" s="13" t="str">
        <x:v>Homeworld ; statut Young Blood déjà obtenu dans la campagne commune. Les relations, blessures, absences et objets affichés proviennent de l’état de partie ; aucun partenaire n’est recréé par la scène.</x:v>
      </x:c>
      <x:c r="H130" s="13" t="str">
        <x:v>Isha accepte la restitution d’un objet mais dit que cela ne suffit pas à faire disparaître sa colère. Le joueur porte le contenant jusqu’à son foyer, installe le support demandé et écoute la limite qu’elle pose à leur relation.</x:v>
      </x:c>
      <x:c r="I130" s="13" t="str">
        <x:v>Garder un contact rare ou poursuivre une coopération précise respecte cette limite.</x:v>
      </x:c>
      <x:c r="J130" s="13" t="str">
        <x:v>Insister pour obtenir une absolution ferme la conversation et demande plus tard un geste de recul.</x:v>
      </x:c>
      <x:c r="K130" s="13" t="str">
        <x:v>Enregistrer O4-M17.resolved séparément de .success, puis O4-M17.choice, les observations et les transferts réellement accomplis. La réparation accomplie reste vraie même sans pardon ; la relation conserve sa nuance.</x:v>
      </x:c>
      <x:c r="L130" s="13" t="str">
        <x:v>Quatza-Rij en triade, Temple des Trois Ombres sans armes énergétiques et retour de reconnaissance restent communs.</x:v>
      </x:c>
      <x:c r="M130" s="13" t="str">
        <x:v>Reconstitution documentée V4 — nouvelle rédaction V5</x:v>
      </x:c>
    </x:row>
    <x:row r="131" ht="102" customHeight="1">
      <x:c r="A131" s="14" t="str">
        <x:v>O4-M18</x:v>
      </x:c>
      <x:c r="B131" s="14" t="str">
        <x:v>Le nom à l’entrée</x:v>
      </x:c>
      <x:c r="C131" s="14" t="str">
        <x:v>O4</x:v>
      </x:c>
      <x:c r="D131" s="14" t="str">
        <x:v>III — Parmi les chasseurs</x:v>
      </x:c>
      <x:c r="E131" s="14" t="str">
        <x:v>Young Blood</x:v>
      </x:c>
      <x:c r="F131" s="14" t="str">
        <x:v>O4-M17 résolue ; lire son résultat réel (réussite, issue partielle, refus ou échec) pour adapter les personnages et les objets présents.</x:v>
      </x:c>
      <x:c r="G131" s="14" t="str">
        <x:v>Homeworld ; statut Young Blood déjà obtenu dans la campagne commune. Les relations, blessures, absences et objets affichés proviennent de l’état de partie ; aucun partenaire n’est recréé par la scène.</x:v>
      </x:c>
      <x:c r="H131" s="14" t="str">
        <x:v>Le joueur choisit comment inscrire son nom sur un registre de visite ou une plaque personnelle avant les voyages futurs. Drek peut être présent selon les décisions antérieures. Une plaque d’essai permet de comparer nom complet, nom accompagné ou signe personnel.</x:v>
      </x:c>
      <x:c r="I131" s="14" t="str">
        <x:v>Préparer une présentation différente anticipe la fin d’Elite sans la verrouiller encore.</x:v>
      </x:c>
      <x:c r="J131" s="14" t="str">
        <x:v>Une hésitation laisse la plaque provisoire et ne bloque ni formation ni accès au futur vaisseau.</x:v>
      </x:c>
      <x:c r="K131" s="14" t="str">
        <x:v>Enregistrer O4-M18.resolved séparément de .success, puis O4-M18.choice, les observations et les transferts réellement accomplis. L’identité publique commence à évoluer ; la campagne commune conserve ses propres conditions de rang.</x:v>
      </x:c>
      <x:c r="L131" s="14" t="str">
        <x:v>Quatza-Rij en triade, Temple des Trois Ombres sans armes énergétiques et retour de reconnaissance restent communs.</x:v>
      </x:c>
      <x:c r="M131" s="14" t="str">
        <x:v>Reconstitution documentée V4 — nouvelle rédaction V5</x:v>
      </x:c>
    </x:row>
    <x:row r="132" ht="117" customHeight="1">
      <x:c r="A132" s="13" t="str">
        <x:v>O4-M19</x:v>
      </x:c>
      <x:c r="B132" s="13" t="str">
        <x:v>L’ancien butin au quai</x:v>
      </x:c>
      <x:c r="C132" s="13" t="str">
        <x:v>O4</x:v>
      </x:c>
      <x:c r="D132" s="13" t="str">
        <x:v>IV — Au-delà du ciel</x:v>
      </x:c>
      <x:c r="E132" s="13" t="str">
        <x:v>Blooded</x:v>
      </x:c>
      <x:c r="F132" s="13" t="str">
        <x:v>O4-M18 résolue ; lire son résultat réel (réussite, issue partielle, refus ou échec) pour adapter les personnages et les objets présents.</x:v>
      </x:c>
      <x:c r="G132" s="13" t="str">
        <x:v>Blooded commun acquis ; vaisseau personnel possédé ; trajet réel requis pour toute scène hors Homeworld. Les relations, blessures, absences et objets affichés proviennent de l’état de partie ; aucun partenaire n’est recréé par la scène.</x:v>
      </x:c>
      <x:c r="H132" s="13" t="str">
        <x:v>Après Blooded, vaisseau possédé et trajet joué, un marchand spatial propose un objet attribué à l’ancêtre. Le joueur observe sa fixation, vérifie une marque et découvre qu’il s’agit d’une copie vendue comme originale. La scène inclut une filature du porteur jusqu’au dépôt.</x:v>
      </x:c>
      <x:c r="I132" s="13" t="str">
        <x:v>Exiger la correction de provenance ou acheter la copie explicitement déclarée change la résolution marchande.</x:v>
      </x:c>
      <x:c r="J132" s="13" t="str">
        <x:v>Perdre le porteur laisse une piste de contenant et un rendez-vous de quai pour reprendre l’enquête.</x:v>
      </x:c>
      <x:c r="K132" s="13" t="str">
        <x:v>Enregistrer O4-M19.resolved séparément de .success, puis O4-M19.choice, les observations et les transferts réellement accomplis. La copie reste une copie ; l’affaire actuelle ne diminue pas la faute ancienne déjà établie.</x:v>
      </x:c>
      <x:c r="L132" s="13" t="str">
        <x:v>La première reine et l’accès au voyage ont leurs propres missions communes ; ce récit ne les remplace pas.</x:v>
      </x:c>
      <x:c r="M132" s="13" t="str">
        <x:v>Reconstitution documentée V4 — nouvelle rédaction V5</x:v>
      </x:c>
    </x:row>
    <x:row r="133" ht="102" customHeight="1">
      <x:c r="A133" s="14" t="str">
        <x:v>O4-M20</x:v>
      </x:c>
      <x:c r="B133" s="14" t="str">
        <x:v>Une cible rendue impuissante</x:v>
      </x:c>
      <x:c r="C133" s="14" t="str">
        <x:v>O4</x:v>
      </x:c>
      <x:c r="D133" s="14" t="str">
        <x:v>IV — Au-delà du ciel</x:v>
      </x:c>
      <x:c r="E133" s="14" t="str">
        <x:v>Blooded</x:v>
      </x:c>
      <x:c r="F133" s="14" t="str">
        <x:v>O4-M19 résolue ; lire son résultat réel (réussite, issue partielle, refus ou échec) pour adapter les personnages et les objets présents.</x:v>
      </x:c>
      <x:c r="G133" s="14" t="str">
        <x:v>Blooded commun acquis ; vaisseau personnel possédé ; trajet réel requis pour toute scène hors Homeworld. Les relations, blessures, absences et objets affichés proviennent de l’état de partie ; aucun partenaire n’est recréé par la scène.</x:v>
      </x:c>
      <x:c r="H133" s="14" t="str">
        <x:v>Pendant une chasse lointaine, une proie rivale tombe dans un ancien piège avant l’affrontement. Le joueur peut ouvrir un passage, se retirer ou attendre que la situation change. Le décor rend sa capacité réelle à riposter observable.</x:v>
      </x:c>
      <x:c r="I133" s="14" t="str">
        <x:v>Libérer puis laisser partir ou reprendre la chasse plus tard dans des conditions nouvelles produit deux histoires.</x:v>
      </x:c>
      <x:c r="J133" s="14" t="str">
        <x:v>Un mécanisme bloqué demande un autre accès ; abandonner l’intervention est enregistré sans prétendre avoir libéré la cible.</x:v>
      </x:c>
      <x:c r="K133" s="14" t="str">
        <x:v>Enregistrer O4-M20.resolved séparément de .success, puis O4-M20.choice, les observations et les transferts réellement accomplis. Le choix crée un acte personnel opposable au récit familial ; aucun mérite n’est donné pour la simple attente.</x:v>
      </x:c>
      <x:c r="L133" s="14" t="str">
        <x:v>La première reine et l’accès au voyage ont leurs propres missions communes ; ce récit ne les remplace pas.</x:v>
      </x:c>
      <x:c r="M133" s="14" t="str">
        <x:v>Reconstitution documentée V4 — nouvelle rédaction V5</x:v>
      </x:c>
    </x:row>
    <x:row r="134" ht="117" customHeight="1">
      <x:c r="A134" s="13" t="str">
        <x:v>O4-M21</x:v>
      </x:c>
      <x:c r="B134" s="13" t="str">
        <x:v>Le témoin qui ment maintenant</x:v>
      </x:c>
      <x:c r="C134" s="13" t="str">
        <x:v>O4</x:v>
      </x:c>
      <x:c r="D134" s="13" t="str">
        <x:v>IV — Au-delà du ciel</x:v>
      </x:c>
      <x:c r="E134" s="13" t="str">
        <x:v>Blooded</x:v>
      </x:c>
      <x:c r="F134" s="13" t="str">
        <x:v>O4-M20 résolue ; lire son résultat réel (réussite, issue partielle, refus ou échec) pour adapter les personnages et les objets présents.</x:v>
      </x:c>
      <x:c r="G134" s="13" t="str">
        <x:v>Blooded commun acquis ; vaisseau personnel possédé ; trajet réel requis pour toute scène hors Homeworld. Les relations, blessures, absences et objets affichés proviennent de l’état de partie ; aucun partenaire n’est recréé par la scène.</x:v>
      </x:c>
      <x:c r="H134" s="13" t="str">
        <x:v>Un intermédiaire tente d’exploiter le nom du joueur pour couvrir une faute actuelle. Le joueur inspecte un terrain de chasse, suit une trace de transport et retrouve la cible prétendument hostile dans un état incompatible avec le récit. L’ancien dossier sert de méthode d’enquête.</x:v>
      </x:c>
      <x:c r="I134" s="13" t="str">
        <x:v>Confronter l’intermédiaire avec les témoins ou sécuriser d’abord la preuve change la tension et le risque.</x:v>
      </x:c>
      <x:c r="J134" s="13" t="str">
        <x:v>Une preuve déplacée conserve sa dernière localisation ; la mission peut continuer avec une certitude moindre déclarée.</x:v>
      </x:c>
      <x:c r="K134" s="13" t="str">
        <x:v>Enregistrer O4-M21.resolved séparément de .success, puis O4-M21.choice, les observations et les transferts réellement accomplis. La responsabilité de l’acteur actuel est distinguée de celle de l’ancêtre et du joueur.</x:v>
      </x:c>
      <x:c r="L134" s="13" t="str">
        <x:v>La première reine et l’accès au voyage ont leurs propres missions communes ; ce récit ne les remplace pas.</x:v>
      </x:c>
      <x:c r="M134" s="13" t="str">
        <x:v>Reconstitution documentée V4 — nouvelle rédaction V5</x:v>
      </x:c>
    </x:row>
    <x:row r="135" ht="102" customHeight="1">
      <x:c r="A135" s="14" t="str">
        <x:v>O4-M22</x:v>
      </x:c>
      <x:c r="B135" s="14" t="str">
        <x:v>Une plaque qui dit la faute</x:v>
      </x:c>
      <x:c r="C135" s="14" t="str">
        <x:v>O4</x:v>
      </x:c>
      <x:c r="D135" s="14" t="str">
        <x:v>IV — Au-delà du ciel</x:v>
      </x:c>
      <x:c r="E135" s="14" t="str">
        <x:v>Blooded</x:v>
      </x:c>
      <x:c r="F135" s="14" t="str">
        <x:v>O4-M21 résolue ; lire son résultat réel (réussite, issue partielle, refus ou échec) pour adapter les personnages et les objets présents.</x:v>
      </x:c>
      <x:c r="G135" s="14" t="str">
        <x:v>Blooded commun acquis ; vaisseau personnel possédé ; trajet réel requis pour toute scène hors Homeworld. Les relations, blessures, absences et objets affichés proviennent de l’état de partie ; aucun partenaire n’est recréé par la scène.</x:v>
      </x:c>
      <x:c r="H135" s="14" t="str">
        <x:v>À l’atelier des trophées, le joueur choisit comment contextualiser l’arme ancienne. Il tourne la pièce, montre les marques pertinentes et grave une plaque amovible qui ne célèbre pas l’acte fautif. Une vitrine fermée limite sa présentation.</x:v>
      </x:c>
      <x:c r="I135" s="14" t="str">
        <x:v>Exposer l’objet comme avertissement historique ou le laisser aux archives neutres change son usage.</x:v>
      </x:c>
      <x:c r="J135" s="14" t="str">
        <x:v>Un texte trop affirmatif peut être corrigé avant gravure finale et après découverte d’un élément nouveau.</x:v>
      </x:c>
      <x:c r="K135" s="14" t="str">
        <x:v>Enregistrer O4-M22.resolved séparément de .success, puis O4-M22.choice, les observations et les transferts réellement accomplis. La provenance est honnête ; la qualité d’exposition ne transforme pas cette prise en trophée honorable.</x:v>
      </x:c>
      <x:c r="L135" s="14" t="str">
        <x:v>La première reine et l’accès au voyage ont leurs propres missions communes ; ce récit ne les remplace pas.</x:v>
      </x:c>
      <x:c r="M135" s="14" t="str">
        <x:v>Reconstitution documentée V4 — nouvelle rédaction V5</x:v>
      </x:c>
    </x:row>
    <x:row r="136" ht="102" customHeight="1">
      <x:c r="A136" s="13" t="str">
        <x:v>O4-M23</x:v>
      </x:c>
      <x:c r="B136" s="13" t="str">
        <x:v>Le retour de Drek</x:v>
      </x:c>
      <x:c r="C136" s="13" t="str">
        <x:v>O4</x:v>
      </x:c>
      <x:c r="D136" s="13" t="str">
        <x:v>IV — Au-delà du ciel</x:v>
      </x:c>
      <x:c r="E136" s="13" t="str">
        <x:v>Blooded</x:v>
      </x:c>
      <x:c r="F136" s="13" t="str">
        <x:v>O4-M22 résolue ; lire son résultat réel (réussite, issue partielle, refus ou échec) pour adapter les personnages et les objets présents.</x:v>
      </x:c>
      <x:c r="G136" s="13" t="str">
        <x:v>Blooded commun acquis ; vaisseau personnel possédé ; trajet réel requis pour toute scène hors Homeworld. Les relations, blessures, absences et objets affichés proviennent de l’état de partie ; aucun partenaire n’est recréé par la scène.</x:v>
      </x:c>
      <x:c r="H136" s="13" t="str">
        <x:v>Drek demande une rencontre à une escale après avoir perdu une partie de son influence. Le joueur le rejoint dans un atelier, l’aide éventuellement à déplacer ses biens et entend s’il reconnaît enfin les faits. Sa situation ne force pas le pardon.</x:v>
      </x:c>
      <x:c r="I136" s="13" t="str">
        <x:v>Offrir une aide matérielle limitée ou maintenir une distance claire donne deux rapports cohérents.</x:v>
      </x:c>
      <x:c r="J136" s="13" t="str">
        <x:v>Refuser la rencontre laisse un message possible ; le récit principal continue sans réconciliation obligatoire.</x:v>
      </x:c>
      <x:c r="K136" s="13" t="str">
        <x:v>Enregistrer O4-M23.resolved séparément de .success, puis O4-M23.choice, les observations et les transferts réellement accomplis. Drek peut changer par actes successifs ; sa détresse n’efface pas sa tentative de dissimulation.</x:v>
      </x:c>
      <x:c r="L136" s="13" t="str">
        <x:v>La première reine et l’accès au voyage ont leurs propres missions communes ; ce récit ne les remplace pas.</x:v>
      </x:c>
      <x:c r="M136" s="13" t="str">
        <x:v>Reconstitution documentée V4 — nouvelle rédaction V5</x:v>
      </x:c>
    </x:row>
    <x:row r="137" ht="102" customHeight="1">
      <x:c r="A137" s="14" t="str">
        <x:v>O4-M24</x:v>
      </x:c>
      <x:c r="B137" s="14" t="str">
        <x:v>Ma chasse, mon récit</x:v>
      </x:c>
      <x:c r="C137" s="14" t="str">
        <x:v>O4</x:v>
      </x:c>
      <x:c r="D137" s="14" t="str">
        <x:v>IV — Au-delà du ciel</x:v>
      </x:c>
      <x:c r="E137" s="14" t="str">
        <x:v>Blooded</x:v>
      </x:c>
      <x:c r="F137" s="14" t="str">
        <x:v>O4-M23 résolue ; lire son résultat réel (réussite, issue partielle, refus ou échec) pour adapter les personnages et les objets présents.</x:v>
      </x:c>
      <x:c r="G137" s="14" t="str">
        <x:v>Blooded commun acquis ; vaisseau personnel possédé ; trajet réel requis pour toute scène hors Homeworld. Les relations, blessures, absences et objets affichés proviennent de l’état de partie ; aucun partenaire n’est recréé par la scène.</x:v>
      </x:c>
      <x:c r="H137" s="14" t="str">
        <x:v>Le joueur revient d’une chasse réellement jouée et prépare son propre trophée. Il compare les traces, inscrit les partenaires présents et accepte les limites de ce qui peut être prouvé. Isha ou Evar peut visiter l’atelier selon la relation.</x:v>
      </x:c>
      <x:c r="I137" s="14" t="str">
        <x:v>Présenter la chasse publiquement ou garder une galerie privée modifie sa réputation visible.</x:v>
      </x:c>
      <x:c r="J137" s="14" t="str">
        <x:v>Un objet perdu laisse le récit et les relevés mais aucune pièce originale créée pour remplir la vitrine.</x:v>
      </x:c>
      <x:c r="K137" s="14" t="str">
        <x:v>Enregistrer O4-M24.resolved séparément de .success, puis O4-M24.choice, les observations et les transferts réellement accomplis. Une mémoire personnelle existe à côté du dossier ancestral, sans dépendre d’une innocence familiale inventée.</x:v>
      </x:c>
      <x:c r="L137" s="14" t="str">
        <x:v>La première reine et l’accès au voyage ont leurs propres missions communes ; ce récit ne les remplace pas.</x:v>
      </x:c>
      <x:c r="M137" s="14" t="str">
        <x:v>Reconstitution documentée V4 — nouvelle rédaction V5</x:v>
      </x:c>
    </x:row>
    <x:row r="138" ht="102" customHeight="1">
      <x:c r="A138" s="13" t="str">
        <x:v>O4-M25</x:v>
      </x:c>
      <x:c r="B138" s="13" t="str">
        <x:v>Elite devant le même nom</x:v>
      </x:c>
      <x:c r="C138" s="13" t="str">
        <x:v>O4</x:v>
      </x:c>
      <x:c r="D138" s="13" t="str">
        <x:v>V — Choisir son nom</x:v>
      </x:c>
      <x:c r="E138" s="13" t="str">
        <x:v>Elite</x:v>
      </x:c>
      <x:c r="F138" s="13" t="str">
        <x:v>O4-M24 résolue ; lire son résultat réel (réussite, issue partielle, refus ou échec) pour adapter les personnages et les objets présents.</x:v>
      </x:c>
      <x:c r="G138" s="13" t="str">
        <x:v>Épreuve solitaire commune Elite réussie ; accès et objets spécifiques de la scène obtenus. Les relations, blessures, absences et objets affichés proviennent de l’état de partie ; aucun partenaire n’est recréé par la scène.</x:v>
      </x:c>
      <x:c r="H138" s="13" t="str">
        <x:v>Elite obtenu dans la campagne commune, le joueur traverse le marché où il avait été provoqué. Les réactions se basent sur les actes connus : certains saluent, d’autres gardent leurs réserves. Une courte chasse de protection du passage permet une action actuelle.</x:v>
      </x:c>
      <x:c r="I138" s="13" t="str">
        <x:v>Répondre aux salutations ou rejoindre directement la piste choisit la manière d’habiter sa réputation.</x:v>
      </x:c>
      <x:c r="J138" s="13" t="str">
        <x:v>Une erreur de chasse se traite comme un incident présent, sans annuler toutes les preuves passées.</x:v>
      </x:c>
      <x:c r="K138" s="13" t="str">
        <x:v>Enregistrer O4-M25.resolved séparément de .success, puis O4-M25.choice, les observations et les transferts réellement accomplis. Le rang est reconnu sans unanimité affective ; les relations demeurent individuelles.</x:v>
      </x:c>
      <x:c r="L138" s="13" t="str">
        <x:v>La voie choisit sa fin aux missions 29–30 ; le rang Elite ne dépend pas de la voie ni du Warp.</x:v>
      </x:c>
      <x:c r="M138" s="13" t="str">
        <x:v>Reconstitution documentée V4 — nouvelle rédaction V5</x:v>
      </x:c>
    </x:row>
    <x:row r="139" ht="102" customHeight="1">
      <x:c r="A139" s="14" t="str">
        <x:v>O4-M26</x:v>
      </x:c>
      <x:c r="B139" s="14" t="str">
        <x:v>Ce qu’on peut rendre encore</x:v>
      </x:c>
      <x:c r="C139" s="14" t="str">
        <x:v>O4</x:v>
      </x:c>
      <x:c r="D139" s="14" t="str">
        <x:v>V — Choisir son nom</x:v>
      </x:c>
      <x:c r="E139" s="14" t="str">
        <x:v>Elite</x:v>
      </x:c>
      <x:c r="F139" s="14" t="str">
        <x:v>O4-M25 résolue ; lire son résultat réel (réussite, issue partielle, refus ou échec) pour adapter les personnages et les objets présents.</x:v>
      </x:c>
      <x:c r="G139" s="14" t="str">
        <x:v>Épreuve solitaire commune Elite réussie ; accès et objets spécifiques de la scène obtenus. Les relations, blessures, absences et objets affichés proviennent de l’état de partie ; aucun partenaire n’est recréé par la scène.</x:v>
      </x:c>
      <x:c r="H139" s="14" t="str">
        <x:v>Une dernière pièce issue du bénéfice ancien est localisée dans une réserve familiale. Le joueur négocie l’accès, traverse une galerie de stockage et compare l’objet aux demandes documentées. Sa restitution implique un vrai transport jusqu’au destinataire.</x:v>
      </x:c>
      <x:c r="I139" s="14" t="str">
        <x:v>Rendre l’original ou accepter une solution convenue si l’original est indisponible distingue deux réparations.</x:v>
      </x:c>
      <x:c r="J139" s="14" t="str">
        <x:v>Une identité de destinataire contestée reporte le transfert sans faire disparaître l’objet ni la demande.</x:v>
      </x:c>
      <x:c r="K139" s="14" t="str">
        <x:v>Enregistrer O4-M26.resolved séparément de .success, puis O4-M26.choice, les observations et les transferts réellement accomplis. Le transfert est enregistré avec ses limites ; les pertes irréparables restent nommées.</x:v>
      </x:c>
      <x:c r="L139" s="14" t="str">
        <x:v>La voie choisit sa fin aux missions 29–30 ; le rang Elite ne dépend pas de la voie ni du Warp.</x:v>
      </x:c>
      <x:c r="M139" s="14" t="str">
        <x:v>Reconstitution documentée V4 — nouvelle rédaction V5</x:v>
      </x:c>
    </x:row>
    <x:row r="140" ht="117" customHeight="1">
      <x:c r="A140" s="13" t="str">
        <x:v>O4-M27</x:v>
      </x:c>
      <x:c r="B140" s="13" t="str">
        <x:v>Le mandat limité d’Evar</x:v>
      </x:c>
      <x:c r="C140" s="13" t="str">
        <x:v>O4</x:v>
      </x:c>
      <x:c r="D140" s="13" t="str">
        <x:v>V — Choisir son nom</x:v>
      </x:c>
      <x:c r="E140" s="13" t="str">
        <x:v>Elite</x:v>
      </x:c>
      <x:c r="F140" s="13" t="str">
        <x:v>O4-M26 résolue ; lire son résultat réel (réussite, issue partielle, refus ou échec) pour adapter les personnages et les objets présents.</x:v>
      </x:c>
      <x:c r="G140" s="13" t="str">
        <x:v>Épreuve solitaire commune Elite réussie ; accès et objets spécifiques de la scène obtenus. Les relations, blessures, absences et objets affichés proviennent de l’état de partie ; aucun partenaire n’est recréé par la scène.</x:v>
      </x:c>
      <x:c r="H140" s="13" t="str">
        <x:v>Evar propose au joueur une fonction d’appui pour vérifier certaines chasses, avec un périmètre précis. Une mission d’essai consiste à observer un duel, préserver une trace et arrêter son intervention quand le mandat est terminé. L’expérience montre le coût de la fonction.</x:v>
      </x:c>
      <x:c r="I140" s="13" t="str">
        <x:v>Accepter d’étudier cette voie ou refuser en restant chasseur personnel prépare une fin possible.</x:v>
      </x:c>
      <x:c r="J140" s="13" t="str">
        <x:v>Une intervention excessive donne une scène de correction et peut retarder la proposition sans retirer le rang.</x:v>
      </x:c>
      <x:c r="K140" s="13" t="str">
        <x:v>Enregistrer O4-M27.resolved séparément de .success, puis O4-M27.choice, les observations et les transferts réellement accomplis. La fonction est un choix futur ; elle ne fait pas automatiquement du joueur un Enforcer omnipotent.</x:v>
      </x:c>
      <x:c r="L140" s="13" t="str">
        <x:v>La voie choisit sa fin aux missions 29–30 ; le rang Elite ne dépend pas de la voie ni du Warp.</x:v>
      </x:c>
      <x:c r="M140" s="13" t="str">
        <x:v>Reconstitution documentée V4 — nouvelle rédaction V5</x:v>
      </x:c>
    </x:row>
    <x:row r="141" ht="102" customHeight="1">
      <x:c r="A141" s="14" t="str">
        <x:v>O4-M28</x:v>
      </x:c>
      <x:c r="B141" s="14" t="str">
        <x:v>Trois noms sur l’établi</x:v>
      </x:c>
      <x:c r="C141" s="14" t="str">
        <x:v>O4</x:v>
      </x:c>
      <x:c r="D141" s="14" t="str">
        <x:v>V — Choisir son nom</x:v>
      </x:c>
      <x:c r="E141" s="14" t="str">
        <x:v>Elite</x:v>
      </x:c>
      <x:c r="F141" s="14" t="str">
        <x:v>O4-M27 résolue ; lire son résultat réel (réussite, issue partielle, refus ou échec) pour adapter les personnages et les objets présents.</x:v>
      </x:c>
      <x:c r="G141" s="14" t="str">
        <x:v>Épreuve solitaire commune Elite réussie ; accès et objets spécifiques de la scène obtenus. Les relations, blessures, absences et objets affichés proviennent de l’état de partie ; aucun partenaire n’est recréé par la scène.</x:v>
      </x:c>
      <x:c r="H141" s="14" t="str">
        <x:v>L’atelier présente trois plaques : nom familial contextualisé, nouveau nom choisi et signe d’une fonction de réparation. Le joueur rend visite aux personnes que chaque option concerne puis revient tester la plaque sur son équipement et sa porte.</x:v>
      </x:c>
      <x:c r="I141" s="14" t="str">
        <x:v>Préparer une option permet d’en voir les conséquences relationnelles avant la décision exclusive.</x:v>
      </x:c>
      <x:c r="J141" s="14" t="str">
        <x:v>Une plaque provisoire peut être retirée ; aucun changement d’identité n’est appliqué sans confirmation.</x:v>
      </x:c>
      <x:c r="K141" s="14" t="str">
        <x:v>Enregistrer O4-M28.resolved séparément de .success, puis O4-M28.choice, les observations et les transferts réellement accomplis. Les fins deviennent concrètes sans faire du changement de nom une disparition de l’histoire.</x:v>
      </x:c>
      <x:c r="L141" s="14" t="str">
        <x:v>La voie choisit sa fin aux missions 29–30 ; le rang Elite ne dépend pas de la voie ni du Warp.</x:v>
      </x:c>
      <x:c r="M141" s="14" t="str">
        <x:v>Reconstitution documentée V4 — nouvelle rédaction V5</x:v>
      </x:c>
    </x:row>
    <x:row r="142" ht="147" customHeight="1">
      <x:c r="A142" s="13" t="str">
        <x:v>O4-M29</x:v>
      </x:c>
      <x:c r="B142" s="13" t="str">
        <x:v>Le nom que je porte</x:v>
      </x:c>
      <x:c r="C142" s="13" t="str">
        <x:v>O4</x:v>
      </x:c>
      <x:c r="D142" s="13" t="str">
        <x:v>V — Choisir son nom</x:v>
      </x:c>
      <x:c r="E142" s="13" t="str">
        <x:v>Elite</x:v>
      </x:c>
      <x:c r="F142" s="13" t="str">
        <x:v>O4-M28 résolue ; lire son résultat réel (réussite, issue partielle, refus ou échec) pour adapter les personnages et les objets présents.</x:v>
      </x:c>
      <x:c r="G142" s="13" t="str">
        <x:v>Épreuve solitaire commune Elite réussie ; accès et objets spécifiques de la scène obtenus. Les relations, blessures, absences et objets affichés proviennent de l’état de partie ; aucun partenaire n’est recréé par la scène.</x:v>
      </x:c>
      <x:c r="H142" s="13" t="str">
        <x:v>Le joueur confirme garder le nom avec les faits publics, adopter un autre nom ou consacrer une part de sa vie à une fonction de réparation limitée. Les conséquences sont présentées avant de fixer la plaque choisie.</x:v>
      </x:c>
      <x:c r="I142" s="13" t="str">
        <x:v>Choisir O4-E1, O4-E2 ou O4-E3 verrouille la direction de fin personnelle.</x:v>
      </x:c>
      <x:c r="J142" s="13" t="str">
        <x:v>Quitter l’atelier laisse le choix ouvert et ne déclenche pas automatiquement l’option survolée.</x:v>
      </x:c>
      <x:c r="K142" s="13" t="str">
        <x:v>Enregistrer la visite de sélection séparément de sa réussite. Écrire O4.endingId avec exactement une valeur valide et O4.endingChoiceConfirmed=true uniquement après confirmation explicite ; une sortie, un refus ou un choix provisoire conserve le choix non confirmé. La responsabilité historique reste à l’ancêtre ; les engagements présents sont ceux du joueur.</x:v>
      </x:c>
      <x:c r="L142" s="13" t="str">
        <x:v>La voie choisit sa fin aux missions 29–30 ; le rang Elite ne dépend pas de la voie ni du Warp.</x:v>
      </x:c>
      <x:c r="M142" s="13" t="str">
        <x:v>Reconstitution documentée V4 — nouvelle rédaction V5</x:v>
      </x:c>
    </x:row>
    <x:row r="143" ht="132" customHeight="1">
      <x:c r="A143" s="14" t="str">
        <x:v>O4-M30</x:v>
      </x:c>
      <x:c r="B143" s="14" t="str">
        <x:v>Le geste devant la porte</x:v>
      </x:c>
      <x:c r="C143" s="14" t="str">
        <x:v>O4</x:v>
      </x:c>
      <x:c r="D143" s="14" t="str">
        <x:v>V — Choisir son nom</x:v>
      </x:c>
      <x:c r="E143" s="14" t="str">
        <x:v>Elite</x:v>
      </x:c>
      <x:c r="F143" s="14" t="str">
        <x:v>O4-M29 résolue avec choix confirmé ; O4.endingId contient exactement une valeur valide parmi O4-E1, O4-E2, O4-E3. Un refus, une sortie sans confirmation ou une sélection provisoire n’ouvre pas M30.</x:v>
      </x:c>
      <x:c r="G143" s="14" t="str">
        <x:v>Épreuve solitaire commune Elite réussie ; accès et objets spécifiques de la scène obtenus. Les relations, blessures, absences et objets affichés proviennent de l’état de partie ; aucun partenaire n’est recréé par la scène.</x:v>
      </x:c>
      <x:c r="H143" s="14" t="str">
        <x:v>La fin se réalise dans un lieu correspondant : maison portant le nom contextualisé, départ sous un nouveau signe ou première intervention volontaire cadrée. Isha n’est pas obligée d’assister ; Evar et Drek réagissent selon leurs états acquis.</x:v>
      </x:c>
      <x:c r="I143" s="14" t="str">
        <x:v>Choisir un destinataire du premier salut nuance la scène sans remplacer la fin exclusive.</x:v>
      </x:c>
      <x:c r="J143" s="14" t="str">
        <x:v>Une intervention d’essai interrompue peut être reprise sans changer la fin en adoption d’un autre nom.</x:v>
      </x:c>
      <x:c r="K143" s="14" t="str">
        <x:v>Conserver O4.endingId confirmé sans le modifier. Écrire O4.endingRealized=true uniquement après clôture effectivement jouée et réussie ; échec, interruption ou report laissent endingRealized=false et la scène à reprendre. La nouvelle identité publique est appliquée ; les anciens faits restent accessibles dans l’histoire.</x:v>
      </x:c>
      <x:c r="L143" s="14" t="str">
        <x:v>La voie choisit sa fin aux missions 29–30 ; le rang Elite ne dépend pas de la voie ni du Warp.</x:v>
      </x:c>
      <x:c r="M143" s="14" t="str">
        <x:v>Reconstitution documentée V4 — nouvelle rédaction V5</x:v>
      </x:c>
    </x:row>
    <x:row r="144" ht="102" customHeight="1">
      <x:c r="A144" s="13" t="str">
        <x:v>O4-M31</x:v>
      </x:c>
      <x:c r="B144" s="13" t="str">
        <x:v>La question sans héritage</x:v>
      </x:c>
      <x:c r="C144" s="13" t="str">
        <x:v>O4</x:v>
      </x:c>
      <x:c r="D144" s="13" t="str">
        <x:v>VI — Ce qui demeure</x:v>
      </x:c>
      <x:c r="E144" s="13" t="str">
        <x:v>Elder</x:v>
      </x:c>
      <x:c r="F144" s="13" t="str">
        <x:v>O4-M30 réussie ; exactement une fin O4-E1..E3 réalisée et verrouillée ; rang Elder commun acquis.</x:v>
      </x:c>
      <x:c r="G144" s="13" t="str">
        <x:v>Fin de voie déjà verrouillée ; prolongement facultatif accessible lorsque le rang commun indiqué est obtenu. Les relations, blessures, absences et objets affichés proviennent de l’état de partie ; aucun partenaire n’est recréé par la scène.</x:v>
      </x:c>
      <x:c r="H144" s="13" t="str">
        <x:v>Elder acquis, un jeune portant un autre nom entaché demande conseil. Le joueur l’accompagne dans un exercice d’observation et lui montre comment décrire un geste présent sans l’accuser pour un parent. La scène dépend de la fonction choisie à Elite.</x:v>
      </x:c>
      <x:c r="I144" s="13" t="str">
        <x:v>Raconter son propre parcours ou l’orienter vers un témoin neutre adapte l’aide.</x:v>
      </x:c>
      <x:c r="J144" s="13" t="str">
        <x:v>Le jeune peut refuser le conseil et revenir plus tard ; sa propre voie ne devient pas copie de celle du joueur.</x:v>
      </x:c>
      <x:c r="K144" s="13" t="str">
        <x:v>Enregistrer O4-M31.resolved séparément de .success, puis O4-M31.choice, les observations et les transferts réellement accomplis. La transmission affirme une responsabilité individuelle sans effacer les faits des familles concernées. Ne jamais modifier O4.endingId.</x:v>
      </x:c>
      <x:c r="L144" s="13" t="str">
        <x:v>Les rangs Elder et Ancient viennent du parcours commun. Le prolongement conserve exactement la fin exclusive choisie.</x:v>
      </x:c>
      <x:c r="M144" s="13" t="str">
        <x:v>Reconstitution documentée V4 — nouvelle rédaction V5</x:v>
      </x:c>
    </x:row>
    <x:row r="145" ht="117" customHeight="1">
      <x:c r="A145" s="14" t="str">
        <x:v>O4-M32</x:v>
      </x:c>
      <x:c r="B145" s="14" t="str">
        <x:v>La trace qui me contredit</x:v>
      </x:c>
      <x:c r="C145" s="14" t="str">
        <x:v>O4</x:v>
      </x:c>
      <x:c r="D145" s="14" t="str">
        <x:v>VI — Ce qui demeure</x:v>
      </x:c>
      <x:c r="E145" s="14" t="str">
        <x:v>Elder</x:v>
      </x:c>
      <x:c r="F145" s="14" t="str">
        <x:v>O4-M31 résolue ; lire son résultat réel (réussite, issue partielle, refus ou échec) pour adapter les personnages et les objets présents.</x:v>
      </x:c>
      <x:c r="G145" s="14" t="str">
        <x:v>Fin de voie déjà verrouillée ; prolongement facultatif accessible lorsque le rang commun indiqué est obtenu. Les relations, blessures, absences et objets affichés proviennent de l’état de partie ; aucun partenaire n’est recréé par la scène.</x:v>
      </x:c>
      <x:c r="H145" s="14" t="str">
        <x:v>Une observation nouvelle révèle que le joueur s’est trompé sur un détail secondaire de son enquête. Il compare le document à l’objet, rencontre les personnes informées et corrige la plaque concernée. La faute principale de l’ancêtre reste établie.</x:v>
      </x:c>
      <x:c r="I145" s="14" t="str">
        <x:v>Corriger publiquement ou contacter d’abord les personnes lésées change l’ordre de réparation.</x:v>
      </x:c>
      <x:c r="J145" s="14" t="str">
        <x:v>Une vérification encore incomplète laisse un avis provisoire explicite, sans correction définitive forcée.</x:v>
      </x:c>
      <x:c r="K145" s="14" t="str">
        <x:v>Enregistrer O4-M32.resolved séparément de .success, puis O4-M32.choice, les observations et les transferts réellement accomplis. Le dossier gagne en précision ; reconnaître une erreur renforce la distinction entre fait et supposition. Ne jamais modifier O4.endingId.</x:v>
      </x:c>
      <x:c r="L145" s="14" t="str">
        <x:v>Les rangs Elder et Ancient viennent du parcours commun. Le prolongement conserve exactement la fin exclusive choisie.</x:v>
      </x:c>
      <x:c r="M145" s="14" t="str">
        <x:v>Reconstitution documentée V4 — nouvelle rédaction V5</x:v>
      </x:c>
    </x:row>
    <x:row r="146" ht="102" customHeight="1">
      <x:c r="A146" s="13" t="str">
        <x:v>O4-M33</x:v>
      </x:c>
      <x:c r="B146" s="13" t="str">
        <x:v>Isha à son tour</x:v>
      </x:c>
      <x:c r="C146" s="13" t="str">
        <x:v>O4</x:v>
      </x:c>
      <x:c r="D146" s="13" t="str">
        <x:v>VI — Ce qui demeure</x:v>
      </x:c>
      <x:c r="E146" s="13" t="str">
        <x:v>Elder</x:v>
      </x:c>
      <x:c r="F146" s="13" t="str">
        <x:v>O4-M32 résolue ; lire son résultat réel (réussite, issue partielle, refus ou échec) pour adapter les personnages et les objets présents.</x:v>
      </x:c>
      <x:c r="G146" s="13" t="str">
        <x:v>Fin de voie déjà verrouillée ; prolongement facultatif accessible lorsque le rang commun indiqué est obtenu. Les relations, blessures, absences et objets affichés proviennent de l’état de partie ; aucun partenaire n’est recréé par la scène.</x:v>
      </x:c>
      <x:c r="H146" s="13" t="str">
        <x:v>Isha accomplit une chasse importante et choisit d’inviter ou non le joueur à son retour. Si l’invitation existe, celui-ci l’aide à installer son trophée sans ramener toute la conversation à l’ancien conflit. Sinon, il reçoit la nouvelle par le réseau local.</x:v>
      </x:c>
      <x:c r="I146" s="13" t="str">
        <x:v>Célébrer son exploit ou offrir une aide discrète respecte la place qu’elle accorde au joueur.</x:v>
      </x:c>
      <x:c r="J146" s="13" t="str">
        <x:v>Une invitation déclinée reste un choix relationnel ; le succès d’Isha demeure enregistré.</x:v>
      </x:c>
      <x:c r="K146" s="13" t="str">
        <x:v>Enregistrer O4-M33.resolved séparément de .success, puis O4-M33.choice, les observations et les transferts réellement accomplis. Sa vie narrative progresse indépendamment du besoin de rédemption du personnage principal. Ne jamais modifier O4.endingId.</x:v>
      </x:c>
      <x:c r="L146" s="13" t="str">
        <x:v>Les rangs Elder et Ancient viennent du parcours commun. Le prolongement conserve exactement la fin exclusive choisie.</x:v>
      </x:c>
      <x:c r="M146" s="13" t="str">
        <x:v>Reconstitution documentée V4 — nouvelle rédaction V5</x:v>
      </x:c>
    </x:row>
    <x:row r="147" ht="117" customHeight="1">
      <x:c r="A147" s="14" t="str">
        <x:v>O4-M34</x:v>
      </x:c>
      <x:c r="B147" s="14" t="str">
        <x:v>Le signe sur une autre porte</x:v>
      </x:c>
      <x:c r="C147" s="14" t="str">
        <x:v>O4</x:v>
      </x:c>
      <x:c r="D147" s="14" t="str">
        <x:v>VI — Ce qui demeure</x:v>
      </x:c>
      <x:c r="E147" s="14" t="str">
        <x:v>Ancient</x:v>
      </x:c>
      <x:c r="F147" s="14" t="str">
        <x:v>O4-M33 résolue ; même fin exclusive conservée ; rang Ancient commun acquis.</x:v>
      </x:c>
      <x:c r="G147" s="14" t="str">
        <x:v>Fin de voie déjà verrouillée ; prolongement facultatif accessible lorsque le rang commun indiqué est obtenu. Les relations, blessures, absences et objets affichés proviennent de l’état de partie ; aucun partenaire n’est recréé par la scène.</x:v>
      </x:c>
      <x:c r="H147" s="14" t="str">
        <x:v>Ancient acquis, le joueur visite une maison où quelqu’un a repris son signe avec une interprétation différente. Une démonstration de chasse puis l’examen de la plaque permettent de discuter de cette reprise sans prétendre posséder toutes les significations futures.</x:v>
      </x:c>
      <x:c r="I147" s="14" t="str">
        <x:v>Autoriser l’usage contextualisé ou demander un signe distinct produit une transmission différente.</x:v>
      </x:c>
      <x:c r="J147" s="14" t="str">
        <x:v>Un désaccord garde deux versions visibles et peut être repris dans une rencontre ultérieure.</x:v>
      </x:c>
      <x:c r="K147" s="14" t="str">
        <x:v>Enregistrer O4-M34.resolved séparément de .success, puis O4-M34.choice, les observations et les transferts réellement accomplis. Le choix concerne l’emblème actuel ; la fin d’Elite et le dossier ancestral demeurent intacts. Ne jamais modifier O4.endingId.</x:v>
      </x:c>
      <x:c r="L147" s="14" t="str">
        <x:v>Les rangs Elder et Ancient viennent du parcours commun. Le prolongement conserve exactement la fin exclusive choisie.</x:v>
      </x:c>
      <x:c r="M147" s="14" t="str">
        <x:v>Reconstitution documentée V4 — nouvelle rédaction V5</x:v>
      </x:c>
    </x:row>
    <x:row r="148" ht="117" customHeight="1">
      <x:c r="A148" s="13" t="str">
        <x:v>O4-M35</x:v>
      </x:c>
      <x:c r="B148" s="13" t="str">
        <x:v>Une fonction à transmettre</x:v>
      </x:c>
      <x:c r="C148" s="13" t="str">
        <x:v>O4</x:v>
      </x:c>
      <x:c r="D148" s="13" t="str">
        <x:v>VI — Ce qui demeure</x:v>
      </x:c>
      <x:c r="E148" s="13" t="str">
        <x:v>Ancient</x:v>
      </x:c>
      <x:c r="F148" s="13" t="str">
        <x:v>O4-M34 résolue ; lire son résultat réel (réussite, issue partielle, refus ou échec) pour adapter les personnages et les objets présents.</x:v>
      </x:c>
      <x:c r="G148" s="13" t="str">
        <x:v>Fin de voie déjà verrouillée ; prolongement facultatif accessible lorsque le rang commun indiqué est obtenu. Les relations, blessures, absences et objets affichés proviennent de l’état de partie ; aucun partenaire n’est recréé par la scène.</x:v>
      </x:c>
      <x:c r="H148" s="13" t="str">
        <x:v>Le joueur organise la suite de ses engagements : archives, visites ou mandat limité selon la fin. Il accompagne un successeur volontaire sur une mission d’observation, puis le laisse présenter lui-même le résultat et reconnaître ses limites.</x:v>
      </x:c>
      <x:c r="I148" s="13" t="str">
        <x:v>Transmettre un outil, un contact ou une méthode choisit ce que la génération suivante reçoit.</x:v>
      </x:c>
      <x:c r="J148" s="13" t="str">
        <x:v>Une mission incomplète appelle une nouvelle observation et non une validation automatique du successeur.</x:v>
      </x:c>
      <x:c r="K148" s="13" t="str">
        <x:v>Enregistrer O4-M35.resolved séparément de .success, puis O4-M35.choice, les observations et les transferts réellement accomplis. Le successeur possède sa responsabilité propre ; aucune autorité générale n’est transférée par un simple objet. Ne jamais modifier O4.endingId.</x:v>
      </x:c>
      <x:c r="L148" s="13" t="str">
        <x:v>Les rangs Elder et Ancient viennent du parcours commun. Le prolongement conserve exactement la fin exclusive choisie.</x:v>
      </x:c>
      <x:c r="M148" s="13" t="str">
        <x:v>Reconstitution documentée V4 — nouvelle rédaction V5</x:v>
      </x:c>
    </x:row>
    <x:row r="149" ht="117" customHeight="1">
      <x:c r="A149" s="14" t="str">
        <x:v>O4-M36</x:v>
      </x:c>
      <x:c r="B149" s="14" t="str">
        <x:v>Mon nom dans ma voix</x:v>
      </x:c>
      <x:c r="C149" s="14" t="str">
        <x:v>O4</x:v>
      </x:c>
      <x:c r="D149" s="14" t="str">
        <x:v>VI — Ce qui demeure</x:v>
      </x:c>
      <x:c r="E149" s="14" t="str">
        <x:v>Ancient</x:v>
      </x:c>
      <x:c r="F149" s="14" t="str">
        <x:v>O4-M35 résolue ; lire son résultat réel (réussite, issue partielle, refus ou échec) pour adapter les personnages et les objets présents.</x:v>
      </x:c>
      <x:c r="G149" s="14" t="str">
        <x:v>Fin de voie déjà verrouillée ; prolongement facultatif accessible lorsque le rang commun indiqué est obtenu. Les relations, blessures, absences et objets affichés proviennent de l’état de partie ; aucun partenaire n’est recréé par la scène.</x:v>
      </x:c>
      <x:c r="H149" s="14" t="str">
        <x:v>La dernière scène commence par le même salut interrompu que l’enfance, désormais adressé à un visiteur qui ne connaît pas toute l’histoire. Le joueur choisit comment se présenter, puis rejoint son foyer, sa route ou sa fonction conformément à la fin d’Elite.</x:v>
      </x:c>
      <x:c r="I149" s="14" t="str">
        <x:v>Dire le nom complet, le nouveau nom ou la fonction choisie compose la clôture sans nouvelle bifurcation.</x:v>
      </x:c>
      <x:c r="J149" s="14" t="str">
        <x:v>La scène de visite reste rejouable avec les relations conservées et aucune récompense supplémentaire.</x:v>
      </x:c>
      <x:c r="K149" s="14" t="str">
        <x:v>Enregistrer O4-M36.resolved séparément de .success, puis O4-M36.choice, les observations et les transferts réellement accomplis. Le personnage possède sa voix et ses actes ; ni oubli magique ni culpabilité héréditaire n’est appliqué. Ne jamais modifier O4.endingId.</x:v>
      </x:c>
      <x:c r="L149" s="14" t="str">
        <x:v>Les rangs Elder et Ancient viennent du parcours commun. Le prolongement conserve exactement la fin exclusive choisie.</x:v>
      </x:c>
      <x:c r="M149" s="14" t="str">
        <x:v>Reconstitution documentée V4 — nouvelle rédaction V5</x:v>
      </x:c>
    </x:row>
    <x:row r="150" ht="117" customHeight="1">
      <x:c r="A150" s="13" t="str">
        <x:v>O5-M01</x:v>
      </x:c>
      <x:c r="B150" s="13" t="str">
        <x:v>Le signal d’un autre</x:v>
      </x:c>
      <x:c r="C150" s="13" t="str">
        <x:v>O5</x:v>
      </x:c>
      <x:c r="D150" s="13" t="str">
        <x:v>I — Le premier cercle</x:v>
      </x:c>
      <x:c r="E150" s="13" t="str">
        <x:v>Youngling</x:v>
      </x:c>
      <x:c r="F150" s="13" t="str">
        <x:v>Voie O5 choisie ; prologue commun terminé ; aucune mission de voie résolue.</x:v>
      </x:c>
      <x:c r="G150" s="13" t="str">
        <x:v>Homeworld ; prologue commun joué ; aucune mobilité interstellaire. Les relations, blessures, absences et objets affichés proviennent de l’état de partie ; aucun partenaire n’est recréé par la scène.</x:v>
      </x:c>
      <x:c r="H150" s="13" t="str">
        <x:v>Dans la cour de cohorte, deux jeunes utilisent des signes différents pour franchir une poutre mobile. Le joueur doit regarder leur geste avant de déplacer le contrepoids. L’exercice introduit la compréhension d’autrui sans montrer Mara ni un contact humain personnel.</x:v>
      </x:c>
      <x:c r="I150" s="13" t="str">
        <x:v>Imiter le signal du partenaire ou convenir d’un nouveau signe change la coordination.</x:v>
      </x:c>
      <x:c r="J150" s="13" t="str">
        <x:v>Une incompréhension stoppe la poutre au palier et permet une nouvelle démonstration.</x:v>
      </x:c>
      <x:c r="K150" s="13" t="str">
        <x:v>Enregistrer O5-M01.resolved séparément de .success, puis O5-M01.choice, les observations et les transferts réellement accomplis. Un premier vocabulaire de coopération est acquis dans une scène entièrement située sur le Homeworld.</x:v>
      </x:c>
      <x:c r="L150" s="13" t="str">
        <x:v>Le combat d’ouverture, la cohorte et l’accès initial à la ville appartiennent à R2-M001..006.</x:v>
      </x:c>
      <x:c r="M150" s="13" t="str">
        <x:v>Reconstitution documentée V4 — nouvelle rédaction V5</x:v>
      </x:c>
    </x:row>
    <x:row r="151" ht="102" customHeight="1">
      <x:c r="A151" s="14" t="str">
        <x:v>O5-M02</x:v>
      </x:c>
      <x:c r="B151" s="14" t="str">
        <x:v>La proie qui ouvre le passage</x:v>
      </x:c>
      <x:c r="C151" s="14" t="str">
        <x:v>O5</x:v>
      </x:c>
      <x:c r="D151" s="14" t="str">
        <x:v>I — Le premier cercle</x:v>
      </x:c>
      <x:c r="E151" s="14" t="str">
        <x:v>Youngling</x:v>
      </x:c>
      <x:c r="F151" s="14" t="str">
        <x:v>O5-M01 résolue ; lire son résultat réel (réussite, issue partielle, refus ou échec) pour adapter les personnages et les objets présents.</x:v>
      </x:c>
      <x:c r="G151" s="14" t="str">
        <x:v>Homeworld ; prologue commun joué ; aucune mobilité interstellaire. Les relations, blessures, absences et objets affichés proviennent de l’état de partie ; aucun partenaire n’est recréé par la scène.</x:v>
      </x:c>
      <x:c r="H151" s="14" t="str">
        <x:v>Une petite bête déplace une branche et révèle par hasard la sortie d’un enclos d’exercice. Le joueur peut observer son trajet, ouvrir ensuite la grille ou essayer de la rattraper. L’instructeur demande ce qui a réellement aidé à sortir.</x:v>
      </x:c>
      <x:c r="I151" s="14" t="str">
        <x:v>Reconnaître l’occasion fournie par la bête ou insister sur sa propre action prépare la manière de raconter une aide.</x:v>
      </x:c>
      <x:c r="J151" s="14" t="str">
        <x:v>Une poursuite ratée laisse la grille accessible ; l’exercice peut être conclu sans capture.</x:v>
      </x:c>
      <x:c r="K151" s="14" t="str">
        <x:v>Enregistrer O5-M02.resolved séparément de .success, puis O5-M02.choice, les observations et les transferts réellement accomplis. Le jeu établit un thème de dette sans attribuer une intention humaine à l’animal.</x:v>
      </x:c>
      <x:c r="L151" s="14" t="str">
        <x:v>Le combat d’ouverture, la cohorte et l’accès initial à la ville appartiennent à R2-M001..006.</x:v>
      </x:c>
      <x:c r="M151" s="14" t="str">
        <x:v>Reconstitution documentée V4 — nouvelle rédaction V5</x:v>
      </x:c>
    </x:row>
    <x:row r="152" ht="102" customHeight="1">
      <x:c r="A152" s="13" t="str">
        <x:v>O5-M03</x:v>
      </x:c>
      <x:c r="B152" s="13" t="str">
        <x:v>Deux mains sur la corde</x:v>
      </x:c>
      <x:c r="C152" s="13" t="str">
        <x:v>O5</x:v>
      </x:c>
      <x:c r="D152" s="13" t="str">
        <x:v>I — Le premier cercle</x:v>
      </x:c>
      <x:c r="E152" s="13" t="str">
        <x:v>Youngling</x:v>
      </x:c>
      <x:c r="F152" s="13" t="str">
        <x:v>O5-M02 résolue ; lire son résultat réel (réussite, issue partielle, refus ou échec) pour adapter les personnages et les objets présents.</x:v>
      </x:c>
      <x:c r="G152" s="13" t="str">
        <x:v>Homeworld ; prologue commun joué ; aucune mobilité interstellaire. Les relations, blessures, absences et objets affichés proviennent de l’état de partie ; aucun partenaire n’est recréé par la scène.</x:v>
      </x:c>
      <x:c r="H152" s="13" t="str">
        <x:v>Un camarade de cohorte se retrouve de l’autre côté d’une fosse d’entraînement. Le joueur ne peut pas tendre la corde et verrouiller le tambour seul. Il doit demander une aide visible, attendre la prise et franchir à son tour.</x:v>
      </x:c>
      <x:c r="I152" s="13" t="str">
        <x:v>Laisser le partenaire passer d’abord ou prendre la première traversée répartit le risque d’exercice.</x:v>
      </x:c>
      <x:c r="J152" s="13" t="str">
        <x:v>Une corde lâchée retombe sur un filet et peut être remontée avec un second essai partagé.</x:v>
      </x:c>
      <x:c r="K152" s="13" t="str">
        <x:v>Enregistrer O5-M03.resolved séparément de .success, puis O5-M03.choice, les observations et les transferts réellement accomplis. Le partenaire se souvient de la coordination ; aucun compagnon permanent n’est recruté.</x:v>
      </x:c>
      <x:c r="L152" s="13" t="str">
        <x:v>Le combat d’ouverture, la cohorte et l’accès initial à la ville appartiennent à R2-M001..006.</x:v>
      </x:c>
      <x:c r="M152" s="13" t="str">
        <x:v>Reconstitution documentée V4 — nouvelle rédaction V5</x:v>
      </x:c>
    </x:row>
    <x:row r="153" ht="102" customHeight="1">
      <x:c r="A153" s="14" t="str">
        <x:v>O5-M04</x:v>
      </x:c>
      <x:c r="B153" s="14" t="str">
        <x:v>L’objet que l’on rend</x:v>
      </x:c>
      <x:c r="C153" s="14" t="str">
        <x:v>O5</x:v>
      </x:c>
      <x:c r="D153" s="14" t="str">
        <x:v>I — Le premier cercle</x:v>
      </x:c>
      <x:c r="E153" s="14" t="str">
        <x:v>Youngling</x:v>
      </x:c>
      <x:c r="F153" s="14" t="str">
        <x:v>O5-M03 résolue ; lire son résultat réel (réussite, issue partielle, refus ou échec) pour adapter les personnages et les objets présents.</x:v>
      </x:c>
      <x:c r="G153" s="14" t="str">
        <x:v>Homeworld ; prologue commun joué ; aucune mobilité interstellaire. Les relations, blessures, absences et objets affichés proviennent de l’état de partie ; aucun partenaire n’est recréé par la scène.</x:v>
      </x:c>
      <x:c r="H153" s="14" t="str">
        <x:v>Après un exercice, le joueur trouve un outil portant le signe d’une autre famille. Le marché permet de suivre les marques d’atelier, rencontrer la propriétaire et l’aider à retrouver le support où l’objet se fixe. Elle remercie sans promettre une dette infinie.</x:v>
      </x:c>
      <x:c r="I153" s="14" t="str">
        <x:v>Rendre l’outil directement ou l’apporter avec son support retrouvé change le service réellement accompli.</x:v>
      </x:c>
      <x:c r="J153" s="14" t="str">
        <x:v>Une propriétaire absente propose un dépôt identifié, avec remise effective confirmée plus tard.</x:v>
      </x:c>
      <x:c r="K153" s="14" t="str">
        <x:v>Enregistrer O5-M04.resolved séparément de .success, puis O5-M04.choice, les observations et les transferts réellement accomplis. Le prêt et le don sont distingués ; l’objet quitte l’inventaire quand il est rendu.</x:v>
      </x:c>
      <x:c r="L153" s="14" t="str">
        <x:v>Le combat d’ouverture, la cohorte et l’accès initial à la ville appartiennent à R2-M001..006.</x:v>
      </x:c>
      <x:c r="M153" s="14" t="str">
        <x:v>Reconstitution documentée V4 — nouvelle rédaction V5</x:v>
      </x:c>
    </x:row>
    <x:row r="154" ht="117" customHeight="1">
      <x:c r="A154" s="13" t="str">
        <x:v>O5-M05</x:v>
      </x:c>
      <x:c r="B154" s="13" t="str">
        <x:v>Une histoire de visiteurs</x:v>
      </x:c>
      <x:c r="C154" s="13" t="str">
        <x:v>O5</x:v>
      </x:c>
      <x:c r="D154" s="13" t="str">
        <x:v>I — Le premier cercle</x:v>
      </x:c>
      <x:c r="E154" s="13" t="str">
        <x:v>Youngling</x:v>
      </x:c>
      <x:c r="F154" s="13" t="str">
        <x:v>O5-M04 résolue ; lire son résultat réel (réussite, issue partielle, refus ou échec) pour adapter les personnages et les objets présents.</x:v>
      </x:c>
      <x:c r="G154" s="13" t="str">
        <x:v>Homeworld ; prologue commun joué ; aucune mobilité interstellaire. Les relations, blessures, absences et objets affichés proviennent de l’état de partie ; aucun partenaire n’est recréé par la scène.</x:v>
      </x:c>
      <x:c r="H154" s="13" t="str">
        <x:v>Un conteur évoque des rencontres anciennes avec des espèces étrangères. Le joueur manipule des figurines de démonstration, compare tailles et outils puis choisit une question. Aucun personnage humain actuel n’est présent et aucune rencontre future n’est prophétisée.</x:v>
      </x:c>
      <x:c r="I154" s="13" t="str">
        <x:v>Demander comment communiquer ou comment reconnaître un adversaire ouvre deux explications situées.</x:v>
      </x:c>
      <x:c r="J154" s="13" t="str">
        <x:v>Une figurine mal identifiée est corrigée par le conteur sans créer une entrée de bestiaire certaine.</x:v>
      </x:c>
      <x:c r="K154" s="13" t="str">
        <x:v>Enregistrer O5-M05.resolved séparément de .success, puis O5-M05.choice, les observations et les transferts réellement accomplis. L’enfant reçoit des récits locaux avec leurs incertitudes, pas un savoir universel sur tous les humains.</x:v>
      </x:c>
      <x:c r="L154" s="13" t="str">
        <x:v>Le combat d’ouverture, la cohorte et l’accès initial à la ville appartiennent à R2-M001..006.</x:v>
      </x:c>
      <x:c r="M154" s="13" t="str">
        <x:v>Reconstitution documentée V4 — nouvelle rédaction V5</x:v>
      </x:c>
    </x:row>
    <x:row r="155" ht="102" customHeight="1">
      <x:c r="A155" s="14" t="str">
        <x:v>O5-M06</x:v>
      </x:c>
      <x:c r="B155" s="14" t="str">
        <x:v>Le pas laissé libre</x:v>
      </x:c>
      <x:c r="C155" s="14" t="str">
        <x:v>O5</x:v>
      </x:c>
      <x:c r="D155" s="14" t="str">
        <x:v>I — Le premier cercle</x:v>
      </x:c>
      <x:c r="E155" s="14" t="str">
        <x:v>Youngling</x:v>
      </x:c>
      <x:c r="F155" s="14" t="str">
        <x:v>O5-M05 résolue ; lire son résultat réel (réussite, issue partielle, refus ou échec) pour adapter les personnages et les objets présents.</x:v>
      </x:c>
      <x:c r="G155" s="14" t="str">
        <x:v>Homeworld ; prologue commun joué ; aucune mobilité interstellaire. Les relations, blessures, absences et objets affichés proviennent de l’état de partie ; aucun partenaire n’est recréé par la scène.</x:v>
      </x:c>
      <x:c r="H155" s="14" t="str">
        <x:v>Un ami de cohorte préfère rejoindre un autre groupe après une activité partagée. Le joueur l’accompagne jusqu’au croisement et récupère le matériel prêté. La scène laisse un temps de salut et la possibilité de proposer une rencontre future.</x:v>
      </x:c>
      <x:c r="I155" s="14" t="str">
        <x:v>Proposer un rendez-vous ou simplement saluer établit une relation qui accepte la séparation.</x:v>
      </x:c>
      <x:c r="J155" s="14" t="str">
        <x:v>Un rendez-vous manqué peut être reprogrammé, sans téléporter le personnage à chaque besoin du joueur.</x:v>
      </x:c>
      <x:c r="K155" s="14" t="str">
        <x:v>Enregistrer O5-M06.resolved séparément de .success, puis O5-M06.choice, les observations et les transferts réellement accomplis. Le départ de l’ami devient réel dans la cour ; sa liberté n’est pas présentée comme une trahison.</x:v>
      </x:c>
      <x:c r="L155" s="14" t="str">
        <x:v>Le combat d’ouverture, la cohorte et l’accès initial à la ville appartiennent à R2-M001..006.</x:v>
      </x:c>
      <x:c r="M155" s="14" t="str">
        <x:v>Reconstitution documentée V4 — nouvelle rédaction V5</x:v>
      </x:c>
    </x:row>
    <x:row r="156" ht="102" customHeight="1">
      <x:c r="A156" s="13" t="str">
        <x:v>O5-M07</x:v>
      </x:c>
      <x:c r="B156" s="13" t="str">
        <x:v>La piste lue autrement</x:v>
      </x:c>
      <x:c r="C156" s="13" t="str">
        <x:v>O5</x:v>
      </x:c>
      <x:c r="D156" s="13" t="str">
        <x:v>II — Apprendre sa manière</x:v>
      </x:c>
      <x:c r="E156" s="13" t="str">
        <x:v>Unblooded</x:v>
      </x:c>
      <x:c r="F156" s="13" t="str">
        <x:v>O5-M06 résolue ; lire son résultat réel (réussite, issue partielle, refus ou échec) pour adapter les personnages et les objets présents.</x:v>
      </x:c>
      <x:c r="G156" s="13" t="str">
        <x:v>Homeworld ; formation commune Unblooded ouverte ; équipement effectivement acquis. Les relations, blessures, absences et objets affichés proviennent de l’état de partie ; aucun partenaire n’est recréé par la scène.</x:v>
      </x:c>
      <x:c r="H156" s="13" t="str">
        <x:v>Unblooded, le joueur suit une proie avec une chasseuse utilisant davantage le son que la vision thermique. Deux chemins d’empreintes sont trompeurs, mais un frottement de carapace révèle le bon niveau du décor. Il faut alterner arrêt, écoute et déplacement.</x:v>
      </x:c>
      <x:c r="I156" s="13" t="str">
        <x:v>Suivre sa méthode ou combiner son écoute aux traces visuelles crée deux approches de la cible.</x:v>
      </x:c>
      <x:c r="J156" s="13" t="str">
        <x:v>Une mauvaise direction mène à un observatoire où le son peut être retrouvé sans remettre la proie à zéro.</x:v>
      </x:c>
      <x:c r="K156" s="13" t="str">
        <x:v>Enregistrer O5-M07.resolved séparément de .success, puis O5-M07.choice, les observations et les transferts réellement accomplis. Une technique étrangère au style du joueur devient compréhensible sans être automatiquement meilleure.</x:v>
      </x:c>
      <x:c r="L156" s="13" t="str">
        <x:v>La formation aux outils et les accès régionaux sont lus dans R2-M007..014, jamais accordés par cette voie.</x:v>
      </x:c>
      <x:c r="M156" s="13" t="str">
        <x:v>Reconstitution documentée V4 — nouvelle rédaction V5</x:v>
      </x:c>
    </x:row>
    <x:row r="157" ht="102" customHeight="1">
      <x:c r="A157" s="14" t="str">
        <x:v>O5-M08</x:v>
      </x:c>
      <x:c r="B157" s="14" t="str">
        <x:v>Le masque silencieux</x:v>
      </x:c>
      <x:c r="C157" s="14" t="str">
        <x:v>O5</x:v>
      </x:c>
      <x:c r="D157" s="14" t="str">
        <x:v>II — Apprendre sa manière</x:v>
      </x:c>
      <x:c r="E157" s="14" t="str">
        <x:v>Unblooded</x:v>
      </x:c>
      <x:c r="F157" s="14" t="str">
        <x:v>O5-M07 résolue ; lire son résultat réel (réussite, issue partielle, refus ou échec) pour adapter les personnages et les objets présents.</x:v>
      </x:c>
      <x:c r="G157" s="14" t="str">
        <x:v>Homeworld ; formation commune Unblooded ouverte ; équipement effectivement acquis. Les relations, blessures, absences et objets affichés proviennent de l’état de partie ; aucun partenaire n’est recréé par la scène.</x:v>
      </x:c>
      <x:c r="H157" s="14" t="str">
        <x:v>Un atelier simule une panne de traduction des signaux de cohorte. Le joueur doit annoncer un déplacement avec lumière, position et geste, puis traverser un parcours avec un partenaire. Les commandes n’affichent que les signes réellement appris.</x:v>
      </x:c>
      <x:c r="I157" s="14" t="str">
        <x:v>Choisir trois signaux simples ou ajouter un signe de danger prépare un vocabulaire plus riche mais plus exigeant.</x:v>
      </x:c>
      <x:c r="J157" s="14" t="str">
        <x:v>Un signe ambigu arrête le partenaire au dernier couvert et invite à le montrer à nouveau.</x:v>
      </x:c>
      <x:c r="K157" s="14" t="str">
        <x:v>Enregistrer O5-M08.resolved séparément de .success, puis O5-M08.choice, les observations et les transferts réellement accomplis. La communication est une mécanique observable avant toute rencontre avec Mara.</x:v>
      </x:c>
      <x:c r="L157" s="14" t="str">
        <x:v>La formation aux outils et les accès régionaux sont lus dans R2-M007..014, jamais accordés par cette voie.</x:v>
      </x:c>
      <x:c r="M157" s="14" t="str">
        <x:v>Reconstitution documentée V4 — nouvelle rédaction V5</x:v>
      </x:c>
    </x:row>
    <x:row r="158" ht="102" customHeight="1">
      <x:c r="A158" s="13" t="str">
        <x:v>O5-M09</x:v>
      </x:c>
      <x:c r="B158" s="13" t="str">
        <x:v>Le chasseur désarmé</x:v>
      </x:c>
      <x:c r="C158" s="13" t="str">
        <x:v>O5</x:v>
      </x:c>
      <x:c r="D158" s="13" t="str">
        <x:v>II — Apprendre sa manière</x:v>
      </x:c>
      <x:c r="E158" s="13" t="str">
        <x:v>Unblooded</x:v>
      </x:c>
      <x:c r="F158" s="13" t="str">
        <x:v>O5-M08 résolue ; lire son résultat réel (réussite, issue partielle, refus ou échec) pour adapter les personnages et les objets présents.</x:v>
      </x:c>
      <x:c r="G158" s="13" t="str">
        <x:v>Homeworld ; formation commune Unblooded ouverte ; équipement effectivement acquis. Les relations, blessures, absences et objets affichés proviennent de l’état de partie ; aucun partenaire n’est recréé par la scène.</x:v>
      </x:c>
      <x:c r="H158" s="13" t="str">
        <x:v>Un rival perd son arme d’exercice derrière une barrière pendant une manche. Le joueur peut interrompre la manche ou lui laisser rejoindre un autre outil visible avant de reprendre. L’instructeur note les circonstances, pas seulement le résultat.</x:v>
      </x:c>
      <x:c r="I158" s="13" t="str">
        <x:v>Reprendre à équipement égal ou clore la manche sans victoire change le récit d’entraînement.</x:v>
      </x:c>
      <x:c r="J158" s="13" t="str">
        <x:v>Un coup parti avant le signal entraîne une remise en place et une explication, sans gain de manche.</x:v>
      </x:c>
      <x:c r="K158" s="13" t="str">
        <x:v>Enregistrer O5-M09.resolved séparément de .success, puis O5-M09.choice, les observations et les transferts réellement accomplis. La reconnaissance de la capacité réelle d’un adversaire devient une habitude personnelle.</x:v>
      </x:c>
      <x:c r="L158" s="13" t="str">
        <x:v>La formation aux outils et les accès régionaux sont lus dans R2-M007..014, jamais accordés par cette voie.</x:v>
      </x:c>
      <x:c r="M158" s="13" t="str">
        <x:v>Reconstitution documentée V4 — nouvelle rédaction V5</x:v>
      </x:c>
    </x:row>
    <x:row r="159" ht="102" customHeight="1">
      <x:c r="A159" s="14" t="str">
        <x:v>O5-M10</x:v>
      </x:c>
      <x:c r="B159" s="14" t="str">
        <x:v>Le secours n’est pas un ordre</x:v>
      </x:c>
      <x:c r="C159" s="14" t="str">
        <x:v>O5</x:v>
      </x:c>
      <x:c r="D159" s="14" t="str">
        <x:v>II — Apprendre sa manière</x:v>
      </x:c>
      <x:c r="E159" s="14" t="str">
        <x:v>Unblooded</x:v>
      </x:c>
      <x:c r="F159" s="14" t="str">
        <x:v>O5-M09 résolue ; lire son résultat réel (réussite, issue partielle, refus ou échec) pour adapter les personnages et les objets présents.</x:v>
      </x:c>
      <x:c r="G159" s="14" t="str">
        <x:v>Homeworld ; formation commune Unblooded ouverte ; équipement effectivement acquis. Les relations, blessures, absences et objets affichés proviennent de l’état de partie ; aucun partenaire n’est recréé par la scène.</x:v>
      </x:c>
      <x:c r="H159" s="14" t="str">
        <x:v>Une chasseuse aide le joueur à sortir d’un piège puis demande un service sans lien direct. Le joueur la retrouve sur une piste, peut l’aider dans une mesure concrète ou expliquer sa limite. Le secours passé n’autorise pas tous les ordres futurs.</x:v>
      </x:c>
      <x:c r="I159" s="14" t="str">
        <x:v>Accepter la recherche d’un outil ou proposer une aide plus courte définit une dette proportionnée.</x:v>
      </x:c>
      <x:c r="J159" s="14" t="str">
        <x:v>Une aide interrompue demeure partielle et peut être reprise sans prétendre la dette définitivement soldée.</x:v>
      </x:c>
      <x:c r="K159" s="14" t="str">
        <x:v>Enregistrer O5-M10.resolved séparément de .success, puis O5-M10.choice, les observations et les transferts réellement accomplis. Le lien reconnaît le secours et les limites de chacun ; le refus d’un excès reste possible.</x:v>
      </x:c>
      <x:c r="L159" s="14" t="str">
        <x:v>La formation aux outils et les accès régionaux sont lus dans R2-M007..014, jamais accordés par cette voie.</x:v>
      </x:c>
      <x:c r="M159" s="14" t="str">
        <x:v>Reconstitution documentée V4 — nouvelle rédaction V5</x:v>
      </x:c>
    </x:row>
    <x:row r="160" ht="102" customHeight="1">
      <x:c r="A160" s="13" t="str">
        <x:v>O5-M11</x:v>
      </x:c>
      <x:c r="B160" s="13" t="str">
        <x:v>L’empreinte sans nom</x:v>
      </x:c>
      <x:c r="C160" s="13" t="str">
        <x:v>O5</x:v>
      </x:c>
      <x:c r="D160" s="13" t="str">
        <x:v>II — Apprendre sa manière</x:v>
      </x:c>
      <x:c r="E160" s="13" t="str">
        <x:v>Unblooded</x:v>
      </x:c>
      <x:c r="F160" s="13" t="str">
        <x:v>O5-M10 résolue ; lire son résultat réel (réussite, issue partielle, refus ou échec) pour adapter les personnages et les objets présents.</x:v>
      </x:c>
      <x:c r="G160" s="13" t="str">
        <x:v>Homeworld ; formation commune Unblooded ouverte ; équipement effectivement acquis. Les relations, blessures, absences et objets affichés proviennent de l’état de partie ; aucun partenaire n’est recréé par la scène.</x:v>
      </x:c>
      <x:c r="H160" s="13" t="str">
        <x:v>Une réserve d’archives conserve le relevé d’une empreinte inconnue, issu d’une ancienne expédition. Le joueur compare des formes sur une table et découvre qu’aucun nom certain n’est disponible. L’archiviste préfère une entrée provisoire.</x:v>
      </x:c>
      <x:c r="I160" s="13" t="str">
        <x:v>Conserver la catégorie inconnue ou rechercher une autre trace garde l’enquête ouverte.</x:v>
      </x:c>
      <x:c r="J160" s="13" t="str">
        <x:v>Une comparaison fausse reste un essai de table et ne modifie pas le bestiaire confirmé.</x:v>
      </x:c>
      <x:c r="K160" s="13" t="str">
        <x:v>Enregistrer O5-M11.resolved séparément de .success, puis O5-M11.choice, les observations et les transferts réellement accomplis. La curiosité ne fabrique pas une identité humaine ni une rencontre pré-Blooded.</x:v>
      </x:c>
      <x:c r="L160" s="13" t="str">
        <x:v>La formation aux outils et les accès régionaux sont lus dans R2-M007..014, jamais accordés par cette voie.</x:v>
      </x:c>
      <x:c r="M160" s="13" t="str">
        <x:v>Reconstitution documentée V4 — nouvelle rédaction V5</x:v>
      </x:c>
    </x:row>
    <x:row r="161" ht="102" customHeight="1">
      <x:c r="A161" s="14" t="str">
        <x:v>O5-M12</x:v>
      </x:c>
      <x:c r="B161" s="14" t="str">
        <x:v>La poignée du retour</x:v>
      </x:c>
      <x:c r="C161" s="14" t="str">
        <x:v>O5</x:v>
      </x:c>
      <x:c r="D161" s="14" t="str">
        <x:v>II — Apprendre sa manière</x:v>
      </x:c>
      <x:c r="E161" s="14" t="str">
        <x:v>Unblooded</x:v>
      </x:c>
      <x:c r="F161" s="14" t="str">
        <x:v>O5-M11 résolue ; lire son résultat réel (réussite, issue partielle, refus ou échec) pour adapter les personnages et les objets présents.</x:v>
      </x:c>
      <x:c r="G161" s="14" t="str">
        <x:v>Homeworld ; formation commune Unblooded ouverte ; équipement effectivement acquis. Les relations, blessures, absences et objets affichés proviennent de l’état de partie ; aucun partenaire n’est recréé par la scène.</x:v>
      </x:c>
      <x:c r="H161" s="14" t="str">
        <x:v>Un exercice de récupération exige qu’un partenaire garde la sortie ouverte pendant que le joueur porte une caisse. Au retour, les rôles s’inversent ; une proie factice bloque alors la position auparavant sûre. La coordination doit être adaptée.</x:v>
      </x:c>
      <x:c r="I161" s="14" t="str">
        <x:v>Utiliser un signal de repli ou improviser une seconde sortie révèle deux styles de coopération.</x:v>
      </x:c>
      <x:c r="J161" s="14" t="str">
        <x:v>Une caisse lâchée reste au palier accessible et doit être reprise matériellement.</x:v>
      </x:c>
      <x:c r="K161" s="14" t="str">
        <x:v>Enregistrer O5-M12.resolved séparément de .success, puis O5-M12.choice, les observations et les transferts réellement accomplis. Le joueur apprend qu’une dette peut se répondre par un geste sans créer une hiérarchie permanente.</x:v>
      </x:c>
      <x:c r="L161" s="14" t="str">
        <x:v>La formation aux outils et les accès régionaux sont lus dans R2-M007..014, jamais accordés par cette voie.</x:v>
      </x:c>
      <x:c r="M161" s="14" t="str">
        <x:v>Reconstitution documentée V4 — nouvelle rédaction V5</x:v>
      </x:c>
    </x:row>
    <x:row r="162" ht="102" customHeight="1">
      <x:c r="A162" s="13" t="str">
        <x:v>O5-M13</x:v>
      </x:c>
      <x:c r="B162" s="13" t="str">
        <x:v>Trois voix dans le rite</x:v>
      </x:c>
      <x:c r="C162" s="13" t="str">
        <x:v>O5</x:v>
      </x:c>
      <x:c r="D162" s="13" t="str">
        <x:v>III — Parmi les chasseurs</x:v>
      </x:c>
      <x:c r="E162" s="13" t="str">
        <x:v>Young Blood</x:v>
      </x:c>
      <x:c r="F162" s="13" t="str">
        <x:v>O5-M12 résolue ; lire son résultat réel (réussite, issue partielle, refus ou échec) pour adapter les personnages et les objets présents.</x:v>
      </x:c>
      <x:c r="G162" s="13" t="str">
        <x:v>Homeworld ; statut Young Blood déjà obtenu dans la campagne commune. Les relations, blessures, absences et objets affichés proviennent de l’état de partie ; aucun partenaire n’est recréé par la scène.</x:v>
      </x:c>
      <x:c r="H162" s="13" t="str">
        <x:v>Young Blood commun acquis, le joueur répète les signaux de triade dans une aire extérieure au Temple des Trois Ombres. Les partenaires ont des préférences différentes et doivent convenir d’une séquence sans armes énergétiques pour cet exercice.</x:v>
      </x:c>
      <x:c r="I162" s="13" t="str">
        <x:v>Conserver un meneur fixe ou distribuer l’initiative par phase change les interactions de cohorte.</x:v>
      </x:c>
      <x:c r="J162" s="13" t="str">
        <x:v>Une rupture de rythme se reprend au dernier fanion et garde le signal de danger accessible.</x:v>
      </x:c>
      <x:c r="K162" s="13" t="str">
        <x:v>Enregistrer O5-M13.resolved séparément de .success, puis O5-M13.choice, les observations et les transferts réellement accomplis. La préparation enrichit le rite commun sans en accorder la réussite ni le rang suivant.</x:v>
      </x:c>
      <x:c r="L162" s="13" t="str">
        <x:v>Quatza-Rij en triade, Temple des Trois Ombres sans armes énergétiques et retour de reconnaissance restent communs.</x:v>
      </x:c>
      <x:c r="M162" s="13" t="str">
        <x:v>Reconstitution documentée V4 — nouvelle rédaction V5</x:v>
      </x:c>
    </x:row>
    <x:row r="163" ht="102" customHeight="1">
      <x:c r="A163" s="14" t="str">
        <x:v>O5-M14</x:v>
      </x:c>
      <x:c r="B163" s="14" t="str">
        <x:v>La proie qui comprend le leurre</x:v>
      </x:c>
      <x:c r="C163" s="14" t="str">
        <x:v>O5</x:v>
      </x:c>
      <x:c r="D163" s="14" t="str">
        <x:v>III — Parmi les chasseurs</x:v>
      </x:c>
      <x:c r="E163" s="14" t="str">
        <x:v>Young Blood</x:v>
      </x:c>
      <x:c r="F163" s="14" t="str">
        <x:v>O5-M13 résolue ; lire son résultat réel (réussite, issue partielle, refus ou échec) pour adapter les personnages et les objets présents.</x:v>
      </x:c>
      <x:c r="G163" s="14" t="str">
        <x:v>Homeworld ; statut Young Blood déjà obtenu dans la campagne commune. Les relations, blessures, absences et objets affichés proviennent de l’état de partie ; aucun partenaire n’est recréé par la scène.</x:v>
      </x:c>
      <x:c r="H163" s="14" t="str">
        <x:v>Une proie locale apprend à ignorer un appât répété. Le joueur observe sa nouvelle route, déplace un obstacle et adapte le rythme de ses signaux avec le partenaire. Le comportement adverse possède une logique lisible.</x:v>
      </x:c>
      <x:c r="I163" s="14" t="str">
        <x:v>Changer de poste ou renoncer au leurre pour une approche directe modifie la chasse.</x:v>
      </x:c>
      <x:c r="J163" s="14" t="str">
        <x:v>Une occasion perdue oblige à attendre un autre passage réel de la proie, pas à réinitialiser son état.</x:v>
      </x:c>
      <x:c r="K163" s="14" t="str">
        <x:v>Enregistrer O5-M14.resolved séparément de .success, puis O5-M14.choice, les observations et les transferts réellement accomplis. La mission prépare la reconnaissance d’une intelligence adaptative sans réduire l’adversaire à une cible fixe.</x:v>
      </x:c>
      <x:c r="L163" s="14" t="str">
        <x:v>Quatza-Rij en triade, Temple des Trois Ombres sans armes énergétiques et retour de reconnaissance restent communs.</x:v>
      </x:c>
      <x:c r="M163" s="14" t="str">
        <x:v>Reconstitution documentée V4 — nouvelle rédaction V5</x:v>
      </x:c>
    </x:row>
    <x:row r="164" ht="102" customHeight="1">
      <x:c r="A164" s="13" t="str">
        <x:v>O5-M15</x:v>
      </x:c>
      <x:c r="B164" s="13" t="str">
        <x:v>Le signe au-delà du masque</x:v>
      </x:c>
      <x:c r="C164" s="13" t="str">
        <x:v>O5</x:v>
      </x:c>
      <x:c r="D164" s="13" t="str">
        <x:v>III — Parmi les chasseurs</x:v>
      </x:c>
      <x:c r="E164" s="13" t="str">
        <x:v>Young Blood</x:v>
      </x:c>
      <x:c r="F164" s="13" t="str">
        <x:v>O5-M14 résolue ; lire son résultat réel (réussite, issue partielle, refus ou échec) pour adapter les personnages et les objets présents.</x:v>
      </x:c>
      <x:c r="G164" s="13" t="str">
        <x:v>Homeworld ; statut Young Blood déjà obtenu dans la campagne commune. Les relations, blessures, absences et objets affichés proviennent de l’état de partie ; aucun partenaire n’est recréé par la scène.</x:v>
      </x:c>
      <x:c r="H164" s="13" t="str">
        <x:v>Un artisan yautja peu habitué au dialecte du joueur doit régler une attache d’équipement. La scène utilise dessin, démonstration de geste et essai sur mannequin. Chacun corrige une incompréhension par une action visible.</x:v>
      </x:c>
      <x:c r="I164" s="13" t="str">
        <x:v>Prendre le temps d’un vocabulaire partagé ou laisser l’artisan proposer sa solution change l’objet final.</x:v>
      </x:c>
      <x:c r="J164" s="13" t="str">
        <x:v>Une attache mal comprise se corrige sur le mannequin avant toute utilisation en chasse.</x:v>
      </x:c>
      <x:c r="K164" s="13" t="str">
        <x:v>Enregistrer O5-M15.resolved séparément de .success, puis O5-M15.choice, les observations et les transferts réellement accomplis. Un outil reçoit un réglage documenté ; la barrière de langage ne devient pas incapacité générale du personnage.</x:v>
      </x:c>
      <x:c r="L164" s="13" t="str">
        <x:v>Quatza-Rij en triade, Temple des Trois Ombres sans armes énergétiques et retour de reconnaissance restent communs.</x:v>
      </x:c>
      <x:c r="M164" s="13" t="str">
        <x:v>Reconstitution documentée V4 — nouvelle rédaction V5</x:v>
      </x:c>
    </x:row>
    <x:row r="165" ht="102" customHeight="1">
      <x:c r="A165" s="14" t="str">
        <x:v>O5-M16</x:v>
      </x:c>
      <x:c r="B165" s="14" t="str">
        <x:v>Ce que promet une dette</x:v>
      </x:c>
      <x:c r="C165" s="14" t="str">
        <x:v>O5</x:v>
      </x:c>
      <x:c r="D165" s="14" t="str">
        <x:v>III — Parmi les chasseurs</x:v>
      </x:c>
      <x:c r="E165" s="14" t="str">
        <x:v>Young Blood</x:v>
      </x:c>
      <x:c r="F165" s="14" t="str">
        <x:v>O5-M15 résolue ; lire son résultat réel (réussite, issue partielle, refus ou échec) pour adapter les personnages et les objets présents.</x:v>
      </x:c>
      <x:c r="G165" s="14" t="str">
        <x:v>Homeworld ; statut Young Blood déjà obtenu dans la campagne commune. Les relations, blessures, absences et objets affichés proviennent de l’état de partie ; aucun partenaire n’est recréé par la scène.</x:v>
      </x:c>
      <x:c r="H165" s="14" t="str">
        <x:v>Deux membres de la cohorte se disputent sur un ancien secours. Le joueur les rejoint dans une aire de traction et leur fait rejouer les contraintes concrètes de l’incident. La conversation peut distinguer gratitude, prêt matériel et obéissance exigée.</x:v>
      </x:c>
      <x:c r="I165" s="14" t="str">
        <x:v>Proposer un service borné ou demander la restitution d’un objet ouvre deux accords possibles.</x:v>
      </x:c>
      <x:c r="J165" s="14" t="str">
        <x:v>Un désaccord peut rester partiellement ouvert ; aucune promesse n’est imposée au nom du joueur.</x:v>
      </x:c>
      <x:c r="K165" s="14" t="str">
        <x:v>Enregistrer O5-M16.resolved séparément de .success, puis O5-M16.choice, les observations et les transferts réellement accomplis. La scène établit une limite culturelle locale utile au futur lien avec Mara.</x:v>
      </x:c>
      <x:c r="L165" s="14" t="str">
        <x:v>Quatza-Rij en triade, Temple des Trois Ombres sans armes énergétiques et retour de reconnaissance restent communs.</x:v>
      </x:c>
      <x:c r="M165" s="14" t="str">
        <x:v>Reconstitution documentée V4 — nouvelle rédaction V5</x:v>
      </x:c>
    </x:row>
    <x:row r="166" ht="102" customHeight="1">
      <x:c r="A166" s="13" t="str">
        <x:v>O5-M17</x:v>
      </x:c>
      <x:c r="B166" s="13" t="str">
        <x:v>La route qu’on ne suit pas</x:v>
      </x:c>
      <x:c r="C166" s="13" t="str">
        <x:v>O5</x:v>
      </x:c>
      <x:c r="D166" s="13" t="str">
        <x:v>III — Parmi les chasseurs</x:v>
      </x:c>
      <x:c r="E166" s="13" t="str">
        <x:v>Young Blood</x:v>
      </x:c>
      <x:c r="F166" s="13" t="str">
        <x:v>O5-M16 résolue ; lire son résultat réel (réussite, issue partielle, refus ou échec) pour adapter les personnages et les objets présents.</x:v>
      </x:c>
      <x:c r="G166" s="13" t="str">
        <x:v>Homeworld ; statut Young Blood déjà obtenu dans la campagne commune. Les relations, blessures, absences et objets affichés proviennent de l’état de partie ; aucun partenaire n’est recréé par la scène.</x:v>
      </x:c>
      <x:c r="H166" s="13" t="str">
        <x:v>Un partenaire choisit une chasse différente de celle du joueur. Les deux préparent leur matériel dans le même atelier puis se séparent au croisement réel de la réserve. Le joueur doit poursuivre sa piste sans son aide habituelle.</x:v>
      </x:c>
      <x:c r="I166" s="13" t="str">
        <x:v>Échanger seulement les signaux de secours ou fixer une rencontre au retour règle le degré de lien.</x:v>
      </x:c>
      <x:c r="J166" s="13" t="str">
        <x:v>Une difficulté sur la piste autorise un repli au croisement, sans forcer le partenaire à abandonner sa chasse.</x:v>
      </x:c>
      <x:c r="K166" s="13" t="str">
        <x:v>Enregistrer O5-M17.resolved séparément de .success, puis O5-M17.choice, les observations et les transferts réellement accomplis. Les trajectoires individuelles restent possibles après une coopération réussie.</x:v>
      </x:c>
      <x:c r="L166" s="13" t="str">
        <x:v>Quatza-Rij en triade, Temple des Trois Ombres sans armes énergétiques et retour de reconnaissance restent communs.</x:v>
      </x:c>
      <x:c r="M166" s="13" t="str">
        <x:v>Reconstitution documentée V4 — nouvelle rédaction V5</x:v>
      </x:c>
    </x:row>
    <x:row r="167" ht="102" customHeight="1">
      <x:c r="A167" s="14" t="str">
        <x:v>O5-M18</x:v>
      </x:c>
      <x:c r="B167" s="14" t="str">
        <x:v>Avant les étoiles</x:v>
      </x:c>
      <x:c r="C167" s="14" t="str">
        <x:v>O5</x:v>
      </x:c>
      <x:c r="D167" s="14" t="str">
        <x:v>III — Parmi les chasseurs</x:v>
      </x:c>
      <x:c r="E167" s="14" t="str">
        <x:v>Young Blood</x:v>
      </x:c>
      <x:c r="F167" s="14" t="str">
        <x:v>O5-M17 résolue ; lire son résultat réel (réussite, issue partielle, refus ou échec) pour adapter les personnages et les objets présents.</x:v>
      </x:c>
      <x:c r="G167" s="14" t="str">
        <x:v>Homeworld ; statut Young Blood déjà obtenu dans la campagne commune. Les relations, blessures, absences et objets affichés proviennent de l’état de partie ; aucun partenaire n’est recréé par la scène.</x:v>
      </x:c>
      <x:c r="H167" s="14" t="str">
        <x:v>Sur une terrasse du Homeworld, le joueur observe les départs auxquels il n’a pas encore accès. Un pilote décrit la nécessité du rang, d’un vaisseau acquis et d’une route préparée. Le joueur l’aide à porter un module jusqu’au hangar local, sans embarquer.</x:v>
      </x:c>
      <x:c r="I167" s="14" t="str">
        <x:v>S’intéresser aux langues ou aux pistes de mondes lointains prépare le premier journal de voyage.</x:v>
      </x:c>
      <x:c r="J167" s="14" t="str">
        <x:v>Le pilote peut différer sa réponse après le chargement ; aucun accès spatial n’est accordé par la conversation.</x:v>
      </x:c>
      <x:c r="K167" s="14" t="str">
        <x:v>Enregistrer O5-M18.resolved séparément de .success, puis O5-M18.choice, les observations et les transferts réellement accomplis. La curiosité ouvre une intention ; toute rencontre personnelle avec Mara reste postérieure à Blooded et au trajet de Namarra.</x:v>
      </x:c>
      <x:c r="L167" s="14" t="str">
        <x:v>Quatza-Rij en triade, Temple des Trois Ombres sans armes énergétiques et retour de reconnaissance restent communs.</x:v>
      </x:c>
      <x:c r="M167" s="14" t="str">
        <x:v>Reconstitution documentée V4 — nouvelle rédaction V5</x:v>
      </x:c>
    </x:row>
    <x:row r="168" ht="117" customHeight="1">
      <x:c r="A168" s="13" t="str">
        <x:v>O5-M19</x:v>
      </x:c>
      <x:c r="B168" s="13" t="str">
        <x:v>La main sur le câble</x:v>
      </x:c>
      <x:c r="C168" s="13" t="str">
        <x:v>O5</x:v>
      </x:c>
      <x:c r="D168" s="13" t="str">
        <x:v>IV — Au-delà du ciel</x:v>
      </x:c>
      <x:c r="E168" s="13" t="str">
        <x:v>Blooded</x:v>
      </x:c>
      <x:c r="F168" s="13" t="str">
        <x:v>O5-M18 résolue ; lire son résultat réel (réussite, issue partielle, refus ou échec) pour adapter les personnages et les objets présents.</x:v>
      </x:c>
      <x:c r="G168" s="13" t="str">
        <x:v>Blooded commun acquis ; vaisseau personnel possédé ; trajet réel requis pour toute scène hors Homeworld. Mara jamais rencontrée personnellement auparavant ; arrivée jouée sur Namarra PLAN13 ; EXP01–02.</x:v>
      </x:c>
      <x:c r="H168" s="13" t="str">
        <x:v>EXP01–02. Blooded, vaisseau acquis et trajet vers Namarra PLAN13 joué, le joueur suit une proie près d’une falaise instable. Mara Venn, pisteuse humaine adulte, tend un câble depuis une corniche et lui évite une chute. Ils affrontent ensuite séparément une menace immédiate avant de chercher un signe commun.</x:v>
      </x:c>
      <x:c r="I168" s="13" t="str">
        <x:v>Accepter son point d’appui ou atteindre une seconde prise avant de la rejoindre change le secours vécu.</x:v>
      </x:c>
      <x:c r="J168" s="13" t="str">
        <x:v>Une prise ratée mène au palier inférieur relié au câble ; Mara n’est ni tuée ni recrutée par un échec de tutoriel.</x:v>
      </x:c>
      <x:c r="K168" s="13" t="str">
        <x:v>Enregistrer O5-M19.resolved séparément de .success, puis O5-M19.choice, les observations et les transferts réellement accomplis. Première rencontre personnelle confirmée ; Mara est une personne autonome et la dette naît d’un geste observé.</x:v>
      </x:c>
      <x:c r="L168" s="13" t="str">
        <x:v>La première reine et l’accès au voyage ont leurs propres missions communes ; ce récit ne les remplace pas.</x:v>
      </x:c>
      <x:c r="M168" s="13" t="str">
        <x:v>Reconstitution documentée V4 — nouvelle rédaction V5</x:v>
      </x:c>
    </x:row>
    <x:row r="169" ht="117" customHeight="1">
      <x:c r="A169" s="14" t="str">
        <x:v>O5-M20</x:v>
      </x:c>
      <x:c r="B169" s="14" t="str">
        <x:v>Deux pistes vers l’eau</x:v>
      </x:c>
      <x:c r="C169" s="14" t="str">
        <x:v>O5</x:v>
      </x:c>
      <x:c r="D169" s="14" t="str">
        <x:v>IV — Au-delà du ciel</x:v>
      </x:c>
      <x:c r="E169" s="14" t="str">
        <x:v>Blooded</x:v>
      </x:c>
      <x:c r="F169" s="14" t="str">
        <x:v>O5-M19 résolue ; lire son résultat réel (réussite, issue partielle, refus ou échec) pour adapter les personnages et les objets présents.</x:v>
      </x:c>
      <x:c r="G169" s="14" t="str">
        <x:v>Blooded commun acquis ; vaisseau personnel possédé ; trajet réel requis pour toute scène hors Homeworld. EXP03–04 ; coopération temporaire acceptée.</x:v>
      </x:c>
      <x:c r="H169" s="14" t="str">
        <x:v>EXP03–04. Mara connaît un point d’eau mais une proie le contrôle. Le joueur lit les traces hautes pendant qu’elle suit les indices au sol ; un passage exige de protéger son déplacement puis d’attendre qu’elle ouvre la sortie. Leurs signaux restent limités à ceux appris.</x:v>
      </x:c>
      <x:c r="I169" s="14" t="str">
        <x:v>Détourner la bête ou choisir une route plus longue change eau, fatigue et confiance.</x:v>
      </x:c>
      <x:c r="J169" s="14" t="str">
        <x:v>Si un signal échoue, chacun rejoint son couvert connu et une nouvelle tentative conserve les ressources consommées.</x:v>
      </x:c>
      <x:c r="K169" s="14" t="str">
        <x:v>Enregistrer O5-M20.resolved séparément de .success, puis O5-M20.choice, les observations et les transferts réellement accomplis. Une coopération volontaire est établie pour traverser ce secteur, sans contrat de compagnon permanent.</x:v>
      </x:c>
      <x:c r="L169" s="14" t="str">
        <x:v>La première reine et l’accès au voyage ont leurs propres missions communes ; ce récit ne les remplace pas.</x:v>
      </x:c>
      <x:c r="M169" s="14" t="str">
        <x:v>Reconstitution documentée V4 — nouvelle rédaction V5</x:v>
      </x:c>
    </x:row>
    <x:row r="170" ht="117" customHeight="1">
      <x:c r="A170" s="13" t="str">
        <x:v>O5-M21</x:v>
      </x:c>
      <x:c r="B170" s="13" t="str">
        <x:v>L’outil de Mara</x:v>
      </x:c>
      <x:c r="C170" s="13" t="str">
        <x:v>O5</x:v>
      </x:c>
      <x:c r="D170" s="13" t="str">
        <x:v>IV — Au-delà du ciel</x:v>
      </x:c>
      <x:c r="E170" s="13" t="str">
        <x:v>Blooded</x:v>
      </x:c>
      <x:c r="F170" s="13" t="str">
        <x:v>O5-M20 résolue ; lire son résultat réel (réussite, issue partielle, refus ou échec) pour adapter les personnages et les objets présents.</x:v>
      </x:c>
      <x:c r="G170" s="13" t="str">
        <x:v>Blooded commun acquis ; vaisseau personnel possédé ; trajet réel requis pour toute scène hors Homeworld. EXP05–06 ; équipement de Mara toujours à elle.</x:v>
      </x:c>
      <x:c r="H170" s="13" t="str">
        <x:v>EXP05–06. Une pièce de l’équipement de Mara est coincée dans un ancien poste. Le joueur traverse une galerie haute tandis qu’elle déverrouille un passage au sol ; ils peuvent ensuite repousser ensemble une proie qui les a suivis. Mara garde son arme et décide de son usage.</x:v>
      </x:c>
      <x:c r="I170" s="13" t="str">
        <x:v>Récupérer la pièce avant la chasse ou sécuriser d’abord la cour change le risque et le temps de l’opération.</x:v>
      </x:c>
      <x:c r="J170" s="13" t="str">
        <x:v>Un passage bloqué ouvre une autre approche ; l’outil reste localisé et n’apparaît pas dans l’inventaire sans récupération.</x:v>
      </x:c>
      <x:c r="K170" s="13" t="str">
        <x:v>Enregistrer O5-M21.resolved séparément de .success, puis O5-M21.choice, les observations et les transferts réellement accomplis. L’équipement de Mara redevient fonctionnel ; son autonomie matérielle augmente au lieu d’être retirée au profit du joueur.</x:v>
      </x:c>
      <x:c r="L170" s="13" t="str">
        <x:v>La première reine et l’accès au voyage ont leurs propres missions communes ; ce récit ne les remplace pas.</x:v>
      </x:c>
      <x:c r="M170" s="13" t="str">
        <x:v>Reconstitution documentée V4 — nouvelle rédaction V5</x:v>
      </x:c>
    </x:row>
    <x:row r="171" ht="102" customHeight="1">
      <x:c r="A171" s="14" t="str">
        <x:v>O5-M22</x:v>
      </x:c>
      <x:c r="B171" s="14" t="str">
        <x:v>Le ciel qu’elle cherche</x:v>
      </x:c>
      <x:c r="C171" s="14" t="str">
        <x:v>O5</x:v>
      </x:c>
      <x:c r="D171" s="14" t="str">
        <x:v>IV — Au-delà du ciel</x:v>
      </x:c>
      <x:c r="E171" s="14" t="str">
        <x:v>Blooded</x:v>
      </x:c>
      <x:c r="F171" s="14" t="str">
        <x:v>O5-M21 résolue ; lire son résultat réel (réussite, issue partielle, refus ou échec) pour adapter les personnages et les objets présents.</x:v>
      </x:c>
      <x:c r="G171" s="14" t="str">
        <x:v>Blooded commun acquis ; vaisseau personnel possédé ; trajet réel requis pour toute scène hors Homeworld. EXP07 ; projet de départ de Mara explicite.</x:v>
      </x:c>
      <x:c r="H171" s="14" t="str">
        <x:v>EXP07. Mara veut rejoindre un départ humain et montre une carte abîmée de Namarra. Le joueur compare ses coordonnées aux reliefs, rejoint un relais visible et règle l’orientation d’une antenne. La carte commune n’accorde que les routes effectivement vérifiées.</x:v>
      </x:c>
      <x:c r="I171" s="14" t="str">
        <x:v>Réparer le relais ou relever un itinéraire terrestre vers le port offre deux chemins de sortie.</x:v>
      </x:c>
      <x:c r="J171" s="14" t="str">
        <x:v>Une réception incomplète laisse deux coordonnées possibles à départager sur le terrain.</x:v>
      </x:c>
      <x:c r="K171" s="14" t="str">
        <x:v>Enregistrer O5-M22.resolved séparément de .success, puis O5-M22.choice, les observations et les transferts réellement accomplis. Son projet de départ devient objectif explicite ; le joueur accepte que leur coopération puisse se terminer.</x:v>
      </x:c>
      <x:c r="L171" s="14" t="str">
        <x:v>La première reine et l’accès au voyage ont leurs propres missions communes ; ce récit ne les remplace pas.</x:v>
      </x:c>
      <x:c r="M171" s="14" t="str">
        <x:v>Reconstitution documentée V4 — nouvelle rédaction V5</x:v>
      </x:c>
    </x:row>
    <x:row r="172" ht="117" customHeight="1">
      <x:c r="A172" s="13" t="str">
        <x:v>O5-M23</x:v>
      </x:c>
      <x:c r="B172" s="13" t="str">
        <x:v>La sortie avant la prise</x:v>
      </x:c>
      <x:c r="C172" s="13" t="str">
        <x:v>O5</x:v>
      </x:c>
      <x:c r="D172" s="13" t="str">
        <x:v>IV — Au-delà du ciel</x:v>
      </x:c>
      <x:c r="E172" s="13" t="str">
        <x:v>Blooded</x:v>
      </x:c>
      <x:c r="F172" s="13" t="str">
        <x:v>O5-M22 résolue ; lire son résultat réel (réussite, issue partielle, refus ou échec) pour adapter les personnages et les objets présents.</x:v>
      </x:c>
      <x:c r="G172" s="13" t="str">
        <x:v>Blooded commun acquis ; vaisseau personnel possédé ; trajet réel requis pour toute scène hors Homeworld. EXP08–09 ; route de départ recherchée.</x:v>
      </x:c>
      <x:c r="H172" s="13" t="str">
        <x:v>EXP08–09. Une proie rare apparaît alors que Mara approche du dernier passage vers son transport. Le joueur peut sécuriser sa traversée puis poursuivre si la fenêtre le permet, ou laisser la chasse pour l’accompagner. Mara choisit elle-même son couvert et son moment de passage.</x:v>
      </x:c>
      <x:c r="I172" s="13" t="str">
        <x:v>Privilégier l’escorte complète ou couvrir puis reprendre la piste change le souvenir de la dette.</x:v>
      </x:c>
      <x:c r="J172" s="13" t="str">
        <x:v>Une attaque ferme un passage mais une seconde route permet le retour au port ; les blessures demandent un soin avant départ.</x:v>
      </x:c>
      <x:c r="K172" s="13" t="str">
        <x:v>Enregistrer O5-M23.resolved séparément de .success, puis O5-M23.choice, les observations et les transferts réellement accomplis. La route de départ est ouverte ; un trophée éventuel dépend d’une chasse réellement accomplie séparément.</x:v>
      </x:c>
      <x:c r="L172" s="13" t="str">
        <x:v>La première reine et l’accès au voyage ont leurs propres missions communes ; ce récit ne les remplace pas.</x:v>
      </x:c>
      <x:c r="M172" s="13" t="str">
        <x:v>Reconstitution documentée V4 — nouvelle rédaction V5</x:v>
      </x:c>
    </x:row>
    <x:row r="173" ht="117" customHeight="1">
      <x:c r="A173" s="14" t="str">
        <x:v>O5-M24</x:v>
      </x:c>
      <x:c r="B173" s="14" t="str">
        <x:v>Un départ qui lui appartient</x:v>
      </x:c>
      <x:c r="C173" s="14" t="str">
        <x:v>O5</x:v>
      </x:c>
      <x:c r="D173" s="14" t="str">
        <x:v>IV — Au-delà du ciel</x:v>
      </x:c>
      <x:c r="E173" s="14" t="str">
        <x:v>Blooded</x:v>
      </x:c>
      <x:c r="F173" s="14" t="str">
        <x:v>O5-M23 résolue ; lire son résultat réel (réussite, issue partielle, refus ou échec) pour adapter les personnages et les objets présents.</x:v>
      </x:c>
      <x:c r="G173" s="14" t="str">
        <x:v>Blooded commun acquis ; vaisseau personnel possédé ; trajet réel requis pour toute scène hors Homeworld. EXP10 ; départ de Mara obligatoire à la clôture, même si le transport doit être réparé.</x:v>
      </x:c>
      <x:c r="H173" s="14" t="str">
        <x:v>EXP10. Au port de Namarra, le joueur accompagne Mara jusqu’à son transport, rend les objets prêtés et échange éventuellement un signe de contact. Elle embarque effectivement et quitte le groupe. La caméra suit ensuite le joueur seul jusqu’à son propre vaisseau.</x:v>
      </x:c>
      <x:c r="I173" s="14" t="str">
        <x:v>Proposer un contact volontaire ou saluer sans promesse fixe l’ouverture des échanges ultérieurs.</x:v>
      </x:c>
      <x:c r="J173" s="14" t="str">
        <x:v>Un problème de quai laisse departureConfirmed=false et départ en attente ; sa volonté de partir reste acquise, sans recrutement permanent. Reprendre l’étape au port puis constater le départ avant de clore EXP10 avec succès.</x:v>
      </x:c>
      <x:c r="K173" s="14" t="str">
        <x:v>Enregistrer O5-M24.resolved séparément de .success, puis O5-M24.choice, les observations et les transferts réellement accomplis. Après embarquement ET départ observés seulement : Mara.departureConfirmed=true et compagnon actif retiré. Ses biens restent à elle ; sa route n’est pas contrôlée par le joueur.</x:v>
      </x:c>
      <x:c r="L173" s="14" t="str">
        <x:v>La première reine et l’accès au voyage ont leurs propres missions communes ; ce récit ne les remplace pas.</x:v>
      </x:c>
      <x:c r="M173" s="14" t="str">
        <x:v>Reconstitution documentée V4 — nouvelle rédaction V5</x:v>
      </x:c>
    </x:row>
    <x:row r="174" ht="102" customHeight="1">
      <x:c r="A174" s="13" t="str">
        <x:v>O5-M25</x:v>
      </x:c>
      <x:c r="B174" s="13" t="str">
        <x:v>La dette racontée au clan</x:v>
      </x:c>
      <x:c r="C174" s="13" t="str">
        <x:v>O5</x:v>
      </x:c>
      <x:c r="D174" s="13" t="str">
        <x:v>V — Choisir son nom</x:v>
      </x:c>
      <x:c r="E174" s="13" t="str">
        <x:v>Elite</x:v>
      </x:c>
      <x:c r="F174" s="13" t="str">
        <x:v>O5-M24 résolue ; lire son résultat réel (réussite, issue partielle, refus ou échec) pour adapter les personnages et les objets présents.</x:v>
      </x:c>
      <x:c r="G174" s="13" t="str">
        <x:v>Épreuve solitaire commune Elite réussie ; accès et objets spécifiques de la scène obtenus. EXP10 réussie et Mara.departureConfirmed=true ; Mara a quitté le groupe ; présence ultérieure uniquement sur accord et selon sa disponibilité réelle.</x:v>
      </x:c>
      <x:c r="H174" s="13" t="str">
        <x:v>Elite commun acquis, un chasseur moque le secours reçu d’une humaine. Le joueur peut montrer les traces du câble, rejouer la géographie sur une table de terrain puis proposer une chasse d’exercice où chacun dépend d’un partenaire différent.</x:v>
      </x:c>
      <x:c r="I174" s="13" t="str">
        <x:v>Répondre par une démonstration ou raconter sobrement le fait change la réaction locale.</x:v>
      </x:c>
      <x:c r="J174" s="13" t="str">
        <x:v>Perdre l’exercice laisse le récit du secours vrai ; la valeur de Mara n’est pas décidée par ce résultat.</x:v>
      </x:c>
      <x:c r="K174" s="13" t="str">
        <x:v>Enregistrer O5-M25.resolved séparément de .success, puis O5-M25.choice, les observations et les transferts réellement accomplis. La dette est reconnue ou contestée par des individus, sans transformer leur avis en loi universelle yautja.</x:v>
      </x:c>
      <x:c r="L174" s="13" t="str">
        <x:v>La voie choisit sa fin aux missions 29–30 ; le rang Elite ne dépend pas de la voie ni du Warp.</x:v>
      </x:c>
      <x:c r="M174" s="13" t="str">
        <x:v>Reconstitution documentée V4 — nouvelle rédaction V5</x:v>
      </x:c>
    </x:row>
    <x:row r="175" ht="117" customHeight="1">
      <x:c r="A175" s="14" t="str">
        <x:v>O5-M26</x:v>
      </x:c>
      <x:c r="B175" s="14" t="str">
        <x:v>Un message qu’on peut refuser</x:v>
      </x:c>
      <x:c r="C175" s="14" t="str">
        <x:v>O5</x:v>
      </x:c>
      <x:c r="D175" s="14" t="str">
        <x:v>V — Choisir son nom</x:v>
      </x:c>
      <x:c r="E175" s="14" t="str">
        <x:v>Elite</x:v>
      </x:c>
      <x:c r="F175" s="14" t="str">
        <x:v>O5-M25 résolue ; lire son résultat réel (réussite, issue partielle, refus ou échec) pour adapter les personnages et les objets présents.</x:v>
      </x:c>
      <x:c r="G175" s="14" t="str">
        <x:v>Épreuve solitaire commune Elite réussie ; accès et objets spécifiques de la scène obtenus. EXP10 réussie et Mara.departureConfirmed=true ; Mara a quitté le groupe ; présence ultérieure uniquement sur accord et selon sa disponibilité réelle.</x:v>
      </x:c>
      <x:c r="H175" s="14" t="str">
        <x:v>Si un contact volontaire a été accepté, Mara envoie une demande ponctuelle depuis sa propre route ; sinon une escale offre seulement une nouvelle d’elle autorisée. Le joueur répare un relais, vérifie le destinataire puis choisit de répondre ou de laisser le lien au repos.</x:v>
      </x:c>
      <x:c r="I175" s="14" t="str">
        <x:v>Accepter une rencontre limitée ou répondre sans déplacement préserve les engagements respectifs.</x:v>
      </x:c>
      <x:c r="J175" s="14" t="str">
        <x:v>Un message non reçu reste en attente, jamais traité comme consentement à voyager ensemble.</x:v>
      </x:c>
      <x:c r="K175" s="14" t="str">
        <x:v>Enregistrer O5-M26.resolved séparément de .success, puis O5-M26.choice, les observations et les transferts réellement accomplis. Aucun retour automatique de Mara dans l’équipage ; une invitation possède une date et un lieu accessibles.</x:v>
      </x:c>
      <x:c r="L175" s="14" t="str">
        <x:v>La voie choisit sa fin aux missions 29–30 ; le rang Elite ne dépend pas de la voie ni du Warp.</x:v>
      </x:c>
      <x:c r="M175" s="14" t="str">
        <x:v>Reconstitution documentée V4 — nouvelle rédaction V5</x:v>
      </x:c>
    </x:row>
    <x:row r="176" ht="102" customHeight="1">
      <x:c r="A176" s="13" t="str">
        <x:v>O5-M27</x:v>
      </x:c>
      <x:c r="B176" s="13" t="str">
        <x:v>La chasse des deux méthodes</x:v>
      </x:c>
      <x:c r="C176" s="13" t="str">
        <x:v>O5</x:v>
      </x:c>
      <x:c r="D176" s="13" t="str">
        <x:v>V — Choisir son nom</x:v>
      </x:c>
      <x:c r="E176" s="13" t="str">
        <x:v>Elite</x:v>
      </x:c>
      <x:c r="F176" s="13" t="str">
        <x:v>O5-M26 résolue ; lire son résultat réel (réussite, issue partielle, refus ou échec) pour adapter les personnages et les objets présents.</x:v>
      </x:c>
      <x:c r="G176" s="13" t="str">
        <x:v>Épreuve solitaire commune Elite réussie ; accès et objets spécifiques de la scène obtenus. EXP10 réussie et Mara.departureConfirmed=true ; Mara a quitté le groupe ; présence ultérieure uniquement sur accord et selon sa disponibilité réelle.</x:v>
      </x:c>
      <x:c r="H176" s="13" t="str">
        <x:v>Lors d’une rencontre acceptée par les deux, une chasse ou une récupération met en jeu les techniques de Mara et du joueur. Si elle n’est pas disponible, la mission utilise un relevé qu’elle a volontairement partagé et un partenaire local distinct.</x:v>
      </x:c>
      <x:c r="I176" s="13" t="str">
        <x:v>Suivre sa méthode de piste ou combiner deux approches change la séquence et les rôles crédités.</x:v>
      </x:c>
      <x:c r="J176" s="13" t="str">
        <x:v>Un refus ou une absence ouvre la variante d’étude du relevé, sans téléporter Mara ni imiter son accord.</x:v>
      </x:c>
      <x:c r="K176" s="13" t="str">
        <x:v>Enregistrer O5-M27.resolved séparément de .success, puis O5-M27.choice, les observations et les transferts réellement accomplis. La coopération actuelle est nouvelle et bornée ; elle ne supprime pas le départ EXP10.</x:v>
      </x:c>
      <x:c r="L176" s="13" t="str">
        <x:v>La voie choisit sa fin aux missions 29–30 ; le rang Elite ne dépend pas de la voie ni du Warp.</x:v>
      </x:c>
      <x:c r="M176" s="13" t="str">
        <x:v>Reconstitution documentée V4 — nouvelle rédaction V5</x:v>
      </x:c>
    </x:row>
    <x:row r="177" ht="102" customHeight="1">
      <x:c r="A177" s="14" t="str">
        <x:v>O5-M28</x:v>
      </x:c>
      <x:c r="B177" s="14" t="str">
        <x:v>Trois façons de garder le lien</x:v>
      </x:c>
      <x:c r="C177" s="14" t="str">
        <x:v>O5</x:v>
      </x:c>
      <x:c r="D177" s="14" t="str">
        <x:v>V — Choisir son nom</x:v>
      </x:c>
      <x:c r="E177" s="14" t="str">
        <x:v>Elite</x:v>
      </x:c>
      <x:c r="F177" s="14" t="str">
        <x:v>O5-M27 résolue ; lire son résultat réel (réussite, issue partielle, refus ou échec) pour adapter les personnages et les objets présents.</x:v>
      </x:c>
      <x:c r="G177" s="14" t="str">
        <x:v>Épreuve solitaire commune Elite réussie ; accès et objets spécifiques de la scène obtenus. EXP10 réussie et Mara.departureConfirmed=true ; Mara a quitté le groupe ; présence ultérieure uniquement sur accord et selon sa disponibilité réelle.</x:v>
      </x:c>
      <x:c r="H177" s="14" t="str">
        <x:v>Le joueur examine trois préparations : un signe d’alliance volontaire, une plaque de dette soldée et un relais de contacts ponctuels. Mara donne son accord seulement aux engagements qui la concernent ; sinon les choix portent sur la conduite du joueur.</x:v>
      </x:c>
      <x:c r="I177" s="14" t="str">
        <x:v>Préparer l’alliance, la séparation reconnue ou le rôle de relais permet d’en comparer les limites.</x:v>
      </x:c>
      <x:c r="J177" s="14" t="str">
        <x:v>Une proposition refusée reste remplacée par une version unilatérale honnête de la gratitude, sans faux pacte.</x:v>
      </x:c>
      <x:c r="K177" s="14" t="str">
        <x:v>Enregistrer O5-M28.resolved séparément de .success, puis O5-M28.choice, les observations et les transferts réellement accomplis. Les fins ne possèdent ni Mara ni sa route ; elles définissent une relation ou une responsabilité choisie.</x:v>
      </x:c>
      <x:c r="L177" s="14" t="str">
        <x:v>La voie choisit sa fin aux missions 29–30 ; le rang Elite ne dépend pas de la voie ni du Warp.</x:v>
      </x:c>
      <x:c r="M177" s="14" t="str">
        <x:v>Reconstitution documentée V4 — nouvelle rédaction V5</x:v>
      </x:c>
    </x:row>
    <x:row r="178" ht="132" customHeight="1">
      <x:c r="A178" s="13" t="str">
        <x:v>O5-M29</x:v>
      </x:c>
      <x:c r="B178" s="13" t="str">
        <x:v>Ce que nous promettons</x:v>
      </x:c>
      <x:c r="C178" s="13" t="str">
        <x:v>O5</x:v>
      </x:c>
      <x:c r="D178" s="13" t="str">
        <x:v>V — Choisir son nom</x:v>
      </x:c>
      <x:c r="E178" s="13" t="str">
        <x:v>Elite</x:v>
      </x:c>
      <x:c r="F178" s="13" t="str">
        <x:v>O5-M28 résolue ; lire son résultat réel (réussite, issue partielle, refus ou échec) pour adapter les personnages et les objets présents.</x:v>
      </x:c>
      <x:c r="G178" s="13" t="str">
        <x:v>Épreuve solitaire commune Elite réussie ; accès et objets spécifiques de la scène obtenus. EXP10 réussie et Mara.departureConfirmed=true ; Mara a quitté le groupe ; présence ultérieure uniquement sur accord et selon sa disponibilité réelle.</x:v>
      </x:c>
      <x:c r="H178" s="13" t="str">
        <x:v>Le joueur confirme une fin : alliance volontaire ouverte, dette soldée avec séparation assumée, ou rôle de relais ponctuel. Les engagements réciproques exigent l’accord de Mara ; l’absence de cet accord conserve une fin centrée sur le joueur.</x:v>
      </x:c>
      <x:c r="I178" s="13" t="str">
        <x:v>Choisir O5-E1, O5-E2 ou O5-E3 verrouille la direction sans ajouter Mara à l’équipage permanent.</x:v>
      </x:c>
      <x:c r="J178" s="13" t="str">
        <x:v>Le joueur peut reporter la confirmation ; un message resté sans réponse n’est pas transformé en acceptation.</x:v>
      </x:c>
      <x:c r="K178" s="13" t="str">
        <x:v>Enregistrer la visite de sélection séparément de sa réussite. Écrire O5.endingId avec exactement une valeur valide et O5.endingChoiceConfirmed=true uniquement après confirmation explicite ; une sortie, un refus ou un choix provisoire conserve le choix non confirmé. La fin retenue conserve EXP10 et les contacts effectivement consentis.</x:v>
      </x:c>
      <x:c r="L178" s="13" t="str">
        <x:v>La voie choisit sa fin aux missions 29–30 ; le rang Elite ne dépend pas de la voie ni du Warp.</x:v>
      </x:c>
      <x:c r="M178" s="13" t="str">
        <x:v>Reconstitution documentée V4 — nouvelle rédaction V5</x:v>
      </x:c>
    </x:row>
    <x:row r="179" ht="117" customHeight="1">
      <x:c r="A179" s="14" t="str">
        <x:v>O5-M30</x:v>
      </x:c>
      <x:c r="B179" s="14" t="str">
        <x:v>Deux traces qui s’éloignent</x:v>
      </x:c>
      <x:c r="C179" s="14" t="str">
        <x:v>O5</x:v>
      </x:c>
      <x:c r="D179" s="14" t="str">
        <x:v>V — Choisir son nom</x:v>
      </x:c>
      <x:c r="E179" s="14" t="str">
        <x:v>Elite</x:v>
      </x:c>
      <x:c r="F179" s="14" t="str">
        <x:v>O5-M29 résolue avec choix confirmé ; O5.endingId contient exactement une valeur valide parmi O5-E1, O5-E2, O5-E3. Un refus, une sortie sans confirmation ou une sélection provisoire n’ouvre pas M30.</x:v>
      </x:c>
      <x:c r="G179" s="14" t="str">
        <x:v>Épreuve solitaire commune Elite réussie ; accès et objets spécifiques de la scène obtenus. EXP10 réussie et Mara.departureConfirmed=true ; Mara a quitté le groupe ; présence ultérieure uniquement sur accord et selon sa disponibilité réelle.</x:v>
      </x:c>
      <x:c r="H179" s="14" t="str">
        <x:v>La clôture montre le geste correspondant : échange de signes pour une alliance, rangement du souvenir de dette ou mise en place d’un relais. Mara repart ou demeure sur sa route hors champ selon sa disponibilité ; le joueur reprend la sienne.</x:v>
      </x:c>
      <x:c r="I179" s="14" t="str">
        <x:v>Choisir l’objet commémoratif ou le lieu du relais nuance la fin déjà verrouillée.</x:v>
      </x:c>
      <x:c r="J179" s="14" t="str">
        <x:v>Une rencontre reportée permet une clôture par message autorisé ou geste solitaire, sans inventer une présence.</x:v>
      </x:c>
      <x:c r="K179" s="14" t="str">
        <x:v>Conserver O5.endingId confirmé sans le modifier. Écrire O5.endingRealized=true uniquement après clôture effectivement jouée et réussie ; échec, interruption ou report laissent endingRealized=false et la scène à reprendre. La fin devient réalisée avec deux trajectoires autonomes et des biens séparés.</x:v>
      </x:c>
      <x:c r="L179" s="14" t="str">
        <x:v>La voie choisit sa fin aux missions 29–30 ; le rang Elite ne dépend pas de la voie ni du Warp.</x:v>
      </x:c>
      <x:c r="M179" s="14" t="str">
        <x:v>Reconstitution documentée V4 — nouvelle rédaction V5</x:v>
      </x:c>
    </x:row>
    <x:row r="180" ht="102" customHeight="1">
      <x:c r="A180" s="13" t="str">
        <x:v>O5-M31</x:v>
      </x:c>
      <x:c r="B180" s="13" t="str">
        <x:v>Le câble dans la galerie</x:v>
      </x:c>
      <x:c r="C180" s="13" t="str">
        <x:v>O5</x:v>
      </x:c>
      <x:c r="D180" s="13" t="str">
        <x:v>VI — Ce qui demeure</x:v>
      </x:c>
      <x:c r="E180" s="13" t="str">
        <x:v>Elder</x:v>
      </x:c>
      <x:c r="F180" s="13" t="str">
        <x:v>O5-M30 réussie ; exactement une fin O5-E1..E3 réalisée et verrouillée ; rang Elder commun acquis.</x:v>
      </x:c>
      <x:c r="G180"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0" s="13" t="str">
        <x:v>Elder acquis, un visiteur observe le câble ou son relevé autorisé. Le joueur le place sur un support, montre les positions de la falaise et raconte le secours reçu. Une réplique éventuelle est clairement indiquée et ne devient pas le bien original de Mara.</x:v>
      </x:c>
      <x:c r="I180" s="13" t="str">
        <x:v>Présenter la gratitude ou la coordination technique change l’accent de la visite.</x:v>
      </x:c>
      <x:c r="J180" s="13" t="str">
        <x:v>Si l’objet n’a jamais été donné, seul un relevé ou une reconstitution déclarée peut être exposé.</x:v>
      </x:c>
      <x:c r="K180" s="13" t="str">
        <x:v>Enregistrer O5-M31.resolved séparément de .success, puis O5-M31.choice, les observations et les transferts réellement accomplis. Le souvenir prolonge la fin d’Elite sans recréer un compagnon actif. Ne jamais modifier O5.endingId.</x:v>
      </x:c>
      <x:c r="L180" s="13" t="str">
        <x:v>Les rangs Elder et Ancient viennent du parcours commun. Le prolongement conserve exactement la fin exclusive choisie.</x:v>
      </x:c>
      <x:c r="M180" s="13" t="str">
        <x:v>Reconstitution documentée V4 — nouvelle rédaction V5</x:v>
      </x:c>
    </x:row>
    <x:row r="181" ht="102" customHeight="1">
      <x:c r="A181" s="14" t="str">
        <x:v>O5-M32</x:v>
      </x:c>
      <x:c r="B181" s="14" t="str">
        <x:v>Le rendez-vous libre</x:v>
      </x:c>
      <x:c r="C181" s="14" t="str">
        <x:v>O5</x:v>
      </x:c>
      <x:c r="D181" s="14" t="str">
        <x:v>VI — Ce qui demeure</x:v>
      </x:c>
      <x:c r="E181" s="14" t="str">
        <x:v>Elder</x:v>
      </x:c>
      <x:c r="F181" s="14" t="str">
        <x:v>O5-M31 résolue ; lire son résultat réel (réussite, issue partielle, refus ou échec) pour adapter les personnages et les objets présents.</x:v>
      </x:c>
      <x:c r="G181"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1" s="14" t="str">
        <x:v>Un contact ultérieur peut proposer un rendez-vous si Mara est disponible et accepte ; sinon la scène traite un message conservé ou l’absence de réponse. Le joueur rejoint le lieu convenu par un vrai trajet et prépare une activité courte partagée.</x:v>
      </x:c>
      <x:c r="I181" s="14" t="str">
        <x:v>Chasser ensemble, échanger des nouvelles ou remettre un objet règle la rencontre selon l’accord réel.</x:v>
      </x:c>
      <x:c r="J181" s="14" t="str">
        <x:v>Un rendez-vous manqué se reporte ou s’annule ; aucun personnage n’est téléporté pour satisfaire le journal.</x:v>
      </x:c>
      <x:c r="K181" s="14" t="str">
        <x:v>Enregistrer O5-M32.resolved séparément de .success, puis O5-M32.choice, les observations et les transferts réellement accomplis. Le rendez-vous se termine par une nouvelle séparation possible, sans dette relancée artificiellement. Ne jamais modifier O5.endingId.</x:v>
      </x:c>
      <x:c r="L181" s="14" t="str">
        <x:v>Les rangs Elder et Ancient viennent du parcours commun. Le prolongement conserve exactement la fin exclusive choisie.</x:v>
      </x:c>
      <x:c r="M181" s="14" t="str">
        <x:v>Reconstitution documentée V4 — nouvelle rédaction V5</x:v>
      </x:c>
    </x:row>
    <x:row r="182" ht="102" customHeight="1">
      <x:c r="A182" s="13" t="str">
        <x:v>O5-M33</x:v>
      </x:c>
      <x:c r="B182" s="13" t="str">
        <x:v>L’aide sans témoin</x:v>
      </x:c>
      <x:c r="C182" s="13" t="str">
        <x:v>O5</x:v>
      </x:c>
      <x:c r="D182" s="13" t="str">
        <x:v>VI — Ce qui demeure</x:v>
      </x:c>
      <x:c r="E182" s="13" t="str">
        <x:v>Elder</x:v>
      </x:c>
      <x:c r="F182" s="13" t="str">
        <x:v>O5-M32 résolue ; lire son résultat réel (réussite, issue partielle, refus ou échec) pour adapter les personnages et les objets présents.</x:v>
      </x:c>
      <x:c r="G182"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2" s="13" t="str">
        <x:v>Le joueur croise un autre voyageur en difficulté et peut utiliser la méthode du câble apprise sur Namarra. La scène demande un ancrage, une couverture et un signal compris. Le nouvel arrivant possède sa propre espèce, ses buts et ses limites.</x:v>
      </x:c>
      <x:c r="I182" s="13" t="str">
        <x:v>Aider puis laisser partir ou proposer une halte temporaire choisit la portée du service.</x:v>
      </x:c>
      <x:c r="J182" s="13" t="str">
        <x:v>Un ancrage mauvais se corrige avant traction ; renoncer laisse une possibilité d’appeler une aide locale.</x:v>
      </x:c>
      <x:c r="K182" s="13" t="str">
        <x:v>Enregistrer O5-M33.resolved séparément de .success, puis O5-M33.choice, les observations et les transferts réellement accomplis. Une méthode transmise devient action présente ; le voyageur ne remplace pas Mara dans l’histoire. Ne jamais modifier O5.endingId.</x:v>
      </x:c>
      <x:c r="L182" s="13" t="str">
        <x:v>Les rangs Elder et Ancient viennent du parcours commun. Le prolongement conserve exactement la fin exclusive choisie.</x:v>
      </x:c>
      <x:c r="M182" s="13" t="str">
        <x:v>Reconstitution documentée V4 — nouvelle rédaction V5</x:v>
      </x:c>
    </x:row>
    <x:row r="183" ht="117" customHeight="1">
      <x:c r="A183" s="14" t="str">
        <x:v>O5-M34</x:v>
      </x:c>
      <x:c r="B183" s="14" t="str">
        <x:v>La durée des vivants</x:v>
      </x:c>
      <x:c r="C183" s="14" t="str">
        <x:v>O5</x:v>
      </x:c>
      <x:c r="D183" s="14" t="str">
        <x:v>VI — Ce qui demeure</x:v>
      </x:c>
      <x:c r="E183" s="14" t="str">
        <x:v>Ancient</x:v>
      </x:c>
      <x:c r="F183" s="14" t="str">
        <x:v>O5-M33 résolue ; même fin exclusive conservée ; rang Ancient commun acquis.</x:v>
      </x:c>
      <x:c r="G183"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3" s="14" t="str">
        <x:v>Ancient acquis, la scène adapte le contact à la chronologie et à l’état réel de Mara : présence consentie si compatible, message ancien identifié, ou mémoire d’une personne absente. Le joueur consulte les dates et les objets plutôt que d’exiger un retour impossible.</x:v>
      </x:c>
      <x:c r="I183" s="14" t="str">
        <x:v>Inviter si c’est possible ou préserver le récit déjà reçu respecte les limites du temps.</x:v>
      </x:c>
      <x:c r="J183" s="14" t="str">
        <x:v>Une donnée manquante reste inconnue ; le jeu ne déclare ni décès ni présence sans événement enregistré.</x:v>
      </x:c>
      <x:c r="K183" s="14" t="str">
        <x:v>Enregistrer O5-M34.resolved séparément de .success, puis O5-M34.choice, les observations et les transferts réellement accomplis. Aucune résurrection, longévité inventée ou copie temporelle n’est utilisée pour maintenir le compagnon. Ne jamais modifier O5.endingId.</x:v>
      </x:c>
      <x:c r="L183" s="14" t="str">
        <x:v>Les rangs Elder et Ancient viennent du parcours commun. Le prolongement conserve exactement la fin exclusive choisie.</x:v>
      </x:c>
      <x:c r="M183" s="14" t="str">
        <x:v>Reconstitution documentée V4 — nouvelle rédaction V5</x:v>
      </x:c>
    </x:row>
    <x:row r="184" ht="117" customHeight="1">
      <x:c r="A184" s="13" t="str">
        <x:v>O5-M35</x:v>
      </x:c>
      <x:c r="B184" s="13" t="str">
        <x:v>Le signe donné à l’élève</x:v>
      </x:c>
      <x:c r="C184" s="13" t="str">
        <x:v>O5</x:v>
      </x:c>
      <x:c r="D184" s="13" t="str">
        <x:v>VI — Ce qui demeure</x:v>
      </x:c>
      <x:c r="E184" s="13" t="str">
        <x:v>Ancient</x:v>
      </x:c>
      <x:c r="F184" s="13" t="str">
        <x:v>O5-M34 résolue ; lire son résultat réel (réussite, issue partielle, refus ou échec) pour adapter les personnages et les objets présents.</x:v>
      </x:c>
      <x:c r="G184" s="13"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4" s="13" t="str">
        <x:v>Un élève apprend un signal de coopération issu de Namarra. Le joueur place deux points d’appui, laisse l’élève proposer son signe et raconte d’où vient la technique seulement si ce partage est autorisé. L’exercice ne prétend pas transmettre une culture humaine entière.</x:v>
      </x:c>
      <x:c r="I184" s="13" t="str">
        <x:v>Garder le signe original contextualisé ou créer une variante d’exercice distingue héritage et imitation.</x:v>
      </x:c>
      <x:c r="J184" s="13" t="str">
        <x:v>Un signe confus est simplifié avec l’élève et réessayé sur le palier d’entraînement.</x:v>
      </x:c>
      <x:c r="K184" s="13" t="str">
        <x:v>Enregistrer O5-M35.resolved séparément de .success, puis O5-M35.choice, les observations et les transferts réellement accomplis. La mémoire circule par une compétence précise ; la fin relationnelle reste celle choisie à Elite. Ne jamais modifier O5.endingId.</x:v>
      </x:c>
      <x:c r="L184" s="13" t="str">
        <x:v>Les rangs Elder et Ancient viennent du parcours commun. Le prolongement conserve exactement la fin exclusive choisie.</x:v>
      </x:c>
      <x:c r="M184" s="13" t="str">
        <x:v>Reconstitution documentée V4 — nouvelle rédaction V5</x:v>
      </x:c>
    </x:row>
    <x:row r="185" ht="117" customHeight="1">
      <x:c r="A185" s="14" t="str">
        <x:v>O5-M36</x:v>
      </x:c>
      <x:c r="B185" s="14" t="str">
        <x:v>La route qui reste ouverte</x:v>
      </x:c>
      <x:c r="C185" s="14" t="str">
        <x:v>O5</x:v>
      </x:c>
      <x:c r="D185" s="14" t="str">
        <x:v>VI — Ce qui demeure</x:v>
      </x:c>
      <x:c r="E185" s="14" t="str">
        <x:v>Ancient</x:v>
      </x:c>
      <x:c r="F185" s="14" t="str">
        <x:v>O5-M35 résolue ; lire son résultat réel (réussite, issue partielle, refus ou échec) pour adapter les personnages et les objets présents.</x:v>
      </x:c>
      <x:c r="G185" s="14" t="str">
        <x:v>Fin de voie déjà verrouillée ; prolongement facultatif accessible lorsque le rang commun indiqué est obtenu. EXP10 réussie et Mara.departureConfirmed=true ; Mara a quitté le groupe ; présence ultérieure uniquement sur accord et selon sa disponibilité réelle.</x:v>
      </x:c>
      <x:c r="H185" s="14" t="str">
        <x:v>La dernière scène montre deux destinations sur une carte, puis le joueur quitte réellement la salle pour sa prochaine activité. Selon la fin, un relais peut rester disponible, une plaque de dette soldée demeure ou un signe d’alliance attend un contact volontaire.</x:v>
      </x:c>
      <x:c r="I185" s="14" t="str">
        <x:v>Regarder le souvenir une dernière fois ou transmettre une invitation sans obligation choisit la clôture.</x:v>
      </x:c>
      <x:c r="J185" s="14" t="str">
        <x:v>Une invitation sans réponse reste telle quelle et ne bloque ni exploration ni transmission.</x:v>
      </x:c>
      <x:c r="K185" s="14" t="str">
        <x:v>Enregistrer O5-M36.resolved séparément de .success, puis O5-M36.choice, les observations et les transferts réellement accomplis. L’histoire se termine en préservant l’autonomie de Mara et le départ EXP10 ; aucune nouvelle fin concurrente. Ne jamais modifier O5.endingId.</x:v>
      </x:c>
      <x:c r="L185" s="14" t="str">
        <x:v>Les rangs Elder et Ancient viennent du parcours commun. Le prolongement conserve exactement la fin exclusive choisie.</x:v>
      </x:c>
      <x:c r="M185" s="14" t="str">
        <x:v>Reconstitution documentée V4 — nouvelle rédaction V5</x:v>
      </x:c>
    </x:row>
    <x:row r="186" ht="117" customHeight="1">
      <x:c r="A186" s="13" t="str">
        <x:v>O6-M01</x:v>
      </x:c>
      <x:c r="B186" s="13" t="str">
        <x:v>Après le premier choc</x:v>
      </x:c>
      <x:c r="C186" s="13" t="str">
        <x:v>O6</x:v>
      </x:c>
      <x:c r="D186" s="13" t="str">
        <x:v>I — Le premier cercle</x:v>
      </x:c>
      <x:c r="E186" s="13" t="str">
        <x:v>Youngling</x:v>
      </x:c>
      <x:c r="F186" s="13" t="str">
        <x:v>Voie O6 choisie ; prologue commun terminé ; aucune mission de voie résolue.</x:v>
      </x:c>
      <x:c r="G186" s="13" t="str">
        <x:v>Homeworld ; prologue commun joué ; aucune mobilité interstellaire. Les relations, blessures, absences et objets affichés proviennent de l’état de partie ; aucun partenaire n’est recréé par la scène.</x:v>
      </x:c>
      <x:c r="H186" s="13" t="str">
        <x:v>Après le combat d’ouverture commun, Saar rejoint le joueur près du filet de sécurité. Le personnage récupère l’arme d’exercice tombée et suit l’instructeur à travers la cour, où Harek raconte sa propre lecture du combat. La motivation de la scène initiale reste celle du prologue partagé.</x:v>
      </x:c>
      <x:c r="I186" s="13" t="str">
        <x:v>Écouter Harek ou revoir un geste avec Saar ouvre deux liens initiaux sans choisir encore un style définitif.</x:v>
      </x:c>
      <x:c r="J186" s="13" t="str">
        <x:v>Un exercice complémentaire raté se reprend au filet et ne relance pas artificiellement le combat d’ouverture.</x:v>
      </x:c>
      <x:c r="K186" s="13" t="str">
        <x:v>Enregistrer O6-M01.resolved séparément de .success, puis O6-M01.choice, les observations et les transferts réellement accomplis. L’histoire originale commence par une cohorte et une expérience vécue, sans père hostile ajouté.</x:v>
      </x:c>
      <x:c r="L186" s="13" t="str">
        <x:v>Le combat d’ouverture, la cohorte et l’accès initial à la ville appartiennent à R2-M001..006.</x:v>
      </x:c>
      <x:c r="M186" s="13" t="str">
        <x:v>Reconstitution documentée V4 — nouvelle rédaction V5</x:v>
      </x:c>
    </x:row>
    <x:row r="187" ht="102" customHeight="1">
      <x:c r="A187" s="14" t="str">
        <x:v>O6-M02</x:v>
      </x:c>
      <x:c r="B187" s="14" t="str">
        <x:v>La place dans la cohorte</x:v>
      </x:c>
      <x:c r="C187" s="14" t="str">
        <x:v>O6</x:v>
      </x:c>
      <x:c r="D187" s="14" t="str">
        <x:v>I — Le premier cercle</x:v>
      </x:c>
      <x:c r="E187" s="14" t="str">
        <x:v>Youngling</x:v>
      </x:c>
      <x:c r="F187" s="14" t="str">
        <x:v>O6-M01 résolue ; lire son résultat réel (réussite, issue partielle, refus ou échec) pour adapter les personnages et les objets présents.</x:v>
      </x:c>
      <x:c r="G187" s="14" t="str">
        <x:v>Homeworld ; prologue commun joué ; aucune mobilité interstellaire. Les relations, blessures, absences et objets affichés proviennent de l’état de partie ; aucun partenaire n’est recréé par la scène.</x:v>
      </x:c>
      <x:c r="H187" s="14" t="str">
        <x:v>Yena, Tov et Harek se répartissent les postes d’une course de sacs suspendus. Le joueur choisit où se placer, traverse deux niveaux et doit attendre le signal d’un partenaire avant le dernier saut. Le décor montre les quatre styles naissants.</x:v>
      </x:c>
      <x:c r="I187" s="14" t="str">
        <x:v>Prendre la tête ou observer depuis l’arrière change qui demande de l’aide ensuite.</x:v>
      </x:c>
      <x:c r="J187" s="14" t="str">
        <x:v>Une chute fait perdre une manche mais laisse les partenaires au point de rassemblement pour le retour.</x:v>
      </x:c>
      <x:c r="K187" s="14" t="str">
        <x:v>Enregistrer O6-M02.resolved séparément de .success, puis O6-M02.choice, les observations et les transferts réellement accomplis. Une première relation de cohorte est enregistrée avec les gestes effectivement partagés.</x:v>
      </x:c>
      <x:c r="L187" s="14" t="str">
        <x:v>Le combat d’ouverture, la cohorte et l’accès initial à la ville appartiennent à R2-M001..006.</x:v>
      </x:c>
      <x:c r="M187" s="14" t="str">
        <x:v>Reconstitution documentée V4 — nouvelle rédaction V5</x:v>
      </x:c>
    </x:row>
    <x:row r="188" ht="102" customHeight="1">
      <x:c r="A188" s="13" t="str">
        <x:v>O6-M03</x:v>
      </x:c>
      <x:c r="B188" s="13" t="str">
        <x:v>La cloche de la ville</x:v>
      </x:c>
      <x:c r="C188" s="13" t="str">
        <x:v>O6</x:v>
      </x:c>
      <x:c r="D188" s="13" t="str">
        <x:v>I — Le premier cercle</x:v>
      </x:c>
      <x:c r="E188" s="13" t="str">
        <x:v>Youngling</x:v>
      </x:c>
      <x:c r="F188" s="13" t="str">
        <x:v>O6-M02 résolue ; lire son résultat réel (réussite, issue partielle, refus ou échec) pour adapter les personnages et les objets présents.</x:v>
      </x:c>
      <x:c r="G188" s="13" t="str">
        <x:v>Homeworld ; prologue commun joué ; aucune mobilité interstellaire. Les relations, blessures, absences et objets affichés proviennent de l’état de partie ; aucun partenaire n’est recréé par la scène.</x:v>
      </x:c>
      <x:c r="H188" s="13" t="str">
        <x:v>Saar conduit la cohorte en ville après l’entraînement. Le joueur porte une petite pièce jusqu’au forgeron, ouvre une grille et aide à faire sonner une cloche de livraison. Marchands, ateliers et rues deviennent des lieux rencontrés, pas une liste de menus.</x:v>
      </x:c>
      <x:c r="I188" s="13" t="str">
        <x:v>Accompagner Yena à l’atelier ou Tov au chenil choisit la première visite secondaire.</x:v>
      </x:c>
      <x:c r="J188" s="13" t="str">
        <x:v>Un détour manqué peut être visité après le rassemblement ; aucun quartier n’est perdu définitivement.</x:v>
      </x:c>
      <x:c r="K188" s="13" t="str">
        <x:v>Enregistrer O6-M03.resolved séparément de .success, puis O6-M03.choice, les observations et les transferts réellement accomplis. La ville devient le prolongement de la formation et propose deux contacts locaux accessibles.</x:v>
      </x:c>
      <x:c r="L188" s="13" t="str">
        <x:v>Le combat d’ouverture, la cohorte et l’accès initial à la ville appartiennent à R2-M001..006.</x:v>
      </x:c>
      <x:c r="M188" s="13" t="str">
        <x:v>Reconstitution documentée V4 — nouvelle rédaction V5</x:v>
      </x:c>
    </x:row>
    <x:row r="189" ht="102" customHeight="1">
      <x:c r="A189" s="14" t="str">
        <x:v>O6-M04</x:v>
      </x:c>
      <x:c r="B189" s="14" t="str">
        <x:v>Le pari du rival</x:v>
      </x:c>
      <x:c r="C189" s="14" t="str">
        <x:v>O6</x:v>
      </x:c>
      <x:c r="D189" s="14" t="str">
        <x:v>I — Le premier cercle</x:v>
      </x:c>
      <x:c r="E189" s="14" t="str">
        <x:v>Youngling</x:v>
      </x:c>
      <x:c r="F189" s="14" t="str">
        <x:v>O6-M03 résolue ; lire son résultat réel (réussite, issue partielle, refus ou échec) pour adapter les personnages et les objets présents.</x:v>
      </x:c>
      <x:c r="G189" s="14" t="str">
        <x:v>Homeworld ; prologue commun joué ; aucune mobilité interstellaire. Les relations, blessures, absences et objets affichés proviennent de l’état de partie ; aucun partenaire n’est recréé par la scène.</x:v>
      </x:c>
      <x:c r="H189" s="14" t="str">
        <x:v>Harek propose une course jusqu’à un fanion placé au-dessus d’un atelier. Le trajet rapide possède une poutre mobile ; le détour traverse des passerelles plus stables. Le joueur peut voir Harek hésiter avant son propre saut.</x:v>
      </x:c>
      <x:c r="I189" s="14" t="str">
        <x:v>Chercher la victoire rapide ou signaler le danger avant de poursuivre change la rivalité.</x:v>
      </x:c>
      <x:c r="J189" s="14" t="str">
        <x:v>Une chute mène à un palier inférieur et permet de terminer avec un résultat de course différent.</x:v>
      </x:c>
      <x:c r="K189" s="14" t="str">
        <x:v>Enregistrer O6-M04.resolved séparément de .success, puis O6-M04.choice, les observations et les transferts réellement accomplis. Harek mémorise l’aide ou l’avantage pris, sans devenir automatiquement ami ou ennemi définitif.</x:v>
      </x:c>
      <x:c r="L189" s="14" t="str">
        <x:v>Le combat d’ouverture, la cohorte et l’accès initial à la ville appartiennent à R2-M001..006.</x:v>
      </x:c>
      <x:c r="M189" s="14" t="str">
        <x:v>Reconstitution documentée V4 — nouvelle rédaction V5</x:v>
      </x:c>
    </x:row>
    <x:row r="190" ht="102" customHeight="1">
      <x:c r="A190" s="13" t="str">
        <x:v>O6-M05</x:v>
      </x:c>
      <x:c r="B190" s="13" t="str">
        <x:v>La petite piste</x:v>
      </x:c>
      <x:c r="C190" s="13" t="str">
        <x:v>O6</x:v>
      </x:c>
      <x:c r="D190" s="13" t="str">
        <x:v>I — Le premier cercle</x:v>
      </x:c>
      <x:c r="E190" s="13" t="str">
        <x:v>Youngling</x:v>
      </x:c>
      <x:c r="F190" s="13" t="str">
        <x:v>O6-M04 résolue ; lire son résultat réel (réussite, issue partielle, refus ou échec) pour adapter les personnages et les objets présents.</x:v>
      </x:c>
      <x:c r="G190" s="13" t="str">
        <x:v>Homeworld ; prologue commun joué ; aucune mobilité interstellaire. Les relations, blessures, absences et objets affichés proviennent de l’état de partie ; aucun partenaire n’est recréé par la scène.</x:v>
      </x:c>
      <x:c r="H190" s="13" t="str">
        <x:v>Saar demande de suivre une petite proie sans la toucher. Le joueur observe ses arrêts, distingue un faux bruit de son frottement réel et rejoint le point de retour par un autre plan du décor. Les camarades comparent ensuite leurs observations.</x:v>
      </x:c>
      <x:c r="I190" s="13" t="str">
        <x:v>Rapporter une carte de trajet ou expliquer le comportement met en avant deux formes de maîtrise.</x:v>
      </x:c>
      <x:c r="J190" s="13" t="str">
        <x:v>Perdre la proie ouvre une recherche par traces anciennes et conserve le dernier lieu confirmé.</x:v>
      </x:c>
      <x:c r="K190" s="13" t="str">
        <x:v>Enregistrer O6-M05.resolved séparément de .success, puis O6-M05.choice, les observations et les transferts réellement accomplis. Une première compétence de piste nourrit les futures chasses ; aucun trophée n’est accordé à l’observation seule.</x:v>
      </x:c>
      <x:c r="L190" s="13" t="str">
        <x:v>Le combat d’ouverture, la cohorte et l’accès initial à la ville appartiennent à R2-M001..006.</x:v>
      </x:c>
      <x:c r="M190" s="13" t="str">
        <x:v>Reconstitution documentée V4 — nouvelle rédaction V5</x:v>
      </x:c>
    </x:row>
    <x:row r="191" ht="102" customHeight="1">
      <x:c r="A191" s="14" t="str">
        <x:v>O6-M06</x:v>
      </x:c>
      <x:c r="B191" s="14" t="str">
        <x:v>Quatre ombres au retour</x:v>
      </x:c>
      <x:c r="C191" s="14" t="str">
        <x:v>O6</x:v>
      </x:c>
      <x:c r="D191" s="14" t="str">
        <x:v>I — Le premier cercle</x:v>
      </x:c>
      <x:c r="E191" s="14" t="str">
        <x:v>Youngling</x:v>
      </x:c>
      <x:c r="F191" s="14" t="str">
        <x:v>O6-M05 résolue ; lire son résultat réel (réussite, issue partielle, refus ou échec) pour adapter les personnages et les objets présents.</x:v>
      </x:c>
      <x:c r="G191" s="14" t="str">
        <x:v>Homeworld ; prologue commun joué ; aucune mobilité interstellaire. Les relations, blessures, absences et objets affichés proviennent de l’état de partie ; aucun partenaire n’est recréé par la scène.</x:v>
      </x:c>
      <x:c r="H191" s="14" t="str">
        <x:v>La cohorte rentre à la nuit tombante. Le joueur aide à ranger les outils puis retrouve les quatre silhouettes sur une terrasse. Saar annonce la suite de la formation et chacun exprime une envie : technique, exploration, puissance ou protection.</x:v>
      </x:c>
      <x:c r="I191" s="14" t="str">
        <x:v>Confier son ambition ou laisser les actes futurs parler change les premières attentes des compagnons.</x:v>
      </x:c>
      <x:c r="J191" s="14" t="str">
        <x:v>Le dialogue peut être repris auprès de chaque camarade ; aucune réponse unique ne verrouille toute la voie.</x:v>
      </x:c>
      <x:c r="K191" s="14" t="str">
        <x:v>Enregistrer O6-M06.resolved séparément de .success, puis O6-M06.choice, les observations et les transferts réellement accomplis. Le chapitre d’enfance se clôt dans une histoire commune, sans imposer un drame familial supplémentaire.</x:v>
      </x:c>
      <x:c r="L191" s="14" t="str">
        <x:v>Le combat d’ouverture, la cohorte et l’accès initial à la ville appartiennent à R2-M001..006.</x:v>
      </x:c>
      <x:c r="M191" s="14" t="str">
        <x:v>Reconstitution documentée V4 — nouvelle rédaction V5</x:v>
      </x:c>
    </x:row>
    <x:row r="192" ht="102" customHeight="1">
      <x:c r="A192" s="13" t="str">
        <x:v>O6-M07</x:v>
      </x:c>
      <x:c r="B192" s="13" t="str">
        <x:v>Le premier masque réglé</x:v>
      </x:c>
      <x:c r="C192" s="13" t="str">
        <x:v>O6</x:v>
      </x:c>
      <x:c r="D192" s="13" t="str">
        <x:v>II — Apprendre sa manière</x:v>
      </x:c>
      <x:c r="E192" s="13" t="str">
        <x:v>Unblooded</x:v>
      </x:c>
      <x:c r="F192" s="13" t="str">
        <x:v>O6-M06 résolue ; lire son résultat réel (réussite, issue partielle, refus ou échec) pour adapter les personnages et les objets présents.</x:v>
      </x:c>
      <x:c r="G192" s="13" t="str">
        <x:v>Homeworld ; formation commune Unblooded ouverte ; équipement effectivement acquis. Les relations, blessures, absences et objets affichés proviennent de l’état de partie ; aucun partenaire n’est recréé par la scène.</x:v>
      </x:c>
      <x:c r="H192" s="13" t="str">
        <x:v>Unblooded, le joueur règle son masque dans l’atelier : hauteur, lecture des silhouettes, contraste et point de visée. Saar fait déplacer des cibles à différentes profondeurs du décor. Harek préfère des réglages plus agressifs et peut comparer ses essais.</x:v>
      </x:c>
      <x:c r="I192" s="13" t="str">
        <x:v>Privilégier la lecture lointaine ou le confort de proximité établit un réglage réversible.</x:v>
      </x:c>
      <x:c r="J192" s="13" t="str">
        <x:v>Un réglage inconfortable se corrige sur cible fixe avant le parcours mobile.</x:v>
      </x:c>
      <x:c r="K192" s="13" t="str">
        <x:v>Enregistrer O6-M07.resolved séparément de .success, puis O6-M07.choice, les observations et les transferts réellement accomplis. Le masque réellement acquis dans la campagne reçoit un profil personnel ; l’objet n’est pas donné une seconde fois.</x:v>
      </x:c>
      <x:c r="L192" s="13" t="str">
        <x:v>La formation aux outils et les accès régionaux sont lus dans R2-M007..014, jamais accordés par cette voie.</x:v>
      </x:c>
      <x:c r="M192" s="13" t="str">
        <x:v>Reconstitution documentée V4 — nouvelle rédaction V5</x:v>
      </x:c>
    </x:row>
    <x:row r="193" ht="102" customHeight="1">
      <x:c r="A193" s="14" t="str">
        <x:v>O6-M08</x:v>
      </x:c>
      <x:c r="B193" s="14" t="str">
        <x:v>Le silence du camouflage</x:v>
      </x:c>
      <x:c r="C193" s="14" t="str">
        <x:v>O6</x:v>
      </x:c>
      <x:c r="D193" s="14" t="str">
        <x:v>II — Apprendre sa manière</x:v>
      </x:c>
      <x:c r="E193" s="14" t="str">
        <x:v>Unblooded</x:v>
      </x:c>
      <x:c r="F193" s="14" t="str">
        <x:v>O6-M07 résolue ; lire son résultat réel (réussite, issue partielle, refus ou échec) pour adapter les personnages et les objets présents.</x:v>
      </x:c>
      <x:c r="G193" s="14" t="str">
        <x:v>Homeworld ; formation commune Unblooded ouverte ; équipement effectivement acquis. Les relations, blessures, absences et objets affichés proviennent de l’état de partie ; aucun partenaire n’est recréé par la scène.</x:v>
      </x:c>
      <x:c r="H193" s="14" t="str">
        <x:v>Dans un jardin d’exercice, le camouflage acquis ne suffit pas à masquer les feuilles déplacées ou une flaque traversée. Le joueur observe une patrouille de mannequins capteurs et choisit entre hauteur, attente et déplacement lent.</x:v>
      </x:c>
      <x:c r="I193" s="14" t="str">
        <x:v>Traverser les branches ou longer les pierres enseigne deux usages du décor.</x:v>
      </x:c>
      <x:c r="J193" s="14" t="str">
        <x:v>Une détection relance seulement le segment concerné ; la ressource consommée est montrée dans l’exercice.</x:v>
      </x:c>
      <x:c r="K193" s="14" t="str">
        <x:v>Enregistrer O6-M08.resolved séparément de .success, puis O6-M08.choice, les observations et les transferts réellement accomplis. Le parcours mémorise les erreurs visibles et ouvre des commentaires de Saar sur la méthode.</x:v>
      </x:c>
      <x:c r="L193" s="14" t="str">
        <x:v>La formation aux outils et les accès régionaux sont lus dans R2-M007..014, jamais accordés par cette voie.</x:v>
      </x:c>
      <x:c r="M193" s="14" t="str">
        <x:v>Reconstitution documentée V4 — nouvelle rédaction V5</x:v>
      </x:c>
    </x:row>
    <x:row r="194" ht="102" customHeight="1">
      <x:c r="A194" s="13" t="str">
        <x:v>O6-M09</x:v>
      </x:c>
      <x:c r="B194" s="13" t="str">
        <x:v>La portée du combistick</x:v>
      </x:c>
      <x:c r="C194" s="13" t="str">
        <x:v>O6</x:v>
      </x:c>
      <x:c r="D194" s="13" t="str">
        <x:v>II — Apprendre sa manière</x:v>
      </x:c>
      <x:c r="E194" s="13" t="str">
        <x:v>Unblooded</x:v>
      </x:c>
      <x:c r="F194" s="13" t="str">
        <x:v>O6-M08 résolue ; lire son résultat réel (réussite, issue partielle, refus ou échec) pour adapter les personnages et les objets présents.</x:v>
      </x:c>
      <x:c r="G194" s="13" t="str">
        <x:v>Homeworld ; formation commune Unblooded ouverte ; équipement effectivement acquis. Les relations, blessures, absences et objets affichés proviennent de l’état de partie ; aucun partenaire n’est recréé par la scène.</x:v>
      </x:c>
      <x:c r="H194" s="13" t="str">
        <x:v>Yena aide à comparer le combistick replié, déployé et lancé sur des cibles espacées. Le joueur doit ensuite récupérer physiquement l’arme derrière une barrière pendant qu’une cible articulée se déplace. La récupération compte autant que le coup initial.</x:v>
      </x:c>
      <x:c r="I194" s="13" t="str">
        <x:v>Jouer la portée prudente ou le lancer suivi d’approche prépare une préférence de chasse.</x:v>
      </x:c>
      <x:c r="J194" s="13" t="str">
        <x:v>Un lancer manqué reste récupérable dans une zone d’exercice accessible et ne génère pas une seconde arme.</x:v>
      </x:c>
      <x:c r="K194" s="13" t="str">
        <x:v>Enregistrer O6-M09.resolved séparément de .success, puis O6-M09.choice, les observations et les transferts réellement accomplis. Le style devient lisible dans les dialogues de Yena, sans bonus de grade automatique.</x:v>
      </x:c>
      <x:c r="L194" s="13" t="str">
        <x:v>La formation aux outils et les accès régionaux sont lus dans R2-M007..014, jamais accordés par cette voie.</x:v>
      </x:c>
      <x:c r="M194" s="13" t="str">
        <x:v>Reconstitution documentée V4 — nouvelle rédaction V5</x:v>
      </x:c>
    </x:row>
    <x:row r="195" ht="102" customHeight="1">
      <x:c r="A195" s="14" t="str">
        <x:v>O6-M10</x:v>
      </x:c>
      <x:c r="B195" s="14" t="str">
        <x:v>La mine et le passage</x:v>
      </x:c>
      <x:c r="C195" s="14" t="str">
        <x:v>O6</x:v>
      </x:c>
      <x:c r="D195" s="14" t="str">
        <x:v>II — Apprendre sa manière</x:v>
      </x:c>
      <x:c r="E195" s="14" t="str">
        <x:v>Unblooded</x:v>
      </x:c>
      <x:c r="F195" s="14" t="str">
        <x:v>O6-M09 résolue ; lire son résultat réel (réussite, issue partielle, refus ou échec) pour adapter les personnages et les objets présents.</x:v>
      </x:c>
      <x:c r="G195" s="14" t="str">
        <x:v>Homeworld ; formation commune Unblooded ouverte ; équipement effectivement acquis. Les relations, blessures, absences et objets affichés proviennent de l’état de partie ; aucun partenaire n’est recréé par la scène.</x:v>
      </x:c>
      <x:c r="H195" s="14" t="str">
        <x:v>Tov installe un obstacle factice près d’une mine d’exercice. Le joueur doit choisir un emplacement qui laisse une voie de repli et apprendre à identifier le déclencheur avant de repasser. Un mannequin allié emprunte aussi le décor.</x:v>
      </x:c>
      <x:c r="I195" s="14" t="str">
        <x:v>Protéger un couloir ou créer un détour offre deux applications et leurs limites.</x:v>
      </x:c>
      <x:c r="J195" s="14" t="str">
        <x:v>Un déclenchement d’exercice arrête la séquence et permet de déplacer la mine sur une surface autorisée.</x:v>
      </x:c>
      <x:c r="K195" s="14" t="str">
        <x:v>Enregistrer O6-M10.resolved séparément de .success, puis O6-M10.choice, les observations et les transferts réellement accomplis. Le joueur comprend l’espace d’un piège ; les alliés gardent des trajets lisibles.</x:v>
      </x:c>
      <x:c r="L195" s="14" t="str">
        <x:v>La formation aux outils et les accès régionaux sont lus dans R2-M007..014, jamais accordés par cette voie.</x:v>
      </x:c>
      <x:c r="M195" s="14" t="str">
        <x:v>Reconstitution documentée V4 — nouvelle rédaction V5</x:v>
      </x:c>
    </x:row>
    <x:row r="196" ht="102" customHeight="1">
      <x:c r="A196" s="13" t="str">
        <x:v>O6-M11</x:v>
      </x:c>
      <x:c r="B196" s="13" t="str">
        <x:v>La manche perdue</x:v>
      </x:c>
      <x:c r="C196" s="13" t="str">
        <x:v>O6</x:v>
      </x:c>
      <x:c r="D196" s="13" t="str">
        <x:v>II — Apprendre sa manière</x:v>
      </x:c>
      <x:c r="E196" s="13" t="str">
        <x:v>Unblooded</x:v>
      </x:c>
      <x:c r="F196" s="13" t="str">
        <x:v>O6-M10 résolue ; lire son résultat réel (réussite, issue partielle, refus ou échec) pour adapter les personnages et les objets présents.</x:v>
      </x:c>
      <x:c r="G196" s="13" t="str">
        <x:v>Homeworld ; formation commune Unblooded ouverte ; équipement effectivement acquis. Les relations, blessures, absences et objets affichés proviennent de l’état de partie ; aucun partenaire n’est recréé par la scène.</x:v>
      </x:c>
      <x:c r="H196" s="13" t="str">
        <x:v>Harek gagne ou perd un duel selon le combat réellement joué ; la mission accepte les deux résultats. Après la manche, une cible imprévue tombe du râtelier et les deux doivent la retenir avant qu’elle atteigne Tov. Le rival peut devenir partenaire d’un instant.</x:v>
      </x:c>
      <x:c r="I196" s="13" t="str">
        <x:v>Aider Harek à relever la cible ou sécuriser d’abord Tov change ce qu’il retient de la scène.</x:v>
      </x:c>
      <x:c r="J196" s="13" t="str">
        <x:v>Une erreur déclenche l’intervention de Saar et un exercice de reprise, avec le résultat initial conservé.</x:v>
      </x:c>
      <x:c r="K196" s="13" t="str">
        <x:v>Enregistrer O6-M11.resolved séparément de .success, puis O6-M11.choice, les observations et les transferts réellement accomplis. La rivalité possède plusieurs dimensions et n’est pas déterminée par un duel unique.</x:v>
      </x:c>
      <x:c r="L196" s="13" t="str">
        <x:v>La formation aux outils et les accès régionaux sont lus dans R2-M007..014, jamais accordés par cette voie.</x:v>
      </x:c>
      <x:c r="M196" s="13" t="str">
        <x:v>Reconstitution documentée V4 — nouvelle rédaction V5</x:v>
      </x:c>
    </x:row>
    <x:row r="197" ht="102" customHeight="1">
      <x:c r="A197" s="14" t="str">
        <x:v>O6-M12</x:v>
      </x:c>
      <x:c r="B197" s="14" t="str">
        <x:v>La nuit des outils</x:v>
      </x:c>
      <x:c r="C197" s="14" t="str">
        <x:v>O6</x:v>
      </x:c>
      <x:c r="D197" s="14" t="str">
        <x:v>II — Apprendre sa manière</x:v>
      </x:c>
      <x:c r="E197" s="14" t="str">
        <x:v>Unblooded</x:v>
      </x:c>
      <x:c r="F197" s="14" t="str">
        <x:v>O6-M11 résolue ; lire son résultat réel (réussite, issue partielle, refus ou échec) pour adapter les personnages et les objets présents.</x:v>
      </x:c>
      <x:c r="G197" s="14" t="str">
        <x:v>Homeworld ; formation commune Unblooded ouverte ; équipement effectivement acquis. Les relations, blessures, absences et objets affichés proviennent de l’état de partie ; aucun partenaire n’est recréé par la scène.</x:v>
      </x:c>
      <x:c r="H197" s="14" t="str">
        <x:v>La cohorte prépare ses premiers ensembles pour la réserve. Le joueur traverse l’armurerie, l’atelier et l’infirmerie, teste la fixation des objets puis revient au foyer d’entraînement. Chaque camarade explique une préférence liée à ses essais.</x:v>
      </x:c>
      <x:c r="I197" s="14" t="str">
        <x:v>Préparer un équipement léger ou une marge de secours change la logistique du prochain exercice.</x:v>
      </x:c>
      <x:c r="J197" s="14" t="str">
        <x:v>Une fixation oubliée est visible au test de course et se corrige avant le départ.</x:v>
      </x:c>
      <x:c r="K197" s="14" t="str">
        <x:v>Enregistrer O6-M12.resolved séparément de .success, puis O6-M12.choice, les observations et les transferts réellement accomplis. Les outils équipés correspondent aux acquisitions réelles ; aucune pièce manquante n’apparaît par narration.</x:v>
      </x:c>
      <x:c r="L197" s="14" t="str">
        <x:v>La formation aux outils et les accès régionaux sont lus dans R2-M007..014, jamais accordés par cette voie.</x:v>
      </x:c>
      <x:c r="M197" s="14" t="str">
        <x:v>Reconstitution documentée V4 — nouvelle rédaction V5</x:v>
      </x:c>
    </x:row>
    <x:row r="198" ht="117" customHeight="1">
      <x:c r="A198" s="13" t="str">
        <x:v>O6-M13</x:v>
      </x:c>
      <x:c r="B198" s="13" t="str">
        <x:v>La triade que l’on devient</x:v>
      </x:c>
      <x:c r="C198" s="13" t="str">
        <x:v>O6</x:v>
      </x:c>
      <x:c r="D198" s="13" t="str">
        <x:v>III — Parmi les chasseurs</x:v>
      </x:c>
      <x:c r="E198" s="13" t="str">
        <x:v>Young Blood</x:v>
      </x:c>
      <x:c r="F198" s="13" t="str">
        <x:v>O6-M12 résolue ; lire son résultat réel (réussite, issue partielle, refus ou échec) pour adapter les personnages et les objets présents.</x:v>
      </x:c>
      <x:c r="G198" s="13" t="str">
        <x:v>Homeworld ; statut Young Blood déjà obtenu dans la campagne commune. Les relations, blessures, absences et objets affichés proviennent de l’état de partie ; aucun partenaire n’est recréé par la scène.</x:v>
      </x:c>
      <x:c r="H198" s="13" t="str">
        <x:v>Young Blood commun acquis, les partenaires travaillent leurs rôles près du Temple des Trois Ombres. Harek ne peut pas occuper tous les postes ; Yena et Tov défendent leurs méthodes. Le joueur place trois fanions et propose une séquence d’approche sans arme énergétique.</x:v>
      </x:c>
      <x:c r="I198" s="13" t="str">
        <x:v>Conserver un meneur ou répartir l’initiative par phase change le dialogue et le plan de répétition.</x:v>
      </x:c>
      <x:c r="J198" s="13" t="str">
        <x:v>Une répétition manquée ajuste les rôles sans consommer la tentative du rite réel.</x:v>
      </x:c>
      <x:c r="K198" s="13" t="str">
        <x:v>Enregistrer O6-M13.resolved séparément de .success, puis O6-M13.choice, les observations et les transferts réellement accomplis. La cohorte prépare le rite commun, dont la réussite et la promotion restent possédées par la campagne.</x:v>
      </x:c>
      <x:c r="L198" s="13" t="str">
        <x:v>Quatza-Rij en triade, Temple des Trois Ombres sans armes énergétiques et retour de reconnaissance restent communs.</x:v>
      </x:c>
      <x:c r="M198" s="13" t="str">
        <x:v>Reconstitution documentée V4 — nouvelle rédaction V5</x:v>
      </x:c>
    </x:row>
    <x:row r="199" ht="102" customHeight="1">
      <x:c r="A199" s="14" t="str">
        <x:v>O6-M14</x:v>
      </x:c>
      <x:c r="B199" s="14" t="str">
        <x:v>Le sentier que Tov entend</x:v>
      </x:c>
      <x:c r="C199" s="14" t="str">
        <x:v>O6</x:v>
      </x:c>
      <x:c r="D199" s="14" t="str">
        <x:v>III — Parmi les chasseurs</x:v>
      </x:c>
      <x:c r="E199" s="14" t="str">
        <x:v>Young Blood</x:v>
      </x:c>
      <x:c r="F199" s="14" t="str">
        <x:v>O6-M13 résolue ; lire son résultat réel (réussite, issue partielle, refus ou échec) pour adapter les personnages et les objets présents.</x:v>
      </x:c>
      <x:c r="G199" s="14" t="str">
        <x:v>Homeworld ; statut Young Blood déjà obtenu dans la campagne commune. Les relations, blessures, absences et objets affichés proviennent de l’état de partie ; aucun partenaire n’est recréé par la scène.</x:v>
      </x:c>
      <x:c r="H199" s="14" t="str">
        <x:v>Tov repère une proie sous les plateformes grâce à des vibrations. Le joueur doit ralentir, poser la main sur un support et suivre son signal avant que la cible traverse une ouverture. Harek veut prendre le chemin le plus visible.</x:v>
      </x:c>
      <x:c r="I199" s="14" t="str">
        <x:v>Faire confiance à Tov ou comparer deux indices avant d’agir transforme la coopération.</x:v>
      </x:c>
      <x:c r="J199" s="14" t="str">
        <x:v>Une hésitation laisse passer la proie, mais une piste secondaire permet de continuer sans réinitialiser la scène.</x:v>
      </x:c>
      <x:c r="K199" s="14" t="str">
        <x:v>Enregistrer O6-M14.resolved séparément de .success, puis O6-M14.choice, les observations et les transferts réellement accomplis. Un camarade discret apporte une compétence déterminante à la chasse locale.</x:v>
      </x:c>
      <x:c r="L199" s="14" t="str">
        <x:v>Quatza-Rij en triade, Temple des Trois Ombres sans armes énergétiques et retour de reconnaissance restent communs.</x:v>
      </x:c>
      <x:c r="M199" s="14" t="str">
        <x:v>Reconstitution documentée V4 — nouvelle rédaction V5</x:v>
      </x:c>
    </x:row>
    <x:row r="200" ht="102" customHeight="1">
      <x:c r="A200" s="13" t="str">
        <x:v>O6-M15</x:v>
      </x:c>
      <x:c r="B200" s="13" t="str">
        <x:v>L’angle de Yena</x:v>
      </x:c>
      <x:c r="C200" s="13" t="str">
        <x:v>O6</x:v>
      </x:c>
      <x:c r="D200" s="13" t="str">
        <x:v>III — Parmi les chasseurs</x:v>
      </x:c>
      <x:c r="E200" s="13" t="str">
        <x:v>Young Blood</x:v>
      </x:c>
      <x:c r="F200" s="13" t="str">
        <x:v>O6-M14 résolue ; lire son résultat réel (réussite, issue partielle, refus ou échec) pour adapter les personnages et les objets présents.</x:v>
      </x:c>
      <x:c r="G200" s="13" t="str">
        <x:v>Homeworld ; statut Young Blood déjà obtenu dans la campagne commune. Les relations, blessures, absences et objets affichés proviennent de l’état de partie ; aucun partenaire n’est recréé par la scène.</x:v>
      </x:c>
      <x:c r="H200" s="13" t="str">
        <x:v>Yena choisit un angle de tir ou de lancer inhabituel dans une carrière. Le joueur déplace un obstacle, observe la ligne réelle et prend le poste complémentaire. La proie possède une couverture qui oblige à synchroniser deux déplacements.</x:v>
      </x:c>
      <x:c r="I200" s="13" t="str">
        <x:v>Soutenir son plan ou proposer un autre angle ouvre une coopération différente, testée dans le décor.</x:v>
      </x:c>
      <x:c r="J200" s="13" t="str">
        <x:v>Un angle bouché oblige à déplacer l’appui ou changer de poste ; la décision n’est pas validée par une simple réponse.</x:v>
      </x:c>
      <x:c r="K200" s="13" t="str">
        <x:v>Enregistrer O6-M15.resolved séparément de .success, puis O6-M15.choice, les observations et les transferts réellement accomplis. La méthode de Yena reçoit un résultat concret et peut être reprise dans de futures missions.</x:v>
      </x:c>
      <x:c r="L200" s="13" t="str">
        <x:v>Quatza-Rij en triade, Temple des Trois Ombres sans armes énergétiques et retour de reconnaissance restent communs.</x:v>
      </x:c>
      <x:c r="M200" s="13" t="str">
        <x:v>Reconstitution documentée V4 — nouvelle rédaction V5</x:v>
      </x:c>
    </x:row>
    <x:row r="201" ht="102" customHeight="1">
      <x:c r="A201" s="14" t="str">
        <x:v>O6-M16</x:v>
      </x:c>
      <x:c r="B201" s="14" t="str">
        <x:v>La colère d’Harek</x:v>
      </x:c>
      <x:c r="C201" s="14" t="str">
        <x:v>O6</x:v>
      </x:c>
      <x:c r="D201" s="14" t="str">
        <x:v>III — Parmi les chasseurs</x:v>
      </x:c>
      <x:c r="E201" s="14" t="str">
        <x:v>Young Blood</x:v>
      </x:c>
      <x:c r="F201" s="14" t="str">
        <x:v>O6-M15 résolue ; lire son résultat réel (réussite, issue partielle, refus ou échec) pour adapter les personnages et les objets présents.</x:v>
      </x:c>
      <x:c r="G201" s="14" t="str">
        <x:v>Homeworld ; statut Young Blood déjà obtenu dans la campagne commune. Les relations, blessures, absences et objets affichés proviennent de l’état de partie ; aucun partenaire n’est recréé par la scène.</x:v>
      </x:c>
      <x:c r="H201" s="14" t="str">
        <x:v>Harek échoue sur un geste qu’il voulait maîtriser seul. Le joueur le retrouve dans une aire de sacs et de cordes, où les répétitions trop rapides rendent son mouvement lisible. Un court duel d’exercice peut lui montrer l’ouverture qu’il laisse.</x:v>
      </x:c>
      <x:c r="I201" s="14" t="str">
        <x:v>Expliquer après l’avoir montré ou l’inviter à regarder son propre enregistrement change sa réaction.</x:v>
      </x:c>
      <x:c r="J201" s="14" t="str">
        <x:v>Une provocation excessive interrompt l’échange ; une rencontre future peut reprendre sur un exercice différent.</x:v>
      </x:c>
      <x:c r="K201" s="14" t="str">
        <x:v>Enregistrer O6-M16.resolved séparément de .success, puis O6-M16.choice, les observations et les transferts réellement accomplis. Le rival progresse réellement et adapte ensuite son style, même si l’amitié reste limitée.</x:v>
      </x:c>
      <x:c r="L201" s="14" t="str">
        <x:v>Quatza-Rij en triade, Temple des Trois Ombres sans armes énergétiques et retour de reconnaissance restent communs.</x:v>
      </x:c>
      <x:c r="M201" s="14" t="str">
        <x:v>Reconstitution documentée V4 — nouvelle rédaction V5</x:v>
      </x:c>
    </x:row>
    <x:row r="202" ht="102" customHeight="1">
      <x:c r="A202" s="13" t="str">
        <x:v>O6-M17</x:v>
      </x:c>
      <x:c r="B202" s="13" t="str">
        <x:v>Le retour de reconnaissance</x:v>
      </x:c>
      <x:c r="C202" s="13" t="str">
        <x:v>O6</x:v>
      </x:c>
      <x:c r="D202" s="13" t="str">
        <x:v>III — Parmi les chasseurs</x:v>
      </x:c>
      <x:c r="E202" s="13" t="str">
        <x:v>Young Blood</x:v>
      </x:c>
      <x:c r="F202" s="13" t="str">
        <x:v>O6-M16 résolue ; lire son résultat réel (réussite, issue partielle, refus ou échec) pour adapter les personnages et les objets présents.</x:v>
      </x:c>
      <x:c r="G202" s="13" t="str">
        <x:v>Homeworld ; statut Young Blood déjà obtenu dans la campagne commune. Les relations, blessures, absences et objets affichés proviennent de l’état de partie ; aucun partenaire n’est recréé par la scène.</x:v>
      </x:c>
      <x:c r="H202" s="13" t="str">
        <x:v>Après le retour de reconnaissance effectivement accompli dans la campagne commune, la cohorte parcourt la ville. Le joueur choisit qui saluer, rend un outil prêté et montre une trace autorisée de l’épreuve. Les habitants réagissent aux participants réels.</x:v>
      </x:c>
      <x:c r="I202" s="13" t="str">
        <x:v>Célébrer au foyer de cohorte ou rejoindre les ateliers met en avant une autre communauté de soutien.</x:v>
      </x:c>
      <x:c r="J202" s="13" t="str">
        <x:v>Une absence de camarade produit une place vide et un dialogue adapté, jamais un remplaçant présenté comme toujours présent.</x:v>
      </x:c>
      <x:c r="K202" s="13" t="str">
        <x:v>Enregistrer O6-M17.resolved séparément de .success, puis O6-M17.choice, les observations et les transferts réellement accomplis. La mission lit le résultat commun et ses pertes éventuelles ; elle ne crée pas une seconde cérémonie de promotion.</x:v>
      </x:c>
      <x:c r="L202" s="13" t="str">
        <x:v>Quatza-Rij en triade, Temple des Trois Ombres sans armes énergétiques et retour de reconnaissance restent communs.</x:v>
      </x:c>
      <x:c r="M202" s="13" t="str">
        <x:v>Reconstitution documentée V4 — nouvelle rédaction V5</x:v>
      </x:c>
    </x:row>
    <x:row r="203" ht="102" customHeight="1">
      <x:c r="A203" s="14" t="str">
        <x:v>O6-M18</x:v>
      </x:c>
      <x:c r="B203" s="14" t="str">
        <x:v>Un style à mon nom</x:v>
      </x:c>
      <x:c r="C203" s="14" t="str">
        <x:v>O6</x:v>
      </x:c>
      <x:c r="D203" s="14" t="str">
        <x:v>III — Parmi les chasseurs</x:v>
      </x:c>
      <x:c r="E203" s="14" t="str">
        <x:v>Young Blood</x:v>
      </x:c>
      <x:c r="F203" s="14" t="str">
        <x:v>O6-M17 résolue ; lire son résultat réel (réussite, issue partielle, refus ou échec) pour adapter les personnages et les objets présents.</x:v>
      </x:c>
      <x:c r="G203" s="14" t="str">
        <x:v>Homeworld ; statut Young Blood déjà obtenu dans la campagne commune. Les relations, blessures, absences et objets affichés proviennent de l’état de partie ; aucun partenaire n’est recréé par la scène.</x:v>
      </x:c>
      <x:c r="H203" s="14" t="str">
        <x:v>Saar propose au joueur de composer un parcours d’entraînement avec trois éléments réellement maîtrisés. Il place les cibles, choisit un trajet et le joue devant la cohorte. Les autres peuvent ensuite essayer sa méthode et montrer ses limites.</x:v>
      </x:c>
      <x:c r="I203" s="14" t="str">
        <x:v>Définir un parcours de piste, de mobilité ou de confrontation prépare la spécialité personnelle.</x:v>
      </x:c>
      <x:c r="J203" s="14" t="str">
        <x:v>Un parcours mal équilibré peut être démonté et corrigé, avec les essais précédents conservés comme apprentissage.</x:v>
      </x:c>
      <x:c r="K203" s="14" t="str">
        <x:v>Enregistrer O6-M18.resolved séparément de .success, puis O6-M18.choice, les observations et les transferts réellement accomplis. Un profil de chasse est mémorisé sans empêcher de changer plus tard d’équipement ou de méthode.</x:v>
      </x:c>
      <x:c r="L203" s="14" t="str">
        <x:v>Quatza-Rij en triade, Temple des Trois Ombres sans armes énergétiques et retour de reconnaissance restent communs.</x:v>
      </x:c>
      <x:c r="M203" s="14" t="str">
        <x:v>Reconstitution documentée V4 — nouvelle rédaction V5</x:v>
      </x:c>
    </x:row>
    <x:row r="204" ht="102" customHeight="1">
      <x:c r="A204" s="13" t="str">
        <x:v>O6-M19</x:v>
      </x:c>
      <x:c r="B204" s="13" t="str">
        <x:v>Le premier quai lointain</x:v>
      </x:c>
      <x:c r="C204" s="13" t="str">
        <x:v>O6</x:v>
      </x:c>
      <x:c r="D204" s="13" t="str">
        <x:v>IV — Au-delà du ciel</x:v>
      </x:c>
      <x:c r="E204" s="13" t="str">
        <x:v>Blooded</x:v>
      </x:c>
      <x:c r="F204" s="13" t="str">
        <x:v>O6-M18 résolue ; lire son résultat réel (réussite, issue partielle, refus ou échec) pour adapter les personnages et les objets présents.</x:v>
      </x:c>
      <x:c r="G204" s="13" t="str">
        <x:v>Blooded commun acquis ; vaisseau personnel possédé ; trajet réel requis pour toute scène hors Homeworld. Les relations, blessures, absences et objets affichés proviennent de l’état de partie ; aucun partenaire n’est recréé par la scène.</x:v>
      </x:c>
      <x:c r="H204" s="13" t="str">
        <x:v>Après Blooded, vaisseau acquis et trajet joué, le joueur quitte son sas sur une base spatiale. Il retrouve les outils du Homeworld dans un contexte nouveau, rejoint un poste d’amarrage et aide un pilote à récupérer une attache avant de chercher sa prochaine piste.</x:v>
      </x:c>
      <x:c r="I204" s="13" t="str">
        <x:v>Explorer le quai ou préparer rapidement une expédition choisit le premier rythme spatial de la voie.</x:v>
      </x:c>
      <x:c r="J204" s="13" t="str">
        <x:v>Une erreur d’orientation ramène à une signalétique de quai lisible, sans téléportation vers l’objectif.</x:v>
      </x:c>
      <x:c r="K204" s="13" t="str">
        <x:v>Enregistrer O6-M19.resolved séparément de .success, puis O6-M19.choice, les observations et les transferts réellement accomplis. Le premier voyage devient une scène vécue ; la cabine et la maison restent des lieux distincts.</x:v>
      </x:c>
      <x:c r="L204" s="13" t="str">
        <x:v>La première reine et l’accès au voyage ont leurs propres missions communes ; ce récit ne les remplace pas.</x:v>
      </x:c>
      <x:c r="M204" s="13" t="str">
        <x:v>Reconstitution documentée V4 — nouvelle rédaction V5</x:v>
      </x:c>
    </x:row>
    <x:row r="205" ht="117" customHeight="1">
      <x:c r="A205" s="14" t="str">
        <x:v>O6-M20</x:v>
      </x:c>
      <x:c r="B205" s="14" t="str">
        <x:v>Quatre routes sur la carte</x:v>
      </x:c>
      <x:c r="C205" s="14" t="str">
        <x:v>O6</x:v>
      </x:c>
      <x:c r="D205" s="14" t="str">
        <x:v>IV — Au-delà du ciel</x:v>
      </x:c>
      <x:c r="E205" s="14" t="str">
        <x:v>Blooded</x:v>
      </x:c>
      <x:c r="F205" s="14" t="str">
        <x:v>O6-M19 résolue ; lire son résultat réel (réussite, issue partielle, refus ou échec) pour adapter les personnages et les objets présents.</x:v>
      </x:c>
      <x:c r="G205" s="14" t="str">
        <x:v>Blooded commun acquis ; vaisseau personnel possédé ; trajet réel requis pour toute scène hors Homeworld. Les relations, blessures, absences et objets affichés proviennent de l’état de partie ; aucun partenaire n’est recréé par la scène.</x:v>
      </x:c>
      <x:c r="H205" s="14" t="str">
        <x:v>Les membres de la cohorte ne partent plus toujours ensemble. Le joueur reçoit leurs projets à des endroits différents du vaisseau ou par messages autorisés, puis prépare une chasse compatible avec ses propres ressources. Les destinations restent soumises aux accès communs.</x:v>
      </x:c>
      <x:c r="I205" s="14" t="str">
        <x:v>Inviter un partenaire disponible ou partir seul change la composition réelle de l’expédition.</x:v>
      </x:c>
      <x:c r="J205" s="14" t="str">
        <x:v>Un refus d’invitation laisse une variante solo complète ; aucun PNJ absent n’apparaît dans le sas.</x:v>
      </x:c>
      <x:c r="K205" s="14" t="str">
        <x:v>Enregistrer O6-M20.resolved séparément de .success, puis O6-M20.choice, les observations et les transferts réellement accomplis. La cohorte devient un réseau de personnes autonomes plutôt qu’un groupe figé permanent.</x:v>
      </x:c>
      <x:c r="L205" s="14" t="str">
        <x:v>La première reine et l’accès au voyage ont leurs propres missions communes ; ce récit ne les remplace pas.</x:v>
      </x:c>
      <x:c r="M205" s="14" t="str">
        <x:v>Reconstitution documentée V4 — nouvelle rédaction V5</x:v>
      </x:c>
    </x:row>
    <x:row r="206" ht="102" customHeight="1">
      <x:c r="A206" s="13" t="str">
        <x:v>O6-M21</x:v>
      </x:c>
      <x:c r="B206" s="13" t="str">
        <x:v>La proie hors du manuel</x:v>
      </x:c>
      <x:c r="C206" s="13" t="str">
        <x:v>O6</x:v>
      </x:c>
      <x:c r="D206" s="13" t="str">
        <x:v>IV — Au-delà du ciel</x:v>
      </x:c>
      <x:c r="E206" s="13" t="str">
        <x:v>Blooded</x:v>
      </x:c>
      <x:c r="F206" s="13" t="str">
        <x:v>O6-M20 résolue ; lire son résultat réel (réussite, issue partielle, refus ou échec) pour adapter les personnages et les objets présents.</x:v>
      </x:c>
      <x:c r="G206" s="13" t="str">
        <x:v>Blooded commun acquis ; vaisseau personnel possédé ; trajet réel requis pour toute scène hors Homeworld. Les relations, blessures, absences et objets affichés proviennent de l’état de partie ; aucun partenaire n’est recréé par la scène.</x:v>
      </x:c>
      <x:c r="H206" s="13" t="str">
        <x:v>Sur un monde accessible, une proie utilise le plafond et les vibrations, rendant le premier plan inefficace. Le joueur observe ses déplacements depuis un renfoncement, modifie ses leurres et construit un nouveau trajet de chasse.</x:v>
      </x:c>
      <x:c r="I206" s="13" t="str">
        <x:v>Réutiliser une technique de Tov ou inventer un appui différent donne deux adaptations concrètes.</x:v>
      </x:c>
      <x:c r="J206" s="13" t="str">
        <x:v>Un premier assaut raté impose un repli et une nouvelle observation, avec la blessure de la cible conservée.</x:v>
      </x:c>
      <x:c r="K206" s="13" t="str">
        <x:v>Enregistrer O6-M21.resolved séparément de .success, puis O6-M21.choice, les observations et les transferts réellement accomplis. La maîtrise consiste à lire la situation ; le bestiaire reçoit seulement les comportements observés.</x:v>
      </x:c>
      <x:c r="L206" s="13" t="str">
        <x:v>La première reine et l’accès au voyage ont leurs propres missions communes ; ce récit ne les remplace pas.</x:v>
      </x:c>
      <x:c r="M206" s="13" t="str">
        <x:v>Reconstitution documentée V4 — nouvelle rédaction V5</x:v>
      </x:c>
    </x:row>
    <x:row r="207" ht="102" customHeight="1">
      <x:c r="A207" s="14" t="str">
        <x:v>O6-M22</x:v>
      </x:c>
      <x:c r="B207" s="14" t="str">
        <x:v>L’appel du rival</x:v>
      </x:c>
      <x:c r="C207" s="14" t="str">
        <x:v>O6</x:v>
      </x:c>
      <x:c r="D207" s="14" t="str">
        <x:v>IV — Au-delà du ciel</x:v>
      </x:c>
      <x:c r="E207" s="14" t="str">
        <x:v>Blooded</x:v>
      </x:c>
      <x:c r="F207" s="14" t="str">
        <x:v>O6-M21 résolue ; lire son résultat réel (réussite, issue partielle, refus ou échec) pour adapter les personnages et les objets présents.</x:v>
      </x:c>
      <x:c r="G207" s="14" t="str">
        <x:v>Blooded commun acquis ; vaisseau personnel possédé ; trajet réel requis pour toute scène hors Homeworld. Les relations, blessures, absences et objets affichés proviennent de l’état de partie ; aucun partenaire n’est recréé par la scène.</x:v>
      </x:c>
      <x:c r="H207" s="14" t="str">
        <x:v>Harek demande de l’aide après avoir choisi une chasse trop ambitieuse. Le joueur rejoint un lieu accessible par un trajet réel et trouve le rival retranché derrière un passage mobile. L’extraction demande couverture, mécanisme et déplacement coordonné.</x:v>
      </x:c>
      <x:c r="I207" s="14" t="str">
        <x:v>L’aider à sortir avant toute poursuite ou lui laisser finir une phase viable change sa manière de vivre le secours.</x:v>
      </x:c>
      <x:c r="J207" s="14" t="str">
        <x:v>Une extraction partielle conserve le palier atteint et permet de reprendre après réorganisation du passage.</x:v>
      </x:c>
      <x:c r="K207" s="14" t="str">
        <x:v>Enregistrer O6-M22.resolved séparément de .success, puis O6-M22.choice, les observations et les transferts réellement accomplis. Harek garde sa responsabilité et sa progression ; il n’est ni humilié d’office ni sauvé hors écran.</x:v>
      </x:c>
      <x:c r="L207" s="14" t="str">
        <x:v>La première reine et l’accès au voyage ont leurs propres missions communes ; ce récit ne les remplace pas.</x:v>
      </x:c>
      <x:c r="M207" s="14" t="str">
        <x:v>Reconstitution documentée V4 — nouvelle rédaction V5</x:v>
      </x:c>
    </x:row>
    <x:row r="208" ht="102" customHeight="1">
      <x:c r="A208" s="13" t="str">
        <x:v>O6-M23</x:v>
      </x:c>
      <x:c r="B208" s="13" t="str">
        <x:v>Le trophée de cette génération</x:v>
      </x:c>
      <x:c r="C208" s="13" t="str">
        <x:v>O6</x:v>
      </x:c>
      <x:c r="D208" s="13" t="str">
        <x:v>IV — Au-delà du ciel</x:v>
      </x:c>
      <x:c r="E208" s="13" t="str">
        <x:v>Blooded</x:v>
      </x:c>
      <x:c r="F208" s="13" t="str">
        <x:v>O6-M22 résolue ; lire son résultat réel (réussite, issue partielle, refus ou échec) pour adapter les personnages et les objets présents.</x:v>
      </x:c>
      <x:c r="G208" s="13" t="str">
        <x:v>Blooded commun acquis ; vaisseau personnel possédé ; trajet réel requis pour toute scène hors Homeworld. Les relations, blessures, absences et objets affichés proviennent de l’état de partie ; aucun partenaire n’est recréé par la scène.</x:v>
      </x:c>
      <x:c r="H208" s="13" t="str">
        <x:v>Le joueur prépare un trophée de chasse réellement obtenu avec ou sans partenaires. L’atelier fait observer les traces, choisir un support et attribuer les contributions. Saar peut commenter une technique reconnaissable parmi celles de la jeunesse.</x:v>
      </x:c>
      <x:c r="I208" s="13" t="str">
        <x:v>Présenter le groupe ou insister sur la méthode personnelle, selon les faits, change la visite de galerie.</x:v>
      </x:c>
      <x:c r="J208" s="13" t="str">
        <x:v>Une chasse sans prise matérielle ouvre un récit de piste ou un emplacement vide expliqué, pas un trophée créé.</x:v>
      </x:c>
      <x:c r="K208" s="13" t="str">
        <x:v>Enregistrer O6-M23.resolved séparément de .success, puis O6-M23.choice, les observations et les transferts réellement accomplis. Le trophée appartient au présent de la cohorte et garde une provenance unique.</x:v>
      </x:c>
      <x:c r="L208" s="13" t="str">
        <x:v>La première reine et l’accès au voyage ont leurs propres missions communes ; ce récit ne les remplace pas.</x:v>
      </x:c>
      <x:c r="M208" s="13" t="str">
        <x:v>Reconstitution documentée V4 — nouvelle rédaction V5</x:v>
      </x:c>
    </x:row>
    <x:row r="209" ht="102" customHeight="1">
      <x:c r="A209" s="14" t="str">
        <x:v>O6-M24</x:v>
      </x:c>
      <x:c r="B209" s="14" t="str">
        <x:v>Le retour à la cour</x:v>
      </x:c>
      <x:c r="C209" s="14" t="str">
        <x:v>O6</x:v>
      </x:c>
      <x:c r="D209" s="14" t="str">
        <x:v>IV — Au-delà du ciel</x:v>
      </x:c>
      <x:c r="E209" s="14" t="str">
        <x:v>Blooded</x:v>
      </x:c>
      <x:c r="F209" s="14" t="str">
        <x:v>O6-M23 résolue ; lire son résultat réel (réussite, issue partielle, refus ou échec) pour adapter les personnages et les objets présents.</x:v>
      </x:c>
      <x:c r="G209" s="14" t="str">
        <x:v>Blooded commun acquis ; vaisseau personnel possédé ; trajet réel requis pour toute scène hors Homeworld. Les relations, blessures, absences et objets affichés proviennent de l’état de partie ; aucun partenaire n’est recréé par la scène.</x:v>
      </x:c>
      <x:c r="H209" s="14" t="str">
        <x:v>Lors d’un retour réel au Homeworld, le joueur retrouve une nouvelle cohorte dans l’ancienne cour. Il franchit aisément la marche difficile de l’enfance mais observe un novice arrêté au même endroit. Harek, Yena ou Tov peut commenter le changement.</x:v>
      </x:c>
      <x:c r="I209" s="14" t="str">
        <x:v>Démontrer une fois ou aider le novice à trouver son propre appui prépare la question de la transmission.</x:v>
      </x:c>
      <x:c r="J209" s="14" t="str">
        <x:v>Une démonstration ratée reste une scène d’apprentissage partagée et n’efface pas le rang Blooded acquis.</x:v>
      </x:c>
      <x:c r="K209" s="14" t="str">
        <x:v>Enregistrer O6-M24.resolved séparément de .success, puis O6-M24.choice, les observations et les transferts réellement accomplis. La progression devient visible dans l’espace, sans faire du joueur un maître universel immédiat.</x:v>
      </x:c>
      <x:c r="L209" s="14" t="str">
        <x:v>La première reine et l’accès au voyage ont leurs propres missions communes ; ce récit ne les remplace pas.</x:v>
      </x:c>
      <x:c r="M209" s="14" t="str">
        <x:v>Reconstitution documentée V4 — nouvelle rédaction V5</x:v>
      </x:c>
    </x:row>
    <x:row r="210" ht="117" customHeight="1">
      <x:c r="A210" s="13" t="str">
        <x:v>O6-M25</x:v>
      </x:c>
      <x:c r="B210" s="13" t="str">
        <x:v>Seul après l’épreuve</x:v>
      </x:c>
      <x:c r="C210" s="13" t="str">
        <x:v>O6</x:v>
      </x:c>
      <x:c r="D210" s="13" t="str">
        <x:v>V — Choisir son nom</x:v>
      </x:c>
      <x:c r="E210" s="13" t="str">
        <x:v>Elite</x:v>
      </x:c>
      <x:c r="F210" s="13" t="str">
        <x:v>O6-M24 résolue ; lire son résultat réel (réussite, issue partielle, refus ou échec) pour adapter les personnages et les objets présents.</x:v>
      </x:c>
      <x:c r="G210" s="13" t="str">
        <x:v>Épreuve solitaire commune Elite réussie ; accès et objets spécifiques de la scène obtenus. Les relations, blessures, absences et objets affichés proviennent de l’état de partie ; aucun partenaire n’est recréé par la scène.</x:v>
      </x:c>
      <x:c r="H210" s="13" t="str">
        <x:v>Elite obtenu par l’épreuve solitaire commune, le joueur traverse une zone calme avant de rejoindre Saar. Il nettoie l’outil réellement utilisé, range son équipement et raconte une décision précise de cette chasse. Les compagnons ne réécrivent pas le combat à sa place.</x:v>
      </x:c>
      <x:c r="I210" s="13" t="str">
        <x:v>Parler de la victoire ou d’une limite rencontrée choisit l’accent du retour.</x:v>
      </x:c>
      <x:c r="J210" s="13" t="str">
        <x:v>Un objet perdu reste perdu et peut être évoqué au support vide, sans récompense matérielle dupliquée.</x:v>
      </x:c>
      <x:c r="K210" s="13" t="str">
        <x:v>Enregistrer O6-M25.resolved séparément de .success, puis O6-M25.choice, les observations et les transferts réellement accomplis. Le rang est lu dans l’état commun ; la voie développe son sens personnel sans seconde épreuve de promotion.</x:v>
      </x:c>
      <x:c r="L210" s="13" t="str">
        <x:v>La voie choisit sa fin aux missions 29–30 ; le rang Elite ne dépend pas de la voie ni du Warp.</x:v>
      </x:c>
      <x:c r="M210" s="13" t="str">
        <x:v>Reconstitution documentée V4 — nouvelle rédaction V5</x:v>
      </x:c>
    </x:row>
    <x:row r="211" ht="102" customHeight="1">
      <x:c r="A211" s="14" t="str">
        <x:v>O6-M26</x:v>
      </x:c>
      <x:c r="B211" s="14" t="str">
        <x:v>Le rival qui change</x:v>
      </x:c>
      <x:c r="C211" s="14" t="str">
        <x:v>O6</x:v>
      </x:c>
      <x:c r="D211" s="14" t="str">
        <x:v>V — Choisir son nom</x:v>
      </x:c>
      <x:c r="E211" s="14" t="str">
        <x:v>Elite</x:v>
      </x:c>
      <x:c r="F211" s="14" t="str">
        <x:v>O6-M25 résolue ; lire son résultat réel (réussite, issue partielle, refus ou échec) pour adapter les personnages et les objets présents.</x:v>
      </x:c>
      <x:c r="G211" s="14" t="str">
        <x:v>Épreuve solitaire commune Elite réussie ; accès et objets spécifiques de la scène obtenus. Les relations, blessures, absences et objets affichés proviennent de l’état de partie ; aucun partenaire n’est recréé par la scène.</x:v>
      </x:c>
      <x:c r="H211" s="14" t="str">
        <x:v>Harek a développé son propre style et propose une rencontre dans un terrain choisi par lui. Le joueur découvre un usage neuf des couvertures et doit adapter sa lecture. Après le duel, les deux discutent de leurs routes plutôt que d’un classement éternel.</x:v>
      </x:c>
      <x:c r="I211" s="14" t="str">
        <x:v>Entretenir la rivalité, transformer le lien en entraînement régulier ou garder une distance respectueuse nuance leur relation.</x:v>
      </x:c>
      <x:c r="J211" s="14" t="str">
        <x:v>La défaite est une conclusion valide ; une revanche peut exister sans annuler la scène de reconnaissance.</x:v>
      </x:c>
      <x:c r="K211" s="14" t="str">
        <x:v>Enregistrer O6-M26.resolved séparément de .success, puis O6-M26.choice, les observations et les transferts réellement accomplis. Le rival reste un personnage qui évolue indépendamment des victoires du joueur.</x:v>
      </x:c>
      <x:c r="L211" s="14" t="str">
        <x:v>La voie choisit sa fin aux missions 29–30 ; le rang Elite ne dépend pas de la voie ni du Warp.</x:v>
      </x:c>
      <x:c r="M211" s="14" t="str">
        <x:v>Reconstitution documentée V4 — nouvelle rédaction V5</x:v>
      </x:c>
    </x:row>
    <x:row r="212" ht="102" customHeight="1">
      <x:c r="A212" s="13" t="str">
        <x:v>O6-M27</x:v>
      </x:c>
      <x:c r="B212" s="13" t="str">
        <x:v>Les compagnons à leurs places</x:v>
      </x:c>
      <x:c r="C212" s="13" t="str">
        <x:v>O6</x:v>
      </x:c>
      <x:c r="D212" s="13" t="str">
        <x:v>V — Choisir son nom</x:v>
      </x:c>
      <x:c r="E212" s="13" t="str">
        <x:v>Elite</x:v>
      </x:c>
      <x:c r="F212" s="13" t="str">
        <x:v>O6-M26 résolue ; lire son résultat réel (réussite, issue partielle, refus ou échec) pour adapter les personnages et les objets présents.</x:v>
      </x:c>
      <x:c r="G212" s="13" t="str">
        <x:v>Épreuve solitaire commune Elite réussie ; accès et objets spécifiques de la scène obtenus. Les relations, blessures, absences et objets affichés proviennent de l’état de partie ; aucun partenaire n’est recréé par la scène.</x:v>
      </x:c>
      <x:c r="H212" s="13" t="str">
        <x:v>Yena et Tov présentent leurs projets : atelier, chasse, voyage ou enseignement selon leurs états. Le joueur les accompagne dans une activité concrète et comprend qu’un futur navire de clan ne leur est pas nécessairement destiné.</x:v>
      </x:c>
      <x:c r="I212" s="13" t="str">
        <x:v>Proposer une contribution ponctuelle ou une place volontaire dans un projet futur respecte leurs choix.</x:v>
      </x:c>
      <x:c r="J212" s="13" t="str">
        <x:v>Une invitation refusée garde l’amitié possible et ne bloque aucune fin de la voie.</x:v>
      </x:c>
      <x:c r="K212" s="13" t="str">
        <x:v>Enregistrer O6-M27.resolved séparément de .success, puis O6-M27.choice, les observations et les transferts réellement accomplis. Les engagements de la cohorte deviennent précis ; seuls les volontaires rejoignent un éventuel navire réellement acquis.</x:v>
      </x:c>
      <x:c r="L212" s="13" t="str">
        <x:v>La voie choisit sa fin aux missions 29–30 ; le rang Elite ne dépend pas de la voie ni du Warp.</x:v>
      </x:c>
      <x:c r="M212" s="13" t="str">
        <x:v>Reconstitution documentée V4 — nouvelle rédaction V5</x:v>
      </x:c>
    </x:row>
    <x:row r="213" ht="102" customHeight="1">
      <x:c r="A213" s="14" t="str">
        <x:v>O6-M28</x:v>
      </x:c>
      <x:c r="B213" s="14" t="str">
        <x:v>Trois horizons depuis la terrasse</x:v>
      </x:c>
      <x:c r="C213" s="14" t="str">
        <x:v>O6</x:v>
      </x:c>
      <x:c r="D213" s="14" t="str">
        <x:v>V — Choisir son nom</x:v>
      </x:c>
      <x:c r="E213" s="14" t="str">
        <x:v>Elite</x:v>
      </x:c>
      <x:c r="F213" s="14" t="str">
        <x:v>O6-M27 résolue ; lire son résultat réel (réussite, issue partielle, refus ou échec) pour adapter les personnages et les objets présents.</x:v>
      </x:c>
      <x:c r="G213" s="14" t="str">
        <x:v>Épreuve solitaire commune Elite réussie ; accès et objets spécifiques de la scène obtenus. Les relations, blessures, absences et objets affichés proviennent de l’état de partie ; aucun partenaire n’est recréé par la scène.</x:v>
      </x:c>
      <x:c r="H213" s="14" t="str">
        <x:v>Saar retrouve le joueur sur la terrasse de l’enfance. Trois préparations sont accessibles : une cour d’enseignement, un itinéraire pour un cercle de chasse choisi et un coffre de transmission avant exploration. Le joueur les parcourt réellement.</x:v>
      </x:c>
      <x:c r="I213" s="14" t="str">
        <x:v>Préparer l’école, le cercle de chasse ou la route d’exploration permet de comparer les responsabilités.</x:v>
      </x:c>
      <x:c r="J213" s="14" t="str">
        <x:v>Une ressource manquante réduit le projet initial à une version réalisable plutôt que de bloquer toute conclusion.</x:v>
      </x:c>
      <x:c r="K213" s="14" t="str">
        <x:v>Enregistrer O6-M28.resolved séparément de .success, puis O6-M28.choice, les observations et les transferts réellement accomplis. Les fins prolongent l’histoire originale et restent compatibles avec le navire de clan facultatif.</x:v>
      </x:c>
      <x:c r="L213" s="14" t="str">
        <x:v>La voie choisit sa fin aux missions 29–30 ; le rang Elite ne dépend pas de la voie ni du Warp.</x:v>
      </x:c>
      <x:c r="M213" s="14" t="str">
        <x:v>Reconstitution documentée V4 — nouvelle rédaction V5</x:v>
      </x:c>
    </x:row>
    <x:row r="214" ht="147" customHeight="1">
      <x:c r="A214" s="13" t="str">
        <x:v>O6-M29</x:v>
      </x:c>
      <x:c r="B214" s="13" t="str">
        <x:v>Le choix de la Longue Chasse</x:v>
      </x:c>
      <x:c r="C214" s="13" t="str">
        <x:v>O6</x:v>
      </x:c>
      <x:c r="D214" s="13" t="str">
        <x:v>V — Choisir son nom</x:v>
      </x:c>
      <x:c r="E214" s="13" t="str">
        <x:v>Elite</x:v>
      </x:c>
      <x:c r="F214" s="13" t="str">
        <x:v>O6-M28 résolue ; lire son résultat réel (réussite, issue partielle, refus ou échec) pour adapter les personnages et les objets présents.</x:v>
      </x:c>
      <x:c r="G214" s="13" t="str">
        <x:v>Épreuve solitaire commune Elite réussie ; accès et objets spécifiques de la scène obtenus. Les relations, blessures, absences et objets affichés proviennent de l’état de partie ; aucun partenaire n’est recréé par la scène.</x:v>
      </x:c>
      <x:c r="H214" s="13" t="str">
        <x:v>Le joueur confirme ouvrir une maison d’enseignement, continuer avec un cercle choisi ou transmettre ses outils pour explorer. Les compagnons concernés sont consultés et gardent leur liberté ; le choix du joueur ne les recrute pas tous.</x:v>
      </x:c>
      <x:c r="I214" s="13" t="str">
        <x:v>Choisir O6-E1, O6-E2 ou O6-E3 verrouille la direction de l’histoire originale.</x:v>
      </x:c>
      <x:c r="J214" s="13" t="str">
        <x:v>Quitter avant confirmation laisse les trois préparations visibles sans engagement irréversible.</x:v>
      </x:c>
      <x:c r="K214" s="13" t="str">
        <x:v>Enregistrer la visite de sélection séparément de sa réussite. Écrire O6.endingId avec exactement une valeur valide et O6.endingChoiceConfirmed=true uniquement après confirmation explicite ; une sortie, un refus ou un choix provisoire conserve le choix non confirmé. La fin appartient à cette sixième voie et ne réintroduit pas les drames des cinq alternatives.</x:v>
      </x:c>
      <x:c r="L214" s="13" t="str">
        <x:v>La voie choisit sa fin aux missions 29–30 ; le rang Elite ne dépend pas de la voie ni du Warp.</x:v>
      </x:c>
      <x:c r="M214" s="13" t="str">
        <x:v>Reconstitution documentée V4 — nouvelle rédaction V5</x:v>
      </x:c>
    </x:row>
    <x:row r="215" ht="132" customHeight="1">
      <x:c r="A215" s="14" t="str">
        <x:v>O6-M30</x:v>
      </x:c>
      <x:c r="B215" s="14" t="str">
        <x:v>La chasse continue</x:v>
      </x:c>
      <x:c r="C215" s="14" t="str">
        <x:v>O6</x:v>
      </x:c>
      <x:c r="D215" s="14" t="str">
        <x:v>V — Choisir son nom</x:v>
      </x:c>
      <x:c r="E215" s="14" t="str">
        <x:v>Elite</x:v>
      </x:c>
      <x:c r="F215" s="14" t="str">
        <x:v>O6-M29 résolue avec choix confirmé ; O6.endingId contient exactement une valeur valide parmi O6-E1, O6-E2, O6-E3. Un refus, une sortie sans confirmation ou une sélection provisoire n’ouvre pas M30.</x:v>
      </x:c>
      <x:c r="G215" s="14" t="str">
        <x:v>Épreuve solitaire commune Elite réussie ; accès et objets spécifiques de la scène obtenus. Les relations, blessures, absences et objets affichés proviennent de l’état de partie ; aucun partenaire n’est recréé par la scène.</x:v>
      </x:c>
      <x:c r="H215" s="14" t="str">
        <x:v>La clôture montre la première leçon, le départ du cercle volontaire ou la remise des outils suivie d’une nouvelle route. Le joueur accomplit le geste final en 2D : ouvrir le râtelier, franchir le sas ou fixer le coffre de transmission.</x:v>
      </x:c>
      <x:c r="I215" s="14" t="str">
        <x:v>Choisir le premier partenaire ou le premier outil transmis nuance la scène dans la fin retenue.</x:v>
      </x:c>
      <x:c r="J215" s="14" t="str">
        <x:v>Un partenaire absent possède un salut adapté ; aucun recrutement ni véhicule n’est créé pour embellir la cinématique.</x:v>
      </x:c>
      <x:c r="K215" s="14" t="str">
        <x:v>Conserver O6.endingId confirmé sans le modifier. Écrire O6.endingRealized=true uniquement après clôture effectivement jouée et réussie ; échec, interruption ou report laissent endingRealized=false et la scène à reprendre. La fin devient réalisée ; maison, vaisseau, cohorte et objets conservent leurs états réellement acquis.</x:v>
      </x:c>
      <x:c r="L215" s="14" t="str">
        <x:v>La voie choisit sa fin aux missions 29–30 ; le rang Elite ne dépend pas de la voie ni du Warp.</x:v>
      </x:c>
      <x:c r="M215" s="14" t="str">
        <x:v>Reconstitution documentée V4 — nouvelle rédaction V5</x:v>
      </x:c>
    </x:row>
    <x:row r="216" ht="102" customHeight="1">
      <x:c r="A216" s="13" t="str">
        <x:v>O6-M31</x:v>
      </x:c>
      <x:c r="B216" s="13" t="str">
        <x:v>La première question difficile</x:v>
      </x:c>
      <x:c r="C216" s="13" t="str">
        <x:v>O6</x:v>
      </x:c>
      <x:c r="D216" s="13" t="str">
        <x:v>VI — Ce qui demeure</x:v>
      </x:c>
      <x:c r="E216" s="13" t="str">
        <x:v>Elder</x:v>
      </x:c>
      <x:c r="F216" s="13" t="str">
        <x:v>O6-M30 réussie ; exactement une fin O6-E1..E3 réalisée et verrouillée ; rang Elder commun acquis.</x:v>
      </x:c>
      <x:c r="G216" s="13" t="str">
        <x:v>Fin de voie déjà verrouillée ; prolongement facultatif accessible lorsque le rang commun indiqué est obtenu. Les relations, blessures, absences et objets affichés proviennent de l’état de partie ; aucun partenaire n’est recréé par la scène.</x:v>
      </x:c>
      <x:c r="H216" s="13" t="str">
        <x:v>Elder acquis, un élève ou un jeune compagnon demande pourquoi une méthode échoue sur une autre proie. Le joueur prépare deux cibles avec des comportements distincts et l’accompagne dans la comparaison. Le lieu dépend de la fin d’Elite.</x:v>
      </x:c>
      <x:c r="I216" s="13" t="str">
        <x:v>Montrer d’abord l’échec ou laisser l’élève formuler son hypothèse adapte la pédagogie.</x:v>
      </x:c>
      <x:c r="J216" s="13" t="str">
        <x:v>Une hypothèse fausse ouvre un essai supplémentaire avec un retour visible et précis.</x:v>
      </x:c>
      <x:c r="K216" s="13" t="str">
        <x:v>Enregistrer O6-M31.resolved séparément de .success, puis O6-M31.choice, les observations et les transferts réellement accomplis. La transmission porte sur le jugement et l’adaptation, pas seulement sur un bonus de compétence. Ne jamais modifier O6.endingId.</x:v>
      </x:c>
      <x:c r="L216" s="13" t="str">
        <x:v>Les rangs Elder et Ancient viennent du parcours commun. Le prolongement conserve exactement la fin exclusive choisie.</x:v>
      </x:c>
      <x:c r="M216" s="13" t="str">
        <x:v>Reconstitution documentée V4 — nouvelle rédaction V5</x:v>
      </x:c>
    </x:row>
    <x:row r="217" ht="102" customHeight="1">
      <x:c r="A217" s="14" t="str">
        <x:v>O6-M32</x:v>
      </x:c>
      <x:c r="B217" s="14" t="str">
        <x:v>La chasse sans Saar</x:v>
      </x:c>
      <x:c r="C217" s="14" t="str">
        <x:v>O6</x:v>
      </x:c>
      <x:c r="D217" s="14" t="str">
        <x:v>VI — Ce qui demeure</x:v>
      </x:c>
      <x:c r="E217" s="14" t="str">
        <x:v>Elder</x:v>
      </x:c>
      <x:c r="F217" s="14" t="str">
        <x:v>O6-M31 résolue ; lire son résultat réel (réussite, issue partielle, refus ou échec) pour adapter les personnages et les objets présents.</x:v>
      </x:c>
      <x:c r="G217" s="14" t="str">
        <x:v>Fin de voie déjà verrouillée ; prolongement facultatif accessible lorsque le rang commun indiqué est obtenu. Les relations, blessures, absences et objets affichés proviennent de l’état de partie ; aucun partenaire n’est recréé par la scène.</x:v>
      </x:c>
      <x:c r="H217" s="14" t="str">
        <x:v>Saar ne participe plus à une expédition prévue. Le joueur doit organiser le départ avec les personnes disponibles, vérifier les équipements et choisir un plan sans attendre son avis. Un message ou une visite ultérieure permet de raconter ce qui a changé.</x:v>
      </x:c>
      <x:c r="I217" s="14" t="str">
        <x:v>Prendre seul la décision ou répartir le commandement entre partenaires donne deux conduites.</x:v>
      </x:c>
      <x:c r="J217" s="14" t="str">
        <x:v>Un départ reporté reste possible pour corriger la préparation, sans forcer Saar à réapparaître.</x:v>
      </x:c>
      <x:c r="K217" s="14" t="str">
        <x:v>Enregistrer O6-M32.resolved séparément de .success, puis O6-M32.choice, les observations et les transferts réellement accomplis. L’autonomie de la nouvelle génération devient réelle ; l’absence de Saar conserve sa cause enregistrée. Ne jamais modifier O6.endingId.</x:v>
      </x:c>
      <x:c r="L217" s="14" t="str">
        <x:v>Les rangs Elder et Ancient viennent du parcours commun. Le prolongement conserve exactement la fin exclusive choisie.</x:v>
      </x:c>
      <x:c r="M217" s="14" t="str">
        <x:v>Reconstitution documentée V4 — nouvelle rédaction V5</x:v>
      </x:c>
    </x:row>
    <x:row r="218" ht="117" customHeight="1">
      <x:c r="A218" s="13" t="str">
        <x:v>O6-M33</x:v>
      </x:c>
      <x:c r="B218" s="13" t="str">
        <x:v>Le cercle d’Harek</x:v>
      </x:c>
      <x:c r="C218" s="13" t="str">
        <x:v>O6</x:v>
      </x:c>
      <x:c r="D218" s="13" t="str">
        <x:v>VI — Ce qui demeure</x:v>
      </x:c>
      <x:c r="E218" s="13" t="str">
        <x:v>Elder</x:v>
      </x:c>
      <x:c r="F218" s="13" t="str">
        <x:v>O6-M32 résolue ; lire son résultat réel (réussite, issue partielle, refus ou échec) pour adapter les personnages et les objets présents.</x:v>
      </x:c>
      <x:c r="G218" s="13" t="str">
        <x:v>Fin de voie déjà verrouillée ; prolongement facultatif accessible lorsque le rang commun indiqué est obtenu. Les relations, blessures, absences et objets affichés proviennent de l’état de partie ; aucun partenaire n’est recréé par la scène.</x:v>
      </x:c>
      <x:c r="H218" s="13" t="str">
        <x:v>Harek invite le joueur dans son propre cercle de chasse, s’il souhaite encore ce lien. Les rôles y sont déjà répartis et le joueur doit trouver une place utile plutôt que commander automatiquement. La mission comprend approche, rabattement et retour commun.</x:v>
      </x:c>
      <x:c r="I218" s="13" t="str">
        <x:v>Accepter un rôle d’appui ou négocier une responsabilité complémentaire change la relation entre pairs.</x:v>
      </x:c>
      <x:c r="J218" s="13" t="str">
        <x:v>Un refus d’invitation ou une absence ouvre une visite d’entraînement locale et conserve la relation antérieure.</x:v>
      </x:c>
      <x:c r="K218" s="13" t="str">
        <x:v>Enregistrer O6-M33.resolved séparément de .success, puis O6-M33.choice, les observations et les transferts réellement accomplis. Harek possède un monde social indépendant ; l’ancienne rivalité enrichit la rencontre sans la gouverner seule. Ne jamais modifier O6.endingId.</x:v>
      </x:c>
      <x:c r="L218" s="13" t="str">
        <x:v>Les rangs Elder et Ancient viennent du parcours commun. Le prolongement conserve exactement la fin exclusive choisie.</x:v>
      </x:c>
      <x:c r="M218" s="13" t="str">
        <x:v>Reconstitution documentée V4 — nouvelle rédaction V5</x:v>
      </x:c>
    </x:row>
    <x:row r="219" ht="102" customHeight="1">
      <x:c r="A219" s="14" t="str">
        <x:v>O6-M34</x:v>
      </x:c>
      <x:c r="B219" s="14" t="str">
        <x:v>Les outils qui usent les mains</x:v>
      </x:c>
      <x:c r="C219" s="14" t="str">
        <x:v>O6</x:v>
      </x:c>
      <x:c r="D219" s="14" t="str">
        <x:v>VI — Ce qui demeure</x:v>
      </x:c>
      <x:c r="E219" s="14" t="str">
        <x:v>Ancient</x:v>
      </x:c>
      <x:c r="F219" s="14" t="str">
        <x:v>O6-M33 résolue ; même fin exclusive conservée ; rang Ancient commun acquis.</x:v>
      </x:c>
      <x:c r="G219" s="14" t="str">
        <x:v>Fin de voie déjà verrouillée ; prolongement facultatif accessible lorsque le rang commun indiqué est obtenu. Les relations, blessures, absences et objets affichés proviennent de l’état de partie ; aucun partenaire n’est recréé par la scène.</x:v>
      </x:c>
      <x:c r="H219" s="14" t="str">
        <x:v>Ancient acquis, le joueur examine les outils gardés depuis l’enfance et ceux qu’il a transmis. Il compare usure, réparations et marques de nouveaux propriétaires dans un atelier. Certains objets sont absents parce qu’ils servent encore ailleurs.</x:v>
      </x:c>
      <x:c r="I219" s="14" t="str">
        <x:v>Réparer un outil conservé ou fabriquer un support pour raconter son absence choisit une mémoire matérielle.</x:v>
      </x:c>
      <x:c r="J219" s="14" t="str">
        <x:v>Une réparation impossible laisse une pièce stabilisée ou retirée d’usage, sans effacer son histoire.</x:v>
      </x:c>
      <x:c r="K219" s="14" t="str">
        <x:v>Enregistrer O6-M34.resolved séparément de .success, puis O6-M34.choice, les observations et les transferts réellement accomplis. L’inventaire respecte les transferts ; une arme transmise ne revient pas gratuitement pour la scène. Ne jamais modifier O6.endingId.</x:v>
      </x:c>
      <x:c r="L219" s="14" t="str">
        <x:v>Les rangs Elder et Ancient viennent du parcours commun. Le prolongement conserve exactement la fin exclusive choisie.</x:v>
      </x:c>
      <x:c r="M219" s="14" t="str">
        <x:v>Reconstitution documentée V4 — nouvelle rédaction V5</x:v>
      </x:c>
    </x:row>
    <x:row r="220" ht="102" customHeight="1">
      <x:c r="A220" s="13" t="str">
        <x:v>O6-M35</x:v>
      </x:c>
      <x:c r="B220" s="13" t="str">
        <x:v>L’élève mène la piste</x:v>
      </x:c>
      <x:c r="C220" s="13" t="str">
        <x:v>O6</x:v>
      </x:c>
      <x:c r="D220" s="13" t="str">
        <x:v>VI — Ce qui demeure</x:v>
      </x:c>
      <x:c r="E220" s="13" t="str">
        <x:v>Ancient</x:v>
      </x:c>
      <x:c r="F220" s="13" t="str">
        <x:v>O6-M34 résolue ; lire son résultat réel (réussite, issue partielle, refus ou échec) pour adapter les personnages et les objets présents.</x:v>
      </x:c>
      <x:c r="G220" s="13" t="str">
        <x:v>Fin de voie déjà verrouillée ; prolongement facultatif accessible lorsque le rang commun indiqué est obtenu. Les relations, blessures, absences et objets affichés proviennent de l’état de partie ; aucun partenaire n’est recréé par la scène.</x:v>
      </x:c>
      <x:c r="H220" s="13" t="str">
        <x:v>L’élève ou le jeune compagnon conduit une chasse préparée par lui. Le joueur suit ses signaux, remarque un risque et choisit quand intervenir. Le niveau permet une issue de repli et une occasion de correction sans reprendre immédiatement tout le commandement.</x:v>
      </x:c>
      <x:c r="I220" s="13" t="str">
        <x:v>Conseiller à un point précis ou attendre une demande laisse une autonomie réelle avec ses limites.</x:v>
      </x:c>
      <x:c r="J220" s="13" t="str">
        <x:v>Une chasse ratée produit un retour et une analyse partagée, sans retirer automatiquement toute confiance.</x:v>
      </x:c>
      <x:c r="K220" s="13" t="str">
        <x:v>Enregistrer O6-M35.resolved séparément de .success, puis O6-M35.choice, les observations et les transferts réellement accomplis. Le successeur gagne sa propre histoire et ses contributions clairement attribuées. Ne jamais modifier O6.endingId.</x:v>
      </x:c>
      <x:c r="L220" s="13" t="str">
        <x:v>Les rangs Elder et Ancient viennent du parcours commun. Le prolongement conserve exactement la fin exclusive choisie.</x:v>
      </x:c>
      <x:c r="M220" s="13" t="str">
        <x:v>Reconstitution documentée V4 — nouvelle rédaction V5</x:v>
      </x:c>
    </x:row>
    <x:row r="221" ht="117" customHeight="1">
      <x:c r="A221" s="14" t="str">
        <x:v>O6-M36</x:v>
      </x:c>
      <x:c r="B221" s="14" t="str">
        <x:v>Quatre ombres, d’autres noms</x:v>
      </x:c>
      <x:c r="C221" s="14" t="str">
        <x:v>O6</x:v>
      </x:c>
      <x:c r="D221" s="14" t="str">
        <x:v>VI — Ce qui demeure</x:v>
      </x:c>
      <x:c r="E221" s="14" t="str">
        <x:v>Ancient</x:v>
      </x:c>
      <x:c r="F221" s="14" t="str">
        <x:v>O6-M35 résolue ; lire son résultat réel (réussite, issue partielle, refus ou échec) pour adapter les personnages et les objets présents.</x:v>
      </x:c>
      <x:c r="G221" s="14" t="str">
        <x:v>Fin de voie déjà verrouillée ; prolongement facultatif accessible lorsque le rang commun indiqué est obtenu. Les relations, blessures, absences et objets affichés proviennent de l’état de partie ; aucun partenaire n’est recréé par la scène.</x:v>
      </x:c>
      <x:c r="H221" s="14" t="str">
        <x:v>La scène finale revient à la terrasse ou à son équivalent choisi par la fin. Une nouvelle cohorte occupe les places de l’ancienne ; Harek, Yena et Tov apparaissent seulement selon leur disponibilité réelle. Le joueur rejoint son foyer, son cercle ou sa route.</x:v>
      </x:c>
      <x:c r="I221" s="14" t="str">
        <x:v>Observer le départ ou accompagner les premiers pas choisit la dernière image de la transmission.</x:v>
      </x:c>
      <x:c r="J221" s="14" t="str">
        <x:v>La visite demeure accessible comme épilogue sans créer de nouvelles promotions, récompenses ou remplacements de personnages.</x:v>
      </x:c>
      <x:c r="K221" s="14" t="str">
        <x:v>Enregistrer O6-M36.resolved séparément de .success, puis O6-M36.choice, les observations et les transferts réellement accomplis. La Longue Chasse continue avec de nouveaux noms ; la fin d’Elite et l’histoire originale restent préservées. Ne jamais modifier O6.endingId.</x:v>
      </x:c>
      <x:c r="L221" s="14" t="str">
        <x:v>Les rangs Elder et Ancient viennent du parcours commun. Le prolongement conserve exactement la fin exclusive choisie.</x:v>
      </x:c>
      <x:c r="M221" s="14" t="str">
        <x:v>Reconstitution documentée V4 — nouvelle rédaction V5</x:v>
      </x:c>
    </x:row>
  </x:sheetData>
  <x:pageMargins left="0.7" right="0.7" top="0.75" bottom="0.75" header="0.3" footer="0.3"/>
  <x:tableParts count="1">
    <x:tablePart xmlns:r="http://schemas.openxmlformats.org/officeDocument/2006/relationships" r:id="R7fb8bfd7efd44472"/>
  </x:tableParts>
</x:worksheet>
</file>

<file path=xl/worksheets/sheet2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Campagne commune</x:v>
      </x:c>
      <x:c r="B2" s="3"/>
      <x:c r="C2" s="3"/>
      <x:c r="D2" s="3"/>
      <x:c r="E2" s="3"/>
      <x:c r="F2" s="3"/>
    </x:row>
    <x:row r="3">
      <x:c r="A3" s="4"/>
      <x:c r="B3" s="4"/>
      <x:c r="C3" s="4"/>
      <x:c r="D3" s="4"/>
      <x:c r="E3" s="4"/>
      <x:c r="F3" s="4"/>
    </x:row>
    <x:row r="4">
      <x:c r="A4" s="2" t="str">
        <x:v>Histoire · 60 fiches · Lecture intégrale dans « Lire Histoire » ou le lecteur HTML.</x:v>
      </x:c>
      <x:c r="B4" s="2"/>
      <x:c r="C4" s="2"/>
      <x:c r="D4" s="2"/>
      <x:c r="E4" s="2"/>
      <x:c r="F4" s="2"/>
    </x:row>
    <x:row r="5" ht="48" customHeight="1">
      <x:c r="A5" s="10" t="str">
        <x:v>Identifiant</x:v>
      </x:c>
      <x:c r="B5" s="11" t="str">
        <x:v>Titre</x:v>
      </x:c>
      <x:c r="C5" s="11" t="str">
        <x:v>Rang minimal</x:v>
      </x:c>
      <x:c r="D5" s="11" t="str">
        <x:v>État à l’entrée</x:v>
      </x:c>
      <x:c r="E5" s="11" t="str">
        <x:v>Scène en 2D</x:v>
      </x:c>
      <x:c r="F5" s="11" t="str">
        <x:v>Choix et effets</x:v>
      </x:c>
      <x:c r="G5" s="11" t="str">
        <x:v>Résultat observable</x:v>
      </x:c>
      <x:c r="H5" s="11" t="str">
        <x:v>Échec et reprise</x:v>
      </x:c>
      <x:c r="I5" s="11" t="str">
        <x:v>Écriture autorisée</x:v>
      </x:c>
      <x:c r="J5" s="11" t="str">
        <x:v>Regle de resolution</x:v>
      </x:c>
      <x:c r="K5" s="12" t="str">
        <x:v>Provenance</x:v>
      </x:c>
    </x:row>
    <x:row r="6" ht="102" customHeight="1">
      <x:c r="A6" s="13" t="str">
        <x:v>R2-M001</x:v>
      </x:c>
      <x:c r="B6" s="13" t="str">
        <x:v>Pourquoi nous combattons</x:v>
      </x:c>
      <x:c r="C6" s="13" t="str">
        <x:v>Youngling</x:v>
      </x:c>
      <x:c r="D6" s="13" t="str">
        <x:v>Nouvelle partie ; voie choisie ; aucune victoire préalable.</x:v>
      </x:c>
      <x:c r="E6" s="13" t="str">
        <x:v>La cinématique montre la cohorte appelée à déplacer une proie d’exercice hors d’un passage de service. Un loquet cède et la bête atteint la cour. Le joueur prend un outil factice, protège la sortie d’un camarade et repousse l’animal vers le filet avec Saar.</x:v>
      </x:c>
      <x:c r="F6" s="13" t="str">
        <x:v>Privilégier l’appât ou le déplacement du filet change le premier geste appris.</x:v>
      </x:c>
      <x:c r="G6" s="13" t="str">
        <x:v>Le combat d’ouverture possède sa cause, ses témoins et un retour au calme ; ce n’est pas une guerre commencée sans explication.</x:v>
      </x:c>
      <x:c r="H6" s="13" t="str">
        <x:v>Une défaite déclenche le secours visible de l’instructeur puis un exercice de reprise, pas un écran qui prétend que le joueur a vaincu.</x:v>
      </x:c>
      <x:c r="I6" s="13" t="str">
        <x:v>prologue.openingResolved ; prologue.openingSuccess distinct</x:v>
      </x:c>
      <x:c r="J6" s="13" t="str">
        <x:v>La fin de scène écrit resolved ; success exige le critère annoncé. Les objets, blessés, personnes et lieux sont ceux de la sauvegarde. Une activité facultative n’entre pas dans les prérequis de rang suivants.</x:v>
      </x:c>
      <x:c r="K6" s="13" t="str">
        <x:v>Reconstitution documentée V4 — nouvelle rédaction V5</x:v>
      </x:c>
    </x:row>
    <x:row r="7" ht="102" customHeight="1">
      <x:c r="A7" s="14" t="str">
        <x:v>R2-M002</x:v>
      </x:c>
      <x:c r="B7" s="14" t="str">
        <x:v>Le filet et les visages</x:v>
      </x:c>
      <x:c r="C7" s="14" t="str">
        <x:v>Youngling</x:v>
      </x:c>
      <x:c r="D7" s="14" t="str">
        <x:v>R2-M001 résolue, résultat conservé.</x:v>
      </x:c>
      <x:c r="E7" s="14" t="str">
        <x:v>Le joueur récupère son outil, ferme une petite barrière et rejoint les camarades au bord du filet. Saar vérifie chacun ; la caméra présente Harek, Yena et Tov par leurs actions. Un court échange relie le stress du combat aux attentes de formation.</x:v>
      </x:c>
      <x:c r="F7" s="14" t="str">
        <x:v>Revoir le mouvement raté ou aider un camarade à ranger le matériel modifie les liens initiaux.</x:v>
      </x:c>
      <x:c r="G7" s="14" t="str">
        <x:v>La cohorte est introduite par une scène jouable et les blessures légères sont prises en charge.</x:v>
      </x:c>
      <x:c r="H7" s="14" t="str">
        <x:v>Une interaction sautée reste accessible dans la cour après le dialogue principal.</x:v>
      </x:c>
      <x:c r="I7" s="14" t="str">
        <x:v>prologue.cohortIntroduced</x:v>
      </x:c>
      <x:c r="J7" s="14" t="str">
        <x:v>La fin de scène écrit resolved ; success exige le critère annoncé. Les objets, blessés, personnes et lieux sont ceux de la sauvegarde. Une activité facultative n’entre pas dans les prérequis de rang suivants.</x:v>
      </x:c>
      <x:c r="K7" s="14" t="str">
        <x:v>Reconstitution documentée V4 — nouvelle rédaction V5</x:v>
      </x:c>
    </x:row>
    <x:row r="8" ht="102" customHeight="1">
      <x:c r="A8" s="13" t="str">
        <x:v>R2-M003</x:v>
      </x:c>
      <x:c r="B8" s="13" t="str">
        <x:v>Le chemin vers la cité</x:v>
      </x:c>
      <x:c r="C8" s="13" t="str">
        <x:v>Youngling</x:v>
      </x:c>
      <x:c r="D8" s="13" t="str">
        <x:v>R2-M002 résolue ; porte de la cour ouverte.</x:v>
      </x:c>
      <x:c r="E8" s="13" t="str">
        <x:v>Saar guide les jeunes à travers une passerelle, une rue d’ateliers et une place animée. Le joueur porte une pièce au forgeron, contourne une livraison et repère la direction du chenil, de l’archive et du foyer. La ville devient un espace traversé.</x:v>
      </x:c>
      <x:c r="F8" s="13" t="str">
        <x:v>Suivre l’instructeur directement ou regarder un atelier produit des premières rencontres différentes.</x:v>
      </x:c>
      <x:c r="G8" s="13" t="str">
        <x:v>Les lieux réellement visités apparaissent sur la carte locale ; aucune carte galactique n’est donnée à l’enfant.</x:v>
      </x:c>
      <x:c r="H8" s="13" t="str">
        <x:v>Se perdre mène à des signes et à un camarade au croisement, sans téléportation forcée.</x:v>
      </x:c>
      <x:c r="I8" s="13" t="str">
        <x:v>prologue.cityArrival ; visitedLocalPlaces</x:v>
      </x:c>
      <x:c r="J8" s="13" t="str">
        <x:v>La fin de scène écrit resolved ; success exige le critère annoncé. Les objets, blessés, personnes et lieux sont ceux de la sauvegarde. Une activité facultative n’entre pas dans les prérequis de rang suivants.</x:v>
      </x:c>
      <x:c r="K8" s="13" t="str">
        <x:v>Reconstitution documentée V4 — nouvelle rédaction V5</x:v>
      </x:c>
    </x:row>
    <x:row r="9" ht="102" customHeight="1">
      <x:c r="A9" s="14" t="str">
        <x:v>R2-M004</x:v>
      </x:c>
      <x:c r="B9" s="14" t="str">
        <x:v>L’épreuve des trois gestes</x:v>
      </x:c>
      <x:c r="C9" s="14" t="str">
        <x:v>Youngling</x:v>
      </x:c>
      <x:c r="D9" s="14" t="str">
        <x:v>Cour et atelier visités.</x:v>
      </x:c>
      <x:c r="E9" s="14" t="str">
        <x:v>Trois ateliers font travailler prise, appui et lecture de mouvement. Le joueur attrape un anneau, franchit une poutre puis attend l’ouverture d’une cible à ressort. Les difficultés sont présentées comme apprentissages, avec retours visibles et essais successifs.</x:v>
      </x:c>
      <x:c r="F9" s="14" t="str">
        <x:v>Choisir l’ordre des ateliers change quel camarade accompagne chaque exercice.</x:v>
      </x:c>
      <x:c r="G9" s="14" t="str">
        <x:v>Les gestes de base sont évalués séparément, avec des aides accessibles et une progression lisible.</x:v>
      </x:c>
      <x:c r="H9" s="14" t="str">
        <x:v>Chaque atelier possède son propre point de reprise ; échouer au dernier n’efface pas les deux premiers.</x:v>
      </x:c>
      <x:c r="I9" s="14" t="str">
        <x:v>training.childhoodThreeGestures</x:v>
      </x:c>
      <x:c r="J9" s="14" t="str">
        <x:v>La fin de scène écrit resolved ; success exige le critère annoncé. Les objets, blessés, personnes et lieux sont ceux de la sauvegarde. Une activité facultative n’entre pas dans les prérequis de rang suivants.</x:v>
      </x:c>
      <x:c r="K9" s="14" t="str">
        <x:v>Reconstitution documentée V4 — nouvelle rédaction V5</x:v>
      </x:c>
    </x:row>
    <x:row r="10" ht="102" customHeight="1">
      <x:c r="A10" s="13" t="str">
        <x:v>R2-M005</x:v>
      </x:c>
      <x:c r="B10" s="13" t="str">
        <x:v>La piste avant la prise</x:v>
      </x:c>
      <x:c r="C10" s="13" t="str">
        <x:v>Youngling</x:v>
      </x:c>
      <x:c r="D10" s="13" t="str">
        <x:v>R2-M004 résolue ; réserve locale d’exercice autorisée.</x:v>
      </x:c>
      <x:c r="E10" s="13" t="str">
        <x:v>L’instructeur demande de suivre une petite proie sans attaquer. Le joueur compare empreintes, branches et sons, atteint un perchoir puis revient par une route différente. La scène présente observation, carte locale et limite d’un territoire de chasse.</x:v>
      </x:c>
      <x:c r="F10" s="13" t="str">
        <x:v>Rapporter une carte ou montrer directement le dernier passage valide deux formes d’observation.</x:v>
      </x:c>
      <x:c r="G10" s="13" t="str">
        <x:v>La compétence de piste est constatée sur des indices ; aucun trophée n’est attribué à une simple présence.</x:v>
      </x:c>
      <x:c r="H10" s="13" t="str">
        <x:v>Une piste perdue reste marquée au dernier point confirmé et peut être reprise sans nouvelle créature générée.</x:v>
      </x:c>
      <x:c r="I10" s="13" t="str">
        <x:v>training.firstTrackObserved</x:v>
      </x:c>
      <x:c r="J10" s="13" t="str">
        <x:v>La fin de scène écrit resolved ; success exige le critère annoncé. Les objets, blessés, personnes et lieux sont ceux de la sauvegarde. Une activité facultative n’entre pas dans les prérequis de rang suivants.</x:v>
      </x:c>
      <x:c r="K10" s="13" t="str">
        <x:v>Reconstitution documentée V4 — nouvelle rédaction V5</x:v>
      </x:c>
    </x:row>
    <x:row r="11" ht="117" customHeight="1">
      <x:c r="A11" s="14" t="str">
        <x:v>R2-M006</x:v>
      </x:c>
      <x:c r="B11" s="14" t="str">
        <x:v>Entrer parmi les Unblooded</x:v>
      </x:c>
      <x:c r="C11" s="14" t="str">
        <x:v>Youngling</x:v>
      </x:c>
      <x:c r="D11" s="14" t="str">
        <x:v>R2-M004 et R2-M005 réussies selon leurs critères d’apprentissage accessibles.</x:v>
      </x:c>
      <x:c r="E11" s="14" t="str">
        <x:v>La cohorte revient à l’aire de formation. Chaque jeune montre un geste acquis, range l’outil d’enfance et reçoit l’accès aux ateliers Unblooded. Le joueur franchit ensuite physiquement la porte du nouveau râtelier avec Saar, plutôt que voir seulement un niveau augmenté.</x:v>
      </x:c>
      <x:c r="F11" s="14" t="str">
        <x:v>Choisir le premier atelier après la cérémonie détermine l’ordre de découverte, sans modifier le rang.</x:v>
      </x:c>
      <x:c r="G11" s="14" t="str">
        <x:v>La campagne commune accorde le rang Unblooded à tous les parcours compatibles ; aucune origine ne le donne de son côté.</x:v>
      </x:c>
      <x:c r="H11" s="14" t="str">
        <x:v>Un apprentissage incomplet ouvre l’exercice manquant et reporte la cérémonie sans perdre les autres acquis.</x:v>
      </x:c>
      <x:c r="I11" s="14" t="str">
        <x:v>rank.Unblooded=true</x:v>
      </x:c>
      <x:c r="J11" s="14" t="str">
        <x:v>La fin de scène écrit resolved ; success exige le critère annoncé. Les objets, blessés, personnes et lieux sont ceux de la sauvegarde. Une activité facultative n’entre pas dans les prérequis de rang suivants.</x:v>
      </x:c>
      <x:c r="K11" s="14" t="str">
        <x:v>Reconstitution documentée V4 — nouvelle rédaction V5</x:v>
      </x:c>
    </x:row>
    <x:row r="12" ht="117" customHeight="1">
      <x:c r="A12" s="13" t="str">
        <x:v>R2-M007</x:v>
      </x:c>
      <x:c r="B12" s="13" t="str">
        <x:v>Le masque et ses lectures</x:v>
      </x:c>
      <x:c r="C12" s="13" t="str">
        <x:v>Unblooded</x:v>
      </x:c>
      <x:c r="D12" s="13" t="str">
        <x:v>Rang Unblooded acquis ; atelier de masque accessible.</x:v>
      </x:c>
      <x:c r="E12" s="13" t="str">
        <x:v>Le joueur assemble les attaches du masque d’apprentissage, règle la lecture de cibles et traverse une salle où différentes surfaces donnent des informations contrastées. L’instructeur demande de décrire ce que le masque montre et ce qu’il ne permet pas de conclure.</x:v>
      </x:c>
      <x:c r="F12" s="13" t="str">
        <x:v>Choisir un réglage de contraste confortable ou une lecture plus large crée un profil réversible.</x:v>
      </x:c>
      <x:c r="G12" s="13" t="str">
        <x:v>Le masque initial est réellement reçu, équipé et inscrit dans l’inventaire unique.</x:v>
      </x:c>
      <x:c r="H12" s="13" t="str">
        <x:v>Une calibration ratée revient sur une cible fixe avant de reprendre le parcours mobile.</x:v>
      </x:c>
      <x:c r="I12" s="13" t="str">
        <x:v>gear.maskOwned ; training.mask</x:v>
      </x:c>
      <x:c r="J12" s="13" t="str">
        <x:v>La fin de scène écrit resolved ; success exige le critère annoncé. Les objets, blessés, personnes et lieux sont ceux de la sauvegarde. Une activité facultative n’entre pas dans les prérequis de rang suivants.</x:v>
      </x:c>
      <x:c r="K12" s="13" t="str">
        <x:v>Reconstitution documentée V4 — nouvelle rédaction V5</x:v>
      </x:c>
    </x:row>
    <x:row r="13" ht="102" customHeight="1">
      <x:c r="A13" s="14" t="str">
        <x:v>R2-M008</x:v>
      </x:c>
      <x:c r="B13" s="14" t="str">
        <x:v>La distance des lames</x:v>
      </x:c>
      <x:c r="C13" s="14" t="str">
        <x:v>Unblooded</x:v>
      </x:c>
      <x:c r="D13" s="14" t="str">
        <x:v>R2-M007 résolue ; arme d’exercice à disposition.</x:v>
      </x:c>
      <x:c r="E13" s="14" t="str">
        <x:v>Dans une aire à trois distances, le joueur apprend à sortir et rentrer les lames de poignet, frapper une cible adaptée et reculer avant une contre-attaque mécanique. Un dernier passage oblige à ranger les lames pour franchir une ouverture étroite.</x:v>
      </x:c>
      <x:c r="F13" s="14" t="str">
        <x:v>Privilégier un enchaînement court ou une parade suivie de recul ouvre deux exercices avancés.</x:v>
      </x:c>
      <x:c r="G13" s="14" t="str">
        <x:v>La maîtrise initiale et l’équipement des lames sont enregistrés séparément.</x:v>
      </x:c>
      <x:c r="H13" s="14" t="str">
        <x:v>Une attaque trop longue rend l’ouverture adverse visible et relance seulement la manche d’exercice.</x:v>
      </x:c>
      <x:c r="I13" s="14" t="str">
        <x:v>gear.wristBladesOwned ; training.wristBlades</x:v>
      </x:c>
      <x:c r="J13" s="14" t="str">
        <x:v>La fin de scène écrit resolved ; success exige le critère annoncé. Les objets, blessés, personnes et lieux sont ceux de la sauvegarde. Une activité facultative n’entre pas dans les prérequis de rang suivants.</x:v>
      </x:c>
      <x:c r="K13" s="14" t="str">
        <x:v>Reconstitution documentée V4 — nouvelle rédaction V5</x:v>
      </x:c>
    </x:row>
    <x:row r="14" ht="102" customHeight="1">
      <x:c r="A14" s="13" t="str">
        <x:v>R2-M009</x:v>
      </x:c>
      <x:c r="B14" s="13" t="str">
        <x:v>Ce que le camouflage laisse voir</x:v>
      </x:c>
      <x:c r="C14" s="13" t="str">
        <x:v>Unblooded</x:v>
      </x:c>
      <x:c r="D14" s="13" t="str">
        <x:v>Masque reçu ; aire de camouflage ouverte.</x:v>
      </x:c>
      <x:c r="E14" s="13" t="str">
        <x:v>Le joueur active le camouflage acquis, traverse une flaque puis observe sa propre trace sur un écran d’exercice. Il reprend le parcours par des pierres, des feuilles et une corniche, apprenant que le bruit et le décor déplacé restent perceptibles.</x:v>
      </x:c>
      <x:c r="F14" s="13" t="str">
        <x:v>Choisir l’attente immobile ou un détour vertical modifie la solution du parcours.</x:v>
      </x:c>
      <x:c r="G14" s="13" t="str">
        <x:v>Le camouflage devient un outil contextualisé, avec énergie et signes de détection lisibles.</x:v>
      </x:c>
      <x:c r="H14" s="13" t="str">
        <x:v>Une détection ramène au dernier couvert ; l’exercice indique sa cause au lieu de punir sans explication.</x:v>
      </x:c>
      <x:c r="I14" s="13" t="str">
        <x:v>gear.cloakOwned ; training.cloak</x:v>
      </x:c>
      <x:c r="J14" s="13" t="str">
        <x:v>La fin de scène écrit resolved ; success exige le critère annoncé. Les objets, blessés, personnes et lieux sont ceux de la sauvegarde. Une activité facultative n’entre pas dans les prérequis de rang suivants.</x:v>
      </x:c>
      <x:c r="K14" s="13" t="str">
        <x:v>Reconstitution documentée V4 — nouvelle rédaction V5</x:v>
      </x:c>
    </x:row>
    <x:row r="15" ht="102" customHeight="1">
      <x:c r="A15" s="14" t="str">
        <x:v>R2-M010</x:v>
      </x:c>
      <x:c r="B15" s="14" t="str">
        <x:v>Le combistick revient à la main</x:v>
      </x:c>
      <x:c r="C15" s="14" t="str">
        <x:v>Unblooded</x:v>
      </x:c>
      <x:c r="D15" s="14" t="str">
        <x:v>Atelier d’armes et R2-M008 résolus.</x:v>
      </x:c>
      <x:c r="E15" s="14" t="str">
        <x:v>Le joueur teste le combistick replié, déployé puis lancé. Une cible se déplace après le lancer, obligeant à franchir un passage et récupérer réellement l’arme. Le décor interdit de supposer une nouvelle lance disponible quand l’original est au sol.</x:v>
      </x:c>
      <x:c r="F15" s="14" t="str">
        <x:v>Garder une approche de portée ou prendre le risque du lancer change le parcours final.</x:v>
      </x:c>
      <x:c r="G15" s="14" t="str">
        <x:v>Le combistick reçu conserve son identité, son état et son emplacement entre main, sol et râtelier.</x:v>
      </x:c>
      <x:c r="H15" s="14" t="str">
        <x:v>Un lancer hors cible reste récupérable par une route d’exercice accessible.</x:v>
      </x:c>
      <x:c r="I15" s="14" t="str">
        <x:v>gear.combistickOwned ; training.combistick</x:v>
      </x:c>
      <x:c r="J15" s="14" t="str">
        <x:v>La fin de scène écrit resolved ; success exige le critère annoncé. Les objets, blessés, personnes et lieux sont ceux de la sauvegarde. Une activité facultative n’entre pas dans les prérequis de rang suivants.</x:v>
      </x:c>
      <x:c r="K15" s="14" t="str">
        <x:v>Reconstitution documentée V4 — nouvelle rédaction V5</x:v>
      </x:c>
    </x:row>
    <x:row r="16" ht="102" customHeight="1">
      <x:c r="A16" s="13" t="str">
        <x:v>R2-M011</x:v>
      </x:c>
      <x:c r="B16" s="13" t="str">
        <x:v>Le tir qui demande une ligne</x:v>
      </x:c>
      <x:c r="C16" s="13" t="str">
        <x:v>Unblooded</x:v>
      </x:c>
      <x:c r="D16" s="13" t="str">
        <x:v>Masque et réserve d’exercice disponibles.</x:v>
      </x:c>
      <x:c r="E16" s="13" t="str">
        <x:v>Le speargun est présenté sur des cibles de tailles différentes derrière des obstacles. Le joueur règle sa position, voit la ligne interrompue par une couverture et choisit un point d’attente. Le dernier tir implique une cible qui change de niveau.</x:v>
      </x:c>
      <x:c r="F16" s="13" t="str">
        <x:v>Attendre une ouverture ou déplacer son poste donne deux solutions mesurables.</x:v>
      </x:c>
      <x:c r="G16" s="13" t="str">
        <x:v>L’outil est acquis et la nécessité d’une ligne réelle est enseignée, avec munitions visibles.</x:v>
      </x:c>
      <x:c r="H16" s="13" t="str">
        <x:v>Une munition d’exercice manquée se récupère dans la zone prévue ; la répétition ne remplit pas l’inventaire de guerre.</x:v>
      </x:c>
      <x:c r="I16" s="13" t="str">
        <x:v>gear.speargunOwned ; training.speargun</x:v>
      </x:c>
      <x:c r="J16" s="13" t="str">
        <x:v>La fin de scène écrit resolved ; success exige le critère annoncé. Les objets, blessés, personnes et lieux sont ceux de la sauvegarde. Une activité facultative n’entre pas dans les prérequis de rang suivants.</x:v>
      </x:c>
      <x:c r="K16" s="13" t="str">
        <x:v>Reconstitution documentée V4 — nouvelle rédaction V5</x:v>
      </x:c>
    </x:row>
    <x:row r="17" ht="102" customHeight="1">
      <x:c r="A17" s="14" t="str">
        <x:v>R2-M012</x:v>
      </x:c>
      <x:c r="B17" s="14" t="str">
        <x:v>Le piège et le retour</x:v>
      </x:c>
      <x:c r="C17" s="14" t="str">
        <x:v>Unblooded</x:v>
      </x:c>
      <x:c r="D17" s="14" t="str">
        <x:v>Formation de portée résolue ; aire de mines autorisée.</x:v>
      </x:c>
      <x:c r="E17" s="14" t="str">
        <x:v>Le joueur place une mine d’exercice, délimite son rayon et fait passer une cible mécanique. Il doit ensuite rejoindre l’autre côté sans oublier son propre dispositif. Un mannequin allié oblige à prévoir un corridor de circulation lisible.</x:v>
      </x:c>
      <x:c r="F17" s="14" t="str">
        <x:v>Bloquer un couloir ou orienter un détour change l’usage tactique et ses limites.</x:v>
      </x:c>
      <x:c r="G17" s="14" t="str">
        <x:v>La pose, la récupération et la désactivation sont connues avant l’accès aux mines de chasse.</x:v>
      </x:c>
      <x:c r="H17" s="14" t="str">
        <x:v>Un placement dangereux arrête l’essai et montre la trajectoire concernée ; la mine peut être déplacée.</x:v>
      </x:c>
      <x:c r="I17" s="14" t="str">
        <x:v>gear.minesAccess ; training.mines</x:v>
      </x:c>
      <x:c r="J17" s="14" t="str">
        <x:v>La fin de scène écrit resolved ; success exige le critère annoncé. Les objets, blessés, personnes et lieux sont ceux de la sauvegarde. Une activité facultative n’entre pas dans les prérequis de rang suivants.</x:v>
      </x:c>
      <x:c r="K17" s="14" t="str">
        <x:v>Reconstitution documentée V4 — nouvelle rédaction V5</x:v>
      </x:c>
    </x:row>
    <x:row r="18" ht="102" customHeight="1">
      <x:c r="A18" s="13" t="str">
        <x:v>R2-M013</x:v>
      </x:c>
      <x:c r="B18" s="13" t="str">
        <x:v>Le soin dans un abri</x:v>
      </x:c>
      <x:c r="C18" s="13" t="str">
        <x:v>Unblooded</x:v>
      </x:c>
      <x:c r="D18" s="13" t="str">
        <x:v>Équipement de base disponible ; medicomp d’apprentissage reçu.</x:v>
      </x:c>
      <x:c r="E18" s="13" t="str">
        <x:v>Après un exercice, le joueur rejoint une alcôve, ferme un écran de protection et utilise le medicomp selon une interface fictive. Une alerte extérieure oblige à distinguer repos, interruption et reprise. Le soin ne remplace pas le choix d’un lieu approprié.</x:v>
      </x:c>
      <x:c r="F18" s="13" t="str">
        <x:v>Préparer d’abord la sortie ou terminer une phase de soin modifie le temps et l’exposition.</x:v>
      </x:c>
      <x:c r="G18" s="13" t="str">
        <x:v>Le medicomp est réellement présent, ses charges et les blessures restantes sont visibles.</x:v>
      </x:c>
      <x:c r="H18" s="13" t="str">
        <x:v>Une interruption conserve les étapes validées et les charges déjà dépensées, sans soin intégral gratuit.</x:v>
      </x:c>
      <x:c r="I18" s="13" t="str">
        <x:v>gear.medicompOwned ; training.medicomp</x:v>
      </x:c>
      <x:c r="J18" s="13" t="str">
        <x:v>La fin de scène écrit resolved ; success exige le critère annoncé. Les objets, blessés, personnes et lieux sont ceux de la sauvegarde. Une activité facultative n’entre pas dans les prérequis de rang suivants.</x:v>
      </x:c>
      <x:c r="K18" s="13" t="str">
        <x:v>Reconstitution documentée V4 — nouvelle rédaction V5</x:v>
      </x:c>
    </x:row>
    <x:row r="19" ht="102" customHeight="1">
      <x:c r="A19" s="14" t="str">
        <x:v>R2-M014</x:v>
      </x:c>
      <x:c r="B19" s="14" t="str">
        <x:v>La boucle des régions proches</x:v>
      </x:c>
      <x:c r="C19" s="14" t="str">
        <x:v>Unblooded</x:v>
      </x:c>
      <x:c r="D19" s="14" t="str">
        <x:v>R2-M007..013 résolues ; outils nécessaires effectivement acquis.</x:v>
      </x:c>
      <x:c r="E19" s="14" t="str">
        <x:v>Un circuit local traverse désert, forêt et quartier de bordure sur le Homeworld. Le joueur choisit des passages adaptés à ses outils, observe une proie et revient rendre un élément prêté. Chaque région comporte une halte et une issue de repli.</x:v>
      </x:c>
      <x:c r="F19" s="14" t="str">
        <x:v>Prendre la route haute ou la route abritée change les ressources consommées et les rencontres.</x:v>
      </x:c>
      <x:c r="G19" s="14" t="str">
        <x:v>Les accès locaux visités sont débloqués dans la carte physique ; aucun voyage interstellaire n’est introduit.</x:v>
      </x:c>
      <x:c r="H19" s="14" t="str">
        <x:v>Un secteur trop difficile peut être quitté par sa halte et repris avec une autre préparation.</x:v>
      </x:c>
      <x:c r="I19" s="14" t="str">
        <x:v>training.regionalLoop ; localAccess</x:v>
      </x:c>
      <x:c r="J19" s="14" t="str">
        <x:v>La fin de scène écrit resolved ; success exige le critère annoncé. Les objets, blessés, personnes et lieux sont ceux de la sauvegarde. Une activité facultative n’entre pas dans les prérequis de rang suivants.</x:v>
      </x:c>
      <x:c r="K19" s="14" t="str">
        <x:v>Reconstitution documentée V4 — nouvelle rédaction V5</x:v>
      </x:c>
    </x:row>
    <x:row r="20" ht="102" customHeight="1">
      <x:c r="A20" s="13" t="str">
        <x:v>R2-M015</x:v>
      </x:c>
      <x:c r="B20" s="13" t="str">
        <x:v>Recevoir la place de Young Blood</x:v>
      </x:c>
      <x:c r="C20" s="13" t="str">
        <x:v>Unblooded</x:v>
      </x:c>
      <x:c r="D20" s="13" t="str">
        <x:v>Formation d’outils et circuit régional validés ; retour réel à la cohorte.</x:v>
      </x:c>
      <x:c r="E20" s="13" t="str">
        <x:v>Le joueur présente une lecture de piste, une maîtrise d’outil et une décision de repli. Les instructeurs nomment la responsabilité nouvelle puis ouvrent l’accès aux préparatifs de triade. Le personnage entre dans le cercle Young Blood par une scène de passage.</x:v>
      </x:c>
      <x:c r="F20" s="13" t="str">
        <x:v>Choisir le premier partenaire de répétition change une relation, sans imposer la composition finale du rite.</x:v>
      </x:c>
      <x:c r="G20" s="13" t="str">
        <x:v>Le rang Young Blood est accordé uniquement ici pour toutes les voies.</x:v>
      </x:c>
      <x:c r="H20" s="13" t="str">
        <x:v>Une compétence non validée renvoie à son atelier précis ; le reste de la progression est conservé.</x:v>
      </x:c>
      <x:c r="I20" s="13" t="str">
        <x:v>rank.YoungBlood=true</x:v>
      </x:c>
      <x:c r="J20" s="13" t="str">
        <x:v>La fin de scène écrit resolved ; success exige le critère annoncé. Les objets, blessés, personnes et lieux sont ceux de la sauvegarde. Une activité facultative n’entre pas dans les prérequis de rang suivants.</x:v>
      </x:c>
      <x:c r="K20" s="13" t="str">
        <x:v>Reconstitution documentée V4 — nouvelle rédaction V5</x:v>
      </x:c>
    </x:row>
    <x:row r="21" ht="117" customHeight="1">
      <x:c r="A21" s="14" t="str">
        <x:v>R2-M016</x:v>
      </x:c>
      <x:c r="B21" s="14" t="str">
        <x:v>Former la triade</x:v>
      </x:c>
      <x:c r="C21" s="14" t="str">
        <x:v>Young Blood</x:v>
      </x:c>
      <x:c r="D21" s="14" t="str">
        <x:v>Young Blood acquis ; au moins deux partenaires admissibles disponibles.</x:v>
      </x:c>
      <x:c r="E21" s="14" t="str">
        <x:v>Le joueur rencontre les partenaires dans leurs activités, observe leur style puis compose une triade réellement présente. Une répétition de signaux sur trois plateformes montre les rôles d’approche, d’ouverture et de frappe. Les absences réelles doivent être traitées avant départ.</x:v>
      </x:c>
      <x:c r="F21" s="14" t="str">
        <x:v>Répartir les rôles par préférence ou par complémentarité change le plan initial et les réactions.</x:v>
      </x:c>
      <x:c r="G21" s="14" t="str">
        <x:v>Une triade identifiée est préparée ; aucun partenaire absent n’apparaît pour remplir automatiquement une place.</x:v>
      </x:c>
      <x:c r="H21" s="14" t="str">
        <x:v>Un refus laisse d’autres partenaires admissibles ou une mission de préparation, sans lancer un rite incomplet.</x:v>
      </x:c>
      <x:c r="I21" s="14" t="str">
        <x:v>rite.triadRoster ; rite.triadPrepared</x:v>
      </x:c>
      <x:c r="J21" s="14" t="str">
        <x:v>La fin de scène écrit resolved ; success exige le critère annoncé. Les objets, blessés, personnes et lieux sont ceux de la sauvegarde. Une activité facultative n’entre pas dans les prérequis de rang suivants.</x:v>
      </x:c>
      <x:c r="K21" s="14" t="str">
        <x:v>Reconstitution documentée V4 — nouvelle rédaction V5</x:v>
      </x:c>
    </x:row>
    <x:row r="22" ht="117" customHeight="1">
      <x:c r="A22" s="13" t="str">
        <x:v>R2-M017</x:v>
      </x:c>
      <x:c r="B22" s="13" t="str">
        <x:v>Le Temple des Trois Ombres</x:v>
      </x:c>
      <x:c r="C22" s="13" t="str">
        <x:v>Young Blood</x:v>
      </x:c>
      <x:c r="D22" s="13" t="str">
        <x:v>Triade préparée ; accès commun au temple ; équipement du rite vérifié.</x:v>
      </x:c>
      <x:c r="E22" s="13" t="str">
        <x:v>À l’entrée, le joueur range les armes énergétiques exclues de cette configuration. Le temple déploie une disposition variable de passerelles, volets et chambres ; les signes permettent d’anticiper ses mouvements. La triade doit atteindre le seuil de chasse ensemble.</x:v>
      </x:c>
      <x:c r="F22" s="13" t="str">
        <x:v>Choisir une route de hauteur ou une route de mécanismes change les difficultés rencontrées.</x:v>
      </x:c>
      <x:c r="G22" s="13" t="str">
        <x:v>La configuration utilisée, les ressources et les positions sont sauvegardées ; le temple n’est pas une simple cinématique.</x:v>
      </x:c>
      <x:c r="H22" s="13" t="str">
        <x:v>Une séparation ouvre des mécanismes de regroupement sans réinitialiser tout le temple ni téléporter les partenaires.</x:v>
      </x:c>
      <x:c r="I22" s="13" t="str">
        <x:v>rite.templeConfiguration ; rite.templeThresholdReached</x:v>
      </x:c>
      <x:c r="J22" s="13" t="str">
        <x:v>La fin de scène écrit resolved ; success exige le critère annoncé. Les objets, blessés, personnes et lieux sont ceux de la sauvegarde. Une activité facultative n’entre pas dans les prérequis de rang suivants.</x:v>
      </x:c>
      <x:c r="K22" s="13" t="str">
        <x:v>Reconstitution documentée V4 — nouvelle rédaction V5</x:v>
      </x:c>
    </x:row>
    <x:row r="23" ht="102" customHeight="1">
      <x:c r="A23" s="14" t="str">
        <x:v>R2-M018</x:v>
      </x:c>
      <x:c r="B23" s="14" t="str">
        <x:v>Le Quatza-Rij à trois</x:v>
      </x:c>
      <x:c r="C23" s="14" t="str">
        <x:v>Young Blood</x:v>
      </x:c>
      <x:c r="D23" s="14" t="str">
        <x:v>R2-M017 réussie ; triade présente ; règles d’équipement respectées.</x:v>
      </x:c>
      <x:c r="E23" s="14" t="str">
        <x:v>La triade affronte l’épreuve Quatza-Rij dans la configuration du temple. Le joueur doit lire la cible, ouvrir une fenêtre avec les partenaires et choisir quand poursuivre ou se replier. Les contributions de chacun sont enregistrées dans la scène de combat réelle.</x:v>
      </x:c>
      <x:c r="F23" s="14" t="str">
        <x:v>Exploiter une ouverture risquée ou recréer une fenêtre plus sûre modifie blessures, ressources et récit de chasse.</x:v>
      </x:c>
      <x:c r="G23" s="14" t="str">
        <x:v>La réussite du rite appartient à cette mission commune et ne peut être simulée par une mission d’origine.</x:v>
      </x:c>
      <x:c r="H23" s="14" t="str">
        <x:v>Un échec donne une extraction ou un repli cohérent, avec pertes persistantes et nouvelle préparation si une reprise est possible.</x:v>
      </x:c>
      <x:c r="I23" s="14" t="str">
        <x:v>rite.quatzaTriadSuccess uniquement en cas de réussite</x:v>
      </x:c>
      <x:c r="J23" s="14" t="str">
        <x:v>La fin de scène écrit resolved ; success exige le critère annoncé. Les objets, blessés, personnes et lieux sont ceux de la sauvegarde. Une activité facultative n’entre pas dans les prérequis de rang suivants.</x:v>
      </x:c>
      <x:c r="K23" s="14" t="str">
        <x:v>Reconstitution documentée V4 — nouvelle rédaction V5</x:v>
      </x:c>
    </x:row>
    <x:row r="24" ht="102" customHeight="1">
      <x:c r="A24" s="13" t="str">
        <x:v>R2-M019</x:v>
      </x:c>
      <x:c r="B24" s="13" t="str">
        <x:v>Revenir avec la triade</x:v>
      </x:c>
      <x:c r="C24" s="13" t="str">
        <x:v>Young Blood</x:v>
      </x:c>
      <x:c r="D24" s="13" t="str">
        <x:v>Rite tenté ; état réel des participants et du trophée connu.</x:v>
      </x:c>
      <x:c r="E24" s="13" t="str">
        <x:v>La sortie du temple, le trajet de retour et l’arrivée devant les témoins sont joués. Le joueur porte ce qui a réellement été obtenu, aide les blessés et rapporte aussi une absence éventuelle. La reconnaissance dépend des faits du rite, pas d’un texte standard.</x:v>
      </x:c>
      <x:c r="F24" s="13" t="str">
        <x:v>Présenter d’abord les partenaires ou la preuve de chasse change la cérémonie et les relations.</x:v>
      </x:c>
      <x:c r="G24" s="13" t="str">
        <x:v>Le retour de reconnaissance est enregistré séparément de la victoire du rite.</x:v>
      </x:c>
      <x:c r="H24" s="13" t="str">
        <x:v>Une évacuation incomplète ouvre une mission de secours ; le retour n’est pas validé pour des personnes encore sur place.</x:v>
      </x:c>
      <x:c r="I24" s="13" t="str">
        <x:v>rite.recognitionReturn ; rite.returnRoster</x:v>
      </x:c>
      <x:c r="J24" s="13" t="str">
        <x:v>La fin de scène écrit resolved ; success exige le critère annoncé. Les objets, blessés, personnes et lieux sont ceux de la sauvegarde. Une activité facultative n’entre pas dans les prérequis de rang suivants.</x:v>
      </x:c>
      <x:c r="K24" s="13" t="str">
        <x:v>Reconstitution documentée V4 — nouvelle rédaction V5</x:v>
      </x:c>
    </x:row>
    <x:row r="25" ht="102" customHeight="1">
      <x:c r="A25" s="14" t="str">
        <x:v>R2-M020</x:v>
      </x:c>
      <x:c r="B25" s="14" t="str">
        <x:v>Porter la marque Blooded</x:v>
      </x:c>
      <x:c r="C25" s="14" t="str">
        <x:v>Young Blood</x:v>
      </x:c>
      <x:c r="D25" s="14" t="str">
        <x:v>Quatza-Rij triade réussi et retour de reconnaissance validé.</x:v>
      </x:c>
      <x:c r="E25" s="14" t="str">
        <x:v>Une cérémonie locale reconnaît le joueur et les participants admissibles. Le personnage accomplit le geste de marquage prévu par le projet, rend les outils de rite et reçoit l’accès aux démarches de vaisseau. Le jeu montre ce qui change dans la cité.</x:v>
      </x:c>
      <x:c r="F25" s="14" t="str">
        <x:v>Choisir une célébration de cohorte ou une visite calme nuance le retour sans modifier la condition de rang.</x:v>
      </x:c>
      <x:c r="G25" s="14" t="str">
        <x:v>Le rang Blooded est accordé par le parcours commun ; le vaisseau n’apparaît pas encore possédé.</x:v>
      </x:c>
      <x:c r="H25" s="14" t="str">
        <x:v>Un retour manquant reporte le marquage et ouvre l’action nécessaire, sans retirer une victoire déjà acquise.</x:v>
      </x:c>
      <x:c r="I25" s="14" t="str">
        <x:v>rank.Blooded=true</x:v>
      </x:c>
      <x:c r="J25" s="14" t="str">
        <x:v>La fin de scène écrit resolved ; success exige le critère annoncé. Les objets, blessés, personnes et lieux sont ceux de la sauvegarde. Une activité facultative n’entre pas dans les prérequis de rang suivants.</x:v>
      </x:c>
      <x:c r="K25" s="14" t="str">
        <x:v>Reconstitution documentée V4 — nouvelle rédaction V5</x:v>
      </x:c>
    </x:row>
    <x:row r="26" ht="102" customHeight="1">
      <x:c r="A26" s="13" t="str">
        <x:v>R2-M021</x:v>
      </x:c>
      <x:c r="B26" s="13" t="str">
        <x:v>Une coque vraiment acquise</x:v>
      </x:c>
      <x:c r="C26" s="13" t="str">
        <x:v>Blooded</x:v>
      </x:c>
      <x:c r="D26" s="13" t="str">
        <x:v>Blooded acquis ; moyens et accord d’acquisition réunis dans le parcours prévu.</x:v>
      </x:c>
      <x:c r="E26" s="13" t="str">
        <x:v>Le joueur inspecte une coque personnelle, traverse le hangar, teste l’accès au sas et participe à une remise en état. L’acquisition est matérialisée par la remise des droits et l’entrée dans le navire. Une visite de cabine n’équivaut pas à la propriété.</x:v>
      </x:c>
      <x:c r="F26" s="13" t="str">
        <x:v>Choisir une coque adaptée à la mobilité ou à l’autonomie change les premiers compromis d’équipement.</x:v>
      </x:c>
      <x:c r="G26" s="13" t="str">
        <x:v>Le vaisseau personnel obtient un identifiant unique et un propriétaire ; le voyage reste à préparer.</x:v>
      </x:c>
      <x:c r="H26" s="13" t="str">
        <x:v>Un défaut constaté impose une réparation ciblée avant la remise, avec coûts et travaux déjà réalisés conservés.</x:v>
      </x:c>
      <x:c r="I26" s="13" t="str">
        <x:v>ship.personalOwned ; ship.personalId</x:v>
      </x:c>
      <x:c r="J26" s="13" t="str">
        <x:v>La fin de scène écrit resolved ; success exige le critère annoncé. Les objets, blessés, personnes et lieux sont ceux de la sauvegarde. Une activité facultative n’entre pas dans les prérequis de rang suivants.</x:v>
      </x:c>
      <x:c r="K26" s="13" t="str">
        <x:v>Reconstitution documentée V4 — nouvelle rédaction V5</x:v>
      </x:c>
    </x:row>
    <x:row r="27" ht="117" customHeight="1">
      <x:c r="A27" s="14" t="str">
        <x:v>R2-M022</x:v>
      </x:c>
      <x:c r="B27" s="14" t="str">
        <x:v>Huit salles pour préparer la route</x:v>
      </x:c>
      <x:c r="C27" s="14" t="str">
        <x:v>Blooded</x:v>
      </x:c>
      <x:c r="D27" s="14" t="str">
        <x:v>Vaisseau personnel réellement acquis dans R2-M021.</x:v>
      </x:c>
      <x:c r="E27" s="14" t="str">
        <x:v>Le joueur parcourt carte galactique, armurerie, archives, forge d’apparence, galerie, infirmerie, arène et sas. Chaque pièce demande un geste utile : ranger, régler, inspecter ou préparer. Les circulations sont physiques et les objets ne fusionnent pas avec ceux de la maison.</x:v>
      </x:c>
      <x:c r="F27" s="14" t="str">
        <x:v>Préparer une chasse courte ou un trajet avec escale change le chargement initial.</x:v>
      </x:c>
      <x:c r="G27" s="14" t="str">
        <x:v>Les huit salles initiales sont introduites avec leur fonction et leurs états séparés.</x:v>
      </x:c>
      <x:c r="H27" s="14" t="str">
        <x:v>Une préparation oubliée apparaît au contrôle du sas et peut être corrigée avant départ.</x:v>
      </x:c>
      <x:c r="I27" s="14" t="str">
        <x:v>ship.firstInteriorTour ; ship.preflightReady</x:v>
      </x:c>
      <x:c r="J27" s="14" t="str">
        <x:v>La fin de scène écrit resolved ; success exige le critère annoncé. Les objets, blessés, personnes et lieux sont ceux de la sauvegarde. Une activité facultative n’entre pas dans les prérequis de rang suivants.</x:v>
      </x:c>
      <x:c r="K27" s="14" t="str">
        <x:v>Reconstitution documentée V4 — nouvelle rédaction V5</x:v>
      </x:c>
    </x:row>
    <x:row r="28" ht="102" customHeight="1">
      <x:c r="A28" s="13" t="str">
        <x:v>R2-M023</x:v>
      </x:c>
      <x:c r="B28" s="13" t="str">
        <x:v>Le premier trajet entre les mondes</x:v>
      </x:c>
      <x:c r="C28" s="13" t="str">
        <x:v>Blooded</x:v>
      </x:c>
      <x:c r="D28" s="13" t="str">
        <x:v>Blooded, vaisseau possédé, prévol validé et destination accessible.</x:v>
      </x:c>
      <x:c r="E28" s="13" t="str">
        <x:v>Le joueur choisit une route connue, traverse le sas, lance le départ et suit une séquence de navigation avec repères. Une approche de base demande orientation, vitesse relative fictive et amarrage. Le personnage sort ensuite sur un quai réellement chargé.</x:v>
      </x:c>
      <x:c r="F28" s="13" t="str">
        <x:v>Faire une escale prévue ou prendre une route directe autorisée change temps, ressources et événement possible.</x:v>
      </x:c>
      <x:c r="G28" s="13" t="str">
        <x:v>Le premier voyage interstellaire est effectivement joué ; les scènes d’origine hors Homeworld peuvent maintenant vérifier ce trajet.</x:v>
      </x:c>
      <x:c r="H28" s="13" t="str">
        <x:v>Un amarrage raté revient à une zone d’attente sûre avec ressources consommées, sans arrivée instantanée dans une pièce intérieure.</x:v>
      </x:c>
      <x:c r="I28" s="13" t="str">
        <x:v>travel.firstInterstellarComplete ; visitedDestination</x:v>
      </x:c>
      <x:c r="J28" s="13" t="str">
        <x:v>La fin de scène écrit resolved ; success exige le critère annoncé. Les objets, blessés, personnes et lieux sont ceux de la sauvegarde. Une activité facultative n’entre pas dans les prérequis de rang suivants.</x:v>
      </x:c>
      <x:c r="K28" s="13" t="str">
        <x:v>Reconstitution documentée V4 — nouvelle rédaction V5</x:v>
      </x:c>
    </x:row>
    <x:row r="29" ht="102" customHeight="1">
      <x:c r="A29" s="14" t="str">
        <x:v>R2-M024</x:v>
      </x:c>
      <x:c r="B29" s="14" t="str">
        <x:v>La première chasse d’un autre ciel</x:v>
      </x:c>
      <x:c r="C29" s="14" t="str">
        <x:v>Blooded</x:v>
      </x:c>
      <x:c r="D29" s="14" t="str">
        <x:v>Premier trajet joué ; contrat de chasse sur un monde accessible choisi.</x:v>
      </x:c>
      <x:c r="E29" s="14" t="str">
        <x:v>Le joueur débarque, observe une météo inconnue, place un point de retour et suit une proie jusqu’à un terrain lisible en 2D. La chasse demande d’adapter un outil appris sur le Homeworld. Le retour au vaisseau comprend récupération et contrôle du matériel.</x:v>
      </x:c>
      <x:c r="F29" s="14" t="str">
        <x:v>Poursuivre une occasion de prise ou rentrer avec des observations produit deux résultats reconnus.</x:v>
      </x:c>
      <x:c r="G29" s="14" t="str">
        <x:v>La mission enregistre chasse, observations et objets réellement rapportés, sans imposer une reine dès le premier monde.</x:v>
      </x:c>
      <x:c r="H29" s="14" t="str">
        <x:v>Un repli conserve les données et les dégâts ; une prise manquée reste absente de la galerie.</x:v>
      </x:c>
      <x:c r="I29" s="14" t="str">
        <x:v>travel.firstOffworldHuntResolved</x:v>
      </x:c>
      <x:c r="J29" s="14" t="str">
        <x:v>La fin de scène écrit resolved ; success exige le critère annoncé. Les objets, blessés, personnes et lieux sont ceux de la sauvegarde. Une activité facultative n’entre pas dans les prérequis de rang suivants.</x:v>
      </x:c>
      <x:c r="K29" s="14" t="str">
        <x:v>Reconstitution documentée V4 — nouvelle rédaction V5</x:v>
      </x:c>
    </x:row>
    <x:row r="30" ht="117" customHeight="1">
      <x:c r="A30" s="13" t="str">
        <x:v>R2-M025</x:v>
      </x:c>
      <x:c r="B30" s="13" t="str">
        <x:v>Préparer Xeno Prime</x:v>
      </x:c>
      <x:c r="C30" s="13" t="str">
        <x:v>Blooded</x:v>
      </x:c>
      <x:c r="D30" s="13" t="str">
        <x:v>Voyage maîtrisé ; accès à PLAN08 Xeno Prime obtenu ; équipement et retour préparés.</x:v>
      </x:c>
      <x:c r="E30" s="13" t="str">
        <x:v>Sur une base d’approche, le joueur inspecte les risques connus, prépare des contenants adaptés et teste un itinéraire d’extraction. Une sortie courte montre les traces du territoire avant l’engagement profond. La scène distingue chasse préparée et simple arrivée sur la planète.</x:v>
      </x:c>
      <x:c r="F30" s="13" t="str">
        <x:v>Choisir une reconnaissance supplémentaire ou engager avec les informations suffisantes change marge et coût.</x:v>
      </x:c>
      <x:c r="G30" s="13" t="str">
        <x:v>La route de retour, les ressources et l’équipement nécessaires sont vérifiés avant la première reine.</x:v>
      </x:c>
      <x:c r="H30" s="13" t="str">
        <x:v>Une préparation insuffisante garde le joueur dans la zone d’approche et propose l’activité précise manquante.</x:v>
      </x:c>
      <x:c r="I30" s="13" t="str">
        <x:v>queen.firstExpeditionPrepared</x:v>
      </x:c>
      <x:c r="J30" s="13" t="str">
        <x:v>La fin de scène écrit resolved ; success exige le critère annoncé. Les objets, blessés, personnes et lieux sont ceux de la sauvegarde. Une activité facultative n’entre pas dans les prérequis de rang suivants.</x:v>
      </x:c>
      <x:c r="K30" s="13" t="str">
        <x:v>Reconstitution documentée V4 — nouvelle rédaction V5</x:v>
      </x:c>
    </x:row>
    <x:row r="31" ht="117" customHeight="1">
      <x:c r="A31" s="14" t="str">
        <x:v>R2-M026</x:v>
      </x:c>
      <x:c r="B31" s="14" t="str">
        <x:v>La première reine</x:v>
      </x:c>
      <x:c r="C31" s="14" t="str">
        <x:v>Blooded</x:v>
      </x:c>
      <x:c r="D31" s="14" t="str">
        <x:v>R2-M025 réussie ; accès réel à l’arène de Xeno Prime ; retour encore viable.</x:v>
      </x:c>
      <x:c r="E31" s="14" t="str">
        <x:v>Le joueur traverse les zones d’approche, lit le mouvement des défenseurs et atteint l’affrontement de la première reine prévue au stade Blooded. Le combat comporte des fenêtres liées au terrain et une sortie d’urgence. La victoire est jouée et constatée avant toute reconnaissance.</x:v>
      </x:c>
      <x:c r="F31" s="14" t="str">
        <x:v>Prendre une fenêtre agressive ou privilégier un cycle de repli change durée, ressources et blessures.</x:v>
      </x:c>
      <x:c r="G31" s="14" t="str">
        <x:v>La première reine est enregistrée uniquement ici, avec la preuve matérielle réellement récupérée.</x:v>
      </x:c>
      <x:c r="H31" s="14" t="str">
        <x:v>Une défaite n’accorde ni victoire ni trophée ; l’extraction possible conserve pertes et progrès d’observation pour une nouvelle tentative.</x:v>
      </x:c>
      <x:c r="I31" s="14" t="str">
        <x:v>queen.firstDefeated uniquement si combat gagné</x:v>
      </x:c>
      <x:c r="J31" s="14" t="str">
        <x:v>La fin de scène écrit resolved ; success exige le critère annoncé. Les objets, blessés, personnes et lieux sont ceux de la sauvegarde. Une activité facultative n’entre pas dans les prérequis de rang suivants.</x:v>
      </x:c>
      <x:c r="K31" s="14" t="str">
        <x:v>Reconstitution documentée V4 — nouvelle rédaction V5</x:v>
      </x:c>
    </x:row>
    <x:row r="32" ht="102" customHeight="1">
      <x:c r="A32" s="13" t="str">
        <x:v>R2-M027</x:v>
      </x:c>
      <x:c r="B32" s="13" t="str">
        <x:v>Ce que la reine a changé</x:v>
      </x:c>
      <x:c r="C32" s="13" t="str">
        <x:v>Blooded</x:v>
      </x:c>
      <x:c r="D32" s="13" t="str">
        <x:v>Expédition de reine résolue ; résultat et inventaire réels disponibles.</x:v>
      </x:c>
      <x:c r="E32" s="13" t="str">
        <x:v>Le joueur revient à bord, traite les dommages et installe les objets obtenus ou les relevés d’un échec. Un mentor observe les gestes nouveaux. La scène peut reconnaître une victoire ou préparer une reprise sans confondre les deux parcours.</x:v>
      </x:c>
      <x:c r="F32" s="13" t="str">
        <x:v>Présenter les traces au clan ou analyser d’abord seul à l’atelier change les retours reçus.</x:v>
      </x:c>
      <x:c r="G32" s="13" t="str">
        <x:v>Le bilan de l’expédition est lié à son résultat réel ; aucune seconde récompense de reine n’est distribuée.</x:v>
      </x:c>
      <x:c r="H32" s="13" t="str">
        <x:v>Un objet trop endommagé reste stabilisé ou absent, sans restauration qui recrée une pièce jamais rapportée.</x:v>
      </x:c>
      <x:c r="I32" s="13" t="str">
        <x:v>queen.debriefResolved</x:v>
      </x:c>
      <x:c r="J32" s="13" t="str">
        <x:v>La fin de scène écrit resolved ; success exige le critère annoncé. Les objets, blessés, personnes et lieux sont ceux de la sauvegarde. Une activité facultative n’entre pas dans les prérequis de rang suivants.</x:v>
      </x:c>
      <x:c r="K32" s="13" t="str">
        <x:v>Reconstitution documentée V4 — nouvelle rédaction V5</x:v>
      </x:c>
    </x:row>
    <x:row r="33" ht="102" customHeight="1">
      <x:c r="A33" s="14" t="str">
        <x:v>R2-M028</x:v>
      </x:c>
      <x:c r="B33" s="14" t="str">
        <x:v>L’essai de coordination</x:v>
      </x:c>
      <x:c r="C33" s="14" t="str">
        <x:v>Blooded</x:v>
      </x:c>
      <x:c r="D33" s="14" t="str">
        <x:v>Blooded et voyage acquis ; proposition de fonction disponible après expérience de terrain.</x:v>
      </x:c>
      <x:c r="E33" s="14" t="str">
        <x:v>Le joueur coordonne une récupération à deux équipes depuis une base : ouvrir un passage, envoyer un signal et vérifier un retour. Il doit aussi descendre sur le terrain pour résoudre un blocage. La fonction est montrée par des responsabilités concrètes.</x:v>
      </x:c>
      <x:c r="F33" s="14" t="str">
        <x:v>Prendre la phase de terrain ou confier celle-ci à un partenaire disponible change l’évaluation.</x:v>
      </x:c>
      <x:c r="G33" s="14" t="str">
        <x:v>Une aptitude à la fonction Adjutant est examinée sans créer un grade supplémentaire.</x:v>
      </x:c>
      <x:c r="H33" s="14" t="str">
        <x:v>Un ordre mal synchronisé produit un retard et une reprise locale ; le bilan distingue erreur corrigée et échec final.</x:v>
      </x:c>
      <x:c r="I33" s="14" t="str">
        <x:v>function.adjutantTrialResolved ; .success distinct</x:v>
      </x:c>
      <x:c r="J33" s="14" t="str">
        <x:v>La fin de scène écrit resolved ; success exige le critère annoncé. Les objets, blessés, personnes et lieux sont ceux de la sauvegarde. Une activité facultative n’entre pas dans les prérequis de rang suivants.</x:v>
      </x:c>
      <x:c r="K33" s="14" t="str">
        <x:v>Reconstitution documentée V4 — nouvelle rédaction V5</x:v>
      </x:c>
    </x:row>
    <x:row r="34" ht="102" customHeight="1">
      <x:c r="A34" s="13" t="str">
        <x:v>R2-M029</x:v>
      </x:c>
      <x:c r="B34" s="13" t="str">
        <x:v>La fonction Adjutant</x:v>
      </x:c>
      <x:c r="C34" s="13" t="str">
        <x:v>Blooded</x:v>
      </x:c>
      <x:c r="D34" s="13" t="str">
        <x:v>Essai de coordination réussi ; joueur volontaire ; fonction compatible avec ses engagements.</x:v>
      </x:c>
      <x:c r="E34" s="13" t="str">
        <x:v>Le joueur reçoit un poste de coordination et en teste les limites avec une mission brève de quai. Il peut ouvrir certains dossiers, préparer des relais et engager une aide bornée. Le dialogue précise qu’Adjutant désigne sa fonction personnelle après Blooded.</x:v>
      </x:c>
      <x:c r="F34" s="13" t="str">
        <x:v>Accepter la fonction ou la différer laisse la campagne principale et Elite accessibles.</x:v>
      </x:c>
      <x:c r="G34" s="13" t="str">
        <x:v>Adjutant devient une fonction du joueur, jamais un PNJ à recruter ni un rang entre Blooded et Elite.</x:v>
      </x:c>
      <x:c r="H34" s="13" t="str">
        <x:v>Refuser conserve le rang et les autres activités ; la proposition peut être reprise ultérieurement.</x:v>
      </x:c>
      <x:c r="I34" s="13" t="str">
        <x:v>function.playerAdjutant=true uniquement si accepté</x:v>
      </x:c>
      <x:c r="J34" s="13" t="str">
        <x:v>La fin de scène écrit resolved ; success exige le critère annoncé. Les objets, blessés, personnes et lieux sont ceux de la sauvegarde. Une activité facultative n’entre pas dans les prérequis de rang suivants.</x:v>
      </x:c>
      <x:c r="K34" s="13" t="str">
        <x:v>Reconstitution documentée V4 — nouvelle rédaction V5</x:v>
      </x:c>
    </x:row>
    <x:row r="35" ht="117" customHeight="1">
      <x:c r="A35" s="14" t="str">
        <x:v>R2-M030</x:v>
      </x:c>
      <x:c r="B35" s="14" t="str">
        <x:v>Le seuil du Warp</x:v>
      </x:c>
      <x:c r="C35" s="14" t="str">
        <x:v>Blooded</x:v>
      </x:c>
      <x:c r="D35" s="14" t="str">
        <x:v>Fonction Adjutant active ; vaisseau possédé ; dossier de seuil accessible.</x:v>
      </x:c>
      <x:c r="E35" s="14" t="str">
        <x:v>Une quête commune mène à l’Observatoire des Seuils. Le joueur suit des anomalies de balises, explore une galerie et retrouve un dispositif de passage dont le comportement est testé sur des instruments fictifs. Le récit présente une technologie originale du projet, avec inconnues.</x:v>
      </x:c>
      <x:c r="F35" s="14" t="str">
        <x:v>Étudier la stabilité avant l’énergie ou l’inverse change l’ordre des ateliers.</x:v>
      </x:c>
      <x:c r="G35" s="14" t="str">
        <x:v>La quête de déverrouillage du Warp progresse ; aucun voyage temporel n’est encore lancé.</x:v>
      </x:c>
      <x:c r="H35" s="14" t="str">
        <x:v>Une mesure incohérente appelle une nouvelle observation et reste marquée comme telle, sans faux seuil validé.</x:v>
      </x:c>
      <x:c r="I35" s="14" t="str">
        <x:v>warp.commonQuestStarted</x:v>
      </x:c>
      <x:c r="J35" s="14" t="str">
        <x:v>La fin de scène écrit resolved ; success exige le critère annoncé. Les objets, blessés, personnes et lieux sont ceux de la sauvegarde. Une activité facultative n’entre pas dans les prérequis de rang suivants.</x:v>
      </x:c>
      <x:c r="K35" s="14" t="str">
        <x:v>Reconstitution documentée V4 — nouvelle rédaction V5</x:v>
      </x:c>
    </x:row>
    <x:row r="36" ht="102" customHeight="1">
      <x:c r="A36" s="13" t="str">
        <x:v>R2-M031</x:v>
      </x:c>
      <x:c r="B36" s="13" t="str">
        <x:v>Les pièces d’un retour</x:v>
      </x:c>
      <x:c r="C36" s="13" t="str">
        <x:v>Blooded</x:v>
      </x:c>
      <x:c r="D36" s="13" t="str">
        <x:v>R2-M030 commencée ; accès aux chantiers nécessaires obtenu.</x:v>
      </x:c>
      <x:c r="E36" s="13" t="str">
        <x:v>Le joueur récupère un stabilisateur, un repère de retour et une interface de navigation dans trois espaces reliés à des activités de chantier. Chaque pièce est testée avant transport vers son vaisseau. Le module exige une place et une installation concrète.</x:v>
      </x:c>
      <x:c r="F36" s="13" t="str">
        <x:v>Réparer une pièce disponible ou acquérir une variante compatible change coût et délai.</x:v>
      </x:c>
      <x:c r="G36" s="13" t="str">
        <x:v>Les composants possèdent leur identité et leur état ; un composant seulement promis ne compte pas comme installé.</x:v>
      </x:c>
      <x:c r="H36" s="13" t="str">
        <x:v>Un test raté renvoie la pièce à son établi et conserve les autres éléments validés.</x:v>
      </x:c>
      <x:c r="I36" s="13" t="str">
        <x:v>warp.componentsVerified</x:v>
      </x:c>
      <x:c r="J36" s="13" t="str">
        <x:v>La fin de scène écrit resolved ; success exige le critère annoncé. Les objets, blessés, personnes et lieux sont ceux de la sauvegarde. Une activité facultative n’entre pas dans les prérequis de rang suivants.</x:v>
      </x:c>
      <x:c r="K36" s="13" t="str">
        <x:v>Reconstitution documentée V4 — nouvelle rédaction V5</x:v>
      </x:c>
    </x:row>
    <x:row r="37" ht="102" customHeight="1">
      <x:c r="A37" s="14" t="str">
        <x:v>R2-M032</x:v>
      </x:c>
      <x:c r="B37" s="14" t="str">
        <x:v>Installer le module du Warp</x:v>
      </x:c>
      <x:c r="C37" s="14" t="str">
        <x:v>Blooded</x:v>
      </x:c>
      <x:c r="D37" s="14" t="str">
        <x:v>Adjutant joueur actif ; R2-M030–031 réussies ; composants vérifiés ; vaisseau possédé ; quête commune en phase finale d’installation.</x:v>
      </x:c>
      <x:c r="E37" s="14" t="str">
        <x:v>Dans le navire, le joueur monte le module, aligne ses supports et relie les commandes selon une interface fictive. Un test de retour à vide précède toute ouverture. Le sas et la route de retour doivent rester lisibles pour le joueur.</x:v>
      </x:c>
      <x:c r="F37" s="14" t="str">
        <x:v>Privilégier une marge de stabilité ou une fenêtre plus courte change les paramètres du premier essai.</x:v>
      </x:c>
      <x:c r="G37" s="14" t="str">
        <x:v>L’installation réussie et son test de retour valident le module opérationnel et terminent la quête commune ; les cinq conditions d’accès au Warp peuvent alors être réunies.</x:v>
      </x:c>
      <x:c r="H37" s="14" t="str">
        <x:v>Un test échoué conserve les travaux réalisés mais laisse la quête non terminée et le module non opérationnel ; aucune expédition temporelle n’est autorisée avant correction.</x:v>
      </x:c>
      <x:c r="I37" s="14" t="str">
        <x:v>warp.moduleInstalled=true, warp.commonQuestComplete=true et warp.calibrated=true uniquement après installation et test réussis</x:v>
      </x:c>
      <x:c r="J37" s="14" t="str">
        <x:v>La fin de scène écrit resolved ; success exige le critère annoncé. Les objets, blessés, personnes et lieux sont ceux de la sauvegarde. Une activité facultative n’entre pas dans les prérequis de rang suivants.</x:v>
      </x:c>
      <x:c r="K37" s="14" t="str">
        <x:v>Reconstitution documentée V4 — nouvelle rédaction V5</x:v>
      </x:c>
    </x:row>
    <x:row r="38" ht="117" customHeight="1">
      <x:c r="A38" s="13" t="str">
        <x:v>R2-M033</x:v>
      </x:c>
      <x:c r="B38" s="13" t="str">
        <x:v>Traverser et revenir</x:v>
      </x:c>
      <x:c r="C38" s="13" t="str">
        <x:v>Blooded</x:v>
      </x:c>
      <x:c r="D38" s="13" t="str">
        <x:v>Cinq conditions Warp vraies ; expédition facultative choisie explicitement.</x:v>
      </x:c>
      <x:c r="E38" s="13" t="str">
        <x:v>Le joueur prépare un petit trajet dans une branche du passé, franchit le seuil, pose un repère de terrain puis revient par la fenêtre engagée. L’objectif est de comprendre passage physique, objet unique et droit de retour. Le contenu historique ne donne aucun rang.</x:v>
      </x:c>
      <x:c r="F38" s="13" t="str">
        <x:v>Explorer une alcôve supplémentaire ou rentrer dès le relevé change le premier souvenir rapporté.</x:v>
      </x:c>
      <x:c r="G38" s="13" t="str">
        <x:v>Une branche identifiée et un retour sont enregistrés ; perdre ensuite une condition d’accès n’annule pas ce retour engagé.</x:v>
      </x:c>
      <x:c r="H38" s="13" t="str">
        <x:v>Une alerte referme les détours et indique le chemin de retour garanti, sans effacer les conséquences déjà produites.</x:v>
      </x:c>
      <x:c r="I38" s="13" t="str">
        <x:v>warp.firstRoundTrip ; optionnel pour Elite</x:v>
      </x:c>
      <x:c r="J38" s="13" t="str">
        <x:v>La fin de scène écrit resolved ; success exige le critère annoncé. Les objets, blessés, personnes et lieux sont ceux de la sauvegarde. Une activité facultative n’entre pas dans les prérequis de rang suivants.</x:v>
      </x:c>
      <x:c r="K38" s="13" t="str">
        <x:v>Reconstitution documentée V4 — nouvelle rédaction V5</x:v>
      </x:c>
    </x:row>
    <x:row r="39" ht="102" customHeight="1">
      <x:c r="A39" s="14" t="str">
        <x:v>R2-M034</x:v>
      </x:c>
      <x:c r="B39" s="14" t="str">
        <x:v>Choisir la prochaine route</x:v>
      </x:c>
      <x:c r="C39" s="14" t="str">
        <x:v>Blooded</x:v>
      </x:c>
      <x:c r="D39" s="14" t="str">
        <x:v>R2-M024 résolue et accès galactiques nécessaires ; aucune mission Warp exigée.</x:v>
      </x:c>
      <x:c r="E39" s="14" t="str">
        <x:v>Le joueur compare plusieurs routes depuis sa carte, visite un quai pour obtenir des informations et prépare une expédition adaptée à ses ressources. La campagne offre une progression entièrement spatiale et locale pour ceux qui ne souhaitent pas utiliser le Warp.</x:v>
      </x:c>
      <x:c r="F39" s="14" t="str">
        <x:v>Choisir chasse, exploration ou service de base change les rencontres de cet interlude.</x:v>
      </x:c>
      <x:c r="G39" s="14" t="str">
        <x:v>Le parcours vers Elite continue indépendamment d’Adjutant et du voyage dans le passé.</x:v>
      </x:c>
      <x:c r="H39" s="14" t="str">
        <x:v>Une destination indisponible affiche la cause et laisse une route accessible complète, sans blocage narratif global.</x:v>
      </x:c>
      <x:c r="I39" s="14" t="str">
        <x:v>campaign.routeTowardEliteReady</x:v>
      </x:c>
      <x:c r="J39" s="14" t="str">
        <x:v>La fin de scène écrit resolved ; success exige le critère annoncé. Les objets, blessés, personnes et lieux sont ceux de la sauvegarde. Une activité facultative n’entre pas dans les prérequis de rang suivants.</x:v>
      </x:c>
      <x:c r="K39" s="14" t="str">
        <x:v>Reconstitution documentée V4 — nouvelle rédaction V5</x:v>
      </x:c>
    </x:row>
    <x:row r="40" ht="117" customHeight="1">
      <x:c r="A40" s="13" t="str">
        <x:v>R2-M035</x:v>
      </x:c>
      <x:c r="B40" s="13" t="str">
        <x:v>Un conflit de clan à hauteur de chasseur</x:v>
      </x:c>
      <x:c r="C40" s="13" t="str">
        <x:v>Blooded</x:v>
      </x:c>
      <x:c r="D40" s="13" t="str">
        <x:v>Route accessible ; proposition de guerre annexe reçue ; participation volontaire.</x:v>
      </x:c>
      <x:c r="E40" s="13" t="str">
        <x:v>Une mission montre le conflit depuis le terrain : repérer un passage, couvrir un éclaireur et décider s’il faut poursuivre un adversaire ou protéger une extraction. Le joueur rejoint ensuite le même lieu transformé par son action. Les arcs de guerre détaillés portent leurs résultats.</x:v>
      </x:c>
      <x:c r="F40" s="13" t="str">
        <x:v>Intervenir pour une faction ou rester sur une tâche de secours bornée change le mandat et les relations.</x:v>
      </x:c>
      <x:c r="G40" s="13" t="str">
        <x:v>La porte narrative des guerres de clans est ouverte sans rendre la guerre obligatoire pour le rang.</x:v>
      </x:c>
      <x:c r="H40" s="13" t="str">
        <x:v>Refuser ou échouer conserve la campagne commune ; les pertes de l’opération acceptée restent dans le monde.</x:v>
      </x:c>
      <x:c r="I40" s="13" t="str">
        <x:v>war.narrativeIntroductionResolved</x:v>
      </x:c>
      <x:c r="J40" s="13" t="str">
        <x:v>La fin de scène écrit resolved ; success exige le critère annoncé. Les objets, blessés, personnes et lieux sont ceux de la sauvegarde. Une activité facultative n’entre pas dans les prérequis de rang suivants.</x:v>
      </x:c>
      <x:c r="K40" s="13" t="str">
        <x:v>Reconstitution documentée V4 — nouvelle rédaction V5</x:v>
      </x:c>
    </x:row>
    <x:row r="41" ht="102" customHeight="1">
      <x:c r="A41" s="14" t="str">
        <x:v>R2-M036</x:v>
      </x:c>
      <x:c r="B41" s="14" t="str">
        <x:v>Voir le champ depuis les hauteurs</x:v>
      </x:c>
      <x:c r="C41" s="14" t="str">
        <x:v>Blooded</x:v>
      </x:c>
      <x:c r="D41" s="14" t="str">
        <x:v>Introduction RTS choisie ; forces réellement disponibles dans le module guerre.</x:v>
      </x:c>
      <x:c r="E41" s="14" t="str">
        <x:v>Le joueur rejoint un poste de commandement, observe trois équipes déjà présentes et donne des ordres de couverture, déplacement et repli. Une phase au sol permet de comprendre le passage qu’il commande. Les unités conservent leurs personnes et leurs états.</x:v>
      </x:c>
      <x:c r="F41" s="14" t="str">
        <x:v>Sécuriser le ravitaillement ou contourner le point fort ennemi change l’escarmouche d’initiation.</x:v>
      </x:c>
      <x:c r="G41" s="14" t="str">
        <x:v>L’accès au mode RTS est compris par une bataille bornée ; aucun bâtiment ne produit instantanément des vétérans.</x:v>
      </x:c>
      <x:c r="H41" s="14" t="str">
        <x:v>Une retraite termine l’essai avec les survivants et leurs pertes, sans exiger une victoire pour continuer la campagne principale.</x:v>
      </x:c>
      <x:c r="I41" s="14" t="str">
        <x:v>war.rtsIntroductionResolved</x:v>
      </x:c>
      <x:c r="J41" s="14" t="str">
        <x:v>La fin de scène écrit resolved ; success exige le critère annoncé. Les objets, blessés, personnes et lieux sont ceux de la sauvegarde. Une activité facultative n’entre pas dans les prérequis de rang suivants.</x:v>
      </x:c>
      <x:c r="K41" s="14" t="str">
        <x:v>Reconstitution documentée V4 — nouvelle rédaction V5</x:v>
      </x:c>
    </x:row>
    <x:row r="42" ht="102" customHeight="1">
      <x:c r="A42" s="13" t="str">
        <x:v>R2-M037</x:v>
      </x:c>
      <x:c r="B42" s="13" t="str">
        <x:v>La carte a des chemins</x:v>
      </x:c>
      <x:c r="C42" s="13" t="str">
        <x:v>Blooded</x:v>
      </x:c>
      <x:c r="D42" s="13" t="str">
        <x:v>Conquête annexe choisie ; accès à une planète guerre ; forces et mandat disponibles.</x:v>
      </x:c>
      <x:c r="E42" s="13" t="str">
        <x:v>Une première opération de carte fait déplacer une force par une liaison réelle, tenir une zone et assurer son ravitaillement. Le joueur peut visiter le passage en 2D. Les zones possédées par une faction ne changent qu’après résolution de l’opération prévue.</x:v>
      </x:c>
      <x:c r="F42" s="13" t="str">
        <x:v>Consolider une position ou pousser vers une zone voisine montre le compromis entre étendue et soutien.</x:v>
      </x:c>
      <x:c r="G42" s="13" t="str">
        <x:v>La campagne de conquête devient accessible avec son propre état persistant ; le rang Elite reste indépendant.</x:v>
      </x:c>
      <x:c r="H42" s="13" t="str">
        <x:v>Un échec rend la zone disputée ou perdue selon la bataille, sans attribuer les mêmes récompenses dans trois modes.</x:v>
      </x:c>
      <x:c r="I42" s="13" t="str">
        <x:v>war.conquestIntroductionResolved</x:v>
      </x:c>
      <x:c r="J42" s="13" t="str">
        <x:v>La fin de scène écrit resolved ; success exige le critère annoncé. Les objets, blessés, personnes et lieux sont ceux de la sauvegarde. Une activité facultative n’entre pas dans les prérequis de rang suivants.</x:v>
      </x:c>
      <x:c r="K42" s="13" t="str">
        <x:v>Reconstitution documentée V4 — nouvelle rédaction V5</x:v>
      </x:c>
    </x:row>
    <x:row r="43" ht="117" customHeight="1">
      <x:c r="A43" s="14" t="str">
        <x:v>R2-M038</x:v>
      </x:c>
      <x:c r="B43" s="14" t="str">
        <x:v>L’histoire dans le meuble</x:v>
      </x:c>
      <x:c r="C43" s="14" t="str">
        <x:v>Blooded</x:v>
      </x:c>
      <x:c r="D43" s="14" t="str">
        <x:v>Atelier de trophées accessible ; tutoriel local ou spatial disponible selon acquisitions.</x:v>
      </x:c>
      <x:c r="E43" s="14" t="str">
        <x:v>Le joueur suit un objet depuis son berceau jusqu’à un emplacement d’exposition : inspection, support, provenance et installation. Les gestes détaillés sont ceux des tableaux de trophées ; cette mission commune pointe le parcours sans donner un second exemplaire de l’objet.</x:v>
      </x:c>
      <x:c r="F43" s="14" t="str">
        <x:v>Exposer dans le vaisseau ou dans la résidence active change son emplacement réel et les visiteurs possibles.</x:v>
      </x:c>
      <x:c r="G43" s="14" t="str">
        <x:v>Le système de trophées est introduit avec original unique, qualité et reconnaissance séparées.</x:v>
      </x:c>
      <x:c r="H43" s="14" t="str">
        <x:v>Un support inadéquat renvoie à l’atelier et conserve les observations déjà validées.</x:v>
      </x:c>
      <x:c r="I43" s="14" t="str">
        <x:v>trophy.introductionResolved</x:v>
      </x:c>
      <x:c r="J43" s="14" t="str">
        <x:v>La fin de scène écrit resolved ; success exige le critère annoncé. Les objets, blessés, personnes et lieux sont ceux de la sauvegarde. Une activité facultative n’entre pas dans les prérequis de rang suivants.</x:v>
      </x:c>
      <x:c r="K43" s="14" t="str">
        <x:v>Reconstitution documentée V4 — nouvelle rédaction V5</x:v>
      </x:c>
    </x:row>
    <x:row r="44" ht="117" customHeight="1">
      <x:c r="A44" s="13" t="str">
        <x:v>R2-M039</x:v>
      </x:c>
      <x:c r="B44" s="13" t="str">
        <x:v>Revenir chez les siens</x:v>
      </x:c>
      <x:c r="C44" s="13" t="str">
        <x:v>Blooded</x:v>
      </x:c>
      <x:c r="D44" s="13" t="str">
        <x:v>Voyage de retour réellement joué ; communauté du Homeworld accessible.</x:v>
      </x:c>
      <x:c r="E44" s="13" t="str">
        <x:v>Le joueur traverse les rues connues, constate les changements de relations et peut entamer une mission de résidence. Les habitants commentent les chasses réellement connues. Une tâche locale rend le retour actif : réparer un accès, escorter une charge ou suivre une proie proche.</x:v>
      </x:c>
      <x:c r="F44" s="13" t="str">
        <x:v>Visiter la cohorte, la famille de voie ou une communauté choisie change les scènes prioritaires.</x:v>
      </x:c>
      <x:c r="G44" s="13" t="str">
        <x:v>Le retour relie espace et vie locale ; une maison demande encore ses conditions propres.</x:v>
      </x:c>
      <x:c r="H44" s="13" t="str">
        <x:v>Un quartier fermé propose un détour ou une visite ultérieure, sans rendre toutes les activités de retour impossibles.</x:v>
      </x:c>
      <x:c r="I44" s="13" t="str">
        <x:v>campaign.homeworldReturn</x:v>
      </x:c>
      <x:c r="J44" s="13" t="str">
        <x:v>La fin de scène écrit resolved ; success exige le critère annoncé. Les objets, blessés, personnes et lieux sont ceux de la sauvegarde. Une activité facultative n’entre pas dans les prérequis de rang suivants.</x:v>
      </x:c>
      <x:c r="K44" s="13" t="str">
        <x:v>Reconstitution documentée V4 — nouvelle rédaction V5</x:v>
      </x:c>
    </x:row>
    <x:row r="45" ht="102" customHeight="1">
      <x:c r="A45" s="14" t="str">
        <x:v>R2-M040</x:v>
      </x:c>
      <x:c r="B45" s="14" t="str">
        <x:v>Mon domaine de maîtrise</x:v>
      </x:c>
      <x:c r="C45" s="14" t="str">
        <x:v>Blooded</x:v>
      </x:c>
      <x:c r="D45" s="14" t="str">
        <x:v>Formation, chasses et observations suffisantes selon le parcours commun ; Warp non requis.</x:v>
      </x:c>
      <x:c r="E45" s="14" t="str">
        <x:v>Le joueur compose une démonstration avec des gestes appris : piste, mobilité, piège ou confrontation. Le terrain possède plusieurs solutions et un retour de mentor. L’objectif est de préparer une épreuve solitaire adaptée aux outils réellement possédés.</x:v>
      </x:c>
      <x:c r="F45" s="14" t="str">
        <x:v>Choisir une spécialité principale ou une combinaison sobre change les contraintes de préparation.</x:v>
      </x:c>
      <x:c r="G45" s="14" t="str">
        <x:v>Le profil d’Elite est préparé sans accorder le rang avant l’épreuve réelle.</x:v>
      </x:c>
      <x:c r="H45" s="14" t="str">
        <x:v>Une démonstration incomplète ouvre un atelier ciblé ; aucun saut de rang n’est obtenu par une simple sélection.</x:v>
      </x:c>
      <x:c r="I45" s="14" t="str">
        <x:v>elite.masteryProfileReady</x:v>
      </x:c>
      <x:c r="J45" s="14" t="str">
        <x:v>La fin de scène écrit resolved ; success exige le critère annoncé. Les objets, blessés, personnes et lieux sont ceux de la sauvegarde. Une activité facultative n’entre pas dans les prérequis de rang suivants.</x:v>
      </x:c>
      <x:c r="K45" s="14" t="str">
        <x:v>Reconstitution documentée V4 — nouvelle rédaction V5</x:v>
      </x:c>
    </x:row>
    <x:row r="46" ht="102" customHeight="1">
      <x:c r="A46" s="13" t="str">
        <x:v>R2-M041</x:v>
      </x:c>
      <x:c r="B46" s="13" t="str">
        <x:v>Préparer la chasse solitaire</x:v>
      </x:c>
      <x:c r="C46" s="13" t="str">
        <x:v>Blooded</x:v>
      </x:c>
      <x:c r="D46" s="13" t="str">
        <x:v>Profil de maîtrise validé ; conditions communes de l’épreuve Elite réunies.</x:v>
      </x:c>
      <x:c r="E46" s="13" t="str">
        <x:v>Le joueur choisit et vérifie son équipement, parcourt l’itinéraire de départ et confirme les règles de l’épreuve solitaire Quatza-Rij du projet. Les partenaires peuvent conseiller mais ne sont pas embarqués dans le combat d’évaluation. Le retour est préparé.</x:v>
      </x:c>
      <x:c r="F46" s="13" t="str">
        <x:v>Prendre une marge de soin ou un outil de mobilité modifie les ressources et le style de l’épreuve.</x:v>
      </x:c>
      <x:c r="G46" s="13" t="str">
        <x:v>Une tentative Elite est prête avec ses paramètres et son inventaire réel.</x:v>
      </x:c>
      <x:c r="H46" s="13" t="str">
        <x:v>Une pièce manquante reporte le départ ; les préparatifs validés restent en place.</x:v>
      </x:c>
      <x:c r="I46" s="13" t="str">
        <x:v>elite.soloPrepared</x:v>
      </x:c>
      <x:c r="J46" s="13" t="str">
        <x:v>La fin de scène écrit resolved ; success exige le critère annoncé. Les objets, blessés, personnes et lieux sont ceux de la sauvegarde. Une activité facultative n’entre pas dans les prérequis de rang suivants.</x:v>
      </x:c>
      <x:c r="K46" s="13" t="str">
        <x:v>Reconstitution documentée V4 — nouvelle rédaction V5</x:v>
      </x:c>
    </x:row>
    <x:row r="47" ht="117" customHeight="1">
      <x:c r="A47" s="14" t="str">
        <x:v>R2-M042</x:v>
      </x:c>
      <x:c r="B47" s="14" t="str">
        <x:v>Le Quatza-Rij solitaire</x:v>
      </x:c>
      <x:c r="C47" s="14" t="str">
        <x:v>Blooded</x:v>
      </x:c>
      <x:c r="D47" s="14" t="str">
        <x:v>R2-M041 réussie ; joueur seul dans la tentative d’épreuve ; équipement vérifié.</x:v>
      </x:c>
      <x:c r="E47" s="14" t="str">
        <x:v>Le joueur lit la cible, ouvre ses propres fenêtres et utilise le terrain sans les actions d’une triade. Le combat comprend plusieurs phases et une possibilité de repli. Les dégâts, objets perdus et observations persistent selon les règles de tentative, même en cas d’échec.</x:v>
      </x:c>
      <x:c r="F47" s="14" t="str">
        <x:v>Prendre une occasion brève ou reconstruire une ouverture plus sûre change la conduite du duel de chasse.</x:v>
      </x:c>
      <x:c r="G47" s="14" t="str">
        <x:v>Seule une victoire réellement obtenue valide l’épreuve solitaire ; aucune voie ou mission Warp ne la remplace.</x:v>
      </x:c>
      <x:c r="H47" s="14" t="str">
        <x:v>Un repli préserve la vie et le bilan de tentative ; une reprise exige soin et préparation réels.</x:v>
      </x:c>
      <x:c r="I47" s="14" t="str">
        <x:v>elite.soloSuccess uniquement si réussi</x:v>
      </x:c>
      <x:c r="J47" s="14" t="str">
        <x:v>La fin de scène écrit resolved ; success exige le critère annoncé. Les objets, blessés, personnes et lieux sont ceux de la sauvegarde. Une activité facultative n’entre pas dans les prérequis de rang suivants.</x:v>
      </x:c>
      <x:c r="K47" s="14" t="str">
        <x:v>Reconstitution documentée V4 — nouvelle rédaction V5</x:v>
      </x:c>
    </x:row>
    <x:row r="48" ht="102" customHeight="1">
      <x:c r="A48" s="13" t="str">
        <x:v>R2-M043</x:v>
      </x:c>
      <x:c r="B48" s="13" t="str">
        <x:v>La reconnaissance Elite</x:v>
      </x:c>
      <x:c r="C48" s="13" t="str">
        <x:v>Blooded</x:v>
      </x:c>
      <x:c r="D48" s="13" t="str">
        <x:v>Épreuve solitaire réussie et retour physique accompli.</x:v>
      </x:c>
      <x:c r="E48" s="13" t="str">
        <x:v>Le joueur revient devant les témoins, présente ce qui a réellement été rapporté et accomplit le geste de reconnaissance. La scène cite sa méthode et les décisions marquantes du combat. Les origines peuvent ensuite ouvrir leurs choix de fin sans répéter l’épreuve.</x:v>
      </x:c>
      <x:c r="F48" s="13" t="str">
        <x:v>Choisir un retour public ou plus restreint change les rencontres de célébration.</x:v>
      </x:c>
      <x:c r="G48" s="13" t="str">
        <x:v>Le rang Elite est accordé dans le parcours commun et ouvre les chapitres 25–30 des voies.</x:v>
      </x:c>
      <x:c r="H48" s="13" t="str">
        <x:v>Un retour incomplet demande l’action manquante ; la victoire déjà acquise n’est pas rejouée arbitrairement.</x:v>
      </x:c>
      <x:c r="I48" s="13" t="str">
        <x:v>rank.Elite=true</x:v>
      </x:c>
      <x:c r="J48" s="13" t="str">
        <x:v>La fin de scène écrit resolved ; success exige le critère annoncé. Les objets, blessés, personnes et lieux sont ceux de la sauvegarde. Une activité facultative n’entre pas dans les prérequis de rang suivants.</x:v>
      </x:c>
      <x:c r="K48" s="13" t="str">
        <x:v>Reconstitution documentée V4 — nouvelle rédaction V5</x:v>
      </x:c>
    </x:row>
    <x:row r="49" ht="117" customHeight="1">
      <x:c r="A49" s="14" t="str">
        <x:v>R2-M044</x:v>
      </x:c>
      <x:c r="B49" s="14" t="str">
        <x:v>La coque d’un groupe</x:v>
      </x:c>
      <x:c r="C49" s="14" t="str">
        <x:v>Elite</x:v>
      </x:c>
      <x:c r="D49" s="14" t="str">
        <x:v>Elite acquis ; projet de navire de clan choisi ; accès au Chantier des Coques Ouvertes.</x:v>
      </x:c>
      <x:c r="E49" s="14" t="str">
        <x:v>Le joueur visite la coque collective, inspecte les ponts encore fermés et rencontre les personnes qui en possèdent les droits. Cette entrée renvoie aux 24 missions spécifiques du navire pour l’acquisition, les travaux et l’équipage. Une visite ne donne pas la propriété.</x:v>
      </x:c>
      <x:c r="F49" s="14" t="str">
        <x:v>Envisager la Veille Partagée ou conserver d’abord le vaisseau personnel laisse deux rythmes de progression.</x:v>
      </x:c>
      <x:c r="G49" s="14" t="str">
        <x:v>Le projet de navire devient disponible tardivement à Elite ; les capacités restent celles réellement ouvertes.</x:v>
      </x:c>
      <x:c r="H49" s="14" t="str">
        <x:v>Différer l’achat conserve les contacts et les observations, sans bloquer les fins de voie.</x:v>
      </x:c>
      <x:c r="I49" s="14" t="str">
        <x:v>clanship.projectDiscovered</x:v>
      </x:c>
      <x:c r="J49" s="14" t="str">
        <x:v>La fin de scène écrit resolved ; success exige le critère annoncé. Les objets, blessés, personnes et lieux sont ceux de la sauvegarde. Une activité facultative n’entre pas dans les prérequis de rang suivants.</x:v>
      </x:c>
      <x:c r="K49" s="14" t="str">
        <x:v>Reconstitution documentée V4 — nouvelle rédaction V5</x:v>
      </x:c>
    </x:row>
    <x:row r="50" ht="102" customHeight="1">
      <x:c r="A50" s="13" t="str">
        <x:v>R2-M045</x:v>
      </x:c>
      <x:c r="B50" s="13" t="str">
        <x:v>Une porte, plusieurs haltes</x:v>
      </x:c>
      <x:c r="C50" s="13" t="str">
        <x:v>Elite</x:v>
      </x:c>
      <x:c r="D50" s="13" t="str">
        <x:v>Au moins une résidence déverrouillée ou un projet de maison ouvert.</x:v>
      </x:c>
      <x:c r="E50" s="13" t="str">
        <x:v>Le joueur compare ses droits de résidence, prépare des contenants puis confirme un éventuel déménagement au seuil réel. Les cabines des vaisseaux restent des haltes de transit. Un objet exposé doit être décroché et transporté avant de changer d’emplacement.</x:v>
      </x:c>
      <x:c r="F50" s="13" t="str">
        <x:v>Rester dans la maison active ou déménager vers une autre éligible modifie les visites et les services locaux.</x:v>
      </x:c>
      <x:c r="G50" s="13" t="str">
        <x:v>activeResidenceId reste unique ; les droits des autres demeures sont conservés sans cumul de bonus.</x:v>
      </x:c>
      <x:c r="H50" s="13" t="str">
        <x:v>Un transfert incomplet laisse les objets dans leurs contenants et leur lieu actuel, sans double inventaire.</x:v>
      </x:c>
      <x:c r="I50" s="13" t="str">
        <x:v>residence.activeChoiceConfirmed</x:v>
      </x:c>
      <x:c r="J50" s="13" t="str">
        <x:v>La fin de scène écrit resolved ; success exige le critère annoncé. Les objets, blessés, personnes et lieux sont ceux de la sauvegarde. Une activité facultative n’entre pas dans les prérequis de rang suivants.</x:v>
      </x:c>
      <x:c r="K50" s="13" t="str">
        <x:v>Reconstitution documentée V4 — nouvelle rédaction V5</x:v>
      </x:c>
    </x:row>
    <x:row r="51" ht="102" customHeight="1">
      <x:c r="A51" s="14" t="str">
        <x:v>R2-M046</x:v>
      </x:c>
      <x:c r="B51" s="14" t="str">
        <x:v>Une mission vraiment collective</x:v>
      </x:c>
      <x:c r="C51" s="14" t="str">
        <x:v>Elite</x:v>
      </x:c>
      <x:c r="D51" s="14" t="str">
        <x:v>Navire de clan acquis et opérationnel si cette option a été choisie ; sinon variante d’expédition invitée.</x:v>
      </x:c>
      <x:c r="E51" s="14" t="str">
        <x:v>Le joueur prépare une mission avec les personnes disponibles, vérifie les postes et traverse les ponts avant départ. La scène renvoie au module du navire pour ses capacités de 7, 13 ou 19 personnes au total. Une équipe absente réduit les options réelles.</x:v>
      </x:c>
      <x:c r="F51" s="14" t="str">
        <x:v>Assumer le terrain ou la coordination change le rôle du joueur dans l’opération.</x:v>
      </x:c>
      <x:c r="G51" s="14" t="str">
        <x:v>Le navire agit comme lieu de vie et de préparation ; l’expédition invitée ne donne pas sa propriété.</x:v>
      </x:c>
      <x:c r="H51" s="14" t="str">
        <x:v>Un départ incomplet peut être reporté ; les joueurs futurs en coopération remplacent des places, sans surnombre.</x:v>
      </x:c>
      <x:c r="I51" s="14" t="str">
        <x:v>clanship.firstCollectiveOperationResolved</x:v>
      </x:c>
      <x:c r="J51" s="14" t="str">
        <x:v>La fin de scène écrit resolved ; success exige le critère annoncé. Les objets, blessés, personnes et lieux sont ceux de la sauvegarde. Une activité facultative n’entre pas dans les prérequis de rang suivants.</x:v>
      </x:c>
      <x:c r="K51" s="14" t="str">
        <x:v>Reconstitution documentée V4 — nouvelle rédaction V5</x:v>
      </x:c>
    </x:row>
    <x:row r="52" ht="102" customHeight="1">
      <x:c r="A52" s="13" t="str">
        <x:v>R2-M047</x:v>
      </x:c>
      <x:c r="B52" s="13" t="str">
        <x:v>Ce que la guerre laisse au retour</x:v>
      </x:c>
      <x:c r="C52" s="13" t="str">
        <x:v>Elite</x:v>
      </x:c>
      <x:c r="D52" s="13" t="str">
        <x:v>Une opération de guerre acceptée a été résolue, ou proposition d’observation neutre choisie.</x:v>
      </x:c>
      <x:c r="E52" s="13" t="str">
        <x:v>Le joueur visite une zone après la bataille, retrouve une unité vétérane, observe un passage détruit et participe à une tâche de retour. La victoire territoriale et les pertes ne sont pas remplacées par une scène de fête standard.</x:v>
      </x:c>
      <x:c r="F52" s="13" t="str">
        <x:v>Aider la reconstruction locale ou accompagner les blessés change les relations et les services récupérés.</x:v>
      </x:c>
      <x:c r="G52" s="13" t="str">
        <x:v>Les trois modes de guerre partagent leurs résultats réels ; aucune récompense triple n’est créée ici.</x:v>
      </x:c>
      <x:c r="H52" s="13" t="str">
        <x:v>Une opération encore en cours reporte la visite ou montre une halte avancée, sans déclarer la planète pacifiée.</x:v>
      </x:c>
      <x:c r="I52" s="13" t="str">
        <x:v>war.returnConsequenceSeen</x:v>
      </x:c>
      <x:c r="J52" s="13" t="str">
        <x:v>La fin de scène écrit resolved ; success exige le critère annoncé. Les objets, blessés, personnes et lieux sont ceux de la sauvegarde. Une activité facultative n’entre pas dans les prérequis de rang suivants.</x:v>
      </x:c>
      <x:c r="K52" s="13" t="str">
        <x:v>Reconstitution documentée V4 — nouvelle rédaction V5</x:v>
      </x:c>
    </x:row>
    <x:row r="53" ht="102" customHeight="1">
      <x:c r="A53" s="14" t="str">
        <x:v>R2-M048</x:v>
      </x:c>
      <x:c r="B53" s="14" t="str">
        <x:v>La branche qu’on ne possède pas</x:v>
      </x:c>
      <x:c r="C53" s="14" t="str">
        <x:v>Elite</x:v>
      </x:c>
      <x:c r="D53" s="14" t="str">
        <x:v>Warp facultatif ; cinq conditions actives pour un nouveau départ ; branche avancée accessible.</x:v>
      </x:c>
      <x:c r="E53" s="14" t="str">
        <x:v>Une expédition historique approfondie propose d’aider un groupe local sans importer une armée ni modifier la continuité cinéma. Le joueur suit trois étapes de terrain et revient avec des traces limitées. La branche garde les conséquences de ses décisions.</x:v>
      </x:c>
      <x:c r="F53" s="14" t="str">
        <x:v>Intervenir de manière bornée ou observer puis rentrer choisit le degré d’engagement.</x:v>
      </x:c>
      <x:c r="G53" s="14" t="str">
        <x:v>Le passé reste un espace de campagne original avec retour garanti engagé ; Elite était déjà acquis sans lui.</x:v>
      </x:c>
      <x:c r="H53" s="14" t="str">
        <x:v>Une alerte ferme les détours et guide vers la sortie de retour, en conservant les pertes et objets réellement déplacés.</x:v>
      </x:c>
      <x:c r="I53" s="14" t="str">
        <x:v>warp.advancedBranchResolved ; optionnel</x:v>
      </x:c>
      <x:c r="J53" s="14" t="str">
        <x:v>La fin de scène écrit resolved ; success exige le critère annoncé. Les objets, blessés, personnes et lieux sont ceux de la sauvegarde. Une activité facultative n’entre pas dans les prérequis de rang suivants.</x:v>
      </x:c>
      <x:c r="K53" s="14" t="str">
        <x:v>Reconstitution documentée V4 — nouvelle rédaction V5</x:v>
      </x:c>
    </x:row>
    <x:row r="54" ht="102" customHeight="1">
      <x:c r="A54" s="13" t="str">
        <x:v>R2-M049</x:v>
      </x:c>
      <x:c r="B54" s="13" t="str">
        <x:v>Former sans remplacer</x:v>
      </x:c>
      <x:c r="C54" s="13" t="str">
        <x:v>Elite</x:v>
      </x:c>
      <x:c r="D54" s="13" t="str">
        <x:v>Fin de voie réalisable ; au moins une activité de transmission acceptée.</x:v>
      </x:c>
      <x:c r="E54" s="13" t="str">
        <x:v>Le joueur accompagne un novice dans une chasse d’exercice, prépare ses points d’appui puis laisse une décision réelle au partenaire. Un mentor observe la capacité à expliquer un échec et à adapter une leçon. La scène varie selon les outils maîtrisés.</x:v>
      </x:c>
      <x:c r="F54" s="13" t="str">
        <x:v>Donner un indice ou laisser une tentative complète change l’apprentissage et la confiance.</x:v>
      </x:c>
      <x:c r="G54" s="13" t="str">
        <x:v>Une aptitude à la transmission est évaluée dans la progression commune vers Elder.</x:v>
      </x:c>
      <x:c r="H54" s="13" t="str">
        <x:v>Une leçon confuse peut être reprise avec un autre dispositif, sans déclarer le novice incapable définitivement.</x:v>
      </x:c>
      <x:c r="I54" s="13" t="str">
        <x:v>elder.mentoringObserved</x:v>
      </x:c>
      <x:c r="J54" s="13" t="str">
        <x:v>La fin de scène écrit resolved ; success exige le critère annoncé. Les objets, blessés, personnes et lieux sont ceux de la sauvegarde. Une activité facultative n’entre pas dans les prérequis de rang suivants.</x:v>
      </x:c>
      <x:c r="K54" s="13" t="str">
        <x:v>Reconstitution documentée V4 — nouvelle rédaction V5</x:v>
      </x:c>
    </x:row>
    <x:row r="55" ht="102" customHeight="1">
      <x:c r="A55" s="14" t="str">
        <x:v>R2-M050</x:v>
      </x:c>
      <x:c r="B55" s="14" t="str">
        <x:v>Un désaccord à résoudre sur le terrain</x:v>
      </x:c>
      <x:c r="C55" s="14" t="str">
        <x:v>Elite</x:v>
      </x:c>
      <x:c r="D55" s="14" t="str">
        <x:v>Expérience de transmission observée ; deux parties acceptent une médiation locale.</x:v>
      </x:c>
      <x:c r="E55" s="14" t="str">
        <x:v>Deux chasseurs contestent l’usage d’un passage. Le joueur inspecte les traces avec eux, rejoue les contraintes de leurs trajets et propose une solution testée dans le décor. Son autorité reste limitée au cas accepté et n’est pas un pouvoir universel.</x:v>
      </x:c>
      <x:c r="F55" s="14" t="str">
        <x:v>Séparer les horaires ou ouvrir un second chemin change le compromis et le travail nécessaire.</x:v>
      </x:c>
      <x:c r="G55" s="14" t="str">
        <x:v>La médiation évalue jugement, écoute et conséquence réelle pour le parcours Elder.</x:v>
      </x:c>
      <x:c r="H55" s="14" t="str">
        <x:v>Un refus d’une partie laisse le conflit ouvert et une autre solution à chercher, sans imposer un accord fictif.</x:v>
      </x:c>
      <x:c r="I55" s="14" t="str">
        <x:v>elder.judgmentObserved</x:v>
      </x:c>
      <x:c r="J55" s="14" t="str">
        <x:v>La fin de scène écrit resolved ; success exige le critère annoncé. Les objets, blessés, personnes et lieux sont ceux de la sauvegarde. Une activité facultative n’entre pas dans les prérequis de rang suivants.</x:v>
      </x:c>
      <x:c r="K55" s="14" t="str">
        <x:v>Reconstitution documentée V4 — nouvelle rédaction V5</x:v>
      </x:c>
    </x:row>
    <x:row r="56" ht="117" customHeight="1">
      <x:c r="A56" s="13" t="str">
        <x:v>R2-M051</x:v>
      </x:c>
      <x:c r="B56" s="13" t="str">
        <x:v>Être reconnu Elder</x:v>
      </x:c>
      <x:c r="C56" s="13" t="str">
        <x:v>Elite</x:v>
      </x:c>
      <x:c r="D56" s="13" t="str">
        <x:v>Critères communs de transmission et jugement validés ; rôle accepté par le joueur.</x:v>
      </x:c>
      <x:c r="E56" s="13" t="str">
        <x:v>Une assemblée locale revient sur les actes observés, puis le joueur choisit comment assumer les responsabilités proposées. La scène ouvre des activités de conseil et de transmission, avec limites de disponibilité et possibilités de délégation. Elle ne remplace pas sa fin d’origine.</x:v>
      </x:c>
      <x:c r="F56" s="13" t="str">
        <x:v>Accepter une fonction régulière ou un engagement itinérant adapte le rôle social au parcours choisi.</x:v>
      </x:c>
      <x:c r="G56" s="13" t="str">
        <x:v>Le rang Elder est accordé par le commun ; les missions 31–33 de chaque voie deviennent accessibles.</x:v>
      </x:c>
      <x:c r="H56" s="13" t="str">
        <x:v>Une condition manquante propose l’activité ciblée ; une fin d’Elite reste réalisée pendant l’attente.</x:v>
      </x:c>
      <x:c r="I56" s="13" t="str">
        <x:v>rank.Elder=true</x:v>
      </x:c>
      <x:c r="J56" s="13" t="str">
        <x:v>La fin de scène écrit resolved ; success exige le critère annoncé. Les objets, blessés, personnes et lieux sont ceux de la sauvegarde. Une activité facultative n’entre pas dans les prérequis de rang suivants.</x:v>
      </x:c>
      <x:c r="K56" s="13" t="str">
        <x:v>Reconstitution documentée V4 — nouvelle rédaction V5</x:v>
      </x:c>
    </x:row>
    <x:row r="57" ht="102" customHeight="1">
      <x:c r="A57" s="14" t="str">
        <x:v>R2-M052</x:v>
      </x:c>
      <x:c r="B57" s="14" t="str">
        <x:v>L’atelier qui fonctionne sans moi</x:v>
      </x:c>
      <x:c r="C57" s="14" t="str">
        <x:v>Elder</x:v>
      </x:c>
      <x:c r="D57" s="14" t="str">
        <x:v>Elder acquis ; lieu de transmission réel identifié selon les choix antérieurs.</x:v>
      </x:c>
      <x:c r="E57" s="14" t="str">
        <x:v>Le joueur revient dans un atelier, une cour ou un navire où une autre personne mène déjà l’activité. Il observe, aide à un point précis et laisse la conduite revenir au responsable. Les capacités et les personnes disponibles restent celles du monde.</x:v>
      </x:c>
      <x:c r="F57" s="14" t="str">
        <x:v>Corriger un défaut de matériel ou soutenir une méthode nouvelle change la contribution.</x:v>
      </x:c>
      <x:c r="G57" s="14" t="str">
        <x:v>La transmission se mesure à l’autonomie créée, pas à la présence obligatoire du joueur à chaque tâche.</x:v>
      </x:c>
      <x:c r="H57" s="14" t="str">
        <x:v>Un problème non résolu reste une mission locale et ne détruit pas automatiquement toute l’activité.</x:v>
      </x:c>
      <x:c r="I57" s="14" t="str">
        <x:v>legacy.autonomousPlaceObserved</x:v>
      </x:c>
      <x:c r="J57" s="14" t="str">
        <x:v>La fin de scène écrit resolved ; success exige le critère annoncé. Les objets, blessés, personnes et lieux sont ceux de la sauvegarde. Une activité facultative n’entre pas dans les prérequis de rang suivants.</x:v>
      </x:c>
      <x:c r="K57" s="14" t="str">
        <x:v>Reconstitution documentée V4 — nouvelle rédaction V5</x:v>
      </x:c>
    </x:row>
    <x:row r="58" ht="102" customHeight="1">
      <x:c r="A58" s="13" t="str">
        <x:v>R2-M053</x:v>
      </x:c>
      <x:c r="B58" s="13" t="str">
        <x:v>Un ancien terrain a changé</x:v>
      </x:c>
      <x:c r="C58" s="13" t="str">
        <x:v>Elder</x:v>
      </x:c>
      <x:c r="D58" s="13" t="str">
        <x:v>Route vers un monde déjà visité accessible ; voyage réellement effectué.</x:v>
      </x:c>
      <x:c r="E58" s="13" t="str">
        <x:v>Le joueur retourne sur un terrain de chasse dont météo, habitants ou passages ont changé. Il compare ses anciens relevés aux traces actuelles, adapte un trajet et constate les conséquences d’une décision passée. Une proie ne reste pas éternellement au même point.</x:v>
      </x:c>
      <x:c r="F58" s="13" t="str">
        <x:v>Entretenir un passage ou accepter un nouveau trajet modifie la future visite.</x:v>
      </x:c>
      <x:c r="G58" s="13" t="str">
        <x:v>Le monde évolue avec des changements explicités ; les souvenirs ne réinitialisent pas l’état courant.</x:v>
      </x:c>
      <x:c r="H58" s="13" t="str">
        <x:v>Une zone fermée propose un observatoire ou une route alternative cohérente, sans carte ancienne prise pour vérité actuelle.</x:v>
      </x:c>
      <x:c r="I58" s="13" t="str">
        <x:v>legacy.returnedWorldCompared</x:v>
      </x:c>
      <x:c r="J58" s="13" t="str">
        <x:v>La fin de scène écrit resolved ; success exige le critère annoncé. Les objets, blessés, personnes et lieux sont ceux de la sauvegarde. Une activité facultative n’entre pas dans les prérequis de rang suivants.</x:v>
      </x:c>
      <x:c r="K58" s="13" t="str">
        <x:v>Reconstitution documentée V4 — nouvelle rédaction V5</x:v>
      </x:c>
    </x:row>
    <x:row r="59" ht="102" customHeight="1">
      <x:c r="A59" s="14" t="str">
        <x:v>R2-M054</x:v>
      </x:c>
      <x:c r="B59" s="14" t="str">
        <x:v>La décision du successeur</x:v>
      </x:c>
      <x:c r="C59" s="14" t="str">
        <x:v>Elder</x:v>
      </x:c>
      <x:c r="D59" s="14" t="str">
        <x:v>Un successeur volontaire a été formé dans les activités précédentes.</x:v>
      </x:c>
      <x:c r="E59" s="14" t="str">
        <x:v>Le joueur participe à une opération conçue par le successeur : placement de postes, approche puis extraction. Il dispose d’une occasion d’intervention mais doit décider si elle est nécessaire. Le résultat est discuté à partir des gestes visibles.</x:v>
      </x:c>
      <x:c r="F59" s="14" t="str">
        <x:v>Laisser mener, conseiller à un point précis ou reprendre face à un danger immédiat donne trois évaluations.</x:v>
      </x:c>
      <x:c r="G59" s="14" t="str">
        <x:v>La capacité à transmettre une décision réelle est observée pour la progression Ancient.</x:v>
      </x:c>
      <x:c r="H59" s="14" t="str">
        <x:v>Un échec produit une analyse et une nouvelle préparation, sans effacer toute autonomie acquise.</x:v>
      </x:c>
      <x:c r="I59" s="14" t="str">
        <x:v>ancient.transmissionTrialObserved</x:v>
      </x:c>
      <x:c r="J59" s="14" t="str">
        <x:v>La fin de scène écrit resolved ; success exige le critère annoncé. Les objets, blessés, personnes et lieux sont ceux de la sauvegarde. Une activité facultative n’entre pas dans les prérequis de rang suivants.</x:v>
      </x:c>
      <x:c r="K59" s="14" t="str">
        <x:v>Reconstitution documentée V4 — nouvelle rédaction V5</x:v>
      </x:c>
    </x:row>
    <x:row r="60" ht="117" customHeight="1">
      <x:c r="A60" s="13" t="str">
        <x:v>R2-M055</x:v>
      </x:c>
      <x:c r="B60" s="13" t="str">
        <x:v>L’épreuve de la longue mémoire</x:v>
      </x:c>
      <x:c r="C60" s="13" t="str">
        <x:v>Elder</x:v>
      </x:c>
      <x:c r="D60" s="13" t="str">
        <x:v>Conditions communes Ancient préparées ; archives et relations réellement disponibles.</x:v>
      </x:c>
      <x:c r="E60" s="13" t="str">
        <x:v>Le joueur traverse trois lieux de son parcours, confronte un souvenir à une conséquence actuelle et aide à résoudre un problème que sa génération a laissé. L’épreuve demande de reconnaître ses limites et de transmettre un outil ou une méthode à une personne volontaire.</x:v>
      </x:c>
      <x:c r="F60" s="13" t="str">
        <x:v>Choisir une trace de chasse, un lieu collectif ou un enseignement change le parcours concret.</x:v>
      </x:c>
      <x:c r="G60" s="13" t="str">
        <x:v>Les critères Ancient sont évalués sur mémoire, jugement et transmission, sans refaire une reine ou réinitialiser une fin.</x:v>
      </x:c>
      <x:c r="H60" s="13" t="str">
        <x:v>Une conséquence non résolue reste suivie ; le rang attend sa résolution ou une prise en charge effective.</x:v>
      </x:c>
      <x:c r="I60" s="13" t="str">
        <x:v>ancient.longMemorySuccess selon critères</x:v>
      </x:c>
      <x:c r="J60" s="13" t="str">
        <x:v>La fin de scène écrit resolved ; success exige le critère annoncé. Les objets, blessés, personnes et lieux sont ceux de la sauvegarde. Une activité facultative n’entre pas dans les prérequis de rang suivants.</x:v>
      </x:c>
      <x:c r="K60" s="13" t="str">
        <x:v>Reconstitution documentée V4 — nouvelle rédaction V5</x:v>
      </x:c>
    </x:row>
    <x:row r="61" ht="102" customHeight="1">
      <x:c r="A61" s="14" t="str">
        <x:v>R2-M056</x:v>
      </x:c>
      <x:c r="B61" s="14" t="str">
        <x:v>La reconnaissance Ancient</x:v>
      </x:c>
      <x:c r="C61" s="14" t="str">
        <x:v>Elder</x:v>
      </x:c>
      <x:c r="D61" s="14" t="str">
        <x:v>R2-M055 réussie ; responsabilités et transmissions réellement assumées.</x:v>
      </x:c>
      <x:c r="E61" s="14" t="str">
        <x:v>Le joueur rejoint un lieu choisi par son parcours. Les personnes présentes témoignent d’actes distincts ; les absents sont représentés seulement par des traces autorisées. Le geste de reconnaissance ouvre les prolongements 34–36 des voies et la visite de mémoire.</x:v>
      </x:c>
      <x:c r="F61" s="14" t="str">
        <x:v>Choisir une présence locale ou une cérémonie plus intime adapte la scène sans changer les critères.</x:v>
      </x:c>
      <x:c r="G61" s="14" t="str">
        <x:v>Ancient est accordé par le commun ; toutes les fins d’origine restent verrouillées dans leurs directions précédentes.</x:v>
      </x:c>
      <x:c r="H61" s="14" t="str">
        <x:v>Une personne indisponible n’est pas recréée pour la cérémonie ; une autre forme de témoignage peut suffire si elle existe.</x:v>
      </x:c>
      <x:c r="I61" s="14" t="str">
        <x:v>rank.Ancient=true</x:v>
      </x:c>
      <x:c r="J61" s="14" t="str">
        <x:v>La fin de scène écrit resolved ; success exige le critère annoncé. Les objets, blessés, personnes et lieux sont ceux de la sauvegarde. Une activité facultative n’entre pas dans les prérequis de rang suivants.</x:v>
      </x:c>
      <x:c r="K61" s="14" t="str">
        <x:v>Reconstitution documentée V4 — nouvelle rédaction V5</x:v>
      </x:c>
    </x:row>
    <x:row r="62" ht="102" customHeight="1">
      <x:c r="A62" s="13" t="str">
        <x:v>R2-M057</x:v>
      </x:c>
      <x:c r="B62" s="13" t="str">
        <x:v>Le mausolée des chasses racontées</x:v>
      </x:c>
      <x:c r="C62" s="13" t="str">
        <x:v>Ancient</x:v>
      </x:c>
      <x:c r="D62" s="13" t="str">
        <x:v>Ancient acquis ou accès de visite spécifique accordé ; galerie du mausolée ouverte.</x:v>
      </x:c>
      <x:c r="E62" s="13" t="str">
        <x:v>Le joueur parcourt les piédestaux de masques, observe les casiers et apprend les gestes de prise, présentation et retour. Chaque campagne DLC possède son support et son statut d’accès. Les objets du musée ne deviennent pas automatiquement des biens du joueur.</x:v>
      </x:c>
      <x:c r="F62" s="13" t="str">
        <x:v>Examiner un masque ou écouter d’abord sa chronique change l’entrée dans le mausolée.</x:v>
      </x:c>
      <x:c r="G62" s="13" t="str">
        <x:v>Le mausolée relie mémoire et sélection des chroniques, avec inventaires séparés.</x:v>
      </x:c>
      <x:c r="H62" s="13" t="str">
        <x:v>Un masque indisponible reste sur un socle fermé expliqué ; le joueur peut visiter les autres espaces ouverts.</x:v>
      </x:c>
      <x:c r="I62" s="13" t="str">
        <x:v>mausoleum.visited</x:v>
      </x:c>
      <x:c r="J62" s="13" t="str">
        <x:v>La fin de scène écrit resolved ; success exige le critère annoncé. Les objets, blessés, personnes et lieux sont ceux de la sauvegarde. Une activité facultative n’entre pas dans les prérequis de rang suivants.</x:v>
      </x:c>
      <x:c r="K62" s="13" t="str">
        <x:v>Reconstitution documentée V4 — nouvelle rédaction V5</x:v>
      </x:c>
    </x:row>
    <x:row r="63" ht="117" customHeight="1">
      <x:c r="A63" s="14" t="str">
        <x:v>R2-M058</x:v>
      </x:c>
      <x:c r="B63" s="14" t="str">
        <x:v>Entrer dans une chronique cinéma</x:v>
      </x:c>
      <x:c r="C63" s="14" t="str">
        <x:v>Ancient / accès de chronique</x:v>
      </x:c>
      <x:c r="D63" s="14" t="str">
        <x:v>Mausolée ou accès dédié ouvert ; chronique choisie explicitement.</x:v>
      </x:c>
      <x:c r="E63" s="14" t="str">
        <x:v>Le joueur choisit un masque de chronique, le place sur un support de transition et confirme le mode de lecture. Une campagne fidèle utilise ses avatars et son dénouement propres ; une expédition avec le personnage original relève d’une branche alternative clairement nommée.</x:v>
      </x:c>
      <x:c r="F63" s="14" t="str">
        <x:v>Choisir la chronique fidèle ou la variante de projet change les règles de continuité affichées avant départ.</x:v>
      </x:c>
      <x:c r="G63" s="14" t="str">
        <x:v>Les sauvegardes et récompenses sont séparées ; aucune issue alternative n’est présentée comme le film original.</x:v>
      </x:c>
      <x:c r="H63" s="14" t="str">
        <x:v>Quitter avant confirmation rend le masque à son socle et laisse la partie principale à son point exact.</x:v>
      </x:c>
      <x:c r="I63" s="14" t="str">
        <x:v>cinema.modeChosen ; saveNamespace séparé</x:v>
      </x:c>
      <x:c r="J63" s="14" t="str">
        <x:v>La fin de scène écrit resolved ; success exige le critère annoncé. Les objets, blessés, personnes et lieux sont ceux de la sauvegarde. Une activité facultative n’entre pas dans les prérequis de rang suivants.</x:v>
      </x:c>
      <x:c r="K63" s="14" t="str">
        <x:v>Reconstitution documentée V4 — nouvelle rédaction V5</x:v>
      </x:c>
    </x:row>
    <x:row r="64" ht="102" customHeight="1">
      <x:c r="A64" s="13" t="str">
        <x:v>R2-M059</x:v>
      </x:c>
      <x:c r="B64" s="13" t="str">
        <x:v>La nouvelle cohorte revient</x:v>
      </x:c>
      <x:c r="C64" s="13" t="str">
        <x:v>Ancient</x:v>
      </x:c>
      <x:c r="D64" s="13" t="str">
        <x:v>Une fin d’origine réalisée ; prolongement compatible disponible.</x:v>
      </x:c>
      <x:c r="E64" s="13" t="str">
        <x:v>Une nouvelle cohorte rentre d’une activité et demande une place pour montrer son récit. Le joueur prépare un support, écoute les gestes de chacun et laisse un espace pour les inconnues. Les anciens camarades apparaissent seulement selon leur état réel.</x:v>
      </x:c>
      <x:c r="F64" s="13" t="str">
        <x:v>Accueillir la présentation ou aider à son installation puis repartir respecte la fin choisie.</x:v>
      </x:c>
      <x:c r="G64" s="13" t="str">
        <x:v>La transmission continue dans le monde avec de nouvelles personnes, sans remplacer les protagonistes absents.</x:v>
      </x:c>
      <x:c r="H64" s="13" t="str">
        <x:v>Une présentation incomplète peut être poursuivie après une enquête, sans trophées ajoutés pour remplir les supports.</x:v>
      </x:c>
      <x:c r="I64" s="13" t="str">
        <x:v>legacy.nextCohortReturn</x:v>
      </x:c>
      <x:c r="J64" s="13" t="str">
        <x:v>La fin de scène écrit resolved ; success exige le critère annoncé. Les objets, blessés, personnes et lieux sont ceux de la sauvegarde. Une activité facultative n’entre pas dans les prérequis de rang suivants.</x:v>
      </x:c>
      <x:c r="K64" s="13" t="str">
        <x:v>Reconstitution documentée V4 — nouvelle rédaction V5</x:v>
      </x:c>
    </x:row>
    <x:row r="65" ht="117" customHeight="1">
      <x:c r="A65" s="14" t="str">
        <x:v>R2-M060</x:v>
      </x:c>
      <x:c r="B65" s="14" t="str">
        <x:v>La longue chasse demeure</x:v>
      </x:c>
      <x:c r="C65" s="14" t="str">
        <x:v>Ancient / épilogue adaptable</x:v>
      </x:c>
      <x:c r="D65" s="14" t="str">
        <x:v>Fin d’origine réalisée ; scène de clôture commune demandée ; aucune obligation Warp ou guerre.</x:v>
      </x:c>
      <x:c r="E65" s="14" t="str">
        <x:v>Le joueur traverse son lieu actuel : maison, vaisseau personnel, navire collectif possédé ou halte d’exploration. La caméra montre des objets et relations réellement acquis, puis rend la main pour une dernière action choisie. Le texte lit la fin d’origine existante et ses conséquences.</x:v>
      </x:c>
      <x:c r="F65" s="14" t="str">
        <x:v>Partir, accueillir ou transmettre choisit seulement le geste d’épilogue compatible avec la fin verrouillée.</x:v>
      </x:c>
      <x:c r="G65" s="14" t="str">
        <x:v>La campagne commune clôt son parcours sans remplacer O1..O6.endingId ni accorder des possessions absentes.</x:v>
      </x:c>
      <x:c r="H65" s="14" t="str">
        <x:v>L’épilogue peut être revisité ; il ne redonne pas de récompenses, de rangs, de personnages ou de trophées.</x:v>
      </x:c>
      <x:c r="I65" s="14" t="str">
        <x:v>campaign.epilogueSeen ; aucune écriture de fin d’origine</x:v>
      </x:c>
      <x:c r="J65" s="14" t="str">
        <x:v>La fin de scène écrit resolved ; success exige le critère annoncé. Les objets, blessés, personnes et lieux sont ceux de la sauvegarde. Une activité facultative n’entre pas dans les prérequis de rang suivants.</x:v>
      </x:c>
      <x:c r="K65" s="14" t="str">
        <x:v>Reconstitution documentée V4 — nouvelle rédaction V5</x:v>
      </x:c>
    </x:row>
  </x:sheetData>
  <x:pageMargins left="0.7" right="0.7" top="0.75" bottom="0.75" header="0.3" footer="0.3"/>
  <x:tableParts count="1">
    <x:tablePart xmlns:r="http://schemas.openxmlformats.org/officeDocument/2006/relationships" r:id="R347483ffc0a240ba"/>
  </x:tableParts>
</x:worksheet>
</file>

<file path=xl/worksheets/sheet2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 min="6" max="6" width="45" hidden="0" customWidth="1"/>
    <x:col min="7" max="7" width="45" hidden="0" customWidth="1"/>
  </x:cols>
  <x:sheetData>
    <x:row r="1">
      <x:c r="A1" s="2"/>
      <x:c r="B1" s="2"/>
      <x:c r="C1" s="2"/>
      <x:c r="D1" s="2"/>
      <x:c r="E1" s="2"/>
      <x:c r="F1" s="2"/>
    </x:row>
    <x:row r="2" ht="31" customHeight="1">
      <x:c r="A2" s="3" t="str">
        <x:v>Socle du jeu</x:v>
      </x:c>
      <x:c r="B2" s="3"/>
      <x:c r="C2" s="3"/>
      <x:c r="D2" s="3"/>
      <x:c r="E2" s="3"/>
      <x:c r="F2" s="3"/>
    </x:row>
    <x:row r="3">
      <x:c r="A3" s="4"/>
      <x:c r="B3" s="4"/>
      <x:c r="C3" s="4"/>
      <x:c r="D3" s="4"/>
      <x:c r="E3" s="4"/>
      <x:c r="F3" s="4"/>
    </x:row>
    <x:row r="4">
      <x:c r="A4" s="2" t="str">
        <x:v>Histoire · 48 fiches · Lecture intégrale dans « Lire Histoire » ou le lecteur HTML.</x:v>
      </x:c>
      <x:c r="B4" s="2"/>
      <x:c r="C4" s="2"/>
      <x:c r="D4" s="2"/>
      <x:c r="E4" s="2"/>
      <x:c r="F4" s="2"/>
    </x:row>
    <x:row r="5" ht="48" customHeight="1">
      <x:c r="A5" s="10" t="str">
        <x:v>Identifiant</x:v>
      </x:c>
      <x:c r="B5" s="11" t="str">
        <x:v>Titre</x:v>
      </x:c>
      <x:c r="C5" s="11" t="str">
        <x:v>Règle</x:v>
      </x:c>
      <x:c r="D5" s="11" t="str">
        <x:v>Vérification concrète</x:v>
      </x:c>
      <x:c r="E5" s="11" t="str">
        <x:v>Statut dans le lore</x:v>
      </x:c>
      <x:c r="F5" s="11" t="str">
        <x:v>Statut livraison</x:v>
      </x:c>
      <x:c r="G5" s="12" t="str">
        <x:v>Provenance</x:v>
      </x:c>
    </x:row>
    <x:row r="6" ht="72" customHeight="1">
      <x:c r="A6" s="13" t="str">
        <x:v>CORE-R01</x:v>
      </x:c>
      <x:c r="B6" s="13" t="str">
        <x:v>Une histoire commune et six origines</x:v>
      </x:c>
      <x:c r="C6" s="13" t="str">
        <x:v>La campagne commune possède les rangs, les rites et les grands accès. Les origines ajoutent scènes, relations et fins sans reproduire ces validations.</x:v>
      </x:c>
      <x:c r="D6" s="13" t="str">
        <x:v>Une mission de voie lit elite.soloSuccess ; elle ne l’écrit jamais.</x:v>
      </x:c>
      <x:c r="E6" s="13" t="str">
        <x:v>Création du projet</x:v>
      </x:c>
      <x:c r="F6" s="13" t="str">
        <x:v>Conception, non implémenté</x:v>
      </x:c>
      <x:c r="G6" s="13" t="str">
        <x:v>Reconstitution documentée V4 — nouvelle rédaction V5</x:v>
      </x:c>
    </x:row>
    <x:row r="7" ht="72" customHeight="1">
      <x:c r="A7" s="14" t="str">
        <x:v>CORE-R02</x:v>
      </x:c>
      <x:c r="B7" s="14" t="str">
        <x:v>La sixième voie est l’originale</x:v>
      </x:c>
      <x:c r="C7" s="14" t="str">
        <x:v>O6 La Longue Chasse conserve enfance, cohorte, rivalité, maîtrise et transmission. Les cinq autres origines restent des alternatives de départ.</x:v>
      </x:c>
      <x:c r="D7" s="14" t="str">
        <x:v>Le choix O6 ne charge pas les événements de père hostile ou de catastrophe des autres voies.</x:v>
      </x:c>
      <x:c r="E7" s="14" t="str">
        <x:v>Création du projet</x:v>
      </x:c>
      <x:c r="F7" s="14" t="str">
        <x:v>Conception, non implémenté</x:v>
      </x:c>
      <x:c r="G7" s="14" t="str">
        <x:v>Reconstitution documentée V4 — nouvelle rédaction V5</x:v>
      </x:c>
    </x:row>
    <x:row r="8" ht="57" customHeight="1">
      <x:c r="A8" s="13" t="str">
        <x:v>CORE-R03</x:v>
      </x:c>
      <x:c r="B8" s="13" t="str">
        <x:v>Sept rangs ordonnés</x:v>
      </x:c>
      <x:c r="C8" s="13" t="str">
        <x:v>Youngling, Unblooded, Young Blood, Blooded, Elite, Elder et Ancient sont les rangs de cette progression de projet.</x:v>
      </x:c>
      <x:c r="D8" s="13" t="str">
        <x:v>Le passage Young Blood vers Blooded vérifie rite en triade puis retour de reconnaissance.</x:v>
      </x:c>
      <x:c r="E8" s="13" t="str">
        <x:v>Création du projet</x:v>
      </x:c>
      <x:c r="F8" s="13" t="str">
        <x:v>Conception, non implémenté</x:v>
      </x:c>
      <x:c r="G8" s="13" t="str">
        <x:v>Reconstitution documentée V4 — nouvelle rédaction V5</x:v>
      </x:c>
    </x:row>
    <x:row r="9" ht="72" customHeight="1">
      <x:c r="A9" s="14" t="str">
        <x:v>CORE-R04</x:v>
      </x:c>
      <x:c r="B9" s="14" t="str">
        <x:v>Adjutant est une fonction</x:v>
      </x:c>
      <x:c r="C9" s="14" t="str">
        <x:v>Adjutant est exercé par le joueur après Blooded, avec responsabilités limitées et acceptation explicite. Ce n’est ni un grade ni un PNJ à recruter.</x:v>
      </x:c>
      <x:c r="D9" s="14" t="str">
        <x:v>Retirer la fonction ferme de nouveaux départs Warp mais ne retire pas le rang Blooded.</x:v>
      </x:c>
      <x:c r="E9" s="14" t="str">
        <x:v>Création du projet</x:v>
      </x:c>
      <x:c r="F9" s="14" t="str">
        <x:v>Conception, non implémenté</x:v>
      </x:c>
      <x:c r="G9" s="14" t="str">
        <x:v>Reconstitution documentée V4 — nouvelle rédaction V5</x:v>
      </x:c>
    </x:row>
    <x:row r="10" ht="57" customHeight="1">
      <x:c r="A10" s="13" t="str">
        <x:v>CORE-R05</x:v>
      </x:c>
      <x:c r="B10" s="13" t="str">
        <x:v>Avant Blooded, le Homeworld</x:v>
      </x:c>
      <x:c r="C10" s="13" t="str">
        <x:v>Les missions pré-Blooded se déroulent sur le Homeworld, y compris déplacements entre régions, ateliers et réserves locales.</x:v>
      </x:c>
      <x:c r="D10" s="13" t="str">
        <x:v>Une vue de vaisseaux depuis une terrasse n’autorise pas à embarquer vers un autre monde.</x:v>
      </x:c>
      <x:c r="E10" s="13" t="str">
        <x:v>Création du projet</x:v>
      </x:c>
      <x:c r="F10" s="13" t="str">
        <x:v>Conception, non implémenté</x:v>
      </x:c>
      <x:c r="G10" s="13" t="str">
        <x:v>Reconstitution documentée V4 — nouvelle rédaction V5</x:v>
      </x:c>
    </x:row>
    <x:row r="11" ht="57" customHeight="1">
      <x:c r="A11" s="14" t="str">
        <x:v>CORE-R06</x:v>
      </x:c>
      <x:c r="B11" s="14" t="str">
        <x:v>Trois conditions du premier voyage</x:v>
      </x:c>
      <x:c r="C11" s="14" t="str">
        <x:v>Le voyage interstellaire requiert Blooded, propriété effective du vaisseau et trajet réellement joué jusqu’à la destination.</x:v>
      </x:c>
      <x:c r="D11" s="14" t="str">
        <x:v>Une mission à Namarra demande visited(PLAN13), pas seulement le nom de la planète dans un dialogue.</x:v>
      </x:c>
      <x:c r="E11" s="14" t="str">
        <x:v>Création du projet</x:v>
      </x:c>
      <x:c r="F11" s="14" t="str">
        <x:v>Conception, non implémenté</x:v>
      </x:c>
      <x:c r="G11" s="14" t="str">
        <x:v>Reconstitution documentée V4 — nouvelle rédaction V5</x:v>
      </x:c>
    </x:row>
    <x:row r="12" ht="72" customHeight="1">
      <x:c r="A12" s="13" t="str">
        <x:v>CORE-R07</x:v>
      </x:c>
      <x:c r="B12" s="13" t="str">
        <x:v>Quatza-Rij en triade</x:v>
      </x:c>
      <x:c r="C12" s="13" t="str">
        <x:v>La première épreuve partagée utilise trois participants identifiés et des rôles joués. Les absences et pertes sont traitées avant ou après le rite.</x:v>
      </x:c>
      <x:c r="D12" s="13" t="str">
        <x:v>Une triade incomplète ne se complète pas avec un PNJ anonyme apparu au chargement.</x:v>
      </x:c>
      <x:c r="E12" s="13" t="str">
        <x:v>Création du projet</x:v>
      </x:c>
      <x:c r="F12" s="13" t="str">
        <x:v>Conception, non implémenté</x:v>
      </x:c>
      <x:c r="G12" s="13" t="str">
        <x:v>Reconstitution documentée V4 — nouvelle rédaction V5</x:v>
      </x:c>
    </x:row>
    <x:row r="13" ht="57" customHeight="1">
      <x:c r="A13" s="14" t="str">
        <x:v>CORE-R08</x:v>
      </x:c>
      <x:c r="B13" s="14" t="str">
        <x:v>Temple à configuration variable</x:v>
      </x:c>
      <x:c r="C13" s="14" t="str">
        <x:v>Les passerelles, volets et chambres du Temple des Trois Ombres varient dans un ensemble de configurations conçues et traversables.</x:v>
      </x:c>
      <x:c r="D13" s="14" t="str">
        <x:v>La configuration de la tentative est sauvegardée pour une reprise cohérente.</x:v>
      </x:c>
      <x:c r="E13" s="14" t="str">
        <x:v>Création du projet</x:v>
      </x:c>
      <x:c r="F13" s="14" t="str">
        <x:v>Conception, non implémenté</x:v>
      </x:c>
      <x:c r="G13" s="14" t="str">
        <x:v>Reconstitution documentée V4 — nouvelle rédaction V5</x:v>
      </x:c>
    </x:row>
    <x:row r="14" ht="72" customHeight="1">
      <x:c r="A14" s="13" t="str">
        <x:v>CORE-R09</x:v>
      </x:c>
      <x:c r="B14" s="13" t="str">
        <x:v>Énergie exclue de ce rite</x:v>
      </x:c>
      <x:c r="C14" s="13" t="str">
        <x:v>La configuration de rite prévue au Temple des Trois Ombres exclut les armes énergétiques. La restriction est située dans cette épreuve du projet.</x:v>
      </x:c>
      <x:c r="D14" s="13" t="str">
        <x:v>Les outils exclus sont déposés avant l’entrée et récupérés après la sortie, avec identité conservée.</x:v>
      </x:c>
      <x:c r="E14" s="13" t="str">
        <x:v>Création du projet</x:v>
      </x:c>
      <x:c r="F14" s="13" t="str">
        <x:v>Conception, non implémenté</x:v>
      </x:c>
      <x:c r="G14" s="13" t="str">
        <x:v>Reconstitution documentée V4 — nouvelle rédaction V5</x:v>
      </x:c>
    </x:row>
    <x:row r="15" ht="57" customHeight="1">
      <x:c r="A15" s="14" t="str">
        <x:v>CORE-R10</x:v>
      </x:c>
      <x:c r="B15" s="14" t="str">
        <x:v>Le retour fait partie du rite</x:v>
      </x:c>
      <x:c r="C15" s="14" t="str">
        <x:v>La victoire de triade et le retour de reconnaissance constituent deux validations distinctes.</x:v>
      </x:c>
      <x:c r="D15" s="14" t="str">
        <x:v>Un partenaire encore à extraire ouvre une mission de secours au lieu d’une cérémonie qui l’affiche déjà rentré.</x:v>
      </x:c>
      <x:c r="E15" s="14" t="str">
        <x:v>Création du projet</x:v>
      </x:c>
      <x:c r="F15" s="14" t="str">
        <x:v>Conception, non implémenté</x:v>
      </x:c>
      <x:c r="G15" s="14" t="str">
        <x:v>Reconstitution documentée V4 — nouvelle rédaction V5</x:v>
      </x:c>
    </x:row>
    <x:row r="16" ht="57" customHeight="1">
      <x:c r="A16" s="13" t="str">
        <x:v>CORE-R11</x:v>
      </x:c>
      <x:c r="B16" s="13" t="str">
        <x:v>La première reine à Blooded</x:v>
      </x:c>
      <x:c r="C16" s="13" t="str">
        <x:v>L’expédition de première reine appartient au parcours commun Blooded sur Xeno Prime PLAN08, après préparation et accès réel.</x:v>
      </x:c>
      <x:c r="D16" s="13" t="str">
        <x:v>La mission O2 de trophée peut commenter la reine vaincue mais n’en génère pas une seconde.</x:v>
      </x:c>
      <x:c r="E16" s="13" t="str">
        <x:v>Création du projet</x:v>
      </x:c>
      <x:c r="F16" s="13" t="str">
        <x:v>Conception, non implémenté</x:v>
      </x:c>
      <x:c r="G16" s="13" t="str">
        <x:v>Reconstitution documentée V4 — nouvelle rédaction V5</x:v>
      </x:c>
    </x:row>
    <x:row r="17" ht="72" customHeight="1">
      <x:c r="A17" s="14" t="str">
        <x:v>CORE-R12</x:v>
      </x:c>
      <x:c r="B17" s="14" t="str">
        <x:v>Elite par l’épreuve solitaire</x:v>
      </x:c>
      <x:c r="C17" s="14" t="str">
        <x:v>Le Quatza-Rij solitaire et son retour valident Elite dans les missions communes. Les voies choisissent ensuite le sens personnel de cette reconnaissance.</x:v>
      </x:c>
      <x:c r="D17" s="14" t="str">
        <x:v>Aucune scène de famille, de maison, de guerre ou de Warp ne donne Elite à sa place.</x:v>
      </x:c>
      <x:c r="E17" s="14" t="str">
        <x:v>Création du projet</x:v>
      </x:c>
      <x:c r="F17" s="14" t="str">
        <x:v>Conception, non implémenté</x:v>
      </x:c>
      <x:c r="G17" s="14" t="str">
        <x:v>Reconstitution documentée V4 — nouvelle rédaction V5</x:v>
      </x:c>
    </x:row>
    <x:row r="18" ht="72" customHeight="1">
      <x:c r="A18" s="13" t="str">
        <x:v>CORE-R13</x:v>
      </x:c>
      <x:c r="B18" s="13" t="str">
        <x:v>Warp facultatif pour Elite</x:v>
      </x:c>
      <x:c r="C18" s="13" t="str">
        <x:v>L’accès au passé constitue un parcours parallèle ; un joueur peut atteindre Elite en restant dans les voyages ordinaires et le Homeworld.</x:v>
      </x:c>
      <x:c r="D18" s="13" t="str">
        <x:v>Les prérequis d’Elite ne contiennent ni Adjutant ni mission Warp réussie.</x:v>
      </x:c>
      <x:c r="E18" s="13" t="str">
        <x:v>Création du projet</x:v>
      </x:c>
      <x:c r="F18" s="13" t="str">
        <x:v>Conception, non implémenté</x:v>
      </x:c>
      <x:c r="G18" s="13" t="str">
        <x:v>Reconstitution documentée V4 — nouvelle rédaction V5</x:v>
      </x:c>
    </x:row>
    <x:row r="19" ht="72" customHeight="1">
      <x:c r="A19" s="14" t="str">
        <x:v>CORE-R14</x:v>
      </x:c>
      <x:c r="B19" s="14" t="str">
        <x:v>Cinq conditions du Warp</x:v>
      </x:c>
      <x:c r="C19" s="14" t="str">
        <x:v>Blooded, vaisseau possédé, fonction Adjutant du joueur, quête commune achevée et module installé sont tous nécessaires à un nouveau départ.</x:v>
      </x:c>
      <x:c r="D19" s="14" t="str">
        <x:v>Le contrôle est effectué avant engagement du voyage, avec raisons d’indisponibilité lisibles.</x:v>
      </x:c>
      <x:c r="E19" s="14" t="str">
        <x:v>Création du projet</x:v>
      </x:c>
      <x:c r="F19" s="14" t="str">
        <x:v>Conception, non implémenté</x:v>
      </x:c>
      <x:c r="G19" s="14" t="str">
        <x:v>Reconstitution documentée V4 — nouvelle rédaction V5</x:v>
      </x:c>
    </x:row>
    <x:row r="20" ht="72" customHeight="1">
      <x:c r="A20" s="13" t="str">
        <x:v>CORE-R15</x:v>
      </x:c>
      <x:c r="B20" s="13" t="str">
        <x:v>Branches physiques du passé</x:v>
      </x:c>
      <x:c r="C20" s="13" t="str">
        <x:v>Le Warp mène le personnage et ses objets dans une branche historique originale. Les actions y produisent des conséquences persistantes propres à cette branche.</x:v>
      </x:c>
      <x:c r="D20" s="13" t="str">
        <x:v>Revisiter une vallée conserve le pont construit, les habitants partis et les objets déplacés.</x:v>
      </x:c>
      <x:c r="E20" s="13" t="str">
        <x:v>Création du projet</x:v>
      </x:c>
      <x:c r="F20" s="13" t="str">
        <x:v>Conception, non implémenté</x:v>
      </x:c>
      <x:c r="G20" s="13" t="str">
        <x:v>Reconstitution documentée V4 — nouvelle rédaction V5</x:v>
      </x:c>
    </x:row>
    <x:row r="21" ht="57" customHeight="1">
      <x:c r="A21" s="14" t="str">
        <x:v>CORE-R16</x:v>
      </x:c>
      <x:c r="B21" s="14" t="str">
        <x:v>Le retour engagé reste garanti</x:v>
      </x:c>
      <x:c r="C21" s="14" t="str">
        <x:v>Une fois le voyage engagé, un droit de retour subsiste même si une condition de prochain départ est perdue.</x:v>
      </x:c>
      <x:c r="D21" s="14" t="str">
        <x:v>Une alerte guide vers le passage de retour au lieu de supprimer la sortie parce qu’Adjutant est devenu inactif.</x:v>
      </x:c>
      <x:c r="E21" s="14" t="str">
        <x:v>Création du projet</x:v>
      </x:c>
      <x:c r="F21" s="14" t="str">
        <x:v>Conception, non implémenté</x:v>
      </x:c>
      <x:c r="G21" s="14" t="str">
        <x:v>Reconstitution documentée V4 — nouvelle rédaction V5</x:v>
      </x:c>
    </x:row>
    <x:row r="22" ht="57" customHeight="1">
      <x:c r="A22" s="13" t="str">
        <x:v>CORE-R17</x:v>
      </x:c>
      <x:c r="B22" s="13" t="str">
        <x:v>Aucune résurrection par revisite</x:v>
      </x:c>
      <x:c r="C22" s="13" t="str">
        <x:v>Une branche passée n’efface pas les morts, blessures ou pertes déjà enregistrées dans la continuité de campagne concernée.</x:v>
      </x:c>
      <x:c r="D22" s="13" t="str">
        <x:v>Un personnage mort n’est pas recréé comme compagnon par chargement d’une étape antérieure.</x:v>
      </x:c>
      <x:c r="E22" s="13" t="str">
        <x:v>Création du projet</x:v>
      </x:c>
      <x:c r="F22" s="13" t="str">
        <x:v>Conception, non implémenté</x:v>
      </x:c>
      <x:c r="G22" s="13" t="str">
        <x:v>Reconstitution documentée V4 — nouvelle rédaction V5</x:v>
      </x:c>
    </x:row>
    <x:row r="23" ht="72" customHeight="1">
      <x:c r="A23" s="14" t="str">
        <x:v>CORE-R18</x:v>
      </x:c>
      <x:c r="B23" s="14" t="str">
        <x:v>Chroniques cinéma séparées</x:v>
      </x:c>
      <x:c r="C23" s="14" t="str">
        <x:v>Les campagnes fidèles utilisent leurs avatars, événements et sauvegardes propres. Le personnage original agit seulement dans une variante annoncée comme création du projet.</x:v>
      </x:c>
      <x:c r="D23" s="14" t="str">
        <x:v>Un masque du mausolée ouvre un espace de sauvegarde distinct du Warp principal.</x:v>
      </x:c>
      <x:c r="E23" s="14" t="str">
        <x:v>Création du projet</x:v>
      </x:c>
      <x:c r="F23" s="14" t="str">
        <x:v>Conception, non implémenté</x:v>
      </x:c>
      <x:c r="G23" s="14" t="str">
        <x:v>Reconstitution documentée V4 — nouvelle rédaction V5</x:v>
      </x:c>
    </x:row>
    <x:row r="24" ht="57" customHeight="1">
      <x:c r="A24" s="13" t="str">
        <x:v>CORE-R19</x:v>
      </x:c>
      <x:c r="B24" s="13" t="str">
        <x:v>Un objet, une identité</x:v>
      </x:c>
      <x:c r="C24" s="13" t="str">
        <x:v>Chaque original conserve un identifiant, un propriétaire et un emplacement, entre sol, contenant, maison, atelier et vaisseau.</x:v>
      </x:c>
      <x:c r="D24" s="13" t="str">
        <x:v>Déplacer un trophée retire son exposition ancienne avant de l’installer dans la nouvelle.</x:v>
      </x:c>
      <x:c r="E24" s="13" t="str">
        <x:v>Création du projet</x:v>
      </x:c>
      <x:c r="F24" s="13" t="str">
        <x:v>Conception, non implémenté</x:v>
      </x:c>
      <x:c r="G24" s="13" t="str">
        <x:v>Reconstitution documentée V4 — nouvelle rédaction V5</x:v>
      </x:c>
    </x:row>
    <x:row r="25" ht="57" customHeight="1">
      <x:c r="A25" s="14" t="str">
        <x:v>CORE-R20</x:v>
      </x:c>
      <x:c r="B25" s="14" t="str">
        <x:v>Copies annoncées</x:v>
      </x:c>
      <x:c r="C25" s="14" t="str">
        <x:v>Une réplique, un moulage ou un modèle pédagogique est identifié comme tel et ne reçoit pas le prestige de l’original.</x:v>
      </x:c>
      <x:c r="D25" s="14" t="str">
        <x:v>Le joueur peut exposer une copie de l’objet rendu à Mara, avec provenance explicite.</x:v>
      </x:c>
      <x:c r="E25" s="14" t="str">
        <x:v>Création du projet</x:v>
      </x:c>
      <x:c r="F25" s="14" t="str">
        <x:v>Conception, non implémenté</x:v>
      </x:c>
      <x:c r="G25" s="14" t="str">
        <x:v>Reconstitution documentée V4 — nouvelle rédaction V5</x:v>
      </x:c>
    </x:row>
    <x:row r="26" ht="57" customHeight="1">
      <x:c r="A26" s="13" t="str">
        <x:v>CORE-R21</x:v>
      </x:c>
      <x:c r="B26" s="13" t="str">
        <x:v>Résolution n’est pas réussite</x:v>
      </x:c>
      <x:c r="C26" s="13" t="str">
        <x:v>Chaque mission distingue fin de scène, réussite, issue partielle, refus et échec. Les suites lisent le résultat réel.</x:v>
      </x:c>
      <x:c r="D26" s="13" t="str">
        <x:v>Une chasse abandonnée débloque le retour au camp sans offrir un trophée de victoire.</x:v>
      </x:c>
      <x:c r="E26" s="13" t="str">
        <x:v>Création du projet</x:v>
      </x:c>
      <x:c r="F26" s="13" t="str">
        <x:v>Conception, non implémenté</x:v>
      </x:c>
      <x:c r="G26" s="13" t="str">
        <x:v>Reconstitution documentée V4 — nouvelle rédaction V5</x:v>
      </x:c>
    </x:row>
    <x:row r="27" ht="57" customHeight="1">
      <x:c r="A27" s="14" t="str">
        <x:v>CORE-R22</x:v>
      </x:c>
      <x:c r="B27" s="14" t="str">
        <x:v>Les choix ont des effets visibles</x:v>
      </x:c>
      <x:c r="C27" s="14" t="str">
        <x:v>Un choix doit changer un passage, une personne, un objet, un coût ou une scène ultérieure identifiable.</x:v>
      </x:c>
      <x:c r="D27" s="14" t="str">
        <x:v>Renforcer un pont ou ouvrir un détour produit deux routes physiquement différentes.</x:v>
      </x:c>
      <x:c r="E27" s="14" t="str">
        <x:v>Création du projet</x:v>
      </x:c>
      <x:c r="F27" s="14" t="str">
        <x:v>Conception, non implémenté</x:v>
      </x:c>
      <x:c r="G27" s="14" t="str">
        <x:v>Reconstitution documentée V4 — nouvelle rédaction V5</x:v>
      </x:c>
    </x:row>
    <x:row r="28" ht="57" customHeight="1">
      <x:c r="A28" s="13" t="str">
        <x:v>CORE-R23</x:v>
      </x:c>
      <x:c r="B28" s="13" t="str">
        <x:v>Les rangs ne punissent pas le refus d’un contenu facultatif</x:v>
      </x:c>
      <x:c r="C28" s="13" t="str">
        <x:v>Refuser une guerre, une maison, une expédition Warp ou un projet de navire n’interrompt pas le parcours commun vers Elite.</x:v>
      </x:c>
      <x:c r="D28" s="13" t="str">
        <x:v>Les variantes solo et locales conservent un chemin de campagne complet.</x:v>
      </x:c>
      <x:c r="E28" s="13" t="str">
        <x:v>Création du projet</x:v>
      </x:c>
      <x:c r="F28" s="13" t="str">
        <x:v>Conception, non implémenté</x:v>
      </x:c>
      <x:c r="G28" s="13" t="str">
        <x:v>Reconstitution documentée V4 — nouvelle rédaction V5</x:v>
      </x:c>
    </x:row>
    <x:row r="29" ht="57" customHeight="1">
      <x:c r="A29" s="14" t="str">
        <x:v>CORE-R24</x:v>
      </x:c>
      <x:c r="B29" s="14" t="str">
        <x:v>Fins exclusives des voies</x:v>
      </x:c>
      <x:c r="C29" s="14" t="str">
        <x:v>Chaque origine choisit une seule fin aux missions 29–30, après Elite. Les prolongements Elder et Ancient lisent cette fin.</x:v>
      </x:c>
      <x:c r="D29" s="14" t="str">
        <x:v>Le final commun R2-M060 ne réécrit jamais Oi.endingId.</x:v>
      </x:c>
      <x:c r="E29" s="14" t="str">
        <x:v>Création du projet</x:v>
      </x:c>
      <x:c r="F29" s="14" t="str">
        <x:v>Conception, non implémenté</x:v>
      </x:c>
      <x:c r="G29" s="14" t="str">
        <x:v>Reconstitution documentée V4 — nouvelle rédaction V5</x:v>
      </x:c>
    </x:row>
    <x:row r="30" ht="57" customHeight="1">
      <x:c r="A30" s="13" t="str">
        <x:v>CORE-R25</x:v>
      </x:c>
      <x:c r="B30" s="13" t="str">
        <x:v>Le père hostile est situé</x:v>
      </x:c>
      <x:c r="C30" s="13" t="str">
        <x:v>La violence de Varek dans O1 appartient à ce personnage et à son entourage ; elle ne devient pas une coutume universelle yautja.</x:v>
      </x:c>
      <x:c r="D30" s="13" t="str">
        <x:v>Dhera, Ruun et les témoins peuvent contester ses actes sans être présentés comme étrangers à leur société.</x:v>
      </x:c>
      <x:c r="E30" s="13" t="str">
        <x:v>Création du projet</x:v>
      </x:c>
      <x:c r="F30" s="13" t="str">
        <x:v>Conception, non implémenté</x:v>
      </x:c>
      <x:c r="G30" s="13" t="str">
        <x:v>Reconstitution documentée V4 — nouvelle rédaction V5</x:v>
      </x:c>
    </x:row>
    <x:row r="31" ht="72" customHeight="1">
      <x:c r="A31" s="14" t="str">
        <x:v>CORE-R26</x:v>
      </x:c>
      <x:c r="B31" s="14" t="str">
        <x:v>Un ancêtre vraiment méritant dans O2</x:v>
      </x:c>
      <x:c r="C31" s="14" t="str">
        <x:v>La chasse ancestrale conserve son auteur du coup décisif, son talent et sa difficulté. L’enquête rétablit des contributions oubliées.</x:v>
      </x:c>
      <x:c r="D31" s="14" t="str">
        <x:v>Les traces du crâne partagé distinguent préparation, combat et secours.</x:v>
      </x:c>
      <x:c r="E31" s="14" t="str">
        <x:v>Création du projet</x:v>
      </x:c>
      <x:c r="F31" s="14" t="str">
        <x:v>Conception, non implémenté</x:v>
      </x:c>
      <x:c r="G31" s="14" t="str">
        <x:v>Reconstitution documentée V4 — nouvelle rédaction V5</x:v>
      </x:c>
    </x:row>
    <x:row r="32" ht="57" customHeight="1">
      <x:c r="A32" s="13" t="str">
        <x:v>CORE-R27</x:v>
      </x:c>
      <x:c r="B32" s="13" t="str">
        <x:v>Un désastre naturel dans O3</x:v>
      </x:c>
      <x:c r="C32" s="13" t="str">
        <x:v>Le cataclysme et ses suites sont naturels. Les intrigues portent sur secours, mémoire, terrain et reconstruction.</x:v>
      </x:c>
      <x:c r="D32" s="13" t="str">
        <x:v>Aucune révélation tardive ne transforme la catastrophe en sabotage de clan.</x:v>
      </x:c>
      <x:c r="E32" s="13" t="str">
        <x:v>Création du projet</x:v>
      </x:c>
      <x:c r="F32" s="13" t="str">
        <x:v>Conception, non implémenté</x:v>
      </x:c>
      <x:c r="G32" s="13" t="str">
        <x:v>Reconstitution documentée V4 — nouvelle rédaction V5</x:v>
      </x:c>
    </x:row>
    <x:row r="33" ht="72" customHeight="1">
      <x:c r="A33" s="14" t="str">
        <x:v>CORE-R28</x:v>
      </x:c>
      <x:c r="B33" s="14" t="str">
        <x:v>Une faute réelle dans O4</x:v>
      </x:c>
      <x:c r="C33" s="14" t="str">
        <x:v>L’ancêtre a réellement attaqué des adversaires privés de capacité de riposte. Le joueur assume seulement ses propres actes et biens actuels.</x:v>
      </x:c>
      <x:c r="D33" s="14" t="str">
        <x:v>Une restitution peut réparer un bénéfice matériel sans prétendre annuler une mort ancienne.</x:v>
      </x:c>
      <x:c r="E33" s="14" t="str">
        <x:v>Création du projet</x:v>
      </x:c>
      <x:c r="F33" s="14" t="str">
        <x:v>Conception, non implémenté</x:v>
      </x:c>
      <x:c r="G33" s="14" t="str">
        <x:v>Reconstitution documentée V4 — nouvelle rédaction V5</x:v>
      </x:c>
    </x:row>
    <x:row r="34" ht="57" customHeight="1">
      <x:c r="A34" s="13" t="str">
        <x:v>CORE-R29</x:v>
      </x:c>
      <x:c r="B34" s="13" t="str">
        <x:v>Mara apparaît après le voyage</x:v>
      </x:c>
      <x:c r="C34" s="13" t="str">
        <x:v>La première rencontre personnelle avec Mara Venn est O5-M19 sur Namarra PLAN13, après Blooded, vaisseau acquis et trajet joué.</x:v>
      </x:c>
      <x:c r="D34" s="13" t="str">
        <x:v>Les scènes d’enfance O5 parlent de coopération sans rencontre humaine personnelle anticipée.</x:v>
      </x:c>
      <x:c r="E34" s="13" t="str">
        <x:v>Création du projet</x:v>
      </x:c>
      <x:c r="F34" s="13" t="str">
        <x:v>Conception, non implémenté</x:v>
      </x:c>
      <x:c r="G34" s="13" t="str">
        <x:v>Reconstitution documentée V4 — nouvelle rédaction V5</x:v>
      </x:c>
    </x:row>
    <x:row r="35" ht="57" customHeight="1">
      <x:c r="A35" s="14" t="str">
        <x:v>CORE-R30</x:v>
      </x:c>
      <x:c r="B35" s="14" t="str">
        <x:v>Le départ de Mara a lieu</x:v>
      </x:c>
      <x:c r="C35" s="14" t="str">
        <x:v>EXP10 dans O5-M24 voit Mara quitter le groupe et embarquer pour sa propre route. Les contacts ultérieurs sont volontaires.</x:v>
      </x:c>
      <x:c r="D35" s="14" t="str">
        <x:v>Son état de compagnon actif est retiré et ses objets restent sa propriété.</x:v>
      </x:c>
      <x:c r="E35" s="14" t="str">
        <x:v>Création du projet</x:v>
      </x:c>
      <x:c r="F35" s="14" t="str">
        <x:v>Conception, non implémenté</x:v>
      </x:c>
      <x:c r="G35" s="14" t="str">
        <x:v>Reconstitution documentée V4 — nouvelle rédaction V5</x:v>
      </x:c>
    </x:row>
    <x:row r="36" ht="57" customHeight="1">
      <x:c r="A36" s="13" t="str">
        <x:v>CORE-R31</x:v>
      </x:c>
      <x:c r="B36" s="13" t="str">
        <x:v>Une seule résidence active</x:v>
      </x:c>
      <x:c r="C36" s="13" t="str">
        <x:v>Plusieurs droits de résidence peuvent être acquis, mais activeResidenceId désigne une seule maison active à la fois.</x:v>
      </x:c>
      <x:c r="D36" s="13" t="str">
        <x:v>Un déménagement transfère les objets et les services ; les maisons inactives ne cumulent pas leurs bonus.</x:v>
      </x:c>
      <x:c r="E36" s="13" t="str">
        <x:v>Création du projet</x:v>
      </x:c>
      <x:c r="F36" s="13" t="str">
        <x:v>Conception, non implémenté</x:v>
      </x:c>
      <x:c r="G36" s="13" t="str">
        <x:v>Reconstitution documentée V4 — nouvelle rédaction V5</x:v>
      </x:c>
    </x:row>
    <x:row r="37" ht="57" customHeight="1">
      <x:c r="A37" s="14" t="str">
        <x:v>CORE-R32</x:v>
      </x:c>
      <x:c r="B37" s="14" t="str">
        <x:v>Quatre types de lieux distincts</x:v>
      </x:c>
      <x:c r="C37" s="14" t="str">
        <x:v>Maison personnelle, vaisseau personnel, vaisseau de clan et base spatiale ont fonctions, droits et stocks séparés.</x:v>
      </x:c>
      <x:c r="D37" s="14" t="str">
        <x:v>Une halte en cabine ne débloque pas une deuxième maison et un amarrage ne donne pas une base au joueur.</x:v>
      </x:c>
      <x:c r="E37" s="14" t="str">
        <x:v>Création du projet</x:v>
      </x:c>
      <x:c r="F37" s="14" t="str">
        <x:v>Conception, non implémenté</x:v>
      </x:c>
      <x:c r="G37" s="14" t="str">
        <x:v>Reconstitution documentée V4 — nouvelle rédaction V5</x:v>
      </x:c>
    </x:row>
    <x:row r="38" ht="72" customHeight="1">
      <x:c r="A38" s="13" t="str">
        <x:v>CORE-R33</x:v>
      </x:c>
      <x:c r="B38" s="13" t="str">
        <x:v>Huit salles initiales personnelles</x:v>
      </x:c>
      <x:c r="C38" s="13" t="str">
        <x:v>Le vaisseau personnel conserve carte, armurerie, archives, forge d’apparence, galerie, infirmerie, arène et sas comme salles distinctes.</x:v>
      </x:c>
      <x:c r="D38" s="13" t="str">
        <x:v>Les interactions demandent d’atteindre la pièce concernée avec des transitions cohérentes.</x:v>
      </x:c>
      <x:c r="E38" s="13" t="str">
        <x:v>Création du projet</x:v>
      </x:c>
      <x:c r="F38" s="13" t="str">
        <x:v>Conception, non implémenté</x:v>
      </x:c>
      <x:c r="G38" s="13" t="str">
        <x:v>Reconstitution documentée V4 — nouvelle rédaction V5</x:v>
      </x:c>
    </x:row>
    <x:row r="39" ht="57" customHeight="1">
      <x:c r="A39" s="14" t="str">
        <x:v>CORE-R34</x:v>
      </x:c>
      <x:c r="B39" s="14" t="str">
        <x:v>Le navire collectif arrive tard</x:v>
      </x:c>
      <x:c r="C39" s="14" t="str">
        <x:v>La Veille Partagée s’acquiert par un projet dédié après Elite, avec inspection, droits, travaux et équipage volontaire.</x:v>
      </x:c>
      <x:c r="D39" s="14" t="str">
        <x:v>Visiter la coque du Chantier des Coques Ouvertes n’écrit pas clanship.owned.</x:v>
      </x:c>
      <x:c r="E39" s="14" t="str">
        <x:v>Création du projet</x:v>
      </x:c>
      <x:c r="F39" s="14" t="str">
        <x:v>Conception, non implémenté</x:v>
      </x:c>
      <x:c r="G39" s="14" t="str">
        <x:v>Reconstitution documentée V4 — nouvelle rédaction V5</x:v>
      </x:c>
    </x:row>
    <x:row r="40" ht="57" customHeight="1">
      <x:c r="A40" s="13" t="str">
        <x:v>CORE-R35</x:v>
      </x:c>
      <x:c r="B40" s="13" t="str">
        <x:v>Capacité réelle du navire collectif</x:v>
      </x:c>
      <x:c r="C40" s="13" t="str">
        <x:v>Les étapes offrent 6, 12 puis 18 autres occupants plus le joueur, soit 7, 13 puis 19 personnes au total.</x:v>
      </x:c>
      <x:c r="D40" s="13" t="str">
        <x:v>Un partenaire multijoueur remplace une place d’occupant et n’est pas ajouté au-dessus de la capacité ouverte.</x:v>
      </x:c>
      <x:c r="E40" s="13" t="str">
        <x:v>Création du projet</x:v>
      </x:c>
      <x:c r="F40" s="13" t="str">
        <x:v>Conception, non implémenté</x:v>
      </x:c>
      <x:c r="G40" s="13" t="str">
        <x:v>Reconstitution documentée V4 — nouvelle rédaction V5</x:v>
      </x:c>
    </x:row>
    <x:row r="41" ht="57" customHeight="1">
      <x:c r="A41" s="14" t="str">
        <x:v>CORE-R36</x:v>
      </x:c>
      <x:c r="B41" s="14" t="str">
        <x:v>Solo viable, coopération future</x:v>
      </x:c>
      <x:c r="C41" s="14" t="str">
        <x:v>Le navire fonctionne avec des PNJ en solo. Le futur mode de 2 à 4 joueurs spécifie rôles, permissions, possessions et déconnexion.</x:v>
      </x:c>
      <x:c r="D41" s="14" t="str">
        <x:v>Aucune bataille hors ligne imposée ne détruit les biens d’un joueur absent.</x:v>
      </x:c>
      <x:c r="E41" s="14" t="str">
        <x:v>Création du projet</x:v>
      </x:c>
      <x:c r="F41" s="14" t="str">
        <x:v>Conception, non implémenté</x:v>
      </x:c>
      <x:c r="G41" s="14" t="str">
        <x:v>Reconstitution documentée V4 — nouvelle rédaction V5</x:v>
      </x:c>
    </x:row>
    <x:row r="42" ht="57" customHeight="1">
      <x:c r="A42" s="13" t="str">
        <x:v>CORE-R37</x:v>
      </x:c>
      <x:c r="B42" s="13" t="str">
        <x:v>Trophées par gestes</x:v>
      </x:c>
      <x:c r="C42" s="13" t="str">
        <x:v>L’atelier comprend manipulation, orientation, lumière, support, récit et exposition avec entrées souris et manette.</x:v>
      </x:c>
      <x:c r="D42" s="13" t="str">
        <x:v>Un compartiment s’ouvre et l’objet change de pose ; le progrès ne repose pas seulement sur lire un paragraphe.</x:v>
      </x:c>
      <x:c r="E42" s="13" t="str">
        <x:v>Création du projet</x:v>
      </x:c>
      <x:c r="F42" s="13" t="str">
        <x:v>Conception, non implémenté</x:v>
      </x:c>
      <x:c r="G42" s="13" t="str">
        <x:v>Reconstitution documentée V4 — nouvelle rédaction V5</x:v>
      </x:c>
    </x:row>
    <x:row r="43" ht="57" customHeight="1">
      <x:c r="A43" s="14" t="str">
        <x:v>CORE-R38</x:v>
      </x:c>
      <x:c r="B43" s="14" t="str">
        <x:v>Trois valeurs d’un trophée</x:v>
      </x:c>
      <x:c r="C43" s="14" t="str">
        <x:v>Présentation matérielle, authenticité du récit et reconnaissance de chasse sont séparées.</x:v>
      </x:c>
      <x:c r="D43" s="14" t="str">
        <x:v>Restaurer un support améliore l’exposition sans inventer une victoire ou effacer une aide.</x:v>
      </x:c>
      <x:c r="E43" s="14" t="str">
        <x:v>Création du projet</x:v>
      </x:c>
      <x:c r="F43" s="14" t="str">
        <x:v>Conception, non implémenté</x:v>
      </x:c>
      <x:c r="G43" s="14" t="str">
        <x:v>Reconstitution documentée V4 — nouvelle rédaction V5</x:v>
      </x:c>
    </x:row>
    <x:row r="44" ht="72" customHeight="1">
      <x:c r="A44" s="13" t="str">
        <x:v>CORE-R39</x:v>
      </x:c>
      <x:c r="B44" s="13" t="str">
        <x:v>Préparation fictive stylisée</x:v>
      </x:c>
      <x:c r="C44" s="13" t="str">
        <x:v>Les opérations sensibles de l’atelier utilisent des gestes et dispositifs fictifs. Le niveau de gore est réglable sans retirer les indices utiles.</x:v>
      </x:c>
      <x:c r="D44" s="13" t="str">
        <x:v>Une version sobre conserve les marques narratives par silhouettes, motifs et lumière.</x:v>
      </x:c>
      <x:c r="E44" s="13" t="str">
        <x:v>Création du projet</x:v>
      </x:c>
      <x:c r="F44" s="13" t="str">
        <x:v>Conception, non implémenté</x:v>
      </x:c>
      <x:c r="G44" s="13" t="str">
        <x:v>Reconstitution documentée V4 — nouvelle rédaction V5</x:v>
      </x:c>
    </x:row>
    <x:row r="45" ht="57" customHeight="1">
      <x:c r="A45" s="14" t="str">
        <x:v>CORE-R40</x:v>
      </x:c>
      <x:c r="B45" s="14" t="str">
        <x:v>Guerre narrative en 2D</x:v>
      </x:c>
      <x:c r="C45" s="14" t="str">
        <x:v>Les missions de conflit utilisent piste, infiltration, chasse, duel, sabotage fictionnel et extraction dans les niveaux du jeu.</x:v>
      </x:c>
      <x:c r="D45" s="14" t="str">
        <x:v>Une réussite modifie le passage, la relation ou l’état de force concerné.</x:v>
      </x:c>
      <x:c r="E45" s="14" t="str">
        <x:v>Création du projet</x:v>
      </x:c>
      <x:c r="F45" s="14" t="str">
        <x:v>Conception, non implémenté</x:v>
      </x:c>
      <x:c r="G45" s="14" t="str">
        <x:v>Reconstitution documentée V4 — nouvelle rédaction V5</x:v>
      </x:c>
    </x:row>
    <x:row r="46" ht="57" customHeight="1">
      <x:c r="A46" s="13" t="str">
        <x:v>CORE-R41</x:v>
      </x:c>
      <x:c r="B46" s="13" t="str">
        <x:v>RTS à forces persistantes</x:v>
      </x:c>
      <x:c r="C46" s="13" t="str">
        <x:v>Les escarmouches commandent des unités identifiées, avec expérience, spécialisation, fatigue et pertes.</x:v>
      </x:c>
      <x:c r="D46" s="13" t="str">
        <x:v>Une structure ouvre une fonction logistique ; elle ne crée pas instantanément des vétérans jetables.</x:v>
      </x:c>
      <x:c r="E46" s="13" t="str">
        <x:v>Création du projet</x:v>
      </x:c>
      <x:c r="F46" s="13" t="str">
        <x:v>Conception, non implémenté</x:v>
      </x:c>
      <x:c r="G46" s="13" t="str">
        <x:v>Reconstitution documentée V4 — nouvelle rédaction V5</x:v>
      </x:c>
    </x:row>
    <x:row r="47" ht="72" customHeight="1">
      <x:c r="A47" s="14" t="str">
        <x:v>CORE-R42</x:v>
      </x:c>
      <x:c r="B47" s="14" t="str">
        <x:v>Conquête par zones reliées</x:v>
      </x:c>
      <x:c r="C47" s="14" t="str">
        <x:v>La carte planétaire possède territoires, routes, ravitaillement et garnisons. Une zone change après résolution effective d’une opération.</x:v>
      </x:c>
      <x:c r="D47" s="14" t="str">
        <x:v>Korthas garde ses 36 zones et ses 70 liaisons au lieu d’un simple compteur de conquête.</x:v>
      </x:c>
      <x:c r="E47" s="14" t="str">
        <x:v>Création du projet</x:v>
      </x:c>
      <x:c r="F47" s="14" t="str">
        <x:v>Conception, non implémenté</x:v>
      </x:c>
      <x:c r="G47" s="14" t="str">
        <x:v>Reconstitution documentée V4 — nouvelle rédaction V5</x:v>
      </x:c>
    </x:row>
    <x:row r="48" ht="57" customHeight="1">
      <x:c r="A48" s="13" t="str">
        <x:v>CORE-R43</x:v>
      </x:c>
      <x:c r="B48" s="13" t="str">
        <x:v>Une transaction par conséquence de guerre</x:v>
      </x:c>
      <x:c r="C48" s="13" t="str">
        <x:v>Héros, RTS et conquête lisent une même opération et appliquent ses résultats une seule fois.</x:v>
      </x:c>
      <x:c r="D48" s="13" t="str">
        <x:v>Une bataille gagnée ne donne pas trois fois le même territoire ou le même trophée.</x:v>
      </x:c>
      <x:c r="E48" s="13" t="str">
        <x:v>Création du projet</x:v>
      </x:c>
      <x:c r="F48" s="13" t="str">
        <x:v>Conception, non implémenté</x:v>
      </x:c>
      <x:c r="G48" s="13" t="str">
        <x:v>Reconstitution documentée V4 — nouvelle rédaction V5</x:v>
      </x:c>
    </x:row>
    <x:row r="49" ht="57" customHeight="1">
      <x:c r="A49" s="14" t="str">
        <x:v>CORE-R44</x:v>
      </x:c>
      <x:c r="B49" s="14" t="str">
        <x:v>Une présence doit être possible</x:v>
      </x:c>
      <x:c r="C49" s="14" t="str">
        <x:v>Les scènes vérifient vie, disponibilité, lieu, invitation et capacité des PNJ ou joueurs concernés.</x:v>
      </x:c>
      <x:c r="D49" s="14" t="str">
        <x:v>Un Elder ne rencontre pas automatiquement Mara si la chronologie ou son état enregistré l’interdit.</x:v>
      </x:c>
      <x:c r="E49" s="14" t="str">
        <x:v>Création du projet</x:v>
      </x:c>
      <x:c r="F49" s="14" t="str">
        <x:v>Conception, non implémenté</x:v>
      </x:c>
      <x:c r="G49" s="14" t="str">
        <x:v>Reconstitution documentée V4 — nouvelle rédaction V5</x:v>
      </x:c>
    </x:row>
    <x:row r="50" ht="72" customHeight="1">
      <x:c r="A50" s="13" t="str">
        <x:v>CORE-R45</x:v>
      </x:c>
      <x:c r="B50" s="13" t="str">
        <x:v>Les communautés sont locales</x:v>
      </x:c>
      <x:c r="C50" s="13" t="str">
        <x:v>Les 15 clans nommés et les 20 communautés appartiennent au projet. Leurs usages ne sont pas présentés comme un code universel établi par la franchise.</x:v>
      </x:c>
      <x:c r="D50" s="13" t="str">
        <x:v>Un duel accepté dans un cercle ne donne pas droit de le provoquer partout.</x:v>
      </x:c>
      <x:c r="E50" s="13" t="str">
        <x:v>Création du projet</x:v>
      </x:c>
      <x:c r="F50" s="13" t="str">
        <x:v>Conception, non implémenté</x:v>
      </x:c>
      <x:c r="G50" s="13" t="str">
        <x:v>Reconstitution documentée V4 — nouvelle rédaction V5</x:v>
      </x:c>
    </x:row>
    <x:row r="51" ht="57" customHeight="1">
      <x:c r="A51" s="14" t="str">
        <x:v>CORE-R46</x:v>
      </x:c>
      <x:c r="B51" s="14" t="str">
        <x:v>Les récompenses restent concrètes</x:v>
      </x:c>
      <x:c r="C51" s="14" t="str">
        <x:v>Accès, objets, connaissances, relations et spécialités ont des conditions et un emplacement ou un état observables.</x:v>
      </x:c>
      <x:c r="D51" s="14" t="str">
        <x:v>Une maison exige sa mission, son respect, son rang et son accès régional, même après une belle scène narrative.</x:v>
      </x:c>
      <x:c r="E51" s="14" t="str">
        <x:v>Création du projet</x:v>
      </x:c>
      <x:c r="F51" s="14" t="str">
        <x:v>Conception, non implémenté</x:v>
      </x:c>
      <x:c r="G51" s="14" t="str">
        <x:v>Reconstitution documentée V4 — nouvelle rédaction V5</x:v>
      </x:c>
    </x:row>
    <x:row r="52" ht="57" customHeight="1">
      <x:c r="A52" s="13" t="str">
        <x:v>CORE-R47</x:v>
      </x:c>
      <x:c r="B52" s="13" t="str">
        <x:v>Le monde se lit en 2D</x:v>
      </x:c>
      <x:c r="C52" s="13" t="str">
        <x:v>Les lieux ont passages, hauteurs, obstacles, plans visuels et interactions positionnées. Les menus servent à préparer ou consulter.</x:v>
      </x:c>
      <x:c r="D52" s="13" t="str">
        <x:v>Une mission de navire demande de traverser ses ponts ; une mission de ville ne se réduit pas à choisir une ligne.</x:v>
      </x:c>
      <x:c r="E52" s="13" t="str">
        <x:v>Création du projet</x:v>
      </x:c>
      <x:c r="F52" s="13" t="str">
        <x:v>Conception, non implémenté</x:v>
      </x:c>
      <x:c r="G52" s="13" t="str">
        <x:v>Reconstitution documentée V4 — nouvelle rédaction V5</x:v>
      </x:c>
    </x:row>
    <x:row r="53" ht="87" customHeight="1">
      <x:c r="A53" s="14" t="str">
        <x:v>CORE-R48</x:v>
      </x:c>
      <x:c r="B53" s="14" t="str">
        <x:v>Statut honnête de la livraison</x:v>
      </x:c>
      <x:c r="C53" s="14" t="str">
        <x:v>Toutes les règles et scènes de ce jeu sont des conceptions non implémentées. Les textes sont une nouvelle rédaction du périmètre documenté, pas des cellules V4 retrouvées à l’identique.</x:v>
      </x:c>
      <x:c r="D53" s="14" t="str">
        <x:v>Chaque fiche porte une provenance ; les références cinéma demandent un contrôle de fidélité dédié avant production.</x:v>
      </x:c>
      <x:c r="E53" s="14" t="str">
        <x:v>Création du projet</x:v>
      </x:c>
      <x:c r="F53" s="14" t="str">
        <x:v>Conception, non implémenté</x:v>
      </x:c>
      <x:c r="G53" s="14" t="str">
        <x:v>Reconstitution documentée V4 — nouvelle rédaction V5</x:v>
      </x:c>
    </x:row>
  </x:sheetData>
  <x:pageMargins left="0.7" right="0.7" top="0.75" bottom="0.75" header="0.3" footer="0.3"/>
  <x:tableParts count="1">
    <x:tablePart xmlns:r="http://schemas.openxmlformats.org/officeDocument/2006/relationships" r:id="R7d8055e966fd4101"/>
  </x:tableParts>
</x:worksheet>
</file>

<file path=xl/worksheets/sheet2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Rangs et fonctions</x:v>
      </x:c>
      <x:c r="B2" s="3"/>
      <x:c r="C2" s="3"/>
      <x:c r="D2" s="3"/>
      <x:c r="E2" s="3"/>
      <x:c r="F2" s="3"/>
    </x:row>
    <x:row r="3">
      <x:c r="A3" s="4"/>
      <x:c r="B3" s="4"/>
      <x:c r="C3" s="4"/>
      <x:c r="D3" s="4"/>
      <x:c r="E3" s="4"/>
      <x:c r="F3" s="4"/>
    </x:row>
    <x:row r="4">
      <x:c r="A4" s="2" t="str">
        <x:v>Histoire · 16 fiches · Lecture intégrale dans « Lire Histoire » ou le lecteur HTML.</x:v>
      </x:c>
      <x:c r="B4" s="2"/>
      <x:c r="C4" s="2"/>
      <x:c r="D4" s="2"/>
      <x:c r="E4" s="2"/>
      <x:c r="F4" s="2"/>
    </x:row>
    <x:row r="5" ht="48" customHeight="1">
      <x:c r="A5" s="10" t="str">
        <x:v>Identifiant</x:v>
      </x:c>
      <x:c r="B5" s="11" t="str">
        <x:v>Nom</x:v>
      </x:c>
      <x:c r="C5" s="11" t="str">
        <x:v>Nature</x:v>
      </x:c>
      <x:c r="D5" s="11" t="str">
        <x:v>Ordre</x:v>
      </x:c>
      <x:c r="E5" s="11" t="str">
        <x:v>Condition</x:v>
      </x:c>
      <x:c r="F5" s="11" t="str">
        <x:v>Fonctions</x:v>
      </x:c>
      <x:c r="G5" s="11" t="str">
        <x:v>Limites</x:v>
      </x:c>
      <x:c r="H5" s="12" t="str">
        <x:v>Provenance</x:v>
      </x:c>
    </x:row>
    <x:row r="6" ht="44" customHeight="1">
      <x:c r="A6" s="13" t="str">
        <x:v>RANK-01</x:v>
      </x:c>
      <x:c r="B6" s="13" t="str">
        <x:v>Youngling</x:v>
      </x:c>
      <x:c r="C6" s="13" t="str">
        <x:v>Rang</x:v>
      </x:c>
      <x:c r="D6" s="16" t="n">
        <x:v>1</x:v>
      </x:c>
      <x:c r="E6" s="13" t="str">
        <x:v>Début de partie et apprentissage de la cohorte.</x:v>
      </x:c>
      <x:c r="F6" s="13" t="str">
        <x:v>Prologue, gestes simples, ville et pistes d’exercice du Homeworld.</x:v>
      </x:c>
      <x:c r="G6" s="13" t="str">
        <x:v>Aucun voyage interstellaire ; pas d’autorité de clan.</x:v>
      </x:c>
      <x:c r="H6" s="13" t="str">
        <x:v>Reconstitution documentée V4 — nouvelle rédaction V5</x:v>
      </x:c>
    </x:row>
    <x:row r="7" ht="44" customHeight="1">
      <x:c r="A7" s="14" t="str">
        <x:v>RANK-02</x:v>
      </x:c>
      <x:c r="B7" s="14" t="str">
        <x:v>Unblooded</x:v>
      </x:c>
      <x:c r="C7" s="14" t="str">
        <x:v>Rang</x:v>
      </x:c>
      <x:c r="D7" s="17" t="n">
        <x:v>2</x:v>
      </x:c>
      <x:c r="E7" s="14" t="str">
        <x:v>R2-M006 après apprentissages communs validés.</x:v>
      </x:c>
      <x:c r="F7" s="14" t="str">
        <x:v>Formation masque, camouflage, lames, combistick, speargun, mines et medicomp.</x:v>
      </x:c>
      <x:c r="G7" s="14" t="str">
        <x:v>L’équipement doit être réellement reçu et appris ; aucune reine de promotion à ce stade.</x:v>
      </x:c>
      <x:c r="H7" s="14" t="str">
        <x:v>Reconstitution documentée V4 — nouvelle rédaction V5</x:v>
      </x:c>
    </x:row>
    <x:row r="8" ht="44" customHeight="1">
      <x:c r="A8" s="13" t="str">
        <x:v>RANK-03</x:v>
      </x:c>
      <x:c r="B8" s="13" t="str">
        <x:v>Young Blood</x:v>
      </x:c>
      <x:c r="C8" s="13" t="str">
        <x:v>Rang</x:v>
      </x:c>
      <x:c r="D8" s="16" t="n">
        <x:v>3</x:v>
      </x:c>
      <x:c r="E8" s="13" t="str">
        <x:v>R2-M015 après formation et circuit local.</x:v>
      </x:c>
      <x:c r="F8" s="13" t="str">
        <x:v>Préparation de triade, Temple des Trois Ombres et Quatza-Rij partagé.</x:v>
      </x:c>
      <x:c r="G8" s="13" t="str">
        <x:v>Les armes énergétiques sont exclues de cette configuration de rite ; retour nécessaire.</x:v>
      </x:c>
      <x:c r="H8" s="13" t="str">
        <x:v>Reconstitution documentée V4 — nouvelle rédaction V5</x:v>
      </x:c>
    </x:row>
    <x:row r="9" ht="44" customHeight="1">
      <x:c r="A9" s="14" t="str">
        <x:v>RANK-04</x:v>
      </x:c>
      <x:c r="B9" s="14" t="str">
        <x:v>Blooded</x:v>
      </x:c>
      <x:c r="C9" s="14" t="str">
        <x:v>Rang</x:v>
      </x:c>
      <x:c r="D9" s="17" t="n">
        <x:v>4</x:v>
      </x:c>
      <x:c r="E9" s="14" t="str">
        <x:v>R2-M020 après rite réussi et retour de reconnaissance.</x:v>
      </x:c>
      <x:c r="F9" s="14" t="str">
        <x:v>Acquisition du vaisseau, voyages joués, première reine et accès possible à Adjutant.</x:v>
      </x:c>
      <x:c r="G9" s="14" t="str">
        <x:v>Le rang ne donne pas à lui seul la propriété d’une coque ou l’arrivée sur une planète.</x:v>
      </x:c>
      <x:c r="H9" s="14" t="str">
        <x:v>Reconstitution documentée V4 — nouvelle rédaction V5</x:v>
      </x:c>
    </x:row>
    <x:row r="10" ht="57" customHeight="1">
      <x:c r="A10" s="13" t="str">
        <x:v>RANK-05</x:v>
      </x:c>
      <x:c r="B10" s="13" t="str">
        <x:v>Elite</x:v>
      </x:c>
      <x:c r="C10" s="13" t="str">
        <x:v>Rang</x:v>
      </x:c>
      <x:c r="D10" s="16" t="n">
        <x:v>5</x:v>
      </x:c>
      <x:c r="E10" s="13" t="str">
        <x:v>R2-M043 après Quatza-Rij solitaire et retour.</x:v>
      </x:c>
      <x:c r="F10" s="13" t="str">
        <x:v>Fins de voies, maîtrise, projet tardif de navire collectif et activités avancées.</x:v>
      </x:c>
      <x:c r="G10" s="13" t="str">
        <x:v>Warp et guerre restent facultatifs ; aucune fin ne recrute tous les compagnons automatiquement.</x:v>
      </x:c>
      <x:c r="H10" s="13" t="str">
        <x:v>Reconstitution documentée V4 — nouvelle rédaction V5</x:v>
      </x:c>
    </x:row>
    <x:row r="11" ht="44" customHeight="1">
      <x:c r="A11" s="14" t="str">
        <x:v>RANK-06</x:v>
      </x:c>
      <x:c r="B11" s="14" t="str">
        <x:v>Elder</x:v>
      </x:c>
      <x:c r="C11" s="14" t="str">
        <x:v>Rang</x:v>
      </x:c>
      <x:c r="D11" s="17" t="n">
        <x:v>6</x:v>
      </x:c>
      <x:c r="E11" s="14" t="str">
        <x:v>R2-M051 après transmission et jugement observés.</x:v>
      </x:c>
      <x:c r="F11" s="14" t="str">
        <x:v>Mentorat, activités de conseil situées et prolongements des fins.</x:v>
      </x:c>
      <x:c r="G11" s="14" t="str">
        <x:v>Le rang ne donne pas une autorité illimitée sur tous les clans.</x:v>
      </x:c>
      <x:c r="H11" s="14" t="str">
        <x:v>Reconstitution documentée V4 — nouvelle rédaction V5</x:v>
      </x:c>
    </x:row>
    <x:row r="12" ht="44" customHeight="1">
      <x:c r="A12" s="13" t="str">
        <x:v>RANK-07</x:v>
      </x:c>
      <x:c r="B12" s="13" t="str">
        <x:v>Ancient</x:v>
      </x:c>
      <x:c r="C12" s="13" t="str">
        <x:v>Rang</x:v>
      </x:c>
      <x:c r="D12" s="16" t="n">
        <x:v>7</x:v>
      </x:c>
      <x:c r="E12" s="13" t="str">
        <x:v>R2-M056 après longue mémoire et transmission validées.</x:v>
      </x:c>
      <x:c r="F12" s="13" t="str">
        <x:v>Prolongements de mémoire, nouvelles générations et parcours du mausolée.</x:v>
      </x:c>
      <x:c r="G12" s="13" t="str">
        <x:v>Les morts, absences, prêts et fins antérieures restent conservés.</x:v>
      </x:c>
      <x:c r="H12" s="13" t="str">
        <x:v>Reconstitution documentée V4 — nouvelle rédaction V5</x:v>
      </x:c>
    </x:row>
    <x:row r="13" ht="44" customHeight="1">
      <x:c r="A13" s="14" t="str">
        <x:v>RANK-08</x:v>
      </x:c>
      <x:c r="B13" s="14" t="str">
        <x:v>Adjutant</x:v>
      </x:c>
      <x:c r="C13" s="14" t="str">
        <x:v>Fonction du joueur</x:v>
      </x:c>
      <x:c r="D13" s="17" t="n">
        <x:v>0</x:v>
      </x:c>
      <x:c r="E13" s="14" t="str">
        <x:v>Blooded ; essai R2-M028 réussi ; acceptation R2-M029.</x:v>
      </x:c>
      <x:c r="F13" s="14" t="str">
        <x:v>Coordination bornée et condition de nouveau départ Warp.</x:v>
      </x:c>
      <x:c r="G13" s="14" t="str">
        <x:v>Pas un grade, pas un PNJ ; la fonction peut être différée sans bloquer Elite.</x:v>
      </x:c>
      <x:c r="H13" s="14" t="str">
        <x:v>Reconstitution documentée V4 — nouvelle rédaction V5</x:v>
      </x:c>
    </x:row>
    <x:row r="14" ht="44" customHeight="1">
      <x:c r="A14" s="13" t="str">
        <x:v>RANK-09</x:v>
      </x:c>
      <x:c r="B14" s="13" t="str">
        <x:v>Chef de triade</x:v>
      </x:c>
      <x:c r="C14" s="13" t="str">
        <x:v>Rôle de mission</x:v>
      </x:c>
      <x:c r="D14" s="16" t="n">
        <x:v>0</x:v>
      </x:c>
      <x:c r="E14" s="13" t="str">
        <x:v>Désignation acceptée dans une triade préparée.</x:v>
      </x:c>
      <x:c r="F14" s="13" t="str">
        <x:v>Donner des signaux et coordonner une phase du rite.</x:v>
      </x:c>
      <x:c r="G14" s="13" t="str">
        <x:v>Le rôle peut circuler entre phases ; il ne remplace pas le rang des partenaires.</x:v>
      </x:c>
      <x:c r="H14" s="13" t="str">
        <x:v>Reconstitution documentée V4 — nouvelle rédaction V5</x:v>
      </x:c>
    </x:row>
    <x:row r="15" ht="44" customHeight="1">
      <x:c r="A15" s="14" t="str">
        <x:v>RANK-10</x:v>
      </x:c>
      <x:c r="B15" s="14" t="str">
        <x:v>Pisteur de triade</x:v>
      </x:c>
      <x:c r="C15" s="14" t="str">
        <x:v>Rôle de mission</x:v>
      </x:c>
      <x:c r="D15" s="17" t="n">
        <x:v>0</x:v>
      </x:c>
      <x:c r="E15" s="14" t="str">
        <x:v>Compétence et disponibilité dans l’opération.</x:v>
      </x:c>
      <x:c r="F15" s="14" t="str">
        <x:v>Lire les traces, ouvrir l’approche et signaler une route de repli.</x:v>
      </x:c>
      <x:c r="G15" s="14" t="str">
        <x:v>L’aide est reconnue sans attribuer automatiquement le coup final.</x:v>
      </x:c>
      <x:c r="H15" s="14" t="str">
        <x:v>Reconstitution documentée V4 — nouvelle rédaction V5</x:v>
      </x:c>
    </x:row>
    <x:row r="16" ht="44" customHeight="1">
      <x:c r="A16" s="13" t="str">
        <x:v>RANK-11</x:v>
      </x:c>
      <x:c r="B16" s="13" t="str">
        <x:v>Gardien du retour</x:v>
      </x:c>
      <x:c r="C16" s="13" t="str">
        <x:v>Rôle de mission</x:v>
      </x:c>
      <x:c r="D16" s="16" t="n">
        <x:v>0</x:v>
      </x:c>
      <x:c r="E16" s="13" t="str">
        <x:v>Équipe formée et voie d’extraction prévue.</x:v>
      </x:c>
      <x:c r="F16" s="13" t="str">
        <x:v>Maintenir un accès, suivre les absents et coordonner une récupération.</x:v>
      </x:c>
      <x:c r="G16" s="13" t="str">
        <x:v>Aucun pouvoir de résurrection ou de téléportation des partenaires.</x:v>
      </x:c>
      <x:c r="H16" s="13" t="str">
        <x:v>Reconstitution documentée V4 — nouvelle rédaction V5</x:v>
      </x:c>
    </x:row>
    <x:row r="17" ht="57" customHeight="1">
      <x:c r="A17" s="14" t="str">
        <x:v>RANK-12</x:v>
      </x:c>
      <x:c r="B17" s="14" t="str">
        <x:v>Enforcer</x:v>
      </x:c>
      <x:c r="C17" s="14" t="str">
        <x:v>Fonction située</x:v>
      </x:c>
      <x:c r="D17" s="17" t="n">
        <x:v>0</x:v>
      </x:c>
      <x:c r="E17" s="14" t="str">
        <x:v>Mandat de clan ou intrigue spécifique vérifié.</x:v>
      </x:c>
      <x:c r="F17" s="14" t="str">
        <x:v>Enquête, intervention et escorte dans un périmètre donné.</x:v>
      </x:c>
      <x:c r="G17" s="14" t="str">
        <x:v>Ne devient pas une police universelle de tout Yautja ni une promotion automatique du joueur.</x:v>
      </x:c>
      <x:c r="H17" s="14" t="str">
        <x:v>Reconstitution documentée V4 — nouvelle rédaction V5</x:v>
      </x:c>
    </x:row>
    <x:row r="18" ht="44" customHeight="1">
      <x:c r="A18" s="13" t="str">
        <x:v>RANK-13</x:v>
      </x:c>
      <x:c r="B18" s="13" t="str">
        <x:v>Responsable du navire</x:v>
      </x:c>
      <x:c r="C18" s="13" t="str">
        <x:v>Fonction de gestion</x:v>
      </x:c>
      <x:c r="D18" s="16" t="n">
        <x:v>0</x:v>
      </x:c>
      <x:c r="E18" s="13" t="str">
        <x:v>Droits et responsabilités acceptés sur un navire réellement acquis.</x:v>
      </x:c>
      <x:c r="F18" s="13" t="str">
        <x:v>Préparer route, équipage, entretien et missions collectives.</x:v>
      </x:c>
      <x:c r="G18" s="13" t="str">
        <x:v>Respect des propriétaires, capacités et permissions de chacun.</x:v>
      </x:c>
      <x:c r="H18" s="13" t="str">
        <x:v>Reconstitution documentée V4 — nouvelle rédaction V5</x:v>
      </x:c>
    </x:row>
    <x:row r="19" ht="44" customHeight="1">
      <x:c r="A19" s="14" t="str">
        <x:v>RANK-14</x:v>
      </x:c>
      <x:c r="B19" s="14" t="str">
        <x:v>Gardien des trophées</x:v>
      </x:c>
      <x:c r="C19" s="14" t="str">
        <x:v>Fonction d’atelier</x:v>
      </x:c>
      <x:c r="D19" s="17" t="n">
        <x:v>0</x:v>
      </x:c>
      <x:c r="E19" s="14" t="str">
        <x:v>Compétence d’inspection et droits sur les objets confiés.</x:v>
      </x:c>
      <x:c r="F19" s="14" t="str">
        <x:v>Conservation, exposition, restitution et récits fondés sur les traces.</x:v>
      </x:c>
      <x:c r="G19" s="14" t="str">
        <x:v>La garde ne transfère pas la propriété ni le mérite de chasse.</x:v>
      </x:c>
      <x:c r="H19" s="14" t="str">
        <x:v>Reconstitution documentée V4 — nouvelle rédaction V5</x:v>
      </x:c>
    </x:row>
    <x:row r="20" ht="44" customHeight="1">
      <x:c r="A20" s="13" t="str">
        <x:v>RANK-15</x:v>
      </x:c>
      <x:c r="B20" s="13" t="str">
        <x:v>Mentor de cohorte</x:v>
      </x:c>
      <x:c r="C20" s="13" t="str">
        <x:v>Fonction de transmission</x:v>
      </x:c>
      <x:c r="D20" s="16" t="n">
        <x:v>0</x:v>
      </x:c>
      <x:c r="E20" s="13" t="str">
        <x:v>Aptitude observée et élèves volontaires.</x:v>
      </x:c>
      <x:c r="F20" s="13" t="str">
        <x:v>Préparer exercices, retours et progression individuelle.</x:v>
      </x:c>
      <x:c r="G20" s="13" t="str">
        <x:v>Ne décide pas à la place de chaque élève ni ne copie sa propre histoire sur eux.</x:v>
      </x:c>
      <x:c r="H20" s="13" t="str">
        <x:v>Reconstitution documentée V4 — nouvelle rédaction V5</x:v>
      </x:c>
    </x:row>
    <x:row r="21" ht="44" customHeight="1">
      <x:c r="A21" s="14" t="str">
        <x:v>RANK-16</x:v>
      </x:c>
      <x:c r="B21" s="14" t="str">
        <x:v>Gardien d’une halte</x:v>
      </x:c>
      <x:c r="C21" s="14" t="str">
        <x:v>Fonction locale</x:v>
      </x:c>
      <x:c r="D21" s="17" t="n">
        <x:v>0</x:v>
      </x:c>
      <x:c r="E21" s="14" t="str">
        <x:v>Accord de la communauté et lieu effectivement ouvert.</x:v>
      </x:c>
      <x:c r="F21" s="14" t="str">
        <x:v>Accueillir, entretenir les accès et orienter vers des services réels.</x:v>
      </x:c>
      <x:c r="G21" s="14" t="str">
        <x:v>Pas de seconde résidence active ni d’autorité sur toutes les maisons du secteur.</x:v>
      </x:c>
      <x:c r="H21" s="14" t="str">
        <x:v>Reconstitution documentée V4 — nouvelle rédaction V5</x:v>
      </x:c>
    </x:row>
  </x:sheetData>
  <x:pageMargins left="0.7" right="0.7" top="0.75" bottom="0.75" header="0.3" footer="0.3"/>
  <x:tableParts count="1">
    <x:tablePart xmlns:r="http://schemas.openxmlformats.org/officeDocument/2006/relationships" r:id="Rd9bd21bc36a64e03"/>
  </x:tableParts>
</x:worksheet>
</file>

<file path=xl/worksheets/sheet2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Interactions des voies</x:v>
      </x:c>
      <x:c r="B2" s="3"/>
      <x:c r="C2" s="3"/>
      <x:c r="D2" s="3"/>
      <x:c r="E2" s="3"/>
      <x:c r="F2" s="3"/>
    </x:row>
    <x:row r="3">
      <x:c r="A3" s="4"/>
      <x:c r="B3" s="4"/>
      <x:c r="C3" s="4"/>
      <x:c r="D3" s="4"/>
      <x:c r="E3" s="4"/>
      <x:c r="F3" s="4"/>
    </x:row>
    <x:row r="4">
      <x:c r="A4" s="2" t="str">
        <x:v>Histoire · 60 fiches · Lecture intégrale dans « Lire Histoire » ou le lecteur HTML.</x:v>
      </x:c>
      <x:c r="B4" s="2"/>
      <x:c r="C4" s="2"/>
      <x:c r="D4" s="2"/>
      <x:c r="E4" s="2"/>
      <x:c r="F4" s="2"/>
    </x:row>
    <x:row r="5" ht="48" customHeight="1">
      <x:c r="A5" s="10" t="str">
        <x:v>Identifiant</x:v>
      </x:c>
      <x:c r="B5" s="11" t="str">
        <x:v>Titre</x:v>
      </x:c>
      <x:c r="C5" s="11" t="str">
        <x:v>Voie</x:v>
      </x:c>
      <x:c r="D5" s="11" t="str">
        <x:v>Déclencheur</x:v>
      </x:c>
      <x:c r="E5" s="11" t="str">
        <x:v>Lieu</x:v>
      </x:c>
      <x:c r="F5" s="11" t="str">
        <x:v>Interaction 2D</x:v>
      </x:c>
      <x:c r="G5" s="11" t="str">
        <x:v>Choix</x:v>
      </x:c>
      <x:c r="H5" s="11" t="str">
        <x:v>État à la sortie</x:v>
      </x:c>
      <x:c r="I5" s="12" t="str">
        <x:v>Provenance</x:v>
      </x:c>
    </x:row>
    <x:row r="6" ht="72" customHeight="1">
      <x:c r="A6" s="13" t="str">
        <x:v>O1-I01</x:v>
      </x:c>
      <x:c r="B6" s="13" t="str">
        <x:v>La corde que Ruun garde</x:v>
      </x:c>
      <x:c r="C6" s="13" t="str">
        <x:v>O1</x:v>
      </x:c>
      <x:c r="D6" s="13" t="str">
        <x:v>Après O1-M01</x:v>
      </x:c>
      <x:c r="E6" s="13" t="str">
        <x:v>Cour d’exercice</x:v>
      </x:c>
      <x:c r="F6" s="13" t="str">
        <x:v>Ruun enroule la corde utilisée et laisse le joueur toucher le nœud qu’il a tenu. Le geste rappelle une aide réelle ou une proposition refusée.</x:v>
      </x:c>
      <x:c r="G6" s="13" t="str">
        <x:v>Remercier, expliquer son autre route ou rester silencieux.</x:v>
      </x:c>
      <x:c r="H6" s="13" t="str">
        <x:v>La confiance fraternelle réagit au souvenir précis du premier obstacle.</x:v>
      </x:c>
      <x:c r="I6" s="13" t="str">
        <x:v>Reconstitution documentée V4 — nouvelle rédaction V5</x:v>
      </x:c>
    </x:row>
    <x:row r="7" ht="57" customHeight="1">
      <x:c r="A7" s="14" t="str">
        <x:v>O1-I02</x:v>
      </x:c>
      <x:c r="B7" s="14" t="str">
        <x:v>Le bol chez Dhera</x:v>
      </x:c>
      <x:c r="C7" s="14" t="str">
        <x:v>O1</x:v>
      </x:c>
      <x:c r="D7" s="14" t="str">
        <x:v>Après O1-M06</x:v>
      </x:c>
      <x:c r="E7" s="14" t="str">
        <x:v>Refuge temporaire</x:v>
      </x:c>
      <x:c r="F7" s="14" t="str">
        <x:v>Dhera pose deux bols et attend que le joueur choisisse une place. Une couche reste visible derrière le paravent.</x:v>
      </x:c>
      <x:c r="G7" s="14" t="str">
        <x:v>Accepter le repas ou prendre une ration pour dehors.</x:v>
      </x:c>
      <x:c r="H7" s="14" t="str">
        <x:v>Le refuge demeure proposé sans être confondu avec une résidence déverrouillée.</x:v>
      </x:c>
      <x:c r="I7" s="14" t="str">
        <x:v>Reconstitution documentée V4 — nouvelle rédaction V5</x:v>
      </x:c>
    </x:row>
    <x:row r="8" ht="72" customHeight="1">
      <x:c r="A8" s="13" t="str">
        <x:v>O1-I03</x:v>
      </x:c>
      <x:c r="B8" s="13" t="str">
        <x:v>Le garde qui détourne les yeux</x:v>
      </x:c>
      <x:c r="C8" s="13" t="str">
        <x:v>O1</x:v>
      </x:c>
      <x:c r="D8" s="13" t="str">
        <x:v>Après O1-M10</x:v>
      </x:c>
      <x:c r="E8" s="13" t="str">
        <x:v>Entrée de carrière</x:v>
      </x:c>
      <x:c r="F8" s="13" t="str">
        <x:v>Le garde impliqué dans le piège voit le câble conservé au côté du joueur et change sa ronde. Le joueur peut comparer cette réaction aux témoignages.</x:v>
      </x:c>
      <x:c r="G8" s="13" t="str">
        <x:v>Observer ou demander une explication en présence d’un tiers.</x:v>
      </x:c>
      <x:c r="H8" s="13" t="str">
        <x:v>Une réaction suspecte n’est pas convertie à elle seule en preuve de l’intention de Varek.</x:v>
      </x:c>
      <x:c r="I8" s="13" t="str">
        <x:v>Reconstitution documentée V4 — nouvelle rédaction V5</x:v>
      </x:c>
    </x:row>
    <x:row r="9" ht="57" customHeight="1">
      <x:c r="A9" s="14" t="str">
        <x:v>O1-I04</x:v>
      </x:c>
      <x:c r="B9" s="14" t="str">
        <x:v>La manche sans père</x:v>
      </x:c>
      <x:c r="C9" s="14" t="str">
        <x:v>O1</x:v>
      </x:c>
      <x:c r="D9" s="14" t="str">
        <x:v>Après O1-M12</x:v>
      </x:c>
      <x:c r="E9" s="14" t="str">
        <x:v>Arène d’exercice</x:v>
      </x:c>
      <x:c r="F9" s="14" t="str">
        <x:v>Ruun invite à une manche pendant l’absence de Varek. Son premier salut est différent de celui exigé au foyer.</x:v>
      </x:c>
      <x:c r="G9" s="14" t="str">
        <x:v>Répondre par le salut familial ou celui de la cohorte.</x:v>
      </x:c>
      <x:c r="H9" s="14" t="str">
        <x:v>Le lien peut se construire avec ses propres signes.</x:v>
      </x:c>
      <x:c r="I9" s="14" t="str">
        <x:v>Reconstitution documentée V4 — nouvelle rédaction V5</x:v>
      </x:c>
    </x:row>
    <x:row r="10" ht="57" customHeight="1">
      <x:c r="A10" s="13" t="str">
        <x:v>O1-I05</x:v>
      </x:c>
      <x:c r="B10" s="13" t="str">
        <x:v>Le seuil après l’agression</x:v>
      </x:c>
      <x:c r="C10" s="13" t="str">
        <x:v>O1</x:v>
      </x:c>
      <x:c r="D10" s="13" t="str">
        <x:v>Après O1-M15</x:v>
      </x:c>
      <x:c r="E10" s="13" t="str">
        <x:v>Poste de témoins</x:v>
      </x:c>
      <x:c r="F10" s="13" t="str">
        <x:v>Une garde ouvre la porte avant que le joueur arrive. Le passage rappelle l’issue atteinte pendant la poursuite.</x:v>
      </x:c>
      <x:c r="G10" s="13" t="str">
        <x:v>Entrer pour raconter ou continuer après un signe.</x:v>
      </x:c>
      <x:c r="H10" s="13" t="str">
        <x:v>Les habitants reconnaissent une expérience située sans exiger de la revivre à chaque visite.</x:v>
      </x:c>
      <x:c r="I10" s="13" t="str">
        <x:v>Reconstitution documentée V4 — nouvelle rédaction V5</x:v>
      </x:c>
    </x:row>
    <x:row r="11" ht="72" customHeight="1">
      <x:c r="A11" s="14" t="str">
        <x:v>O1-I06</x:v>
      </x:c>
      <x:c r="B11" s="14" t="str">
        <x:v>La place pour une lame</x:v>
      </x:c>
      <x:c r="C11" s="14" t="str">
        <x:v>O1</x:v>
      </x:c>
      <x:c r="D11" s="14" t="str">
        <x:v>Après O1-M16</x:v>
      </x:c>
      <x:c r="E11" s="14" t="str">
        <x:v>Atelier de maison</x:v>
      </x:c>
      <x:c r="F11" s="14" t="str">
        <x:v>Un support peut accueillir la lame de Varek seulement si sa garde appartient encore au joueur. Sinon, un relevé autorisé est proposé.</x:v>
      </x:c>
      <x:c r="G11" s="14" t="str">
        <x:v>Exposer la preuve, la ranger ou laisser la niche vide.</x:v>
      </x:c>
      <x:c r="H11" s="14" t="str">
        <x:v>La galerie respecte l’objet unique et le choix de rendre publique cette histoire.</x:v>
      </x:c>
      <x:c r="I11" s="14" t="str">
        <x:v>Reconstitution documentée V4 — nouvelle rédaction V5</x:v>
      </x:c>
    </x:row>
    <x:row r="12" ht="57" customHeight="1">
      <x:c r="A12" s="13" t="str">
        <x:v>O1-I07</x:v>
      </x:c>
      <x:c r="B12" s="13" t="str">
        <x:v>Une lettre du frère</x:v>
      </x:c>
      <x:c r="C12" s="13" t="str">
        <x:v>O1</x:v>
      </x:c>
      <x:c r="D12" s="13" t="str">
        <x:v>Après Blooded et départ réel</x:v>
      </x:c>
      <x:c r="E12" s="13" t="str">
        <x:v>Archives du vaisseau</x:v>
      </x:c>
      <x:c r="F12" s="13" t="str">
        <x:v>Le joueur ouvre une petite plaque de message et reconnaît le signe de Ruun. L’adresse dépend du lien accepté avant départ.</x:v>
      </x:c>
      <x:c r="G12" s="13" t="str">
        <x:v>Répondre avec une destination ou envoyer seulement des nouvelles.</x:v>
      </x:c>
      <x:c r="H12" s="13" t="str">
        <x:v>Le frère garde la liberté de venir et ses engagements locaux.</x:v>
      </x:c>
      <x:c r="I12" s="13" t="str">
        <x:v>Reconstitution documentée V4 — nouvelle rédaction V5</x:v>
      </x:c>
    </x:row>
    <x:row r="13" ht="57" customHeight="1">
      <x:c r="A13" s="14" t="str">
        <x:v>O1-I08</x:v>
      </x:c>
      <x:c r="B13" s="14" t="str">
        <x:v>Varek devant la nouvelle porte</x:v>
      </x:c>
      <x:c r="C13" s="14" t="str">
        <x:v>O1</x:v>
      </x:c>
      <x:c r="D13" s="14" t="str">
        <x:v>Après Elite, si Varek vivant et visite autorisée</x:v>
      </x:c>
      <x:c r="E13" s="14" t="str">
        <x:v>Résidence active</x:v>
      </x:c>
      <x:c r="F13" s="14" t="str">
        <x:v>Varek attend dehors ; il ne traverse pas automatiquement le seuil. Le joueur peut le voir par la fenêtre avant d’ouvrir.</x:v>
      </x:c>
      <x:c r="G13" s="14" t="str">
        <x:v>Accorder une rencontre courte, parler dehors ou refuser la visite.</x:v>
      </x:c>
      <x:c r="H13" s="14" t="str">
        <x:v>Le droit d’habiter du joueur n’est pas annulé par l’autorité familiale.</x:v>
      </x:c>
      <x:c r="I13" s="14" t="str">
        <x:v>Reconstitution documentée V4 — nouvelle rédaction V5</x:v>
      </x:c>
    </x:row>
    <x:row r="14" ht="57" customHeight="1">
      <x:c r="A14" s="13" t="str">
        <x:v>O1-I09</x:v>
      </x:c>
      <x:c r="B14" s="13" t="str">
        <x:v>Une place réservée à Dhera</x:v>
      </x:c>
      <x:c r="C14" s="13" t="str">
        <x:v>O1</x:v>
      </x:c>
      <x:c r="D14" s="13" t="str">
        <x:v>Après fin O1</x:v>
      </x:c>
      <x:c r="E14" s="13" t="str">
        <x:v>Lieu de transmission</x:v>
      </x:c>
      <x:c r="F14" s="13" t="str">
        <x:v>Le joueur ajuste un siège ou un point d’observation pour Dhera, selon sa présence réelle. Elle peut préférer rester avec les élèves.</x:v>
      </x:c>
      <x:c r="G14" s="13" t="str">
        <x:v>Laisser le choix de sa place.</x:v>
      </x:c>
      <x:c r="H14" s="13" t="str">
        <x:v>La gratitude se traduit par une possibilité offerte, sans imposer un rôle de figure cérémonielle.</x:v>
      </x:c>
      <x:c r="I14" s="13" t="str">
        <x:v>Reconstitution documentée V4 — nouvelle rédaction V5</x:v>
      </x:c>
    </x:row>
    <x:row r="15" ht="57" customHeight="1">
      <x:c r="A15" s="14" t="str">
        <x:v>O1-I10</x:v>
      </x:c>
      <x:c r="B15" s="14" t="str">
        <x:v>Le signe de la nouvelle cohorte</x:v>
      </x:c>
      <x:c r="C15" s="14" t="str">
        <x:v>O1</x:v>
      </x:c>
      <x:c r="D15" s="14" t="str">
        <x:v>Après O1-M35</x:v>
      </x:c>
      <x:c r="E15" s="14" t="str">
        <x:v>Cour ou navire accessible</x:v>
      </x:c>
      <x:c r="F15" s="14" t="str">
        <x:v>Un élève montre une variation de la marque transmise. Le joueur voit ce qui a été conservé et ce qui a changé.</x:v>
      </x:c>
      <x:c r="G15" s="14" t="str">
        <x:v>Reconnaître la variation ou demander son histoire.</x:v>
      </x:c>
      <x:c r="H15" s="14" t="str">
        <x:v>La transmission prolonge la fin choisie et ne recrée pas la hiérarchie subie dans l’enfance.</x:v>
      </x:c>
      <x:c r="I15" s="14" t="str">
        <x:v>Reconstitution documentée V4 — nouvelle rédaction V5</x:v>
      </x:c>
    </x:row>
    <x:row r="16" ht="57" customHeight="1">
      <x:c r="A16" s="13" t="str">
        <x:v>O2-I01</x:v>
      </x:c>
      <x:c r="B16" s="13" t="str">
        <x:v>Sael époussette le support</x:v>
      </x:c>
      <x:c r="C16" s="13" t="str">
        <x:v>O2</x:v>
      </x:c>
      <x:c r="D16" s="13" t="str">
        <x:v>Après O2-M01</x:v>
      </x:c>
      <x:c r="E16" s="13" t="str">
        <x:v>Foyer familial</x:v>
      </x:c>
      <x:c r="F16" s="13" t="str">
        <x:v>Sael soulève le masque avec son berceau et montre où la poussière s’accumule. Le joueur règle une lampe pour observer l’encoche.</x:v>
      </x:c>
      <x:c r="G16" s="13" t="str">
        <x:v>Demander un récit ou aider à remettre l’objet.</x:v>
      </x:c>
      <x:c r="H16" s="13" t="str">
        <x:v>L’original reste dans sa garde et son emplacement réel.</x:v>
      </x:c>
      <x:c r="I16" s="13" t="str">
        <x:v>Reconstitution documentée V4 — nouvelle rédaction V5</x:v>
      </x:c>
    </x:row>
    <x:row r="17" ht="57" customHeight="1">
      <x:c r="A17" s="14" t="str">
        <x:v>O2-I02</x:v>
      </x:c>
      <x:c r="B17" s="14" t="str">
        <x:v>Khor n’est pas derrière</x:v>
      </x:c>
      <x:c r="C17" s="14" t="str">
        <x:v>O2</x:v>
      </x:c>
      <x:c r="D17" s="14" t="str">
        <x:v>Après O2-M03</x:v>
      </x:c>
      <x:c r="E17" s="14" t="str">
        <x:v>Cour de cohorte</x:v>
      </x:c>
      <x:c r="F17" s="14" t="str">
        <x:v>Khor déplace sa figurine de pisteur à côté de celle du chasseur final sur une table d’exercice.</x:v>
      </x:c>
      <x:c r="G17" s="14" t="str">
        <x:v>Laisser les deux places ou demander la chronologie des rôles.</x:v>
      </x:c>
      <x:c r="H17" s="14" t="str">
        <x:v>Une curiosité naît sans conclure que tous les gestes sont identiques.</x:v>
      </x:c>
      <x:c r="I17" s="14" t="str">
        <x:v>Reconstitution documentée V4 — nouvelle rédaction V5</x:v>
      </x:c>
    </x:row>
    <x:row r="18" ht="57" customHeight="1">
      <x:c r="A18" s="13" t="str">
        <x:v>O2-I03</x:v>
      </x:c>
      <x:c r="B18" s="13" t="str">
        <x:v>Le vieux vers</x:v>
      </x:c>
      <x:c r="C18" s="13" t="str">
        <x:v>O2</x:v>
      </x:c>
      <x:c r="D18" s="13" t="str">
        <x:v>Après O2-M04</x:v>
      </x:c>
      <x:c r="E18" s="13" t="str">
        <x:v>Place du musicien</x:v>
      </x:c>
      <x:c r="F18" s="13" t="str">
        <x:v>Un musicien reprend le vers qui nomme l’éclaireur, uniquement si le joueur l’a fait connaître avec son accord.</x:v>
      </x:c>
      <x:c r="G18" s="13" t="str">
        <x:v>Écouter ou comparer à la version familiale.</x:v>
      </x:c>
      <x:c r="H18" s="13" t="str">
        <x:v>La musique locale reflète l’enquête réellement accomplie.</x:v>
      </x:c>
      <x:c r="I18" s="13" t="str">
        <x:v>Reconstitution documentée V4 — nouvelle rédaction V5</x:v>
      </x:c>
    </x:row>
    <x:row r="19" ht="57" customHeight="1">
      <x:c r="A19" s="14" t="str">
        <x:v>O2-I04</x:v>
      </x:c>
      <x:c r="B19" s="14" t="str">
        <x:v>La réparation d’Orha</x:v>
      </x:c>
      <x:c r="C19" s="14" t="str">
        <x:v>O2</x:v>
      </x:c>
      <x:c r="D19" s="14" t="str">
        <x:v>Après O2-M07</x:v>
      </x:c>
      <x:c r="E19" s="14" t="str">
        <x:v>Atelier des attaches</x:v>
      </x:c>
      <x:c r="F19" s="14" t="str">
        <x:v>Orha pose côte à côte une pièce neuve et une ligature ancienne. Une lumière latérale rend leurs usages visibles.</x:v>
      </x:c>
      <x:c r="G19" s="14" t="str">
        <x:v>Demander pourquoi conserver une réparation visible.</x:v>
      </x:c>
      <x:c r="H19" s="14" t="str">
        <x:v>La patine devient histoire et non simple défaut à effacer.</x:v>
      </x:c>
      <x:c r="I19" s="14" t="str">
        <x:v>Reconstitution documentée V4 — nouvelle rédaction V5</x:v>
      </x:c>
    </x:row>
    <x:row r="20" ht="57" customHeight="1">
      <x:c r="A20" s="13" t="str">
        <x:v>O2-I05</x:v>
      </x:c>
      <x:c r="B20" s="13" t="str">
        <x:v>Le coup final reste difficile</x:v>
      </x:c>
      <x:c r="C20" s="13" t="str">
        <x:v>O2</x:v>
      </x:c>
      <x:c r="D20" s="13" t="str">
        <x:v>Après O2-M12</x:v>
      </x:c>
      <x:c r="E20" s="13" t="str">
        <x:v>Arène d’exercice</x:v>
      </x:c>
      <x:c r="F20" s="13" t="str">
        <x:v>Un camarade tente la séquence de l’ancêtre et manque la fenêtre. Le joueur peut montrer le moment précis ou laisser un nouvel essai.</x:v>
      </x:c>
      <x:c r="G20" s="13" t="str">
        <x:v>Expliquer la difficulté sans dévaloriser les autres contributions.</x:v>
      </x:c>
      <x:c r="H20" s="13" t="str">
        <x:v>Le mérite de l’ancêtre demeure explicitement reconnu.</x:v>
      </x:c>
      <x:c r="I20" s="13" t="str">
        <x:v>Reconstitution documentée V4 — nouvelle rédaction V5</x:v>
      </x:c>
    </x:row>
    <x:row r="21" ht="57" customHeight="1">
      <x:c r="A21" s="14" t="str">
        <x:v>O2-I06</x:v>
      </x:c>
      <x:c r="B21" s="14" t="str">
        <x:v>Un prêt a une date</x:v>
      </x:c>
      <x:c r="C21" s="14" t="str">
        <x:v>O2</x:v>
      </x:c>
      <x:c r="D21" s="14" t="str">
        <x:v>Après O2-M18</x:v>
      </x:c>
      <x:c r="E21" s="14" t="str">
        <x:v>Réserve des objets</x:v>
      </x:c>
      <x:c r="F21" s="14" t="str">
        <x:v>Khor vérifie la fixation de son étui avant un prêt accepté. Le joueur place la plaque de retour dans le contenant.</x:v>
      </x:c>
      <x:c r="G21" s="14" t="str">
        <x:v>Confirmer la date ou choisir un relevé seulement.</x:v>
      </x:c>
      <x:c r="H21" s="14" t="str">
        <x:v>Le transfert ne change pas le propriétaire.</x:v>
      </x:c>
      <x:c r="I21" s="14" t="str">
        <x:v>Reconstitution documentée V4 — nouvelle rédaction V5</x:v>
      </x:c>
    </x:row>
    <x:row r="22" ht="57" customHeight="1">
      <x:c r="A22" s="13" t="str">
        <x:v>O2-I07</x:v>
      </x:c>
      <x:c r="B22" s="13" t="str">
        <x:v>La marque sous la lumière</x:v>
      </x:c>
      <x:c r="C22" s="13" t="str">
        <x:v>O2</x:v>
      </x:c>
      <x:c r="D22" s="13" t="str">
        <x:v>Après O2-M22</x:v>
      </x:c>
      <x:c r="E22" s="13" t="str">
        <x:v>Banc des traces</x:v>
      </x:c>
      <x:c r="F22" s="13" t="str">
        <x:v>Un visiteur découvre une marque qu’il n’avait pas vue sur le trophée. Le joueur tourne le berceau jusqu’à l’angle réellement étudié.</x:v>
      </x:c>
      <x:c r="G22" s="13" t="str">
        <x:v>Montrer la phase de piste, de combat ou de secours.</x:v>
      </x:c>
      <x:c r="H22" s="13" t="str">
        <x:v>La visite raconte les indices débloqués, jamais une révélation encore inconnue.</x:v>
      </x:c>
      <x:c r="I22" s="13" t="str">
        <x:v>Reconstitution documentée V4 — nouvelle rédaction V5</x:v>
      </x:c>
    </x:row>
    <x:row r="23" ht="72" customHeight="1">
      <x:c r="A23" s="14" t="str">
        <x:v>O2-I08</x:v>
      </x:c>
      <x:c r="B23" s="14" t="str">
        <x:v>Le nom absent du panneau</x:v>
      </x:c>
      <x:c r="C23" s="14" t="str">
        <x:v>O2</x:v>
      </x:c>
      <x:c r="D23" s="14" t="str">
        <x:v>Après Elite</x:v>
      </x:c>
      <x:c r="E23" s="14" t="str">
        <x:v>Galerie préparée</x:v>
      </x:c>
      <x:c r="F23" s="14" t="str">
        <x:v>Une personne remarque un nom manquant. Le joueur ouvre la chronologie et montre si la contribution est confirmée, refusée à l’exposition ou encore inconnue.</x:v>
      </x:c>
      <x:c r="G23" s="14" t="str">
        <x:v>Corriger si une preuve existe ou garder la réserve visible.</x:v>
      </x:c>
      <x:c r="H23" s="14" t="str">
        <x:v>La galerie peut s’enrichir sans inventer de rôle.</x:v>
      </x:c>
      <x:c r="I23" s="14" t="str">
        <x:v>Reconstitution documentée V4 — nouvelle rédaction V5</x:v>
      </x:c>
    </x:row>
    <x:row r="24" ht="72" customHeight="1">
      <x:c r="A24" s="13" t="str">
        <x:v>O2-I09</x:v>
      </x:c>
      <x:c r="B24" s="13" t="str">
        <x:v>La place du masque transmis</x:v>
      </x:c>
      <x:c r="C24" s="13" t="str">
        <x:v>O2</x:v>
      </x:c>
      <x:c r="D24" s="13" t="str">
        <x:v>Après O2-E3</x:v>
      </x:c>
      <x:c r="E24" s="13" t="str">
        <x:v>Ancien emplacement</x:v>
      </x:c>
      <x:c r="F24" s="13" t="str">
        <x:v>L’emplacement de l’original est vide ou occupé par une reproduction marquée. Le joueur peut ouvrir une fenêtre montrant sa nouvelle garde.</x:v>
      </x:c>
      <x:c r="G24" s="13" t="str">
        <x:v>Lire un message du gardien ou conserver une niche vide expliquée.</x:v>
      </x:c>
      <x:c r="H24" s="13" t="str">
        <x:v>La fin de transmission reste visible dans la maison ou le vaisseau.</x:v>
      </x:c>
      <x:c r="I24" s="13" t="str">
        <x:v>Reconstitution documentée V4 — nouvelle rédaction V5</x:v>
      </x:c>
    </x:row>
    <x:row r="25" ht="57" customHeight="1">
      <x:c r="A25" s="14" t="str">
        <x:v>O2-I10</x:v>
      </x:c>
      <x:c r="B25" s="14" t="str">
        <x:v>L’élève compte les voix</x:v>
      </x:c>
      <x:c r="C25" s="14" t="str">
        <x:v>O2</x:v>
      </x:c>
      <x:c r="D25" s="14" t="str">
        <x:v>Après O2-M35</x:v>
      </x:c>
      <x:c r="E25" s="14" t="str">
        <x:v>Atelier d’enseignement</x:v>
      </x:c>
      <x:c r="F25" s="14" t="str">
        <x:v>L’élève compare les noms de sa plaque aux personnes réellement présentes lors de sa chasse.</x:v>
      </x:c>
      <x:c r="G25" s="14" t="str">
        <x:v>Lui demander quel geste manque au récit.</x:v>
      </x:c>
      <x:c r="H25" s="14" t="str">
        <x:v>La leçon porte sur une contribution précise et sa preuve.</x:v>
      </x:c>
      <x:c r="I25" s="14" t="str">
        <x:v>Reconstitution documentée V4 — nouvelle rédaction V5</x:v>
      </x:c>
    </x:row>
    <x:row r="26" ht="72" customHeight="1">
      <x:c r="A26" s="13" t="str">
        <x:v>O3-I01</x:v>
      </x:c>
      <x:c r="B26" s="13" t="str">
        <x:v>La place vide au repas</x:v>
      </x:c>
      <x:c r="C26" s="13" t="str">
        <x:v>O3</x:v>
      </x:c>
      <x:c r="D26" s="13" t="str">
        <x:v>Après O3-M05</x:v>
      </x:c>
      <x:c r="E26" s="13" t="str">
        <x:v>Refuge</x:v>
      </x:c>
      <x:c r="F26" s="13" t="str">
        <x:v>Un bol reste au bord de la table pour une personne encore recherchée. Le joueur peut s’asseoir à côté sans que le jeu affirme son décès.</x:v>
      </x:c>
      <x:c r="G26" s="13" t="str">
        <x:v>Laisser le bol ou le déplacer avec l’accord des proches.</x:v>
      </x:c>
      <x:c r="H26" s="13" t="str">
        <x:v>Le statut inconnu demeure distinct d’une perte confirmée.</x:v>
      </x:c>
      <x:c r="I26" s="13" t="str">
        <x:v>Reconstitution documentée V4 — nouvelle rédaction V5</x:v>
      </x:c>
    </x:row>
    <x:row r="27" ht="57" customHeight="1">
      <x:c r="A27" s="14" t="str">
        <x:v>O3-I02</x:v>
      </x:c>
      <x:c r="B27" s="14" t="str">
        <x:v>Le premier rire d’Orem</x:v>
      </x:c>
      <x:c r="C27" s="14" t="str">
        <x:v>O3</x:v>
      </x:c>
      <x:c r="D27" s="14" t="str">
        <x:v>Après O3-M07</x:v>
      </x:c>
      <x:c r="E27" s="14" t="str">
        <x:v>Sentier neuf</x:v>
      </x:c>
      <x:c r="F27" s="14" t="str">
        <x:v>Orem glisse sur une pente courte puis rit en reconnaissant un ancien jeu. Le joueur peut reproduire le mouvement ou attendre en bas.</x:v>
      </x:c>
      <x:c r="G27" s="14" t="str">
        <x:v>Partager le jeu ou garder une présence calme.</x:v>
      </x:c>
      <x:c r="H27" s="14" t="str">
        <x:v>Le survivant a des émotions et une vie au-delà du seul deuil.</x:v>
      </x:c>
      <x:c r="I27" s="14" t="str">
        <x:v>Reconstitution documentée V4 — nouvelle rédaction V5</x:v>
      </x:c>
    </x:row>
    <x:row r="28" ht="57" customHeight="1">
      <x:c r="A28" s="13" t="str">
        <x:v>O3-I03</x:v>
      </x:c>
      <x:c r="B28" s="13" t="str">
        <x:v>Vesha ferme son atelier</x:v>
      </x:c>
      <x:c r="C28" s="13" t="str">
        <x:v>O3</x:v>
      </x:c>
      <x:c r="D28" s="13" t="str">
        <x:v>Après O3-M08</x:v>
      </x:c>
      <x:c r="E28" s="13" t="str">
        <x:v>Nouveau foyer de Vesha</x:v>
      </x:c>
      <x:c r="F28" s="13" t="str">
        <x:v>Vesha explique qu’elle a un rendez-vous dans sa nouvelle communauté et ferme sa porte à l’heure prévue.</x:v>
      </x:c>
      <x:c r="G28" s="13" t="str">
        <x:v>Saluer et proposer une autre visite.</x:v>
      </x:c>
      <x:c r="H28" s="13" t="str">
        <x:v>Son activité ne s’arrête pas en permanence pour les besoins du joueur.</x:v>
      </x:c>
      <x:c r="I28" s="13" t="str">
        <x:v>Reconstitution documentée V4 — nouvelle rédaction V5</x:v>
      </x:c>
    </x:row>
    <x:row r="29" ht="57" customHeight="1">
      <x:c r="A29" s="14" t="str">
        <x:v>O3-I04</x:v>
      </x:c>
      <x:c r="B29" s="14" t="str">
        <x:v>Les traces de la harde</x:v>
      </x:c>
      <x:c r="C29" s="14" t="str">
        <x:v>O3</x:v>
      </x:c>
      <x:c r="D29" s="14" t="str">
        <x:v>Après O3-M09</x:v>
      </x:c>
      <x:c r="E29" s="14" t="str">
        <x:v>Corridor de faune</x:v>
      </x:c>
      <x:c r="F29" s="14" t="str">
        <x:v>De nouvelles empreintes empruntent le passage ouvert par le joueur. Un jeune animal observe depuis le niveau supérieur.</x:v>
      </x:c>
      <x:c r="G29" s="14" t="str">
        <x:v>Observer sans intervenir ou relever le trajet.</x:v>
      </x:c>
      <x:c r="H29" s="14" t="str">
        <x:v>Le terrain garde une conséquence écologique de la mission.</x:v>
      </x:c>
      <x:c r="I29" s="14" t="str">
        <x:v>Reconstitution documentée V4 — nouvelle rédaction V5</x:v>
      </x:c>
    </x:row>
    <x:row r="30" ht="72" customHeight="1">
      <x:c r="A30" s="13" t="str">
        <x:v>O3-I05</x:v>
      </x:c>
      <x:c r="B30" s="13" t="str">
        <x:v>L’outil retrouve un bruit</x:v>
      </x:c>
      <x:c r="C30" s="13" t="str">
        <x:v>O3</x:v>
      </x:c>
      <x:c r="D30" s="13" t="str">
        <x:v>Après O3-M10</x:v>
      </x:c>
      <x:c r="E30" s="13" t="str">
        <x:v>Atelier reconstruit</x:v>
      </x:c>
      <x:c r="F30" s="13" t="str">
        <x:v>L’outil récupéré fonctionne de nouveau et son bruit rappelle l’ancien quartier. Une personne s’arrête pour écouter puis reprend son travail.</x:v>
      </x:c>
      <x:c r="G30" s="13" t="str">
        <x:v>Partager le souvenir ou continuer la tâche.</x:v>
      </x:c>
      <x:c r="H30" s="13" t="str">
        <x:v>Le retour d’un usage quotidien matérialise la reconstruction.</x:v>
      </x:c>
      <x:c r="I30" s="13" t="str">
        <x:v>Reconstitution documentée V4 — nouvelle rédaction V5</x:v>
      </x:c>
    </x:row>
    <x:row r="31" ht="57" customHeight="1">
      <x:c r="A31" s="14" t="str">
        <x:v>O3-I06</x:v>
      </x:c>
      <x:c r="B31" s="14" t="str">
        <x:v>Le nom toujours inconnu</x:v>
      </x:c>
      <x:c r="C31" s="14" t="str">
        <x:v>O3</x:v>
      </x:c>
      <x:c r="D31" s="14" t="str">
        <x:v>Après O3-M12</x:v>
      </x:c>
      <x:c r="E31" s="14" t="str">
        <x:v>Cabinet de mémoire</x:v>
      </x:c>
      <x:c r="F31" s="14" t="str">
        <x:v>Un visiteur demande à qui appartient le fragment. Le joueur peut montrer les comparaisons effectuées et le doute restant.</x:v>
      </x:c>
      <x:c r="G31" s="14" t="str">
        <x:v>Répondre honnêtement sans attribuer un nom par facilité.</x:v>
      </x:c>
      <x:c r="H31" s="14" t="str">
        <x:v>La mission peut être résolue avec une question encore ouverte.</x:v>
      </x:c>
      <x:c r="I31" s="14" t="str">
        <x:v>Reconstitution documentée V4 — nouvelle rédaction V5</x:v>
      </x:c>
    </x:row>
    <x:row r="32" ht="72" customHeight="1">
      <x:c r="A32" s="13" t="str">
        <x:v>O3-I07</x:v>
      </x:c>
      <x:c r="B32" s="13" t="str">
        <x:v>Tava choisit une autre chaise</x:v>
      </x:c>
      <x:c r="C32" s="13" t="str">
        <x:v>O3</x:v>
      </x:c>
      <x:c r="D32" s="13" t="str">
        <x:v>Après O3-M16</x:v>
      </x:c>
      <x:c r="E32" s="13" t="str">
        <x:v>Rassemblement</x:v>
      </x:c>
      <x:c r="F32" s="13" t="str">
        <x:v>Tava quitte la place qui lui était réservée et rejoint des nouveaux venus. Le joueur laisse son siège libre ou l’utilise pour un autre invité.</x:v>
      </x:c>
      <x:c r="G32" s="13" t="str">
        <x:v>Accepter son déplacement sans dramatiser.</x:v>
      </x:c>
      <x:c r="H32" s="13" t="str">
        <x:v>Les survivants modifient leurs habitudes sans devoir justifier chaque changement par le désastre.</x:v>
      </x:c>
      <x:c r="I32" s="13" t="str">
        <x:v>Reconstitution documentée V4 — nouvelle rédaction V5</x:v>
      </x:c>
    </x:row>
    <x:row r="33" ht="57" customHeight="1">
      <x:c r="A33" s="14" t="str">
        <x:v>O3-I08</x:v>
      </x:c>
      <x:c r="B33" s="14" t="str">
        <x:v>Une adresse sur le quai</x:v>
      </x:c>
      <x:c r="C33" s="14" t="str">
        <x:v>O3</x:v>
      </x:c>
      <x:c r="D33" s="14" t="str">
        <x:v>Après O3-M19</x:v>
      </x:c>
      <x:c r="E33" s="14" t="str">
        <x:v>Base spatiale visitée</x:v>
      </x:c>
      <x:c r="F33" s="14" t="str">
        <x:v>Le survivant installé dans la base inscrit sa nouvelle adresse sur une plaque, puis retourne à son poste de travail.</x:v>
      </x:c>
      <x:c r="G33" s="14" t="str">
        <x:v>Proposer une date de visite ou emporter simplement la nouvelle.</x:v>
      </x:c>
      <x:c r="H33" s="14" t="str">
        <x:v>La relation continue à distance et le personnage garde son activité.</x:v>
      </x:c>
      <x:c r="I33" s="14" t="str">
        <x:v>Reconstitution documentée V4 — nouvelle rédaction V5</x:v>
      </x:c>
    </x:row>
    <x:row r="34" ht="72" customHeight="1">
      <x:c r="A34" s="13" t="str">
        <x:v>O3-I09</x:v>
      </x:c>
      <x:c r="B34" s="13" t="str">
        <x:v>Les lampes non allumées</x:v>
      </x:c>
      <x:c r="C34" s="13" t="str">
        <x:v>O3</x:v>
      </x:c>
      <x:c r="D34" s="13" t="str">
        <x:v>Après fin O3</x:v>
      </x:c>
      <x:c r="E34" s="13" t="str">
        <x:v>Foyer ou halte</x:v>
      </x:c>
      <x:c r="F34" s="13" t="str">
        <x:v>Certaines places restent vides parce que des personnes ont choisi d’autres routes. Une carte permet de lire seulement les adresses partagées.</x:v>
      </x:c>
      <x:c r="G34" s="13" t="str">
        <x:v>Envoyer une invitation sans obligation ou respecter le silence.</x:v>
      </x:c>
      <x:c r="H34" s="13" t="str">
        <x:v>La fin ne remplit pas les logements avec des survivants réticents.</x:v>
      </x:c>
      <x:c r="I34" s="13" t="str">
        <x:v>Reconstitution documentée V4 — nouvelle rédaction V5</x:v>
      </x:c>
    </x:row>
    <x:row r="35" ht="57" customHeight="1">
      <x:c r="A35" s="14" t="str">
        <x:v>O3-I10</x:v>
      </x:c>
      <x:c r="B35" s="14" t="str">
        <x:v>Le chant d’après</x:v>
      </x:c>
      <x:c r="C35" s="14" t="str">
        <x:v>O3</x:v>
      </x:c>
      <x:c r="D35" s="14" t="str">
        <x:v>Après O3-M35</x:v>
      </x:c>
      <x:c r="E35" s="14" t="str">
        <x:v>Cour de célébration</x:v>
      </x:c>
      <x:c r="F35" s="14" t="str">
        <x:v>La version nouvelle du chant répond à une archive de l’ancienne. Les deux sources sont accessibles par des instruments séparés.</x:v>
      </x:c>
      <x:c r="G35" s="14" t="str">
        <x:v>Jouer une version ou leur réponse.</x:v>
      </x:c>
      <x:c r="H35" s="14" t="str">
        <x:v>La tradition est transformée ouvertement et sa provenance reste claire.</x:v>
      </x:c>
      <x:c r="I35" s="14" t="str">
        <x:v>Reconstitution documentée V4 — nouvelle rédaction V5</x:v>
      </x:c>
    </x:row>
    <x:row r="36" ht="57" customHeight="1">
      <x:c r="A36" s="13" t="str">
        <x:v>O4-I01</x:v>
      </x:c>
      <x:c r="B36" s="13" t="str">
        <x:v>Le salut de l’instructeur</x:v>
      </x:c>
      <x:c r="C36" s="13" t="str">
        <x:v>O4</x:v>
      </x:c>
      <x:c r="D36" s="13" t="str">
        <x:v>Après O4-M01</x:v>
      </x:c>
      <x:c r="E36" s="13" t="str">
        <x:v>Cour</x:v>
      </x:c>
      <x:c r="F36" s="13" t="str">
        <x:v>L’instructeur salue le joueur par son prénom après l’incident public, puis lui tend l’outil nécessaire à l’exercice.</x:v>
      </x:c>
      <x:c r="G36" s="13" t="str">
        <x:v>Répondre ou demander à parler plus tard.</x:v>
      </x:c>
      <x:c r="H36" s="13" t="str">
        <x:v>La formation reste ouverte indépendamment du nom familial.</x:v>
      </x:c>
      <x:c r="I36" s="13" t="str">
        <x:v>Reconstitution documentée V4 — nouvelle rédaction V5</x:v>
      </x:c>
    </x:row>
    <x:row r="37" ht="57" customHeight="1">
      <x:c r="A37" s="14" t="str">
        <x:v>O4-I02</x:v>
      </x:c>
      <x:c r="B37" s="14" t="str">
        <x:v>La plaque que Drek cache</x:v>
      </x:c>
      <x:c r="C37" s="14" t="str">
        <x:v>O4</x:v>
      </x:c>
      <x:c r="D37" s="14" t="str">
        <x:v>Après O4-M02</x:v>
      </x:c>
      <x:c r="E37" s="14" t="str">
        <x:v>Foyer</x:v>
      </x:c>
      <x:c r="F37" s="14" t="str">
        <x:v>Drek retourne la plaque lorsqu’un visiteur entre. Le joueur peut la remettre face visible ou attendre le départ du visiteur.</x:v>
      </x:c>
      <x:c r="G37" s="14" t="str">
        <x:v>Demander ensuite pourquoi elle a été cachée.</x:v>
      </x:c>
      <x:c r="H37" s="14" t="str">
        <x:v>L’objet matérialise le silence familial sans conclure à tous les faits historiques.</x:v>
      </x:c>
      <x:c r="I37" s="14" t="str">
        <x:v>Reconstitution documentée V4 — nouvelle rédaction V5</x:v>
      </x:c>
    </x:row>
    <x:row r="38" ht="57" customHeight="1">
      <x:c r="A38" s="13" t="str">
        <x:v>O4-I03</x:v>
      </x:c>
      <x:c r="B38" s="13" t="str">
        <x:v>Isha garde son espace</x:v>
      </x:c>
      <x:c r="C38" s="13" t="str">
        <x:v>O4</x:v>
      </x:c>
      <x:c r="D38" s="13" t="str">
        <x:v>Après O4-M04</x:v>
      </x:c>
      <x:c r="E38" s="13" t="str">
        <x:v>Aire de jeu</x:v>
      </x:c>
      <x:c r="F38" s="13" t="str">
        <x:v>Isha accepte une activité commune mais demande de ne pas s’asseoir à une place liée à son parent.</x:v>
      </x:c>
      <x:c r="G38" s="13" t="str">
        <x:v>Respecter cette limite ou demander une explication sans insister.</x:v>
      </x:c>
      <x:c r="H38" s="13" t="str">
        <x:v>Une relation possible conserve des frontières concrètes.</x:v>
      </x:c>
      <x:c r="I38" s="13" t="str">
        <x:v>Reconstitution documentée V4 — nouvelle rédaction V5</x:v>
      </x:c>
    </x:row>
    <x:row r="39" ht="57" customHeight="1">
      <x:c r="A39" s="14" t="str">
        <x:v>O4-I04</x:v>
      </x:c>
      <x:c r="B39" s="14" t="str">
        <x:v>L’arme sous verre</x:v>
      </x:c>
      <x:c r="C39" s="14" t="str">
        <x:v>O4</x:v>
      </x:c>
      <x:c r="D39" s="14" t="str">
        <x:v>Après O4-M07</x:v>
      </x:c>
      <x:c r="E39" s="14" t="str">
        <x:v>Dépôt choisi</x:v>
      </x:c>
      <x:c r="F39" s="14" t="str">
        <x:v>Un visiteur confond l’arme ancienne avec un trophée de victoire du joueur. Celui-ci peut ouvrir la plaque de provenance.</x:v>
      </x:c>
      <x:c r="G39" s="14" t="str">
        <x:v>Corriger le récit ou mettre la pièce hors exposition.</x:v>
      </x:c>
      <x:c r="H39" s="14" t="str">
        <x:v>L’objet n’accorde aucun prestige honorable par simple possession.</x:v>
      </x:c>
      <x:c r="I39" s="14" t="str">
        <x:v>Reconstitution documentée V4 — nouvelle rédaction V5</x:v>
      </x:c>
    </x:row>
    <x:row r="40" ht="57" customHeight="1">
      <x:c r="A40" s="13" t="str">
        <x:v>O4-I05</x:v>
      </x:c>
      <x:c r="B40" s="13" t="str">
        <x:v>Un merci sans pardon</x:v>
      </x:c>
      <x:c r="C40" s="13" t="str">
        <x:v>O4</x:v>
      </x:c>
      <x:c r="D40" s="13" t="str">
        <x:v>Après O4-M15</x:v>
      </x:c>
      <x:c r="E40" s="13" t="str">
        <x:v>Foyer du destinataire</x:v>
      </x:c>
      <x:c r="F40" s="13" t="str">
        <x:v>Le destinataire vérifie l’objet rendu puis remercie pour ce geste précis, sans parler d’absolution générale.</x:v>
      </x:c>
      <x:c r="G40" s="13" t="str">
        <x:v>Accepter la portée limitée du remerciement.</x:v>
      </x:c>
      <x:c r="H40" s="13" t="str">
        <x:v>La réparation existe sans effacer la faute ni exiger une émotion particulière.</x:v>
      </x:c>
      <x:c r="I40" s="13" t="str">
        <x:v>Reconstitution documentée V4 — nouvelle rédaction V5</x:v>
      </x:c>
    </x:row>
    <x:row r="41" ht="57" customHeight="1">
      <x:c r="A41" s="14" t="str">
        <x:v>O4-I06</x:v>
      </x:c>
      <x:c r="B41" s="14" t="str">
        <x:v>Le compte rendu d’Evar</x:v>
      </x:c>
      <x:c r="C41" s="14" t="str">
        <x:v>O4</x:v>
      </x:c>
      <x:c r="D41" s="14" t="str">
        <x:v>Après O4-M16</x:v>
      </x:c>
      <x:c r="E41" s="14" t="str">
        <x:v>Poste d’observation</x:v>
      </x:c>
      <x:c r="F41" s="14" t="str">
        <x:v>Evar montre trois traces de la chasse actuelle et demande au joueur de reconnaître laquelle correspond à son repli.</x:v>
      </x:c>
      <x:c r="G41" s="14" t="str">
        <x:v>Préciser une erreur ou confirmer le déroulement.</x:v>
      </x:c>
      <x:c r="H41" s="14" t="str">
        <x:v>Le dossier personnel se construit sur ses propres actions observées.</x:v>
      </x:c>
      <x:c r="I41" s="14" t="str">
        <x:v>Reconstitution documentée V4 — nouvelle rédaction V5</x:v>
      </x:c>
    </x:row>
    <x:row r="42" ht="57" customHeight="1">
      <x:c r="A42" s="13" t="str">
        <x:v>O4-I07</x:v>
      </x:c>
      <x:c r="B42" s="13" t="str">
        <x:v>La rumeur au quai</x:v>
      </x:c>
      <x:c r="C42" s="13" t="str">
        <x:v>O4</x:v>
      </x:c>
      <x:c r="D42" s="13" t="str">
        <x:v>Après O4-M19</x:v>
      </x:c>
      <x:c r="E42" s="13" t="str">
        <x:v>Base spatiale</x:v>
      </x:c>
      <x:c r="F42" s="13" t="str">
        <x:v>Un marchand répète une version exagérée du nom familial. Le joueur peut comparer publiquement l’objet vendu aux marques de copie.</x:v>
      </x:c>
      <x:c r="G42" s="13" t="str">
        <x:v>Corriger la provenance ou quitter la vente.</x:v>
      </x:c>
      <x:c r="H42" s="13" t="str">
        <x:v>Une rumeur locale est traitée sans effacer le vrai dossier ancien.</x:v>
      </x:c>
      <x:c r="I42" s="13" t="str">
        <x:v>Reconstitution documentée V4 — nouvelle rédaction V5</x:v>
      </x:c>
    </x:row>
    <x:row r="43" ht="72" customHeight="1">
      <x:c r="A43" s="14" t="str">
        <x:v>O4-I08</x:v>
      </x:c>
      <x:c r="B43" s="14" t="str">
        <x:v>La plaque corrigée</x:v>
      </x:c>
      <x:c r="C43" s="14" t="str">
        <x:v>O4</x:v>
      </x:c>
      <x:c r="D43" s="14" t="str">
        <x:v>Après O4-M22</x:v>
      </x:c>
      <x:c r="E43" s="14" t="str">
        <x:v>Galerie</x:v>
      </x:c>
      <x:c r="F43" s="14" t="str">
        <x:v>Une personne propose de retirer le mot qui désigne la faute pour rendre le meuble plus flatteur. Le joueur voit immédiatement la différence de récit.</x:v>
      </x:c>
      <x:c r="G43" s="14" t="str">
        <x:v>Garder la formulation honnête ou déplacer l’objet vers les archives.</x:v>
      </x:c>
      <x:c r="H43" s="14" t="str">
        <x:v>La qualité esthétique ne change pas le sens de l’acte ancien.</x:v>
      </x:c>
      <x:c r="I43" s="14" t="str">
        <x:v>Reconstitution documentée V4 — nouvelle rédaction V5</x:v>
      </x:c>
    </x:row>
    <x:row r="44" ht="57" customHeight="1">
      <x:c r="A44" s="13" t="str">
        <x:v>O4-I09</x:v>
      </x:c>
      <x:c r="B44" s="13" t="str">
        <x:v>Le nouveau nom dans une bouche</x:v>
      </x:c>
      <x:c r="C44" s="13" t="str">
        <x:v>O4</x:v>
      </x:c>
      <x:c r="D44" s="13" t="str">
        <x:v>Après O4-E2</x:v>
      </x:c>
      <x:c r="E44" s="13" t="str">
        <x:v>Marché du Homeworld</x:v>
      </x:c>
      <x:c r="F44" s="13" t="str">
        <x:v>Un commerçant utilise le nouveau nom choisi puis hésite sur l’ancien. Le joueur peut préciser comment il souhaite être présenté.</x:v>
      </x:c>
      <x:c r="G44" s="13" t="str">
        <x:v>Expliquer le changement sans prétendre supprimer les archives.</x:v>
      </x:c>
      <x:c r="H44" s="13" t="str">
        <x:v>L’identité actuelle évolue et l’histoire demeure consultable.</x:v>
      </x:c>
      <x:c r="I44" s="13" t="str">
        <x:v>Reconstitution documentée V4 — nouvelle rédaction V5</x:v>
      </x:c>
    </x:row>
    <x:row r="45" ht="57" customHeight="1">
      <x:c r="A45" s="14" t="str">
        <x:v>O4-I10</x:v>
      </x:c>
      <x:c r="B45" s="14" t="str">
        <x:v>Une erreur reconnue</x:v>
      </x:c>
      <x:c r="C45" s="14" t="str">
        <x:v>O4</x:v>
      </x:c>
      <x:c r="D45" s="14" t="str">
        <x:v>Après O4-M32</x:v>
      </x:c>
      <x:c r="E45" s="14" t="str">
        <x:v>Lieu de correction</x:v>
      </x:c>
      <x:c r="F45" s="14" t="str">
        <x:v>La plaque corrigée porte une date de révision. Un élève remarque que le joueur a changé d’avis sur un détail.</x:v>
      </x:c>
      <x:c r="G45" s="14" t="str">
        <x:v>Montrer la nouvelle preuve et les limites de l’ancienne.</x:v>
      </x:c>
      <x:c r="H45" s="14" t="str">
        <x:v>La crédibilité repose sur la correction possible, pas sur l’infaillibilité.</x:v>
      </x:c>
      <x:c r="I45" s="14" t="str">
        <x:v>Reconstitution documentée V4 — nouvelle rédaction V5</x:v>
      </x:c>
    </x:row>
    <x:row r="46" ht="57" customHeight="1">
      <x:c r="A46" s="13" t="str">
        <x:v>O5-I01</x:v>
      </x:c>
      <x:c r="B46" s="13" t="str">
        <x:v>Le signe qu’on recommence</x:v>
      </x:c>
      <x:c r="C46" s="13" t="str">
        <x:v>O5</x:v>
      </x:c>
      <x:c r="D46" s="13" t="str">
        <x:v>Après O5-M01</x:v>
      </x:c>
      <x:c r="E46" s="13" t="str">
        <x:v>Cour</x:v>
      </x:c>
      <x:c r="F46" s="13" t="str">
        <x:v>Un camarade demande de revoir le signal de traversée. Le joueur le reproduit lentement avant de déplacer le contrepoids.</x:v>
      </x:c>
      <x:c r="G46" s="13" t="str">
        <x:v>Adapter le signe au partenaire.</x:v>
      </x:c>
      <x:c r="H46" s="13" t="str">
        <x:v>Le vocabulaire commun se construit par observation et essai.</x:v>
      </x:c>
      <x:c r="I46" s="13" t="str">
        <x:v>Reconstitution documentée V4 — nouvelle rédaction V5</x:v>
      </x:c>
    </x:row>
    <x:row r="47" ht="57" customHeight="1">
      <x:c r="A47" s="14" t="str">
        <x:v>O5-I02</x:v>
      </x:c>
      <x:c r="B47" s="14" t="str">
        <x:v>Le salut au croisement</x:v>
      </x:c>
      <x:c r="C47" s="14" t="str">
        <x:v>O5</x:v>
      </x:c>
      <x:c r="D47" s="14" t="str">
        <x:v>Après O5-M06</x:v>
      </x:c>
      <x:c r="E47" s="14" t="str">
        <x:v>Sortie de réserve</x:v>
      </x:c>
      <x:c r="F47" s="14" t="str">
        <x:v>L’ami de cohorte part avec son nouveau groupe. Le joueur peut attendre son signe ou reprendre sa propre route.</x:v>
      </x:c>
      <x:c r="G47" s="14" t="str">
        <x:v>Saluer sans suivre automatiquement.</x:v>
      </x:c>
      <x:c r="H47" s="14" t="str">
        <x:v>Une séparation peut conserver une relation positive.</x:v>
      </x:c>
      <x:c r="I47" s="14" t="str">
        <x:v>Reconstitution documentée V4 — nouvelle rédaction V5</x:v>
      </x:c>
    </x:row>
    <x:row r="48" ht="57" customHeight="1">
      <x:c r="A48" s="13" t="str">
        <x:v>O5-I03</x:v>
      </x:c>
      <x:c r="B48" s="13" t="str">
        <x:v>Le mot qui manque</x:v>
      </x:c>
      <x:c r="C48" s="13" t="str">
        <x:v>O5</x:v>
      </x:c>
      <x:c r="D48" s="13" t="str">
        <x:v>Après O5-M15</x:v>
      </x:c>
      <x:c r="E48" s="13" t="str">
        <x:v>Atelier</x:v>
      </x:c>
      <x:c r="F48" s="13" t="str">
        <x:v>L’artisan cherche un terme du dialecte du joueur et montre l’objet à la place. Le joueur peut répondre par un dessin d’attache.</x:v>
      </x:c>
      <x:c r="G48" s="13" t="str">
        <x:v>Utiliser une démonstration plutôt qu’un choix de dialogue abstrait.</x:v>
      </x:c>
      <x:c r="H48" s="13" t="str">
        <x:v>La communication se traduit par un réglage réellement compris.</x:v>
      </x:c>
      <x:c r="I48" s="13" t="str">
        <x:v>Reconstitution documentée V4 — nouvelle rédaction V5</x:v>
      </x:c>
    </x:row>
    <x:row r="49" ht="57" customHeight="1">
      <x:c r="A49" s="14" t="str">
        <x:v>O5-I04</x:v>
      </x:c>
      <x:c r="B49" s="14" t="str">
        <x:v>Le câble de Namarra</x:v>
      </x:c>
      <x:c r="C49" s="14" t="str">
        <x:v>O5</x:v>
      </x:c>
      <x:c r="D49" s="14" t="str">
        <x:v>Après O5-M19 uniquement</x:v>
      </x:c>
      <x:c r="E49" s="14" t="str">
        <x:v>Corniche de Namarra PLAN13</x:v>
      </x:c>
      <x:c r="F49" s="14" t="str">
        <x:v>Mara vérifie son câble et montre la prise qui a tenu. Le joueur reconnaît son geste sans s’approprier l’outil.</x:v>
      </x:c>
      <x:c r="G49" s="14" t="str">
        <x:v>Rendre le câble ou aider à le ranger.</x:v>
      </x:c>
      <x:c r="H49" s="14" t="str">
        <x:v>Le secours est partagé dans le récit et l’objet demeure à Mara.</x:v>
      </x:c>
      <x:c r="I49" s="14" t="str">
        <x:v>Reconstitution documentée V4 — nouvelle rédaction V5</x:v>
      </x:c>
    </x:row>
    <x:row r="50" ht="72" customHeight="1">
      <x:c r="A50" s="13" t="str">
        <x:v>O5-I05</x:v>
      </x:c>
      <x:c r="B50" s="13" t="str">
        <x:v>Mara répare seule</x:v>
      </x:c>
      <x:c r="C50" s="13" t="str">
        <x:v>O5</x:v>
      </x:c>
      <x:c r="D50" s="13" t="str">
        <x:v>Après O5-M21</x:v>
      </x:c>
      <x:c r="E50" s="13" t="str">
        <x:v>Abri de Namarra</x:v>
      </x:c>
      <x:c r="F50" s="13" t="str">
        <x:v>Mara s’occupe de son outil pendant que le joueur peut observer ou préparer la sortie. Elle refuse qu’on démonte une pièce sans son accord.</x:v>
      </x:c>
      <x:c r="G50" s="13" t="str">
        <x:v>Demander à apprendre ou lui laisser l’espace.</x:v>
      </x:c>
      <x:c r="H50" s="13" t="str">
        <x:v>Sa compétence et sa propriété restent visibles.</x:v>
      </x:c>
      <x:c r="I50" s="13" t="str">
        <x:v>Reconstitution documentée V4 — nouvelle rédaction V5</x:v>
      </x:c>
    </x:row>
    <x:row r="51" ht="57" customHeight="1">
      <x:c r="A51" s="14" t="str">
        <x:v>O5-I06</x:v>
      </x:c>
      <x:c r="B51" s="14" t="str">
        <x:v>Deux cartes, deux destinations</x:v>
      </x:c>
      <x:c r="C51" s="14" t="str">
        <x:v>O5</x:v>
      </x:c>
      <x:c r="D51" s="14" t="str">
        <x:v>Après O5-M22</x:v>
      </x:c>
      <x:c r="E51" s="14" t="str">
        <x:v>Relais de Namarra</x:v>
      </x:c>
      <x:c r="F51" s="14" t="str">
        <x:v>Mara pose sa carte de départ à côté de celle de chasse du joueur. Les tracés se séparent après le port.</x:v>
      </x:c>
      <x:c r="G51" s="14" t="str">
        <x:v>Comparer le passage commun puis les routes distinctes.</x:v>
      </x:c>
      <x:c r="H51" s="14" t="str">
        <x:v>Son intention de quitter le groupe est annoncée avant EXP10.</x:v>
      </x:c>
      <x:c r="I51" s="14" t="str">
        <x:v>Reconstitution documentée V4 — nouvelle rédaction V5</x:v>
      </x:c>
    </x:row>
    <x:row r="52" ht="57" customHeight="1">
      <x:c r="A52" s="13" t="str">
        <x:v>O5-I07</x:v>
      </x:c>
      <x:c r="B52" s="13" t="str">
        <x:v>Le dernier signe au sas</x:v>
      </x:c>
      <x:c r="C52" s="13" t="str">
        <x:v>O5</x:v>
      </x:c>
      <x:c r="D52" s="13" t="str">
        <x:v>Après O5-M24</x:v>
      </x:c>
      <x:c r="E52" s="13" t="str">
        <x:v>Port de Namarra</x:v>
      </x:c>
      <x:c r="F52" s="13" t="str">
        <x:v>Mara, dans son propre transport, échange éventuellement le signe convenu puis le sas se ferme. Le joueur retourne seul à son navire.</x:v>
      </x:c>
      <x:c r="G52" s="13" t="str">
        <x:v>Répondre au signe ou garder un salut silencieux.</x:v>
      </x:c>
      <x:c r="H52" s="13" t="str">
        <x:v>Le départ est effectivement réalisé et compagnon actif retiré.</x:v>
      </x:c>
      <x:c r="I52" s="13" t="str">
        <x:v>Reconstitution documentée V4 — nouvelle rédaction V5</x:v>
      </x:c>
    </x:row>
    <x:row r="53" ht="72" customHeight="1">
      <x:c r="A53" s="14" t="str">
        <x:v>O5-I08</x:v>
      </x:c>
      <x:c r="B53" s="14" t="str">
        <x:v>Un message pas encore reçu</x:v>
      </x:c>
      <x:c r="C53" s="14" t="str">
        <x:v>O5</x:v>
      </x:c>
      <x:c r="D53" s="14" t="str">
        <x:v>Après EXP10, contact autorisé</x:v>
      </x:c>
      <x:c r="E53" s="14" t="str">
        <x:v>Chambre des signaux</x:v>
      </x:c>
      <x:c r="F53" s="14" t="str">
        <x:v>Le joueur voit un envoi en attente et peut quitter la pièce pour poursuivre ses activités. Aucune réponse n’est inventée pour remplir le journal.</x:v>
      </x:c>
      <x:c r="G53" s="14" t="str">
        <x:v>Attendre une escale de réception ou continuer sa route.</x:v>
      </x:c>
      <x:c r="H53" s="14" t="str">
        <x:v>Le silence reste un état valide, pas un consentement.</x:v>
      </x:c>
      <x:c r="I53" s="14" t="str">
        <x:v>Reconstitution documentée V4 — nouvelle rédaction V5</x:v>
      </x:c>
    </x:row>
    <x:row r="54" ht="57" customHeight="1">
      <x:c r="A54" s="13" t="str">
        <x:v>O5-I09</x:v>
      </x:c>
      <x:c r="B54" s="13" t="str">
        <x:v>Le prêt retourné</x:v>
      </x:c>
      <x:c r="C54" s="13" t="str">
        <x:v>O5</x:v>
      </x:c>
      <x:c r="D54" s="13" t="str">
        <x:v>Après contact volontaire accepté</x:v>
      </x:c>
      <x:c r="E54" s="13" t="str">
        <x:v>Quai de rencontre</x:v>
      </x:c>
      <x:c r="F54" s="13" t="str">
        <x:v>Mara récupère un objet prêté pour une exposition, vérifie sa marque et le range dans son contenant.</x:v>
      </x:c>
      <x:c r="G54" s="13" t="str">
        <x:v>Installer une reproduction déclarée dans le vide laissé.</x:v>
      </x:c>
      <x:c r="H54" s="13" t="str">
        <x:v>L’alliance ne fusionne pas les inventaires ni les trophées.</x:v>
      </x:c>
      <x:c r="I54" s="13" t="str">
        <x:v>Reconstitution documentée V4 — nouvelle rédaction V5</x:v>
      </x:c>
    </x:row>
    <x:row r="55" ht="72" customHeight="1">
      <x:c r="A55" s="14" t="str">
        <x:v>O5-I10</x:v>
      </x:c>
      <x:c r="B55" s="14" t="str">
        <x:v>Un souvenir daté</x:v>
      </x:c>
      <x:c r="C55" s="14" t="str">
        <x:v>O5</x:v>
      </x:c>
      <x:c r="D55" s="14" t="str">
        <x:v>Après O5-M34</x:v>
      </x:c>
      <x:c r="E55" s="14" t="str">
        <x:v>Galerie ou archives</x:v>
      </x:c>
      <x:c r="F55" s="14" t="str">
        <x:v>Le joueur consulte un message ancien dont la date et le contexte sont affichés. La scène ne le présente pas comme une communication en direct.</x:v>
      </x:c>
      <x:c r="G55" s="14" t="str">
        <x:v>Écouter ou montrer seulement une trace autorisée.</x:v>
      </x:c>
      <x:c r="H55" s="14" t="str">
        <x:v>La temporalité et la disponibilité réelle de Mara restent respectées.</x:v>
      </x:c>
      <x:c r="I55" s="14" t="str">
        <x:v>Reconstitution documentée V4 — nouvelle rédaction V5</x:v>
      </x:c>
    </x:row>
    <x:row r="56" ht="57" customHeight="1">
      <x:c r="A56" s="13" t="str">
        <x:v>O6-I01</x:v>
      </x:c>
      <x:c r="B56" s="13" t="str">
        <x:v>Harek rejoue son saut</x:v>
      </x:c>
      <x:c r="C56" s="13" t="str">
        <x:v>O6</x:v>
      </x:c>
      <x:c r="D56" s="13" t="str">
        <x:v>Après O6-M04</x:v>
      </x:c>
      <x:c r="E56" s="13" t="str">
        <x:v>Passerelle de la course</x:v>
      </x:c>
      <x:c r="F56" s="13" t="str">
        <x:v>Harek montre comment il aurait pu gagner en prenant une autre poutre. Le joueur peut essayer l’itinéraire et comparer le risque.</x:v>
      </x:c>
      <x:c r="G56" s="13" t="str">
        <x:v>Partager une technique ou garder le défi ouvert.</x:v>
      </x:c>
      <x:c r="H56" s="13" t="str">
        <x:v>La rivalité se construit sur des actions et non sur une hostilité imposée.</x:v>
      </x:c>
      <x:c r="I56" s="13" t="str">
        <x:v>Reconstitution documentée V4 — nouvelle rédaction V5</x:v>
      </x:c>
    </x:row>
    <x:row r="57" ht="57" customHeight="1">
      <x:c r="A57" s="14" t="str">
        <x:v>O6-I02</x:v>
      </x:c>
      <x:c r="B57" s="14" t="str">
        <x:v>Yena choisit son outil</x:v>
      </x:c>
      <x:c r="C57" s="14" t="str">
        <x:v>O6</x:v>
      </x:c>
      <x:c r="D57" s="14" t="str">
        <x:v>Après O6-M06</x:v>
      </x:c>
      <x:c r="E57" s="14" t="str">
        <x:v>Râtelier de cohorte</x:v>
      </x:c>
      <x:c r="F57" s="14" t="str">
        <x:v>Yena essaie deux prises avant de choisir son outil d’exercice. Le joueur peut tester celui qu’elle a laissé.</x:v>
      </x:c>
      <x:c r="G57" s="14" t="str">
        <x:v>Échanger un retour précis.</x:v>
      </x:c>
      <x:c r="H57" s="14" t="str">
        <x:v>Son style existe indépendamment du choix principal du joueur.</x:v>
      </x:c>
      <x:c r="I57" s="14" t="str">
        <x:v>Reconstitution documentée V4 — nouvelle rédaction V5</x:v>
      </x:c>
    </x:row>
    <x:row r="58" ht="57" customHeight="1">
      <x:c r="A58" s="13" t="str">
        <x:v>O6-I03</x:v>
      </x:c>
      <x:c r="B58" s="13" t="str">
        <x:v>Tov écoute le mur</x:v>
      </x:c>
      <x:c r="C58" s="13" t="str">
        <x:v>O6</x:v>
      </x:c>
      <x:c r="D58" s="13" t="str">
        <x:v>Après O6-M08</x:v>
      </x:c>
      <x:c r="E58" s="13" t="str">
        <x:v>Jardin d’exercice</x:v>
      </x:c>
      <x:c r="F58" s="13" t="str">
        <x:v>Tov repère une cible derrière une paroi par sa vibration. Le joueur touche le même support et compare le moment du signal.</x:v>
      </x:c>
      <x:c r="G58" s="13" t="str">
        <x:v>Attendre le rythme avec lui.</x:v>
      </x:c>
      <x:c r="H58" s="13" t="str">
        <x:v>Une compétence discrète devient visible et réutilisable.</x:v>
      </x:c>
      <x:c r="I58" s="13" t="str">
        <x:v>Reconstitution documentée V4 — nouvelle rédaction V5</x:v>
      </x:c>
    </x:row>
    <x:row r="59" ht="72" customHeight="1">
      <x:c r="A59" s="14" t="str">
        <x:v>O6-I04</x:v>
      </x:c>
      <x:c r="B59" s="14" t="str">
        <x:v>Le salut après défaite</x:v>
      </x:c>
      <x:c r="C59" s="14" t="str">
        <x:v>O6</x:v>
      </x:c>
      <x:c r="D59" s="14" t="str">
        <x:v>Après O6-M11</x:v>
      </x:c>
      <x:c r="E59" s="14" t="str">
        <x:v>Arène</x:v>
      </x:c>
      <x:c r="F59" s="14" t="str">
        <x:v>Harek réagit au résultat réel du duel. Le joueur peut ranger son arme, aider à remettre une cible ou demander une revanche plus tard.</x:v>
      </x:c>
      <x:c r="G59" s="14" t="str">
        <x:v>Accepter le résultat sans effacer la manche.</x:v>
      </x:c>
      <x:c r="H59" s="14" t="str">
        <x:v>La relation conserve victoire ou défaite et le geste d’après.</x:v>
      </x:c>
      <x:c r="I59" s="14" t="str">
        <x:v>Reconstitution documentée V4 — nouvelle rédaction V5</x:v>
      </x:c>
    </x:row>
    <x:row r="60" ht="57" customHeight="1">
      <x:c r="A60" s="13" t="str">
        <x:v>O6-I05</x:v>
      </x:c>
      <x:c r="B60" s="13" t="str">
        <x:v>Les places de triade</x:v>
      </x:c>
      <x:c r="C60" s="13" t="str">
        <x:v>O6</x:v>
      </x:c>
      <x:c r="D60" s="13" t="str">
        <x:v>Après O6-M13</x:v>
      </x:c>
      <x:c r="E60" s="13" t="str">
        <x:v>Aire des fanions</x:v>
      </x:c>
      <x:c r="F60" s="13" t="str">
        <x:v>Les partenaires déplacent leurs fanions selon la répétition choisie. Le joueur voit qui se retrouve exposé à chaque phase.</x:v>
      </x:c>
      <x:c r="G60" s="13" t="str">
        <x:v>Ajuster un rôle avec son partenaire.</x:v>
      </x:c>
      <x:c r="H60" s="13" t="str">
        <x:v>Le plan devient partagé avant le rite commun.</x:v>
      </x:c>
      <x:c r="I60" s="13" t="str">
        <x:v>Reconstitution documentée V4 — nouvelle rédaction V5</x:v>
      </x:c>
    </x:row>
    <x:row r="61" ht="57" customHeight="1">
      <x:c r="A61" s="14" t="str">
        <x:v>O6-I06</x:v>
      </x:c>
      <x:c r="B61" s="14" t="str">
        <x:v>Le retour par la même rue</x:v>
      </x:c>
      <x:c r="C61" s="14" t="str">
        <x:v>O6</x:v>
      </x:c>
      <x:c r="D61" s="14" t="str">
        <x:v>Après reconnaissance commune</x:v>
      </x:c>
      <x:c r="E61" s="14" t="str">
        <x:v>Rue d’atelier</x:v>
      </x:c>
      <x:c r="F61" s="14" t="str">
        <x:v>Le forgeron reconnaît une réparation qu’il avait faite avant le rite. Le joueur peut lui montrer l’usure réelle de l’outil.</x:v>
      </x:c>
      <x:c r="G61" s="14" t="str">
        <x:v>Raconter son usage ou demander un entretien.</x:v>
      </x:c>
      <x:c r="H61" s="14" t="str">
        <x:v>La ville se souvient de contributions concrètes à la progression.</x:v>
      </x:c>
      <x:c r="I61" s="14" t="str">
        <x:v>Reconstitution documentée V4 — nouvelle rédaction V5</x:v>
      </x:c>
    </x:row>
    <x:row r="62" ht="57" customHeight="1">
      <x:c r="A62" s="13" t="str">
        <x:v>O6-I07</x:v>
      </x:c>
      <x:c r="B62" s="13" t="str">
        <x:v>Un quai, quatre projets</x:v>
      </x:c>
      <x:c r="C62" s="13" t="str">
        <x:v>O6</x:v>
      </x:c>
      <x:c r="D62" s="13" t="str">
        <x:v>Après O6-M20</x:v>
      </x:c>
      <x:c r="E62" s="13" t="str">
        <x:v>Archives du vaisseau</x:v>
      </x:c>
      <x:c r="F62" s="13" t="str">
        <x:v>Les messages de la cohorte montrent des destinations différentes. Le joueur place un rendez-vous possible sans exiger leur présence.</x:v>
      </x:c>
      <x:c r="G62" s="13" t="str">
        <x:v>Inviter un partenaire disponible.</x:v>
      </x:c>
      <x:c r="H62" s="13" t="str">
        <x:v>La cohorte demeure un réseau autonome après Blooded.</x:v>
      </x:c>
      <x:c r="I62" s="13" t="str">
        <x:v>Reconstitution documentée V4 — nouvelle rédaction V5</x:v>
      </x:c>
    </x:row>
    <x:row r="63" ht="57" customHeight="1">
      <x:c r="A63" s="14" t="str">
        <x:v>O6-I08</x:v>
      </x:c>
      <x:c r="B63" s="14" t="str">
        <x:v>La technique d’Harek a changé</x:v>
      </x:c>
      <x:c r="C63" s="14" t="str">
        <x:v>O6</x:v>
      </x:c>
      <x:c r="D63" s="14" t="str">
        <x:v>Après O6-M26</x:v>
      </x:c>
      <x:c r="E63" s="14" t="str">
        <x:v>Cercle du rival</x:v>
      </x:c>
      <x:c r="F63" s="14" t="str">
        <x:v>Harek corrige une ancienne faiblesse et attend la réaction du joueur. Un mannequin permet de comparer l’ancien mouvement au nouveau.</x:v>
      </x:c>
      <x:c r="G63" s="14" t="str">
        <x:v>Reconnaître son progrès ou demander un essai.</x:v>
      </x:c>
      <x:c r="H63" s="14" t="str">
        <x:v>Le rival évolue réellement entre les actes.</x:v>
      </x:c>
      <x:c r="I63" s="14" t="str">
        <x:v>Reconstitution documentée V4 — nouvelle rédaction V5</x:v>
      </x:c>
    </x:row>
    <x:row r="64" ht="57" customHeight="1">
      <x:c r="A64" s="13" t="str">
        <x:v>O6-I09</x:v>
      </x:c>
      <x:c r="B64" s="13" t="str">
        <x:v>Une chambre n’est pas une promesse</x:v>
      </x:c>
      <x:c r="C64" s="13" t="str">
        <x:v>O6</x:v>
      </x:c>
      <x:c r="D64" s="13" t="str">
        <x:v>Après Elite et projet de navire</x:v>
      </x:c>
      <x:c r="E64" s="13" t="str">
        <x:v>Pont de vie du navire acquis</x:v>
      </x:c>
      <x:c r="F64" s="13" t="str">
        <x:v>Yena ou Tov visite une chambre libre si l’invitation a été acceptée, puis décide s’il souhaite y séjourner.</x:v>
      </x:c>
      <x:c r="G64" s="13" t="str">
        <x:v>Proposer une halte ou un rôle précis.</x:v>
      </x:c>
      <x:c r="H64" s="13" t="str">
        <x:v>Une place visitée ne devient pas un recrutement permanent.</x:v>
      </x:c>
      <x:c r="I64" s="13" t="str">
        <x:v>Reconstitution documentée V4 — nouvelle rédaction V5</x:v>
      </x:c>
    </x:row>
    <x:row r="65" ht="57" customHeight="1">
      <x:c r="A65" s="14" t="str">
        <x:v>O6-I10</x:v>
      </x:c>
      <x:c r="B65" s="14" t="str">
        <x:v>La terrasse à d’autres</x:v>
      </x:c>
      <x:c r="C65" s="14" t="str">
        <x:v>O6</x:v>
      </x:c>
      <x:c r="D65" s="14" t="str">
        <x:v>Après O6-M36</x:v>
      </x:c>
      <x:c r="E65" s="14" t="str">
        <x:v>Terrasse de cohorte</x:v>
      </x:c>
      <x:c r="F65" s="14" t="str">
        <x:v>De nouveaux jeunes occupent les places de l’enfance. Le joueur peut les laisser parler avant de rejoindre sa route finale.</x:v>
      </x:c>
      <x:c r="G65" s="14" t="str">
        <x:v>Écouter une ambition nouvelle.</x:v>
      </x:c>
      <x:c r="H65" s="14" t="str">
        <x:v>La transmission conserve la sixième histoire originale tout en laissant vivre la génération suivante.</x:v>
      </x:c>
      <x:c r="I65" s="14" t="str">
        <x:v>Reconstitution documentée V4 — nouvelle rédaction V5</x:v>
      </x:c>
    </x:row>
  </x:sheetData>
  <x:pageMargins left="0.7" right="0.7" top="0.75" bottom="0.75" header="0.3" footer="0.3"/>
  <x:tableParts count="1">
    <x:tablePart xmlns:r="http://schemas.openxmlformats.org/officeDocument/2006/relationships" r:id="Rb519906333be4fc4"/>
  </x:tableParts>
</x:worksheet>
</file>

<file path=xl/worksheets/sheet2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Fins des six voies</x:v>
      </x:c>
      <x:c r="B2" s="3"/>
      <x:c r="C2" s="3"/>
      <x:c r="D2" s="3"/>
      <x:c r="E2" s="3"/>
      <x:c r="F2" s="3"/>
    </x:row>
    <x:row r="3">
      <x:c r="A3" s="4"/>
      <x:c r="B3" s="4"/>
      <x:c r="C3" s="4"/>
      <x:c r="D3" s="4"/>
      <x:c r="E3" s="4"/>
      <x:c r="F3" s="4"/>
    </x:row>
    <x:row r="4">
      <x:c r="A4" s="2" t="str">
        <x:v>Histoire · 18 fiches · Lecture intégrale dans « Lire Histoire » ou le lecteur HTML.</x:v>
      </x:c>
      <x:c r="B4" s="2"/>
      <x:c r="C4" s="2"/>
      <x:c r="D4" s="2"/>
      <x:c r="E4" s="2"/>
      <x:c r="F4" s="2"/>
    </x:row>
    <x:row r="5" ht="48" customHeight="1">
      <x:c r="A5" s="10" t="str">
        <x:v>Identifiant</x:v>
      </x:c>
      <x:c r="B5" s="11" t="str">
        <x:v>Titre</x:v>
      </x:c>
      <x:c r="C5" s="11" t="str">
        <x:v>Voie</x:v>
      </x:c>
      <x:c r="D5" s="11" t="str">
        <x:v>Condition</x:v>
      </x:c>
      <x:c r="E5" s="11" t="str">
        <x:v>Sens</x:v>
      </x:c>
      <x:c r="F5" s="11" t="str">
        <x:v>Séquence finale</x:v>
      </x:c>
      <x:c r="G5" s="11" t="str">
        <x:v>Conséquences</x:v>
      </x:c>
      <x:c r="H5" s="11" t="str">
        <x:v>Prolongement</x:v>
      </x:c>
      <x:c r="I5" s="11" t="str">
        <x:v>État persistant</x:v>
      </x:c>
      <x:c r="J5" s="12" t="str">
        <x:v>Provenance</x:v>
      </x:c>
    </x:row>
    <x:row r="6" ht="72" customHeight="1">
      <x:c r="A6" s="13" t="str">
        <x:v>O1-E1</x:v>
      </x:c>
      <x:c r="B6" s="13" t="str">
        <x:v>Mon seuil, mon nom</x:v>
      </x:c>
      <x:c r="C6" s="13" t="str">
        <x:v>O1</x:v>
      </x:c>
      <x:c r="D6" s="13" t="str">
        <x:v>O1-M29 : sélection exclusive après Elite commun ; O1-M30 : réalisation jouée ; personnes et possessions requises effectivement disponibles.</x:v>
      </x:c>
      <x:c r="E6" s="13" t="str">
        <x:v>Le joueur part vers un foyer ou une route dont il décide. Varek n’obtient aucun droit de visite automatique ; les liens avec Ruun et Dhera restent ceux réellement construits.</x:v>
      </x:c>
      <x:c r="F6" s="13" t="str">
        <x:v>Fixer sa propre marque à hauteur du seuil, ranger la preuve de l’agression selon son choix puis franchir la porte.</x:v>
      </x:c>
      <x:c r="G6" s="13" t="str">
        <x:v>Liberté de résidence et contacts choisis ; aucune obligation de tuer ou pardonner le père.</x:v>
      </x:c>
      <x:c r="H6" s="13" t="str">
        <x:v>Le prolongement transmet une manière d’enseigner qui ne reproduit pas l’humiliation.</x:v>
      </x:c>
      <x:c r="I6" s="13" t="str">
        <x:v>O1.endingId=O1-E1 ; endingRealized seulement après la scène ; aucune modification par M31..36 ou R2-M060.</x:v>
      </x:c>
      <x:c r="J6" s="13" t="str">
        <x:v>Reconstitution documentée V4 — nouvelle rédaction V5</x:v>
      </x:c>
    </x:row>
    <x:row r="7" ht="87" customHeight="1">
      <x:c r="A7" s="14" t="str">
        <x:v>O1-E2</x:v>
      </x:c>
      <x:c r="B7" s="14" t="str">
        <x:v>La force sous mes limites</x:v>
      </x:c>
      <x:c r="C7" s="14" t="str">
        <x:v>O1</x:v>
      </x:c>
      <x:c r="D7" s="14" t="str">
        <x:v>O1-M29 : sélection exclusive après Elite commun ; O1-M30 : réalisation jouée ; personnes et possessions requises effectivement disponibles.</x:v>
      </x:c>
      <x:c r="E7" s="14" t="str">
        <x:v>Une confrontation sanctionnée localement tranche l’accès de Varek au joueur. Le duel réellement joué permet une issue létale ou non létale si les conditions de la scène le permettent ; son sort est conservé.</x:v>
      </x:c>
      <x:c r="F7" s="14" t="str">
        <x:v>Entrer dans le cercle, montrer la preuve gardée, jouer la confrontation puis décider du geste final après victoire.</x:v>
      </x:c>
      <x:c r="G7" s="14" t="str">
        <x:v>Le joueur assume sa décision ; Ruun et Dhera réagissent individuellement, sans pardon universel ni prestige automatique du meurtre.</x:v>
      </x:c>
      <x:c r="H7" s="14" t="str">
        <x:v>Elder et Ancient conservent la mort, l’exil ou la survie de Varek selon l’issue enregistrée.</x:v>
      </x:c>
      <x:c r="I7" s="14" t="str">
        <x:v>O1.endingId=O1-E2 ; endingRealized seulement après la scène ; aucune modification par M31..36 ou R2-M060.</x:v>
      </x:c>
      <x:c r="J7" s="14" t="str">
        <x:v>Reconstitution documentée V4 — nouvelle rédaction V5</x:v>
      </x:c>
    </x:row>
    <x:row r="8" ht="87" customHeight="1">
      <x:c r="A8" s="13" t="str">
        <x:v>O1-E3</x:v>
      </x:c>
      <x:c r="B8" s="13" t="str">
        <x:v>Une porte entrouverte, sous conditions</x:v>
      </x:c>
      <x:c r="C8" s="13" t="str">
        <x:v>O1</x:v>
      </x:c>
      <x:c r="D8" s="13" t="str">
        <x:v>O1-M29 : sélection exclusive après Elite commun ; O1-M30 : réalisation jouée ; personnes et possessions requises effectivement disponibles.</x:v>
      </x:c>
      <x:c r="E8" s="13" t="str">
        <x:v>Le joueur accepte une possibilité de réparation après actes vérifiables de Varek, avec distance initiale et droit de refuser de nouvelles visites. Une excuse seule ne répare pas l’agression.</x:v>
      </x:c>
      <x:c r="F8" s="13" t="str">
        <x:v>Recevoir le premier geste convenu au seuil, sans laisser Varek reprendre la maison ou l’autorité sur la vie du joueur.</x:v>
      </x:c>
      <x:c r="G8" s="13" t="str">
        <x:v>La relation devient conditionnelle ; tout nouvel abus peut fermer la visite sans retirer la fin choisie.</x:v>
      </x:c>
      <x:c r="H8" s="13" t="str">
        <x:v>La transmission montre une limite conservée, pas une famille soudain parfaite.</x:v>
      </x:c>
      <x:c r="I8" s="13" t="str">
        <x:v>O1.endingId=O1-E3 ; endingRealized seulement après la scène ; aucune modification par M31..36 ou R2-M060.</x:v>
      </x:c>
      <x:c r="J8" s="13" t="str">
        <x:v>Reconstitution documentée V4 — nouvelle rédaction V5</x:v>
      </x:c>
    </x:row>
    <x:row r="9" ht="72" customHeight="1">
      <x:c r="A9" s="14" t="str">
        <x:v>O2-E1</x:v>
      </x:c>
      <x:c r="B9" s="14" t="str">
        <x:v>Le masque avec son histoire entière</x:v>
      </x:c>
      <x:c r="C9" s="14" t="str">
        <x:v>O2</x:v>
      </x:c>
      <x:c r="D9" s="14" t="str">
        <x:v>O2-M29 : sélection exclusive après Elite commun ; O2-M30 : réalisation jouée ; personnes et possessions requises effectivement disponibles.</x:v>
      </x:c>
      <x:c r="E9" s="14" t="str">
        <x:v>Le joueur conserve la garde du masque et expose le mérite réel de l’ancêtre avec les contributions confirmées. Les prêts demeurent des prêts et les inconnues restent visibles.</x:v>
      </x:c>
      <x:c r="F9" s="14" t="str">
        <x:v>Installer le masque, fixer la chronologie et ouvrir le premier compartiment consacré à une aide auparavant oubliée.</x:v>
      </x:c>
      <x:c r="G9" s="14" t="str">
        <x:v>Le foyer devient une référence de mémoire contextualisée ; les descendants gardent leurs droits sur leurs objets.</x:v>
      </x:c>
      <x:c r="H9" s="14" t="str">
        <x:v>La nouvelle génération apprend à distinguer phases, rôles et preuves sans effacer le héros.</x:v>
      </x:c>
      <x:c r="I9" s="14" t="str">
        <x:v>O2.endingId=O2-E1 ; endingRealized seulement après la scène ; aucune modification par M31..36 ou R2-M060.</x:v>
      </x:c>
      <x:c r="J9" s="14" t="str">
        <x:v>Reconstitution documentée V4 — nouvelle rédaction V5</x:v>
      </x:c>
    </x:row>
    <x:row r="10" ht="87" customHeight="1">
      <x:c r="A10" s="13" t="str">
        <x:v>O2-E2</x:v>
      </x:c>
      <x:c r="B10" s="13" t="str">
        <x:v>La galerie des voix liées</x:v>
      </x:c>
      <x:c r="C10" s="13" t="str">
        <x:v>O2</x:v>
      </x:c>
      <x:c r="D10" s="13" t="str">
        <x:v>O2-M29 : sélection exclusive après Elite commun ; O2-M30 : réalisation jouée ; personnes et possessions requises effectivement disponibles.</x:v>
      </x:c>
      <x:c r="E10" s="13" t="str">
        <x:v>Le joueur crée une présentation collective avec les participants volontaires. Le masque ancestral y figure à la place convenue, entouré d’autres traces qui conservent leurs propriétaires.</x:v>
      </x:c>
      <x:c r="F10" s="13" t="str">
        <x:v>Mettre les supports en relation physique puis laisser chaque personne présenter l’objet qu’elle a accepté de montrer.</x:v>
      </x:c>
      <x:c r="G10" s="13" t="str">
        <x:v>La mémoire devient un travail partagé ; les mérites différents sont nommés avec précision.</x:v>
      </x:c>
      <x:c r="H10" s="13" t="str">
        <x:v>Les extensions portent sur prêts, nouvelles traces et autonomie des gardiens de la galerie.</x:v>
      </x:c>
      <x:c r="I10" s="13" t="str">
        <x:v>O2.endingId=O2-E2 ; endingRealized seulement après la scène ; aucune modification par M31..36 ou R2-M060.</x:v>
      </x:c>
      <x:c r="J10" s="13" t="str">
        <x:v>Reconstitution documentée V4 — nouvelle rédaction V5</x:v>
      </x:c>
    </x:row>
    <x:row r="11" ht="72" customHeight="1">
      <x:c r="A11" s="14" t="str">
        <x:v>O2-E3</x:v>
      </x:c>
      <x:c r="B11" s="14" t="str">
        <x:v>Mon propre masque, leur garde</x:v>
      </x:c>
      <x:c r="C11" s="14" t="str">
        <x:v>O2</x:v>
      </x:c>
      <x:c r="D11" s="14" t="str">
        <x:v>O2-M29 : sélection exclusive après Elite commun ; O2-M30 : réalisation jouée ; personnes et possessions requises effectivement disponibles.</x:v>
      </x:c>
      <x:c r="E11" s="14" t="str">
        <x:v>Le joueur transmet la garde de l’original à un destinataire volontaire et choisit son propre masque pour les chasses futures. L’histoire familiale demeure connue et complète.</x:v>
      </x:c>
      <x:c r="F11" s="14" t="str">
        <x:v>Remettre le berceau, vérifier sa nouvelle fixation et équiper le masque personnel réellement acquis.</x:v>
      </x:c>
      <x:c r="G11" s="14" t="str">
        <x:v>Le joueur conserve sa filiation sans posséder l’original ; une copie éventuelle est marquée.</x:v>
      </x:c>
      <x:c r="H11" s="14" t="str">
        <x:v>Les visites ultérieures respectent l’emplacement transféré et développent les chasses de la nouvelle génération.</x:v>
      </x:c>
      <x:c r="I11" s="14" t="str">
        <x:v>O2.endingId=O2-E3 ; endingRealized seulement après la scène ; aucune modification par M31..36 ou R2-M060.</x:v>
      </x:c>
      <x:c r="J11" s="14" t="str">
        <x:v>Reconstitution documentée V4 — nouvelle rédaction V5</x:v>
      </x:c>
    </x:row>
    <x:row r="12" ht="72" customHeight="1">
      <x:c r="A12" s="13" t="str">
        <x:v>O3-E1</x:v>
      </x:c>
      <x:c r="B12" s="13" t="str">
        <x:v>Un foyer reconstruit par choix</x:v>
      </x:c>
      <x:c r="C12" s="13" t="str">
        <x:v>O3</x:v>
      </x:c>
      <x:c r="D12" s="13" t="str">
        <x:v>O3-M29 : sélection exclusive après Elite commun ; O3-M30 : réalisation jouée ; personnes et possessions requises effectivement disponibles.</x:v>
      </x:c>
      <x:c r="E12" s="13" t="str">
        <x:v>Le joueur participe à un foyer situé sur un terrain reconnu stable, avec les seuls survivants qui souhaitent y vivre. Les autres personnes restent sur leurs routes.</x:v>
      </x:c>
      <x:c r="F12" s="13" t="str">
        <x:v>Allumer le premier atelier, ouvrir le passage commun et accueillir les habitants effectivement volontaires.</x:v>
      </x:c>
      <x:c r="G12" s="13" t="str">
        <x:v>Une communauté nouvelle se construit ; elle ne remplace pas les morts ni n’oblige tous les rescapés à revenir.</x:v>
      </x:c>
      <x:c r="H12" s="13" t="str">
        <x:v>Les prolongements suivent les nouveaux usages du lieu et les visites des personnes parties.</x:v>
      </x:c>
      <x:c r="I12" s="13" t="str">
        <x:v>O3.endingId=O3-E1 ; endingRealized seulement après la scène ; aucune modification par M31..36 ou R2-M060.</x:v>
      </x:c>
      <x:c r="J12" s="13" t="str">
        <x:v>Reconstitution documentée V4 — nouvelle rédaction V5</x:v>
      </x:c>
    </x:row>
    <x:row r="13" ht="72" customHeight="1">
      <x:c r="A13" s="14" t="str">
        <x:v>O3-E2</x:v>
      </x:c>
      <x:c r="B13" s="14" t="str">
        <x:v>Les haltes des derniers noms</x:v>
      </x:c>
      <x:c r="C13" s="14" t="str">
        <x:v>O3</x:v>
      </x:c>
      <x:c r="D13" s="14" t="str">
        <x:v>O3-M29 : sélection exclusive après Elite commun ; O3-M30 : réalisation jouée ; personnes et possessions requises effectivement disponibles.</x:v>
      </x:c>
      <x:c r="E13" s="14" t="str">
        <x:v>Le joueur entretient un réseau de lieux où les survivants peuvent se retrouver sans résidence commune imposée. Chaque halte possède son gardien volontaire et ses capacités.</x:v>
      </x:c>
      <x:c r="F13" s="14" t="str">
        <x:v>Fixer les dernières bornes, transmettre les itinéraires puis jouer une visite entre deux haltes.</x:v>
      </x:c>
      <x:c r="G13" s="14" t="str">
        <x:v>La mémoire circule avec les personnes et les outils ; les adresses non partagées restent privées.</x:v>
      </x:c>
      <x:c r="H13" s="14" t="str">
        <x:v>La transmission rend le réseau autonome et accepte l’évolution naturelle des anciens sites.</x:v>
      </x:c>
      <x:c r="I13" s="14" t="str">
        <x:v>O3.endingId=O3-E2 ; endingRealized seulement après la scène ; aucune modification par M31..36 ou R2-M060.</x:v>
      </x:c>
      <x:c r="J13" s="14" t="str">
        <x:v>Reconstitution documentée V4 — nouvelle rédaction V5</x:v>
      </x:c>
    </x:row>
    <x:row r="14" ht="72" customHeight="1">
      <x:c r="A14" s="13" t="str">
        <x:v>O3-E3</x:v>
      </x:c>
      <x:c r="B14" s="13" t="str">
        <x:v>Les archives confiées, ma route ouverte</x:v>
      </x:c>
      <x:c r="C14" s="13" t="str">
        <x:v>O3</x:v>
      </x:c>
      <x:c r="D14" s="13" t="str">
        <x:v>O3-M29 : sélection exclusive après Elite commun ; O3-M30 : réalisation jouée ; personnes et possessions requises effectivement disponibles.</x:v>
      </x:c>
      <x:c r="E14" s="13" t="str">
        <x:v>Le joueur remet les objets et les récits à des gardiens choisis avec les personnes concernées, puis part vers ses propres chasses. Ce départ n’efface ni deuil ni liens.</x:v>
      </x:c>
      <x:c r="F14" s="13" t="str">
        <x:v>Placer les contenants dans leur garde finale, laisser une possibilité de contact puis rejoindre son vaisseau réellement possédé.</x:v>
      </x:c>
      <x:c r="G14" s="13" t="str">
        <x:v>La mémoire subsiste sans dépendre de la présence permanente du joueur.</x:v>
      </x:c>
      <x:c r="H14" s="13" t="str">
        <x:v>Les prolongements montrent visites, nouvelles générations et nouvelles identifications sans résurrection.</x:v>
      </x:c>
      <x:c r="I14" s="13" t="str">
        <x:v>O3.endingId=O3-E3 ; endingRealized seulement après la scène ; aucune modification par M31..36 ou R2-M060.</x:v>
      </x:c>
      <x:c r="J14" s="13" t="str">
        <x:v>Reconstitution documentée V4 — nouvelle rédaction V5</x:v>
      </x:c>
    </x:row>
    <x:row r="15" ht="72" customHeight="1">
      <x:c r="A15" s="14" t="str">
        <x:v>O4-E1</x:v>
      </x:c>
      <x:c r="B15" s="14" t="str">
        <x:v>Le nom assumé avec les faits</x:v>
      </x:c>
      <x:c r="C15" s="14" t="str">
        <x:v>O4</x:v>
      </x:c>
      <x:c r="D15" s="14" t="str">
        <x:v>O4-M29 : sélection exclusive après Elite commun ; O4-M30 : réalisation jouée ; personnes et possessions requises effectivement disponibles.</x:v>
      </x:c>
      <x:c r="E15" s="14" t="str">
        <x:v>Le joueur conserve le nom familial en rendant accessible une histoire honnête de la faute et des réparations réellement accomplies. Son mérite présent reste individuel.</x:v>
      </x:c>
      <x:c r="F15" s="14" t="str">
        <x:v>Fixer une plaque contextualisée à son lieu de vie puis rejoindre une activité où il agit sous ce nom.</x:v>
      </x:c>
      <x:c r="G15" s="14" t="str">
        <x:v>Les réactions restent diverses ; le rang acquis ne force ni pardon ni oubli des autres.</x:v>
      </x:c>
      <x:c r="H15" s="14" t="str">
        <x:v>Les extensions permettent correction d’un détail, transmission et réputation fondée sur les actes actuels.</x:v>
      </x:c>
      <x:c r="I15" s="14" t="str">
        <x:v>O4.endingId=O4-E1 ; endingRealized seulement après la scène ; aucune modification par M31..36 ou R2-M060.</x:v>
      </x:c>
      <x:c r="J15" s="14" t="str">
        <x:v>Reconstitution documentée V4 — nouvelle rédaction V5</x:v>
      </x:c>
    </x:row>
    <x:row r="16" ht="72" customHeight="1">
      <x:c r="A16" s="13" t="str">
        <x:v>O4-E2</x:v>
      </x:c>
      <x:c r="B16" s="13" t="str">
        <x:v>Un nom choisi pour ma route</x:v>
      </x:c>
      <x:c r="C16" s="13" t="str">
        <x:v>O4</x:v>
      </x:c>
      <x:c r="D16" s="13" t="str">
        <x:v>O4-M29 : sélection exclusive après Elite commun ; O4-M30 : réalisation jouée ; personnes et possessions requises effectivement disponibles.</x:v>
      </x:c>
      <x:c r="E16" s="13" t="str">
        <x:v>Le joueur adopte un nouveau nom ou signe sans détruire les archives de l’ancien. Les objets et engagements restent traçables malgré ce changement public.</x:v>
      </x:c>
      <x:c r="F16" s="13" t="str">
        <x:v>Retirer la plaque provisoire, poser le nouveau signe puis se présenter à une personne qui le découvre.</x:v>
      </x:c>
      <x:c r="G16" s="13" t="str">
        <x:v>Une identité actuelle est choisie ; les dettes matérielles réelles ne disparaissent pas par changement de nom.</x:v>
      </x:c>
      <x:c r="H16" s="13" t="str">
        <x:v>Les prolongements gardent la possibilité d’expliquer cette décision sans retour forcé au nom ancien.</x:v>
      </x:c>
      <x:c r="I16" s="13" t="str">
        <x:v>O4.endingId=O4-E2 ; endingRealized seulement après la scène ; aucune modification par M31..36 ou R2-M060.</x:v>
      </x:c>
      <x:c r="J16" s="13" t="str">
        <x:v>Reconstitution documentée V4 — nouvelle rédaction V5</x:v>
      </x:c>
    </x:row>
    <x:row r="17" ht="87" customHeight="1">
      <x:c r="A17" s="14" t="str">
        <x:v>O4-E3</x:v>
      </x:c>
      <x:c r="B17" s="14" t="str">
        <x:v>Réparer dans une fonction limitée</x:v>
      </x:c>
      <x:c r="C17" s="14" t="str">
        <x:v>O4</x:v>
      </x:c>
      <x:c r="D17" s="14" t="str">
        <x:v>O4-M29 : sélection exclusive après Elite commun ; O4-M30 : réalisation jouée ; personnes et possessions requises effectivement disponibles.</x:v>
      </x:c>
      <x:c r="E17" s="14" t="str">
        <x:v>Le joueur accepte de consacrer une part de son activité à une fonction d’observation, de restitution ou d’intervention définie. Ce rôle ne donne pas une autorité universelle d’Enforcer.</x:v>
      </x:c>
      <x:c r="F17" s="14" t="str">
        <x:v>Recevoir un mandat borné, vérifier ses limites sur le terrain et rendre un résultat fondé sur des traces.</x:v>
      </x:c>
      <x:c r="G17" s="14" t="str">
        <x:v>La réparation devient pratique volontaire ; les refus, erreurs et limites d’intervention restent possibles.</x:v>
      </x:c>
      <x:c r="H17" s="14" t="str">
        <x:v>La transmission porte sur la méthode et la responsabilité propre du successeur.</x:v>
      </x:c>
      <x:c r="I17" s="14" t="str">
        <x:v>O4.endingId=O4-E3 ; endingRealized seulement après la scène ; aucune modification par M31..36 ou R2-M060.</x:v>
      </x:c>
      <x:c r="J17" s="14" t="str">
        <x:v>Reconstitution documentée V4 — nouvelle rédaction V5</x:v>
      </x:c>
    </x:row>
    <x:row r="18" ht="87" customHeight="1">
      <x:c r="A18" s="13" t="str">
        <x:v>O5-E1</x:v>
      </x:c>
      <x:c r="B18" s="13" t="str">
        <x:v>L’alliance des deux routes</x:v>
      </x:c>
      <x:c r="C18" s="13" t="str">
        <x:v>O5</x:v>
      </x:c>
      <x:c r="D18" s="13" t="str">
        <x:v>O5-M29 : sélection exclusive après Elite commun ; O5-M30 : réalisation jouée ; personnes et possessions requises effectivement disponibles.</x:v>
      </x:c>
      <x:c r="E18" s="13" t="str">
        <x:v>Après le départ EXP10, le joueur et Mara peuvent maintenir une alliance volontaire si elle y consent. Sinon le joueur conserve une offre ouverte de son côté, sans fabriquer un pacte réciproque.</x:v>
      </x:c>
      <x:c r="F18" s="13" t="str">
        <x:v>Échanger un signe accepté ou ranger une invitation non acceptée comme telle, puis laisser chacun rejoindre sa route.</x:v>
      </x:c>
      <x:c r="G18" s="13" t="str">
        <x:v>Mara n’est pas recrutée définitivement ; les rencontres futures exigent disponibilité et accord.</x:v>
      </x:c>
      <x:c r="H18" s="13" t="str">
        <x:v>La chronologie réelle limite les contacts ; les souvenirs ne deviennent jamais présence ou résurrection.</x:v>
      </x:c>
      <x:c r="I18" s="13" t="str">
        <x:v>O5.endingId=O5-E1 ; endingRealized seulement après la scène ; aucune modification par M31..36 ou R2-M060.</x:v>
      </x:c>
      <x:c r="J18" s="13" t="str">
        <x:v>Reconstitution documentée V4 — nouvelle rédaction V5</x:v>
      </x:c>
    </x:row>
    <x:row r="19" ht="72" customHeight="1">
      <x:c r="A19" s="14" t="str">
        <x:v>O5-E2</x:v>
      </x:c>
      <x:c r="B19" s="14" t="str">
        <x:v>La dette reconnue et soldée</x:v>
      </x:c>
      <x:c r="C19" s="14" t="str">
        <x:v>O5</x:v>
      </x:c>
      <x:c r="D19" s="14" t="str">
        <x:v>O5-M29 : sélection exclusive après Elite commun ; O5-M30 : réalisation jouée ; personnes et possessions requises effectivement disponibles.</x:v>
      </x:c>
      <x:c r="E19" s="14" t="str">
        <x:v>Les deux partenaires reconnaissent le secours et les aides rendues, puis se séparent sans obligation de relation future. Le joueur peut conserver un souvenir autorisé.</x:v>
      </x:c>
      <x:c r="F19" s="14" t="str">
        <x:v>Rendre les objets prêtés, accomplir le salut choisi et ranger le récit dans un emplacement réel.</x:v>
      </x:c>
      <x:c r="G19" s="14" t="str">
        <x:v>La gratitude demeure sans droit sur le temps, la vie ou les objets de Mara.</x:v>
      </x:c>
      <x:c r="H19" s="14" t="str">
        <x:v>Les prolongements transmettent la méthode et le souvenir sans provoquer des retours obligatoires.</x:v>
      </x:c>
      <x:c r="I19" s="14" t="str">
        <x:v>O5.endingId=O5-E2 ; endingRealized seulement après la scène ; aucune modification par M31..36 ou R2-M060.</x:v>
      </x:c>
      <x:c r="J19" s="14" t="str">
        <x:v>Reconstitution documentée V4 — nouvelle rédaction V5</x:v>
      </x:c>
    </x:row>
    <x:row r="20" ht="87" customHeight="1">
      <x:c r="A20" s="13" t="str">
        <x:v>O5-E3</x:v>
      </x:c>
      <x:c r="B20" s="13" t="str">
        <x:v>Un relais entre partenaires libres</x:v>
      </x:c>
      <x:c r="C20" s="13" t="str">
        <x:v>O5</x:v>
      </x:c>
      <x:c r="D20" s="13" t="str">
        <x:v>O5-M29 : sélection exclusive après Elite commun ; O5-M30 : réalisation jouée ; personnes et possessions requises effectivement disponibles.</x:v>
      </x:c>
      <x:c r="E20" s="13" t="str">
        <x:v>Le joueur accepte un rôle ponctuel de contact entre voyageurs consentants. Mara peut y participer ou garder uniquement leur relation personnelle ; elle ne devient pas représentante de tous les humains.</x:v>
      </x:c>
      <x:c r="F20" s="13" t="str">
        <x:v>Installer un relais accessible, définir les contacts autorisés puis transmettre une première demande bornée.</x:v>
      </x:c>
      <x:c r="G20" s="13" t="str">
        <x:v>La fonction est limitée à des personnes et à des missions acceptées ; aucune alliance d’espèces entière n’est proclamée.</x:v>
      </x:c>
      <x:c r="H20" s="13" t="str">
        <x:v>Les extensions portent sur communication, provenance et consentement aux rencontres, selon la disponibilité réelle.</x:v>
      </x:c>
      <x:c r="I20" s="13" t="str">
        <x:v>O5.endingId=O5-E3 ; endingRealized seulement après la scène ; aucune modification par M31..36 ou R2-M060.</x:v>
      </x:c>
      <x:c r="J20" s="13" t="str">
        <x:v>Reconstitution documentée V4 — nouvelle rédaction V5</x:v>
      </x:c>
    </x:row>
    <x:row r="21" ht="72" customHeight="1">
      <x:c r="A21" s="14" t="str">
        <x:v>O6-E1</x:v>
      </x:c>
      <x:c r="B21" s="14" t="str">
        <x:v>La maison des futurs chasseurs</x:v>
      </x:c>
      <x:c r="C21" s="14" t="str">
        <x:v>O6</x:v>
      </x:c>
      <x:c r="D21" s="14" t="str">
        <x:v>O6-M29 : sélection exclusive après Elite commun ; O6-M30 : réalisation jouée ; personnes et possessions requises effectivement disponibles.</x:v>
      </x:c>
      <x:c r="E21" s="14" t="str">
        <x:v>Le joueur ouvre un lieu d’enseignement compatible avec sa résidence et ses droits réellement acquis. Saar et les anciens camarades y participent seulement s’ils le souhaitent.</x:v>
      </x:c>
      <x:c r="F21" s="14" t="str">
        <x:v>Ouvrir un râtelier d’exercice, laisser un élève choisir son outil puis accompagner sa première tentative.</x:v>
      </x:c>
      <x:c r="G21" s="14" t="str">
        <x:v>La sixième histoire originale devient transmission locale sans cesser d’autoriser des chasses personnelles.</x:v>
      </x:c>
      <x:c r="H21" s="14" t="str">
        <x:v>Les prolongements montrent un lieu qui apprend à fonctionner sans présence permanente du joueur.</x:v>
      </x:c>
      <x:c r="I21" s="14" t="str">
        <x:v>O6.endingId=O6-E1 ; endingRealized seulement après la scène ; aucune modification par M31..36 ou R2-M060.</x:v>
      </x:c>
      <x:c r="J21" s="14" t="str">
        <x:v>Reconstitution documentée V4 — nouvelle rédaction V5</x:v>
      </x:c>
    </x:row>
    <x:row r="22" ht="72" customHeight="1">
      <x:c r="A22" s="13" t="str">
        <x:v>O6-E2</x:v>
      </x:c>
      <x:c r="B22" s="13" t="str">
        <x:v>Le cercle de chasse choisi</x:v>
      </x:c>
      <x:c r="C22" s="13" t="str">
        <x:v>O6</x:v>
      </x:c>
      <x:c r="D22" s="13" t="str">
        <x:v>O6-M29 : sélection exclusive après Elite commun ; O6-M30 : réalisation jouée ; personnes et possessions requises effectivement disponibles.</x:v>
      </x:c>
      <x:c r="E22" s="13" t="str">
        <x:v>Le joueur poursuit les chasses avec un cercle de partenaires volontaires, utilisant le vaisseau personnel ou le navire collectif seulement s’il est réellement possédé.</x:v>
      </x:c>
      <x:c r="F22" s="13" t="str">
        <x:v>Préparer une route, répartir les rôles avec les personnes présentes puis franchir le sas ensemble.</x:v>
      </x:c>
      <x:c r="G22" s="13" t="str">
        <x:v>La cohorte peut devenir un réseau de pairs ; aucun camarade n’est recruté contre son projet de vie.</x:v>
      </x:c>
      <x:c r="H22" s="13" t="str">
        <x:v>Les extensions développent le cercle d’Harek, de nouvelles méthodes et la place des plus jeunes.</x:v>
      </x:c>
      <x:c r="I22" s="13" t="str">
        <x:v>O6.endingId=O6-E2 ; endingRealized seulement après la scène ; aucune modification par M31..36 ou R2-M060.</x:v>
      </x:c>
      <x:c r="J22" s="13" t="str">
        <x:v>Reconstitution documentée V4 — nouvelle rédaction V5</x:v>
      </x:c>
    </x:row>
    <x:row r="23" ht="87" customHeight="1">
      <x:c r="A23" s="14" t="str">
        <x:v>O6-E3</x:v>
      </x:c>
      <x:c r="B23" s="14" t="str">
        <x:v>Transmettre puis explorer</x:v>
      </x:c>
      <x:c r="C23" s="14" t="str">
        <x:v>O6</x:v>
      </x:c>
      <x:c r="D23" s="14" t="str">
        <x:v>O6-M29 : sélection exclusive après Elite commun ; O6-M30 : réalisation jouée ; personnes et possessions requises effectivement disponibles.</x:v>
      </x:c>
      <x:c r="E23" s="14" t="str">
        <x:v>Le joueur remet certains outils et responsabilités à des personnes volontaires puis reprend une route d’exploration. Il conserve ce qu’il a choisi de garder et les liens acceptés.</x:v>
      </x:c>
      <x:c r="F23" s="14" t="str">
        <x:v>Fermer un coffre de transmission, vérifier sa nouvelle garde puis choisir une destination accessible et partir.</x:v>
      </x:c>
      <x:c r="G23" s="14" t="str">
        <x:v>Le voyage prolonge La Longue Chasse ; le passé de cohorte reste visible sans fixer le personnage au même foyer.</x:v>
      </x:c>
      <x:c r="H23" s="14" t="str">
        <x:v>Les prolongements confrontent anciens relevés et mondes changés, puis laissent la nouvelle cohorte partir à son tour.</x:v>
      </x:c>
      <x:c r="I23" s="14" t="str">
        <x:v>O6.endingId=O6-E3 ; endingRealized seulement après la scène ; aucune modification par M31..36 ou R2-M060.</x:v>
      </x:c>
      <x:c r="J23" s="14" t="str">
        <x:v>Reconstitution documentée V4 — nouvelle rédaction V5</x:v>
      </x:c>
    </x:row>
  </x:sheetData>
  <x:pageMargins left="0.7" right="0.7" top="0.75" bottom="0.75" header="0.3" footer="0.3"/>
  <x:tableParts count="1">
    <x:tablePart xmlns:r="http://schemas.openxmlformats.org/officeDocument/2006/relationships" r:id="R1c9d10ebb728433b"/>
  </x:tableParts>
</x:worksheet>
</file>

<file path=xl/worksheets/sheet2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Contrats des clans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Clans</x:v>
      </x:c>
      <x:c r="D5" s="11" t="str">
        <x:v>Rang minimal</x:v>
      </x:c>
      <x:c r="E5" s="11" t="str">
        <x:v>État à l’entrée</x:v>
      </x:c>
      <x:c r="F5" s="11" t="str">
        <x:v>Scène en 2D</x:v>
      </x:c>
      <x:c r="G5" s="11" t="str">
        <x:v>Choix et effets</x:v>
      </x:c>
      <x:c r="H5" s="11" t="str">
        <x:v>Résultat observable</x:v>
      </x:c>
      <x:c r="I5" s="11" t="str">
        <x:v>Échec et reprise</x:v>
      </x:c>
      <x:c r="J5" s="11" t="str">
        <x:v>État à la sortie</x:v>
      </x:c>
      <x:c r="K5" s="11" t="str">
        <x:v>Arc</x:v>
      </x:c>
      <x:c r="L5" s="12" t="str">
        <x:v>Provenance</x:v>
      </x:c>
    </x:row>
    <x:row r="6" ht="117" customHeight="1">
      <x:c r="A6" s="13" t="str">
        <x:v>R2-CC01</x:v>
      </x:c>
      <x:c r="B6" s="13" t="str">
        <x:v>Les traces sur la forge</x:v>
      </x:c>
      <x:c r="C6" s="13" t="str">
        <x:v>CL1</x:v>
      </x:c>
      <x:c r="D6" s="13" t="str">
        <x:v>Young Blood</x:v>
      </x:c>
      <x:c r="E6" s="13" t="str">
        <x:v>Contrat local du Homeworld accepté ; accès régional réel ; aucun voyage pré-Blooded.</x:v>
      </x:c>
      <x:c r="F6" s="13" t="str">
        <x:v>Sur les toits des Maisons des Braises, une proie vole des pièces chaudes et déstabilise une passerelle. Le joueur suit les empreintes de suie, grimpe par les conduits froids et observe son abri avant de s’approcher. Une apprentie attend le retour d’une pince unique.</x:v>
      </x:c>
      <x:c r="G6" s="13" t="str">
        <x:v>Reprendre la pince par un leurre ou dégager d’abord la passerelle change qui aide à la chasse.</x:v>
      </x:c>
      <x:c r="H6" s="13" t="str">
        <x:v>La pince revient à l’atelier seulement si elle est récupérée ; la route haute peut être rouverte.</x:v>
      </x:c>
      <x:c r="I6" s="13" t="str">
        <x:v>Une proie alertée change de perchoir et laisse une nouvelle piste de suie.</x:v>
      </x:c>
      <x:c r="J6" s="13" t="str">
        <x:v>R2-CC01.resolved séparé de success ; enregistrer choix, transferts, passages et relations réellement modifiés. Aucun rang ni résultat d’une opération de guerre distincte n’est accordé.</x:v>
      </x:c>
      <x:c r="K6" s="13" t="str">
        <x:v>Contrat local 01, étape 1/3 ; lecture du résultat réel des étapes précédentes.</x:v>
      </x:c>
      <x:c r="L6" s="13" t="str">
        <x:v>Reconstitution documentée V4 — nouvelle rédaction V5</x:v>
      </x:c>
    </x:row>
    <x:row r="7" ht="102" customHeight="1">
      <x:c r="A7" s="14" t="str">
        <x:v>R2-CC02</x:v>
      </x:c>
      <x:c r="B7" s="14" t="str">
        <x:v>La braise dans le nid</x:v>
      </x:c>
      <x:c r="C7" s="14" t="str">
        <x:v>CL1</x:v>
      </x:c>
      <x:c r="D7" s="14" t="str">
        <x:v>Young Blood</x:v>
      </x:c>
      <x:c r="E7" s="14" t="str">
        <x:v>Contrat local du Homeworld accepté ; accès régional réel ; aucun voyage pré-Blooded.</x:v>
      </x:c>
      <x:c r="F7" s="14" t="str">
        <x:v>Le nid contient des fragments brûlants qui menacent un auvent voisin. Le joueur prépare un contenant, éloigne l’animal par un trajet choisi puis retire les fragments accessibles. Une seconde sortie permet de chasser la proie si ses conditions le justifient.</x:v>
      </x:c>
      <x:c r="G7" s="14" t="str">
        <x:v>Reloger le nid hors des ateliers ou engager la chasse sur un terrain ouvert change l’usage du toit.</x:v>
      </x:c>
      <x:c r="H7" s="14" t="str">
        <x:v>Le danger de l’auvent disparaît ; une prise ne compte que si la chasse est réellement gagnée.</x:v>
      </x:c>
      <x:c r="I7" s="14" t="str">
        <x:v>Un fragment inaccessible reste signalé et demande un autre appui, sans validation prématurée du toit.</x:v>
      </x:c>
      <x:c r="J7" s="14" t="str">
        <x:v>R2-CC02.resolved séparé de success ; enregistrer choix, transferts, passages et relations réellement modifiés. Aucun rang ni résultat d’une opération de guerre distincte n’est accordé.</x:v>
      </x:c>
      <x:c r="K7" s="14" t="str">
        <x:v>Contrat local 01, étape 2/3 ; lecture du résultat réel des étapes précédentes.</x:v>
      </x:c>
      <x:c r="L7" s="14" t="str">
        <x:v>Reconstitution documentée V4 — nouvelle rédaction V5</x:v>
      </x:c>
    </x:row>
    <x:row r="8" ht="117" customHeight="1">
      <x:c r="A8" s="13" t="str">
        <x:v>R2-CC03</x:v>
      </x:c>
      <x:c r="B8" s="13" t="str">
        <x:v>Le premier toit rendu</x:v>
      </x:c>
      <x:c r="C8" s="13" t="str">
        <x:v>CL1</x:v>
      </x:c>
      <x:c r="D8" s="13" t="str">
        <x:v>Young Blood</x:v>
      </x:c>
      <x:c r="E8" s="13" t="str">
        <x:v>Contrat local du Homeworld accepté ; accès régional réel ; aucun voyage pré-Blooded.</x:v>
      </x:c>
      <x:c r="F8" s="13" t="str">
        <x:v>Les artisans proposent deux réparations du passage : une passerelle suspendue ou un escalier de service. Le joueur transporte les appuis, tient une traverse pendant sa fixation et teste le chemin avec une charge. La proie ou son absence reflète la décision précédente.</x:v>
      </x:c>
      <x:c r="G8" s="13" t="str">
        <x:v>Choisir le trajet haut rapide ou l’accès bas plus large change circulation et rencontres d’atelier.</x:v>
      </x:c>
      <x:c r="H8" s="13" t="str">
        <x:v>La communauté utilise le passage construit et reconnaît la contribution du joueur.</x:v>
      </x:c>
      <x:c r="I8" s="13" t="str">
        <x:v>Un appui mal placé se déplace pendant le test ; les pièces déjà fixées ne disparaissent pas.</x:v>
      </x:c>
      <x:c r="J8" s="13" t="str">
        <x:v>R2-CC03.resolved séparé de success ; enregistrer choix, transferts, passages et relations réellement modifiés. Aucun rang ni résultat d’une opération de guerre distincte n’est accordé.</x:v>
      </x:c>
      <x:c r="K8" s="13" t="str">
        <x:v>Contrat local 01, étape 3/3 ; lecture du résultat réel des étapes précédentes.</x:v>
      </x:c>
      <x:c r="L8" s="13" t="str">
        <x:v>Reconstitution documentée V4 — nouvelle rédaction V5</x:v>
      </x:c>
    </x:row>
    <x:row r="9" ht="102" customHeight="1">
      <x:c r="A9" s="14" t="str">
        <x:v>R2-CC04</x:v>
      </x:c>
      <x:c r="B9" s="14" t="str">
        <x:v>L’eau au mauvais niveau</x:v>
      </x:c>
      <x:c r="C9" s="14" t="str">
        <x:v>CL2</x:v>
      </x:c>
      <x:c r="D9" s="14" t="str">
        <x:v>Unblooded</x:v>
      </x:c>
      <x:c r="E9" s="14" t="str">
        <x:v>Contrat local du Homeworld accepté ; accès régional réel ; aucun voyage pré-Blooded.</x:v>
      </x:c>
      <x:c r="F9" s="14" t="str">
        <x:v>Une citerne du Peuple des Citernes se vide trop vite. Le joueur suit des traces d’humidité à travers un passage bas, écoute les conduites et découvre une bête qui a déplacé un volet. L’espace reste sur le Homeworld et comporte un retour vers la cour.</x:v>
      </x:c>
      <x:c r="G9" s="14" t="str">
        <x:v>Dévier provisoirement l’eau ou poursuivre d’abord la bête change le niveau traversable du conduit.</x:v>
      </x:c>
      <x:c r="H9" s="14" t="str">
        <x:v>La cause locale est identifiée ; aucune accusation de sabotage n’est produite sans trace.</x:v>
      </x:c>
      <x:c r="I9" s="14" t="str">
        <x:v>Un niveau trop haut force le retour au palier et une autre ouverture de vanne fictive.</x:v>
      </x:c>
      <x:c r="J9" s="14" t="str">
        <x:v>R2-CC04.resolved séparé de success ; enregistrer choix, transferts, passages et relations réellement modifiés. Aucun rang ni résultat d’une opération de guerre distincte n’est accordé.</x:v>
      </x:c>
      <x:c r="K9" s="14" t="str">
        <x:v>Contrat local 02, étape 1/3 ; lecture du résultat réel des étapes précédentes.</x:v>
      </x:c>
      <x:c r="L9" s="14" t="str">
        <x:v>Reconstitution documentée V4 — nouvelle rédaction V5</x:v>
      </x:c>
    </x:row>
    <x:row r="10" ht="102" customHeight="1">
      <x:c r="A10" s="13" t="str">
        <x:v>R2-CC05</x:v>
      </x:c>
      <x:c r="B10" s="13" t="str">
        <x:v>Le reflet sous la dalle</x:v>
      </x:c>
      <x:c r="C10" s="13" t="str">
        <x:v>CL2</x:v>
      </x:c>
      <x:c r="D10" s="13" t="str">
        <x:v>Unblooded</x:v>
      </x:c>
      <x:c r="E10" s="13" t="str">
        <x:v>Contrat local du Homeworld accepté ; accès régional réel ; aucun voyage pré-Blooded.</x:v>
      </x:c>
      <x:c r="F10" s="13" t="str">
        <x:v>La bête se cache dans une galerie où l’eau réfléchit les silhouettes. Le joueur distingue mouvement réel et reflet, déplace une lampe et ouvre une sortie vers une cavité vide. Une chasse d’exercice peut se dérouler sur une aire asséchée.</x:v>
      </x:c>
      <x:c r="G10" s="13" t="str">
        <x:v>Attirer la bête vers la sortie ou la suivre depuis les dalles hautes donne deux parcours.</x:v>
      </x:c>
      <x:c r="H10" s="13" t="str">
        <x:v>Le conduit devient accessible pour réparation et l’observation enrichit le bestiaire local.</x:v>
      </x:c>
      <x:c r="I10" s="13" t="str">
        <x:v>Une fausse attaque sur un reflet révèle l’erreur et laisse la cible changer de couverture.</x:v>
      </x:c>
      <x:c r="J10" s="13" t="str">
        <x:v>R2-CC05.resolved séparé de success ; enregistrer choix, transferts, passages et relations réellement modifiés. Aucun rang ni résultat d’une opération de guerre distincte n’est accordé.</x:v>
      </x:c>
      <x:c r="K10" s="13" t="str">
        <x:v>Contrat local 02, étape 2/3 ; lecture du résultat réel des étapes précédentes.</x:v>
      </x:c>
      <x:c r="L10" s="13" t="str">
        <x:v>Reconstitution documentée V4 — nouvelle rédaction V5</x:v>
      </x:c>
    </x:row>
    <x:row r="11" ht="102" customHeight="1">
      <x:c r="A11" s="14" t="str">
        <x:v>R2-CC06</x:v>
      </x:c>
      <x:c r="B11" s="14" t="str">
        <x:v>La citerne repartagée</x:v>
      </x:c>
      <x:c r="C11" s="14" t="str">
        <x:v>CL2</x:v>
      </x:c>
      <x:c r="D11" s="14" t="str">
        <x:v>Unblooded</x:v>
      </x:c>
      <x:c r="E11" s="14" t="str">
        <x:v>Contrat local du Homeworld accepté ; accès régional réel ; aucun voyage pré-Blooded.</x:v>
      </x:c>
      <x:c r="F11" s="14" t="str">
        <x:v>Deux quartiers ont besoin de l’eau retrouvée. Le joueur teste les canaux avec des flotteurs, ouvre successivement les passages et voit quels bassins se remplissent. Les habitants discutent autour du résultat, avec des besoins distincts.</x:v>
      </x:c>
      <x:c r="G11" s="14" t="str">
        <x:v>Rétablir l’ancien partage ou proposer une alternance visible change les trajets quotidiens.</x:v>
      </x:c>
      <x:c r="H11" s="14" t="str">
        <x:v>La distribution choisie est matérialisée par les canaux ouverts et les horaires du lieu.</x:v>
      </x:c>
      <x:c r="I11" s="14" t="str">
        <x:v>Une répartition insuffisante peut être ajustée après observation, sans retirer tout le respect obtenu.</x:v>
      </x:c>
      <x:c r="J11" s="14" t="str">
        <x:v>R2-CC06.resolved séparé de success ; enregistrer choix, transferts, passages et relations réellement modifiés. Aucun rang ni résultat d’une opération de guerre distincte n’est accordé.</x:v>
      </x:c>
      <x:c r="K11" s="14" t="str">
        <x:v>Contrat local 02, étape 3/3 ; lecture du résultat réel des étapes précédentes.</x:v>
      </x:c>
      <x:c r="L11" s="14" t="str">
        <x:v>Reconstitution documentée V4 — nouvelle rédaction V5</x:v>
      </x:c>
    </x:row>
    <x:row r="12" ht="102" customHeight="1">
      <x:c r="A12" s="13" t="str">
        <x:v>R2-CC07</x:v>
      </x:c>
      <x:c r="B12" s="13" t="str">
        <x:v>Le vide entre les branches</x:v>
      </x:c>
      <x:c r="C12" s="13" t="str">
        <x:v>CL3</x:v>
      </x:c>
      <x:c r="D12" s="13" t="str">
        <x:v>Young Blood</x:v>
      </x:c>
      <x:c r="E12" s="13" t="str">
        <x:v>Contrat local du Homeworld accepté ; accès régional réel ; aucun voyage pré-Blooded.</x:v>
      </x:c>
      <x:c r="F12" s="13" t="str">
        <x:v>Une passerelle des Gardiens des Hautes Branches a été coupée par une proie territoriale. Le joueur examine la hauteur des morsures, traverse un détour vertical et retrouve un éclaireur bloqué dans un poste. Les deux coordonnent une descente.</x:v>
      </x:c>
      <x:c r="G12" s="13" t="str">
        <x:v>Sécuriser l’éclaireur ou récupérer d’abord son outil de signal change la suite du secours.</x:v>
      </x:c>
      <x:c r="H12" s="13" t="str">
        <x:v>L’éclaireur revient avec son état réel ; le passage reste fermé tant qu’il n’est pas réparé.</x:v>
      </x:c>
      <x:c r="I12" s="13" t="str">
        <x:v>Un saut manqué conduit à un filet de lianes et une remontée par un autre plan.</x:v>
      </x:c>
      <x:c r="J12" s="13" t="str">
        <x:v>R2-CC07.resolved séparé de success ; enregistrer choix, transferts, passages et relations réellement modifiés. Aucun rang ni résultat d’une opération de guerre distincte n’est accordé.</x:v>
      </x:c>
      <x:c r="K12" s="13" t="str">
        <x:v>Contrat local 03, étape 1/3 ; lecture du résultat réel des étapes précédentes.</x:v>
      </x:c>
      <x:c r="L12" s="13" t="str">
        <x:v>Reconstitution documentée V4 — nouvelle rédaction V5</x:v>
      </x:c>
    </x:row>
    <x:row r="13" ht="102" customHeight="1">
      <x:c r="A13" s="14" t="str">
        <x:v>R2-CC08</x:v>
      </x:c>
      <x:c r="B13" s="14" t="str">
        <x:v>Le chasseur des plateformes</x:v>
      </x:c>
      <x:c r="C13" s="14" t="str">
        <x:v>CL3</x:v>
      </x:c>
      <x:c r="D13" s="14" t="str">
        <x:v>Young Blood</x:v>
      </x:c>
      <x:c r="E13" s="14" t="str">
        <x:v>Contrat local du Homeworld accepté ; accès régional réel ; aucun voyage pré-Blooded.</x:v>
      </x:c>
      <x:c r="F13" s="14" t="str">
        <x:v>La proie se déplace sous les plateformes avant d’attaquer leurs bords. Le joueur doit écouter les vibrations, varier sa hauteur et exploiter une ouverture sans rester sur le même appui. L’éclaireur aide seulement s’il est disponible après le secours.</x:v>
      </x:c>
      <x:c r="G13" s="14" t="str">
        <x:v>Piéger la voie basse ou attirer la cible sur une plateforme solide change le combat.</x:v>
      </x:c>
      <x:c r="H13" s="14" t="str">
        <x:v>La menace est éliminée, éloignée ou toujours présente selon le résultat de la chasse.</x:v>
      </x:c>
      <x:c r="I13" s="14" t="str">
        <x:v>Une retraite laisse les dégâts et les traces ; la prochaine tentative conserve le terrain modifié.</x:v>
      </x:c>
      <x:c r="J13" s="14" t="str">
        <x:v>R2-CC08.resolved séparé de success ; enregistrer choix, transferts, passages et relations réellement modifiés. Aucun rang ni résultat d’une opération de guerre distincte n’est accordé.</x:v>
      </x:c>
      <x:c r="K13" s="14" t="str">
        <x:v>Contrat local 03, étape 2/3 ; lecture du résultat réel des étapes précédentes.</x:v>
      </x:c>
      <x:c r="L13" s="14" t="str">
        <x:v>Reconstitution documentée V4 — nouvelle rédaction V5</x:v>
      </x:c>
    </x:row>
    <x:row r="14" ht="102" customHeight="1">
      <x:c r="A14" s="13" t="str">
        <x:v>R2-CC09</x:v>
      </x:c>
      <x:c r="B14" s="13" t="str">
        <x:v>Une branche pour deux routes</x:v>
      </x:c>
      <x:c r="C14" s="13" t="str">
        <x:v>CL3</x:v>
      </x:c>
      <x:c r="D14" s="13" t="str">
        <x:v>Young Blood</x:v>
      </x:c>
      <x:c r="E14" s="13" t="str">
        <x:v>Contrat local du Homeworld accepté ; accès régional réel ; aucun voyage pré-Blooded.</x:v>
      </x:c>
      <x:c r="F14" s="13" t="str">
        <x:v>La communauté répare le passage en tenant compte de la chasse. Le joueur installe un ancrage, transporte une section et teste deux itinéraires avec un artisan. Un petit poste d’observation peut remplacer l’ancien point aveugle.</x:v>
      </x:c>
      <x:c r="G14" s="13" t="str">
        <x:v>Choisir la route directe surveillée ou deux détours plus discrets modifie le niveau permanent.</x:v>
      </x:c>
      <x:c r="H14" s="13" t="str">
        <x:v>Le joueur gagne un accès local et une relation d’artisan, sans propriété automatique d’une maison.</x:v>
      </x:c>
      <x:c r="I14" s="13" t="str">
        <x:v>Un test de charge raté impose un renfort concret avant ouverture au public.</x:v>
      </x:c>
      <x:c r="J14" s="13" t="str">
        <x:v>R2-CC09.resolved séparé de success ; enregistrer choix, transferts, passages et relations réellement modifiés. Aucun rang ni résultat d’une opération de guerre distincte n’est accordé.</x:v>
      </x:c>
      <x:c r="K14" s="13" t="str">
        <x:v>Contrat local 03, étape 3/3 ; lecture du résultat réel des étapes précédentes.</x:v>
      </x:c>
      <x:c r="L14" s="13" t="str">
        <x:v>Reconstitution documentée V4 — nouvelle rédaction V5</x:v>
      </x:c>
    </x:row>
    <x:row r="15" ht="102" customHeight="1">
      <x:c r="A15" s="14" t="str">
        <x:v>R2-CC10</x:v>
      </x:c>
      <x:c r="B15" s="14" t="str">
        <x:v>Les roseaux couchés</x:v>
      </x:c>
      <x:c r="C15" s="14" t="str">
        <x:v>CL4</x:v>
      </x:c>
      <x:c r="D15" s="14" t="str">
        <x:v>Young Blood</x:v>
      </x:c>
      <x:c r="E15" s="14" t="str">
        <x:v>Contrat local du Homeworld accepté ; accès régional réel ; aucun voyage pré-Blooded.</x:v>
      </x:c>
      <x:c r="F15" s="14" t="str">
        <x:v>Aux Marais Luminescents, des roseaux couchés indiquent une proie lourde passée sous les pilotis. Le joueur suit les remous depuis les passerelles, observe une niche noyée et retrouve une barque coincée. La crue est naturelle et prévisible par les repères locaux.</x:v>
      </x:c>
      <x:c r="G15" s="14" t="str">
        <x:v>Libérer la barque ou dégager le chenal piéton en premier change les personnes aidées.</x:v>
      </x:c>
      <x:c r="H15" s="14" t="str">
        <x:v>Une route de marais s’ouvre selon l’action ; ce contrat ne remplace pas la mission HOME-CM07.</x:v>
      </x:c>
      <x:c r="I15" s="14" t="str">
        <x:v>Une mauvaise approche pousse la barque plus loin, mais ses cordages restent accessibles depuis un autre ponton.</x:v>
      </x:c>
      <x:c r="J15" s="14" t="str">
        <x:v>R2-CC10.resolved séparé de success ; enregistrer choix, transferts, passages et relations réellement modifiés. Aucun rang ni résultat d’une opération de guerre distincte n’est accordé.</x:v>
      </x:c>
      <x:c r="K15" s="14" t="str">
        <x:v>Contrat local 04, étape 1/3 ; lecture du résultat réel des étapes précédentes.</x:v>
      </x:c>
      <x:c r="L15" s="14" t="str">
        <x:v>Reconstitution documentée V4 — nouvelle rédaction V5</x:v>
      </x:c>
    </x:row>
    <x:row r="16" ht="102" customHeight="1">
      <x:c r="A16" s="13" t="str">
        <x:v>R2-CC11</x:v>
      </x:c>
      <x:c r="B16" s="13" t="str">
        <x:v>La masse sous le ponton</x:v>
      </x:c>
      <x:c r="C16" s="13" t="str">
        <x:v>CL4</x:v>
      </x:c>
      <x:c r="D16" s="13" t="str">
        <x:v>Young Blood</x:v>
      </x:c>
      <x:c r="E16" s="13" t="str">
        <x:v>Contrat local du Homeworld accepté ; accès régional réel ; aucun voyage pré-Blooded.</x:v>
      </x:c>
      <x:c r="F16" s="13" t="str">
        <x:v>La proie revient au même passage pendant la montée de l’eau. Le joueur pose des repères de vibration, choisit une hauteur et détourne sa course avant qu’elle frappe un pilotis habité. Une confrontation peut ensuite avoir lieu sur un îlot ouvert.</x:v>
      </x:c>
      <x:c r="G16" s="13" t="str">
        <x:v>Éloigner la cible ou poursuivre une chasse contrôlée change faune, ressources et récit.</x:v>
      </x:c>
      <x:c r="H16" s="13" t="str">
        <x:v>Le pilotis protégé reste visible et la communauté réagit à la méthode réellement employée.</x:v>
      </x:c>
      <x:c r="I16" s="13" t="str">
        <x:v>Si un appui cède, un détour temporaire apparaît et doit être réparé plutôt que remis à neuf par chargement.</x:v>
      </x:c>
      <x:c r="J16" s="13" t="str">
        <x:v>R2-CC11.resolved séparé de success ; enregistrer choix, transferts, passages et relations réellement modifiés. Aucun rang ni résultat d’une opération de guerre distincte n’est accordé.</x:v>
      </x:c>
      <x:c r="K16" s="13" t="str">
        <x:v>Contrat local 04, étape 2/3 ; lecture du résultat réel des étapes précédentes.</x:v>
      </x:c>
      <x:c r="L16" s="13" t="str">
        <x:v>Reconstitution documentée V4 — nouvelle rédaction V5</x:v>
      </x:c>
    </x:row>
    <x:row r="17" ht="102" customHeight="1">
      <x:c r="A17" s="14" t="str">
        <x:v>R2-CC12</x:v>
      </x:c>
      <x:c r="B17" s="14" t="str">
        <x:v>Le chenal des retours</x:v>
      </x:c>
      <x:c r="C17" s="14" t="str">
        <x:v>CL4</x:v>
      </x:c>
      <x:c r="D17" s="14" t="str">
        <x:v>Young Blood</x:v>
      </x:c>
      <x:c r="E17" s="14" t="str">
        <x:v>Contrat local du Homeworld accepté ; accès régional réel ; aucun voyage pré-Blooded.</x:v>
      </x:c>
      <x:c r="F17" s="14" t="str">
        <x:v>Le joueur accompagne un passeur sur le trajet modifié, déplace deux bornes et teste l’accostage avec une caisse. Les habitants peuvent conserver l’ancien détour ou ouvrir un ponton de halte. La mission relie chasse et usage quotidien du marais.</x:v>
      </x:c>
      <x:c r="G17" s="14" t="str">
        <x:v>Créer une halte courte ou élargir le passage de charge change les services accessibles.</x:v>
      </x:c>
      <x:c r="H17" s="14" t="str">
        <x:v>Le respect local progresse sur ce service ; les seuils de maison restent évalués séparément.</x:v>
      </x:c>
      <x:c r="I17" s="14" t="str">
        <x:v>Un accostage mal aligné demande de déplacer une borne, avec la barque et sa charge toujours localisées.</x:v>
      </x:c>
      <x:c r="J17" s="14" t="str">
        <x:v>R2-CC12.resolved séparé de success ; enregistrer choix, transferts, passages et relations réellement modifiés. Aucun rang ni résultat d’une opération de guerre distincte n’est accordé.</x:v>
      </x:c>
      <x:c r="K17" s="14" t="str">
        <x:v>Contrat local 04, étape 3/3 ; lecture du résultat réel des étapes précédentes.</x:v>
      </x:c>
      <x:c r="L17" s="14" t="str">
        <x:v>Reconstitution documentée V4 — nouvelle rédaction V5</x:v>
      </x:c>
    </x:row>
    <x:row r="18" ht="102" customHeight="1">
      <x:c r="A18" s="13" t="str">
        <x:v>R2-CC13</x:v>
      </x:c>
      <x:c r="B18" s="13" t="str">
        <x:v>L’éclair derrière la crête</x:v>
      </x:c>
      <x:c r="C18" s="13" t="str">
        <x:v>CL5</x:v>
      </x:c>
      <x:c r="D18" s="13" t="str">
        <x:v>Blooded</x:v>
      </x:c>
      <x:c r="E18" s="13" t="str">
        <x:v>Contrat local du Homeworld accepté ; accès régional réel ; aucun voyage pré-Blooded.</x:v>
      </x:c>
      <x:c r="F18" s="13" t="str">
        <x:v>Dans la Chaîne des Orages du Homeworld, un poste perd ses repères de route pendant une tempête. Le joueur traverse des abris successifs, observe les intervalles d’éclairs et retrouve une balise emportée. Une proie profite du bruit pour approcher.</x:v>
      </x:c>
      <x:c r="G18" s="13" t="str">
        <x:v>Réparer le signal ou repousser la proie d’abord change le risque des voyageurs suivants.</x:v>
      </x:c>
      <x:c r="H18" s="13" t="str">
        <x:v>Le poste retrouve une fonction précise et l’orage garde ses dangers environnementaux.</x:v>
      </x:c>
      <x:c r="I18" s="13" t="str">
        <x:v>Une traversée mal timée renvoie à un abri proche avec fatigue et matériel réellement consommé.</x:v>
      </x:c>
      <x:c r="J18" s="13" t="str">
        <x:v>R2-CC13.resolved séparé de success ; enregistrer choix, transferts, passages et relations réellement modifiés. Aucun rang ni résultat d’une opération de guerre distincte n’est accordé.</x:v>
      </x:c>
      <x:c r="K18" s="13" t="str">
        <x:v>Contrat local 05, étape 1/3 ; lecture du résultat réel des étapes précédentes.</x:v>
      </x:c>
      <x:c r="L18" s="13" t="str">
        <x:v>Reconstitution documentée V4 — nouvelle rédaction V5</x:v>
      </x:c>
    </x:row>
    <x:row r="19" ht="102" customHeight="1">
      <x:c r="A19" s="14" t="str">
        <x:v>R2-CC14</x:v>
      </x:c>
      <x:c r="B19" s="14" t="str">
        <x:v>Le duel sous les grondements</x:v>
      </x:c>
      <x:c r="C19" s="14" t="str">
        <x:v>CL5</x:v>
      </x:c>
      <x:c r="D19" s="14" t="str">
        <x:v>Blooded</x:v>
      </x:c>
      <x:c r="E19" s="14" t="str">
        <x:v>Contrat local du Homeworld accepté ; accès régional réel ; aucun voyage pré-Blooded.</x:v>
      </x:c>
      <x:c r="F19" s="14" t="str">
        <x:v>Deux chasseurs veulent utiliser le seul poste sec pour leurs expéditions. Le joueur peut accepter un duel d’exercice situé ou proposer une épreuve de piste autour de la crête. Les conditions sont observées par les Veilleurs des Crêtes.</x:v>
      </x:c>
      <x:c r="G19" s="14" t="str">
        <x:v>Résoudre par duel accepté ou comparaison de route change le résultat et les relations.</x:v>
      </x:c>
      <x:c r="H19" s="14" t="str">
        <x:v>Un usage temporaire du poste est attribué ; aucune autorité sur toute la chaîne n’est donnée.</x:v>
      </x:c>
      <x:c r="I19" s="14" t="str">
        <x:v>Une défaite laisse un accès de secours et une route alternative, sans bloquer la campagne.</x:v>
      </x:c>
      <x:c r="J19" s="14" t="str">
        <x:v>R2-CC14.resolved séparé de success ; enregistrer choix, transferts, passages et relations réellement modifiés. Aucun rang ni résultat d’une opération de guerre distincte n’est accordé.</x:v>
      </x:c>
      <x:c r="K19" s="14" t="str">
        <x:v>Contrat local 05, étape 2/3 ; lecture du résultat réel des étapes précédentes.</x:v>
      </x:c>
      <x:c r="L19" s="14" t="str">
        <x:v>Reconstitution documentée V4 — nouvelle rédaction V5</x:v>
      </x:c>
    </x:row>
    <x:row r="20" ht="87" customHeight="1">
      <x:c r="A20" s="13" t="str">
        <x:v>R2-CC15</x:v>
      </x:c>
      <x:c r="B20" s="13" t="str">
        <x:v>La route après l’orage</x:v>
      </x:c>
      <x:c r="C20" s="13" t="str">
        <x:v>CL5</x:v>
      </x:c>
      <x:c r="D20" s="13" t="str">
        <x:v>Blooded</x:v>
      </x:c>
      <x:c r="E20" s="13" t="str">
        <x:v>Contrat local du Homeworld accepté ; accès régional réel ; aucun voyage pré-Blooded.</x:v>
      </x:c>
      <x:c r="F20" s="13" t="str">
        <x:v>La tempête passée, le joueur inspecte les appuis, replace la balise et accompagne les premiers voyageurs sur le passage. Les traces de la proie et du duel restent visibles selon les étapes précédentes.</x:v>
      </x:c>
      <x:c r="G20" s="13" t="str">
        <x:v>Consolider la halte ou étendre les repères vers une autre corniche modifie les futures rencontres.</x:v>
      </x:c>
      <x:c r="H20" s="13" t="str">
        <x:v>Le monde conserve un résultat d’entretien et un témoignage de chasse situé.</x:v>
      </x:c>
      <x:c r="I20" s="13" t="str">
        <x:v>Un support fendu reste fermé jusqu’à réparation, avec un détour explicitement balisé.</x:v>
      </x:c>
      <x:c r="J20" s="13" t="str">
        <x:v>R2-CC15.resolved séparé de success ; enregistrer choix, transferts, passages et relations réellement modifiés. Aucun rang ni résultat d’une opération de guerre distincte n’est accordé.</x:v>
      </x:c>
      <x:c r="K20" s="13" t="str">
        <x:v>Contrat local 05, étape 3/3 ; lecture du résultat réel des étapes précédentes.</x:v>
      </x:c>
      <x:c r="L20" s="13" t="str">
        <x:v>Reconstitution documentée V4 — nouvelle rédaction V5</x:v>
      </x:c>
    </x:row>
    <x:row r="21" ht="102" customHeight="1">
      <x:c r="A21" s="14" t="str">
        <x:v>R2-CC16</x:v>
      </x:c>
      <x:c r="B21" s="14" t="str">
        <x:v>La coque échouée</x:v>
      </x:c>
      <x:c r="C21" s="14" t="str">
        <x:v>CL6</x:v>
      </x:c>
      <x:c r="D21" s="14" t="str">
        <x:v>Blooded</x:v>
      </x:c>
      <x:c r="E21" s="14" t="str">
        <x:v>Contrat local du Homeworld accepté ; accès régional réel ; aucun voyage pré-Blooded.</x:v>
      </x:c>
      <x:c r="F21" s="14" t="str">
        <x:v>Sur la Côte des Léviathans, une petite embarcation est bloquée après le passage d’une grande faune marine. Le joueur traverse des rochers, fixe un câble et récupère les personnes restées à bord. La marée détermine les fenêtres d’approche.</x:v>
      </x:c>
      <x:c r="G21" s="14" t="str">
        <x:v>Sauver d’abord le matériel de navigation accessible ou sécuriser la passerelle change l’ordre du retour.</x:v>
      </x:c>
      <x:c r="H21" s="14" t="str">
        <x:v>Les passagers et les biens récupérés sont nommés ; les pertes restent visibles dans la coque.</x:v>
      </x:c>
      <x:c r="I21" s="14" t="str">
        <x:v>Une vague interrompt le passage et laisse attendre le prochain intervalle dans une alcôve abritée.</x:v>
      </x:c>
      <x:c r="J21" s="14" t="str">
        <x:v>R2-CC16.resolved séparé de success ; enregistrer choix, transferts, passages et relations réellement modifiés. Aucun rang ni résultat d’une opération de guerre distincte n’est accordé.</x:v>
      </x:c>
      <x:c r="K21" s="14" t="str">
        <x:v>Contrat local 06, étape 1/3 ; lecture du résultat réel des étapes précédentes.</x:v>
      </x:c>
      <x:c r="L21" s="14" t="str">
        <x:v>Reconstitution documentée V4 — nouvelle rédaction V5</x:v>
      </x:c>
    </x:row>
    <x:row r="22" ht="87" customHeight="1">
      <x:c r="A22" s="13" t="str">
        <x:v>R2-CC17</x:v>
      </x:c>
      <x:c r="B22" s="13" t="str">
        <x:v>L’ombre sous la houle</x:v>
      </x:c>
      <x:c r="C22" s="13" t="str">
        <x:v>CL6</x:v>
      </x:c>
      <x:c r="D22" s="13" t="str">
        <x:v>Blooded</x:v>
      </x:c>
      <x:c r="E22" s="13" t="str">
        <x:v>Contrat local du Homeworld accepté ; accès régional réel ; aucun voyage pré-Blooded.</x:v>
      </x:c>
      <x:c r="F22" s="13" t="str">
        <x:v>Le joueur suit le passage de la grande bête depuis des promontoires, observe ses points de respiration et distingue migration et attaque. Un prédateur plus petit suit son sillage et menace les réparateurs.</x:v>
      </x:c>
      <x:c r="G22" s="13" t="str">
        <x:v>Détourner le petit prédateur ou déplacer le chantier hors du passage de migration change la mission.</x:v>
      </x:c>
      <x:c r="H22" s="13" t="str">
        <x:v>La communauté adapte son activité à la faune ; la grande bête n’est pas déclarée hostile par défaut.</x:v>
      </x:c>
      <x:c r="I22" s="13" t="str">
        <x:v>Une observation perdue se reprend au prochain promontoire avec les traces déjà relevées.</x:v>
      </x:c>
      <x:c r="J22" s="13" t="str">
        <x:v>R2-CC17.resolved séparé de success ; enregistrer choix, transferts, passages et relations réellement modifiés. Aucun rang ni résultat d’une opération de guerre distincte n’est accordé.</x:v>
      </x:c>
      <x:c r="K22" s="13" t="str">
        <x:v>Contrat local 06, étape 2/3 ; lecture du résultat réel des étapes précédentes.</x:v>
      </x:c>
      <x:c r="L22" s="13" t="str">
        <x:v>Reconstitution documentée V4 — nouvelle rédaction V5</x:v>
      </x:c>
    </x:row>
    <x:row r="23" ht="102" customHeight="1">
      <x:c r="A23" s="14" t="str">
        <x:v>R2-CC18</x:v>
      </x:c>
      <x:c r="B23" s="14" t="str">
        <x:v>Remettre la coque à l’eau</x:v>
      </x:c>
      <x:c r="C23" s="14" t="str">
        <x:v>CL6</x:v>
      </x:c>
      <x:c r="D23" s="14" t="str">
        <x:v>Blooded</x:v>
      </x:c>
      <x:c r="E23" s="14" t="str">
        <x:v>Contrat local du Homeworld accepté ; accès régional réel ; aucun voyage pré-Blooded.</x:v>
      </x:c>
      <x:c r="F23" s="14" t="str">
        <x:v>Les Maisons du Rivage préparent la remise à flot. Le joueur déplace des rouleaux, synchronise la traction et tient un accès libre pendant le mouvement. Le choix précédent détermine la position du chantier et ses protections.</x:v>
      </x:c>
      <x:c r="G23" s="14" t="str">
        <x:v>Rendre le bateau à son usage d’origine ou le convertir en halte côtière avec accord des propriétaires change le lieu.</x:v>
      </x:c>
      <x:c r="H23" s="14" t="str">
        <x:v>La coque retrouve une fonction réelle ; le joueur ne devient pas son propriétaire sans acquisition distincte.</x:v>
      </x:c>
      <x:c r="I23" s="14" t="str">
        <x:v>Une traction désynchronisée arrête la coque sur ses cales et permet de reprendre sans réinitialisation.</x:v>
      </x:c>
      <x:c r="J23" s="14" t="str">
        <x:v>R2-CC18.resolved séparé de success ; enregistrer choix, transferts, passages et relations réellement modifiés. Aucun rang ni résultat d’une opération de guerre distincte n’est accordé.</x:v>
      </x:c>
      <x:c r="K23" s="14" t="str">
        <x:v>Contrat local 06, étape 3/3 ; lecture du résultat réel des étapes précédentes.</x:v>
      </x:c>
      <x:c r="L23" s="14" t="str">
        <x:v>Reconstitution documentée V4 — nouvelle rédaction V5</x:v>
      </x:c>
    </x:row>
    <x:row r="24" ht="102" customHeight="1">
      <x:c r="A24" s="13" t="str">
        <x:v>R2-CC19</x:v>
      </x:c>
      <x:c r="B24" s="13" t="str">
        <x:v>Le four qui ne chante plus</x:v>
      </x:c>
      <x:c r="C24" s="13" t="str">
        <x:v>CL7</x:v>
      </x:c>
      <x:c r="D24" s="13" t="str">
        <x:v>Young Blood</x:v>
      </x:c>
      <x:c r="E24" s="13" t="str">
        <x:v>Contrat local du Homeworld accepté ; accès régional réel ; aucun voyage pré-Blooded.</x:v>
      </x:c>
      <x:c r="F24" s="13" t="str">
        <x:v>Dans les Grottes Thermiques, un conduit de forge s’est obstrué après un déplacement naturel de roche. Le joueur suit la chaleur sur des surfaces d’exercice, ouvre des volets et rejoint une alcôve où une proie niche près du flux.</x:v>
      </x:c>
      <x:c r="G24" s="13" t="str">
        <x:v>Créer une dérivation ou déplacer le poste de travail provisoire change la première solution.</x:v>
      </x:c>
      <x:c r="H24" s="13" t="str">
        <x:v>La forge peut reprendre partiellement avec ses capacités effectivement restaurées.</x:v>
      </x:c>
      <x:c r="I24" s="13" t="str">
        <x:v>Une mauvaise ouverture ferme automatiquement le passage proche et demande de revenir au poste de commande fictif.</x:v>
      </x:c>
      <x:c r="J24" s="13" t="str">
        <x:v>R2-CC19.resolved séparé de success ; enregistrer choix, transferts, passages et relations réellement modifiés. Aucun rang ni résultat d’une opération de guerre distincte n’est accordé.</x:v>
      </x:c>
      <x:c r="K24" s="13" t="str">
        <x:v>Contrat local 07, étape 1/3 ; lecture du résultat réel des étapes précédentes.</x:v>
      </x:c>
      <x:c r="L24" s="13" t="str">
        <x:v>Reconstitution documentée V4 — nouvelle rédaction V5</x:v>
      </x:c>
    </x:row>
    <x:row r="25" ht="102" customHeight="1">
      <x:c r="A25" s="14" t="str">
        <x:v>R2-CC20</x:v>
      </x:c>
      <x:c r="B25" s="14" t="str">
        <x:v>Les griffes dans la roche chaude</x:v>
      </x:c>
      <x:c r="C25" s="14" t="str">
        <x:v>CL7</x:v>
      </x:c>
      <x:c r="D25" s="14" t="str">
        <x:v>Young Blood</x:v>
      </x:c>
      <x:c r="E25" s="14" t="str">
        <x:v>Contrat local du Homeworld accepté ; accès régional réel ; aucun voyage pré-Blooded.</x:v>
      </x:c>
      <x:c r="F25" s="14" t="str">
        <x:v>La proie attaque les outils qui vibrent contre sa niche. Le joueur alterne silence et percussion contrôlée, attire la cible dans une chambre ouverte et exploite ses appuis limités. Les artisans restent à distance derrière une porte réelle.</x:v>
      </x:c>
      <x:c r="G25" s="14" t="str">
        <x:v>Chasser la proie ou ouvrir une niche alternative hors du conduit change la présence de faune.</x:v>
      </x:c>
      <x:c r="H25" s="14" t="str">
        <x:v>Le conduit devient accessible et la solution choisie reste visible dans les cavités.</x:v>
      </x:c>
      <x:c r="I25" s="14" t="str">
        <x:v>Une fuite de la cible laisse une piste de griffes et reporte la réparation complète.</x:v>
      </x:c>
      <x:c r="J25" s="14" t="str">
        <x:v>R2-CC20.resolved séparé de success ; enregistrer choix, transferts, passages et relations réellement modifiés. Aucun rang ni résultat d’une opération de guerre distincte n’est accordé.</x:v>
      </x:c>
      <x:c r="K25" s="14" t="str">
        <x:v>Contrat local 07, étape 2/3 ; lecture du résultat réel des étapes précédentes.</x:v>
      </x:c>
      <x:c r="L25" s="14" t="str">
        <x:v>Reconstitution documentée V4 — nouvelle rédaction V5</x:v>
      </x:c>
    </x:row>
    <x:row r="26" ht="117" customHeight="1">
      <x:c r="A26" s="13" t="str">
        <x:v>R2-CC21</x:v>
      </x:c>
      <x:c r="B26" s="13" t="str">
        <x:v>L’outil forgé ensemble</x:v>
      </x:c>
      <x:c r="C26" s="13" t="str">
        <x:v>CL7</x:v>
      </x:c>
      <x:c r="D26" s="13" t="str">
        <x:v>Young Blood</x:v>
      </x:c>
      <x:c r="E26" s="13" t="str">
        <x:v>Contrat local du Homeworld accepté ; accès régional réel ; aucun voyage pré-Blooded.</x:v>
      </x:c>
      <x:c r="F26" s="13" t="str">
        <x:v>Pour remercier le service, un artisan propose de fabriquer une pièce compatible avec l’équipement possédé. Le joueur choisit un gabarit, actionne un mécanisme fictif de forge et teste la fixation sur mannequin. Le coût porte sur des matériaux réellement disponibles.</x:v>
      </x:c>
      <x:c r="G26" s="13" t="str">
        <x:v>Privilégier robustesse ou légèreté donne deux compromis mesurables, sans arme miraculeuse.</x:v>
      </x:c>
      <x:c r="H26" s="13" t="str">
        <x:v>La pièce obtenue reçoit un identifiant et une provenance d’atelier ; elle ne remplace pas un rang.</x:v>
      </x:c>
      <x:c r="I26" s="13" t="str">
        <x:v>Un ajustement raté revient à la pièce d’essai et préserve le matériau principal non engagé.</x:v>
      </x:c>
      <x:c r="J26" s="13" t="str">
        <x:v>R2-CC21.resolved séparé de success ; enregistrer choix, transferts, passages et relations réellement modifiés. Aucun rang ni résultat d’une opération de guerre distincte n’est accordé.</x:v>
      </x:c>
      <x:c r="K26" s="13" t="str">
        <x:v>Contrat local 07, étape 3/3 ; lecture du résultat réel des étapes précédentes.</x:v>
      </x:c>
      <x:c r="L26" s="13" t="str">
        <x:v>Reconstitution documentée V4 — nouvelle rédaction V5</x:v>
      </x:c>
    </x:row>
    <x:row r="27" ht="102" customHeight="1">
      <x:c r="A27" s="14" t="str">
        <x:v>R2-CC22</x:v>
      </x:c>
      <x:c r="B27" s="14" t="str">
        <x:v>Les traces sous le givre</x:v>
      </x:c>
      <x:c r="C27" s="14" t="str">
        <x:v>CL8</x:v>
      </x:c>
      <x:c r="D27" s="14" t="str">
        <x:v>Young Blood</x:v>
      </x:c>
      <x:c r="E27" s="14" t="str">
        <x:v>Contrat local du Homeworld accepté ; accès régional réel ; aucun voyage pré-Blooded.</x:v>
      </x:c>
      <x:c r="F27" s="14" t="str">
        <x:v>Une patrouille des Maisons du Givre n’est pas rentrée. Le joueur suit des empreintes partiellement recouvertes, compare deux abris et reconnaît un signal de repli gravé. La mission se déroule dans la Couronne Froide du Homeworld.</x:v>
      </x:c>
      <x:c r="G27" s="14" t="str">
        <x:v>Prendre la route des abris ou la crête plus rapide change fatigue et informations.</x:v>
      </x:c>
      <x:c r="H27" s="14" t="str">
        <x:v>La dernière position de la patrouille est confirmée, sans déclarer morts les membres encore inconnus.</x:v>
      </x:c>
      <x:c r="I27" s="14" t="str">
        <x:v>Une piste effacée exige un détour vers un repère fixe et conserve les observations antérieures.</x:v>
      </x:c>
      <x:c r="J27" s="14" t="str">
        <x:v>R2-CC22.resolved séparé de success ; enregistrer choix, transferts, passages et relations réellement modifiés. Aucun rang ni résultat d’une opération de guerre distincte n’est accordé.</x:v>
      </x:c>
      <x:c r="K27" s="14" t="str">
        <x:v>Contrat local 08, étape 1/3 ; lecture du résultat réel des étapes précédentes.</x:v>
      </x:c>
      <x:c r="L27" s="14" t="str">
        <x:v>Reconstitution documentée V4 — nouvelle rédaction V5</x:v>
      </x:c>
    </x:row>
    <x:row r="28" ht="102" customHeight="1">
      <x:c r="A28" s="13" t="str">
        <x:v>R2-CC23</x:v>
      </x:c>
      <x:c r="B28" s="13" t="str">
        <x:v>Le souffle dans la faille</x:v>
      </x:c>
      <x:c r="C28" s="13" t="str">
        <x:v>CL8</x:v>
      </x:c>
      <x:c r="D28" s="13" t="str">
        <x:v>Young Blood</x:v>
      </x:c>
      <x:c r="E28" s="13" t="str">
        <x:v>Contrat local du Homeworld accepté ; accès régional réel ; aucun voyage pré-Blooded.</x:v>
      </x:c>
      <x:c r="F28" s="13" t="str">
        <x:v>Un membre de patrouille est bloqué derrière une plaque de glace tandis qu’une proie surveille l’accès. Le joueur repère les vibrations, ouvre un angle de lumière et prépare une traction. Le blessé peut encore donner un signal utile.</x:v>
      </x:c>
      <x:c r="G28" s="13" t="str">
        <x:v>Repousser la proie ou sécuriser une sortie secondaire d’abord change le secours.</x:v>
      </x:c>
      <x:c r="H28" s="13" t="str">
        <x:v>Le membre extrait conserve sa blessure et son récit ; une autre personne peut rester recherchée.</x:v>
      </x:c>
      <x:c r="I28" s="13" t="str">
        <x:v>Une plaque cédée ferme un passage mais découvre un palier inférieur accessible par corde.</x:v>
      </x:c>
      <x:c r="J28" s="13" t="str">
        <x:v>R2-CC23.resolved séparé de success ; enregistrer choix, transferts, passages et relations réellement modifiés. Aucun rang ni résultat d’une opération de guerre distincte n’est accordé.</x:v>
      </x:c>
      <x:c r="K28" s="13" t="str">
        <x:v>Contrat local 08, étape 2/3 ; lecture du résultat réel des étapes précédentes.</x:v>
      </x:c>
      <x:c r="L28" s="13" t="str">
        <x:v>Reconstitution documentée V4 — nouvelle rédaction V5</x:v>
      </x:c>
    </x:row>
    <x:row r="29" ht="102" customHeight="1">
      <x:c r="A29" s="14" t="str">
        <x:v>R2-CC24</x:v>
      </x:c>
      <x:c r="B29" s="14" t="str">
        <x:v>Le dernier repère blanc</x:v>
      </x:c>
      <x:c r="C29" s="14" t="str">
        <x:v>CL8</x:v>
      </x:c>
      <x:c r="D29" s="14" t="str">
        <x:v>Young Blood</x:v>
      </x:c>
      <x:c r="E29" s="14" t="str">
        <x:v>Contrat local du Homeworld accepté ; accès régional réel ; aucun voyage pré-Blooded.</x:v>
      </x:c>
      <x:c r="F29" s="14" t="str">
        <x:v>Le joueur accompagne les rescapés jusqu’à une halte, replace une balise et rapporte les objets réellement retrouvés. La communauté choisit avec lui de maintenir ou déplacer l’itinéraire de patrouille selon l’état du terrain.</x:v>
      </x:c>
      <x:c r="G29" s="14" t="str">
        <x:v>Conserver une route courte équipée ou privilégier les abris change les prochains contrats locaux.</x:v>
      </x:c>
      <x:c r="H29" s="14" t="str">
        <x:v>Le retour existe dans le monde avec survivants, absences et équipements exacts.</x:v>
      </x:c>
      <x:c r="I29" s="14" t="str">
        <x:v>Un membre encore sur place garde une mission de récupération ouverte plutôt qu’un retour fictivement complet.</x:v>
      </x:c>
      <x:c r="J29" s="14" t="str">
        <x:v>R2-CC24.resolved séparé de success ; enregistrer choix, transferts, passages et relations réellement modifiés. Aucun rang ni résultat d’une opération de guerre distincte n’est accordé.</x:v>
      </x:c>
      <x:c r="K29" s="14" t="str">
        <x:v>Contrat local 08, étape 3/3 ; lecture du résultat réel des étapes précédentes.</x:v>
      </x:c>
      <x:c r="L29" s="14" t="str">
        <x:v>Reconstitution documentée V4 — nouvelle rédaction V5</x:v>
      </x:c>
    </x:row>
    <x:row r="30" ht="102" customHeight="1">
      <x:c r="A30" s="13" t="str">
        <x:v>R2-CC25</x:v>
      </x:c>
      <x:c r="B30" s="13" t="str">
        <x:v>L’écho des anciennes pierres</x:v>
      </x:c>
      <x:c r="C30" s="13" t="str">
        <x:v>CL9</x:v>
      </x:c>
      <x:c r="D30" s="13" t="str">
        <x:v>Blooded</x:v>
      </x:c>
      <x:c r="E30" s="13" t="str">
        <x:v>Contrat local du Homeworld accepté ; accès régional réel ; aucun voyage pré-Blooded.</x:v>
      </x:c>
      <x:c r="F30" s="13" t="str">
        <x:v>Dans les Ruines de la Première Cité, un mécanisme ancien s’active lorsqu’une proie traverse une dalle. Le joueur écoute les échos, compare les niveaux et atteint le poste de commande par une galerie haute. La fonction exacte doit être découverte.</x:v>
      </x:c>
      <x:c r="G30" s="13" t="str">
        <x:v>Observer un cycle complet ou stabiliser immédiatement la dalle change risque et informations.</x:v>
      </x:c>
      <x:c r="H30" s="13" t="str">
        <x:v>Le mécanisme reçoit une description fondée sur son comportement réellement observé.</x:v>
      </x:c>
      <x:c r="I30" s="13" t="str">
        <x:v>Une activation imprévue ferme un couloir et ouvre un trajet latéral prévu pour la reprise.</x:v>
      </x:c>
      <x:c r="J30" s="13" t="str">
        <x:v>R2-CC25.resolved séparé de success ; enregistrer choix, transferts, passages et relations réellement modifiés. Aucun rang ni résultat d’une opération de guerre distincte n’est accordé.</x:v>
      </x:c>
      <x:c r="K30" s="13" t="str">
        <x:v>Contrat local 09, étape 1/3 ; lecture du résultat réel des étapes précédentes.</x:v>
      </x:c>
      <x:c r="L30" s="13" t="str">
        <x:v>Reconstitution documentée V4 — nouvelle rédaction V5</x:v>
      </x:c>
    </x:row>
    <x:row r="31" ht="102" customHeight="1">
      <x:c r="A31" s="14" t="str">
        <x:v>R2-CC26</x:v>
      </x:c>
      <x:c r="B31" s="14" t="str">
        <x:v>La chambre qui change de face</x:v>
      </x:c>
      <x:c r="C31" s="14" t="str">
        <x:v>CL9</x:v>
      </x:c>
      <x:c r="D31" s="14" t="str">
        <x:v>Blooded</x:v>
      </x:c>
      <x:c r="E31" s="14" t="str">
        <x:v>Contrat local du Homeworld accepté ; accès régional réel ; aucun voyage pré-Blooded.</x:v>
      </x:c>
      <x:c r="F31" s="14" t="str">
        <x:v>Le joueur explore une chambre à parois mobiles, place des repères et suit la proie qui y a trouvé un abri. Les changements de configuration sont lisibles par des sons et des motifs de sol. Les archives n’affirment pas que le lieu est un Warp.</x:v>
      </x:c>
      <x:c r="G31" s="14" t="str">
        <x:v>Traverser en suivant le cycle ou bloquer une phase avec un outil autorisé change la chasse.</x:v>
      </x:c>
      <x:c r="H31" s="14" t="str">
        <x:v>Une carte locale de configurations est obtenue ; aucune technologie temporelle n’est déverrouillée par analogie.</x:v>
      </x:c>
      <x:c r="I31" s="14" t="str">
        <x:v>Un repère perdu reste récupérable dans la configuration suivante, sans effacer les cartes déjà dessinées.</x:v>
      </x:c>
      <x:c r="J31" s="14" t="str">
        <x:v>R2-CC26.resolved séparé de success ; enregistrer choix, transferts, passages et relations réellement modifiés. Aucun rang ni résultat d’une opération de guerre distincte n’est accordé.</x:v>
      </x:c>
      <x:c r="K31" s="14" t="str">
        <x:v>Contrat local 09, étape 2/3 ; lecture du résultat réel des étapes précédentes.</x:v>
      </x:c>
      <x:c r="L31" s="14" t="str">
        <x:v>Reconstitution documentée V4 — nouvelle rédaction V5</x:v>
      </x:c>
    </x:row>
    <x:row r="32" ht="102" customHeight="1">
      <x:c r="A32" s="13" t="str">
        <x:v>R2-CC27</x:v>
      </x:c>
      <x:c r="B32" s="13" t="str">
        <x:v>La salle rendue à la visite</x:v>
      </x:c>
      <x:c r="C32" s="13" t="str">
        <x:v>CL9</x:v>
      </x:c>
      <x:c r="D32" s="13" t="str">
        <x:v>Blooded</x:v>
      </x:c>
      <x:c r="E32" s="13" t="str">
        <x:v>Contrat local du Homeworld accepté ; accès régional réel ; aucun voyage pré-Blooded.</x:v>
      </x:c>
      <x:c r="F32" s="13" t="str">
        <x:v>Les Conservateurs choisissent comment rouvrir la salle après l’exploration. Le joueur installe des repères de circulation, teste les garde-corps et place les objets trouvés dans une garde convenue. La proie ou son absence reflète la chasse.</x:v>
      </x:c>
      <x:c r="G32" s="13" t="str">
        <x:v>Ouvrir un parcours court de visite ou garder une aire d’étude limitée change les rencontres futures.</x:v>
      </x:c>
      <x:c r="H32" s="13" t="str">
        <x:v>Le site reçoit un usage local et des limites visibles, sans devenir une propriété du joueur.</x:v>
      </x:c>
      <x:c r="I32" s="13" t="str">
        <x:v>Un passage non testé reste fermé et la visite utilise les zones déjà vérifiées.</x:v>
      </x:c>
      <x:c r="J32" s="13" t="str">
        <x:v>R2-CC27.resolved séparé de success ; enregistrer choix, transferts, passages et relations réellement modifiés. Aucun rang ni résultat d’une opération de guerre distincte n’est accordé.</x:v>
      </x:c>
      <x:c r="K32" s="13" t="str">
        <x:v>Contrat local 09, étape 3/3 ; lecture du résultat réel des étapes précédentes.</x:v>
      </x:c>
      <x:c r="L32" s="13" t="str">
        <x:v>Reconstitution documentée V4 — nouvelle rédaction V5</x:v>
      </x:c>
    </x:row>
    <x:row r="33" ht="102" customHeight="1">
      <x:c r="A33" s="14" t="str">
        <x:v>R2-CC28</x:v>
      </x:c>
      <x:c r="B33" s="14" t="str">
        <x:v>La clôture muette</x:v>
      </x:c>
      <x:c r="C33" s="14" t="str">
        <x:v>CL10</x:v>
      </x:c>
      <x:c r="D33" s="14" t="str">
        <x:v>Blooded</x:v>
      </x:c>
      <x:c r="E33" s="14" t="str">
        <x:v>Contrat local du Homeworld accepté ; accès régional réel ; aucun voyage pré-Blooded.</x:v>
      </x:c>
      <x:c r="F33" s="14" t="str">
        <x:v>Une section de la Réserve Interdite ne transmet plus ses signaux. Le joueur longe la clôture, compare les traces de faune et rejoint le relais sans supposer une invasion générale. Un portillon déplacé révèle un passage récent.</x:v>
      </x:c>
      <x:c r="G33" s="14" t="str">
        <x:v>Réparer le signal avant de suivre la piste ou reconnaître d’abord le passage change le risque.</x:v>
      </x:c>
      <x:c r="H33" s="14" t="str">
        <x:v>La zone de problème est localisée et les gardiens disposent d’informations précises.</x:v>
      </x:c>
      <x:c r="I33" s="14" t="str">
        <x:v>Une fausse piste conduit à une boucle de contrôle, avec la dernière brèche confirmée conservée.</x:v>
      </x:c>
      <x:c r="J33" s="14" t="str">
        <x:v>R2-CC28.resolved séparé de success ; enregistrer choix, transferts, passages et relations réellement modifiés. Aucun rang ni résultat d’une opération de guerre distincte n’est accordé.</x:v>
      </x:c>
      <x:c r="K33" s="14" t="str">
        <x:v>Contrat local 10, étape 1/3 ; lecture du résultat réel des étapes précédentes.</x:v>
      </x:c>
      <x:c r="L33" s="14" t="str">
        <x:v>Reconstitution documentée V4 — nouvelle rédaction V5</x:v>
      </x:c>
    </x:row>
    <x:row r="34" ht="87" customHeight="1">
      <x:c r="A34" s="13" t="str">
        <x:v>R2-CC29</x:v>
      </x:c>
      <x:c r="B34" s="13" t="str">
        <x:v>La proie hors de son secteur</x:v>
      </x:c>
      <x:c r="C34" s="13" t="str">
        <x:v>CL10</x:v>
      </x:c>
      <x:c r="D34" s="13" t="str">
        <x:v>Blooded</x:v>
      </x:c>
      <x:c r="E34" s="13" t="str">
        <x:v>Contrat local du Homeworld accepté ; accès régional réel ; aucun voyage pré-Blooded.</x:v>
      </x:c>
      <x:c r="F34" s="13" t="str">
        <x:v>Un spécimen a franchi la brèche et s’est établi dans une ravine. Le joueur observe ses réactions, ferme les sorties vers les zones habitées puis choisit une chasse ou un retour dirigé selon les règles de la réserve.</x:v>
      </x:c>
      <x:c r="G34" s="13" t="str">
        <x:v>Ramener le spécimen dans un corridor préparé ou engager une chasse autorisée change le résultat.</x:v>
      </x:c>
      <x:c r="H34" s="13" t="str">
        <x:v>L’état du spécimen et du secteur est unique ; la réserve ne recrée pas un second original au retour.</x:v>
      </x:c>
      <x:c r="I34" s="13" t="str">
        <x:v>Une fuite conserve sa piste et les passages fermés, ouvrant une reprise avec la même créature suivie.</x:v>
      </x:c>
      <x:c r="J34" s="13" t="str">
        <x:v>R2-CC29.resolved séparé de success ; enregistrer choix, transferts, passages et relations réellement modifiés. Aucun rang ni résultat d’une opération de guerre distincte n’est accordé.</x:v>
      </x:c>
      <x:c r="K34" s="13" t="str">
        <x:v>Contrat local 10, étape 2/3 ; lecture du résultat réel des étapes précédentes.</x:v>
      </x:c>
      <x:c r="L34" s="13" t="str">
        <x:v>Reconstitution documentée V4 — nouvelle rédaction V5</x:v>
      </x:c>
    </x:row>
    <x:row r="35" ht="102" customHeight="1">
      <x:c r="A35" s="14" t="str">
        <x:v>R2-CC30</x:v>
      </x:c>
      <x:c r="B35" s="14" t="str">
        <x:v>Le passage qu’on surveille</x:v>
      </x:c>
      <x:c r="C35" s="14" t="str">
        <x:v>CL10</x:v>
      </x:c>
      <x:c r="D35" s="14" t="str">
        <x:v>Blooded</x:v>
      </x:c>
      <x:c r="E35" s="14" t="str">
        <x:v>Contrat local du Homeworld accepté ; accès régional réel ; aucun voyage pré-Blooded.</x:v>
      </x:c>
      <x:c r="F35" s="14" t="str">
        <x:v>Le joueur répare le portillon, place des repères de vibration et teste une ronde avec un gardien. Les informations de la chasse servent à modifier les angles morts. Le contrat se clôt par un parcours de vérification réel.</x:v>
      </x:c>
      <x:c r="G35" s="14" t="str">
        <x:v>Renforcer la surveillance fixe ou ouvrir un détour de ronde change personnel requis et fréquence de visite.</x:v>
      </x:c>
      <x:c r="H35" s="14" t="str">
        <x:v>La réserve garde une amélioration observable, avec coût et capacité limités.</x:v>
      </x:c>
      <x:c r="I35" s="14" t="str">
        <x:v>Un angle encore aveugle reste signalé et demande un repère supplémentaire avant validation complète.</x:v>
      </x:c>
      <x:c r="J35" s="14" t="str">
        <x:v>R2-CC30.resolved séparé de success ; enregistrer choix, transferts, passages et relations réellement modifiés. Aucun rang ni résultat d’une opération de guerre distincte n’est accordé.</x:v>
      </x:c>
      <x:c r="K35" s="14" t="str">
        <x:v>Contrat local 10, étape 3/3 ; lecture du résultat réel des étapes précédentes.</x:v>
      </x:c>
      <x:c r="L35" s="14" t="str">
        <x:v>Reconstitution documentée V4 — nouvelle rédaction V5</x:v>
      </x:c>
    </x:row>
    <x:row r="36" ht="117" customHeight="1">
      <x:c r="A36" s="13" t="str">
        <x:v>R2-CC31</x:v>
      </x:c>
      <x:c r="B36" s="13" t="str">
        <x:v>Le convoi dispersé</x:v>
      </x:c>
      <x:c r="C36" s="13" t="str">
        <x:v>CL11 ; CL12</x:v>
      </x:c>
      <x:c r="D36" s="13" t="str">
        <x:v>Blooded</x:v>
      </x:c>
      <x:c r="E36" s="13" t="str">
        <x:v>Blooded ou Elite indiqué acquis ; vaisseau personnel possédé et trajet réel jusqu’au lieu spatial ; contrat accepté.</x:v>
      </x:c>
      <x:c r="F36" s="13" t="str">
        <x:v>Après un trajet réel vers une base accessible, le joueur retrouve un convoi séparé par un incident de navigation. Il inspecte les signaux, rejoint une balise dérivante et repère deux coques dans une ceinture de débris. Les mandats précisent qui demande quelle aide.</x:v>
      </x:c>
      <x:c r="G36" s="13" t="str">
        <x:v>Rejoindre la coque endommagée ou rétablir le relais de regroupement d’abord change l’ordre du secours.</x:v>
      </x:c>
      <x:c r="H36" s="13" t="str">
        <x:v>Les vaisseaux localisés restent distincts et le joueur n’acquiert pas leurs cargaisons.</x:v>
      </x:c>
      <x:c r="I36" s="13" t="str">
        <x:v>Une approche manquée impose une nouvelle fenêtre de navigation, avec ressources consommées conservées.</x:v>
      </x:c>
      <x:c r="J36" s="13" t="str">
        <x:v>R2-CC31.resolved séparé de success ; enregistrer choix, transferts, passages et relations réellement modifiés. Aucun rang ni résultat d’une opération de guerre distincte n’est accordé.</x:v>
      </x:c>
      <x:c r="K36" s="13" t="str">
        <x:v>Contrat local 11, étape 1/3 ; lecture du résultat réel des étapes précédentes.</x:v>
      </x:c>
      <x:c r="L36" s="13" t="str">
        <x:v>Reconstitution documentée V4 — nouvelle rédaction V5</x:v>
      </x:c>
    </x:row>
    <x:row r="37" ht="102" customHeight="1">
      <x:c r="A37" s="14" t="str">
        <x:v>R2-CC32</x:v>
      </x:c>
      <x:c r="B37" s="14" t="str">
        <x:v>L’abordage du sas bloqué</x:v>
      </x:c>
      <x:c r="C37" s="14" t="str">
        <x:v>CL11 ; CL12</x:v>
      </x:c>
      <x:c r="D37" s="14" t="str">
        <x:v>Blooded</x:v>
      </x:c>
      <x:c r="E37" s="14" t="str">
        <x:v>Blooded ou Elite indiqué acquis ; vaisseau personnel possédé et trajet réel jusqu’au lieu spatial ; contrat accepté.</x:v>
      </x:c>
      <x:c r="F37" s="14" t="str">
        <x:v>Une coque du convoi a un sas bloqué par un débris. Le joueur accoste par un point autorisé, traverse deux compartiments et dégage le passage pendant qu’un pilote maintient l’orientation. Une menace de chasse dans la soute peut compliquer l’opération.</x:v>
      </x:c>
      <x:c r="G37" s="14" t="str">
        <x:v>Sécuriser les occupants ou isoler d’abord la soute change les risques et les personnes disponibles.</x:v>
      </x:c>
      <x:c r="H37" s="14" t="str">
        <x:v>Les occupants extraits et les compartiments ouverts sont enregistrés matériellement.</x:v>
      </x:c>
      <x:c r="I37" s="14" t="str">
        <x:v>Une fermeture de sas renvoie à une alcôve pressurisée fictive et permet une seconde approche cohérente.</x:v>
      </x:c>
      <x:c r="J37" s="14" t="str">
        <x:v>R2-CC32.resolved séparé de success ; enregistrer choix, transferts, passages et relations réellement modifiés. Aucun rang ni résultat d’une opération de guerre distincte n’est accordé.</x:v>
      </x:c>
      <x:c r="K37" s="14" t="str">
        <x:v>Contrat local 11, étape 2/3 ; lecture du résultat réel des étapes précédentes.</x:v>
      </x:c>
      <x:c r="L37" s="14" t="str">
        <x:v>Reconstitution documentée V4 — nouvelle rédaction V5</x:v>
      </x:c>
    </x:row>
    <x:row r="38" ht="102" customHeight="1">
      <x:c r="A38" s="13" t="str">
        <x:v>R2-CC33</x:v>
      </x:c>
      <x:c r="B38" s="13" t="str">
        <x:v>Les routes réunies</x:v>
      </x:c>
      <x:c r="C38" s="13" t="str">
        <x:v>CL11 ; CL12</x:v>
      </x:c>
      <x:c r="D38" s="13" t="str">
        <x:v>Blooded</x:v>
      </x:c>
      <x:c r="E38" s="13" t="str">
        <x:v>Blooded ou Elite indiqué acquis ; vaisseau personnel possédé et trajet réel jusqu’au lieu spatial ; contrat accepté.</x:v>
      </x:c>
      <x:c r="F38" s="13" t="str">
        <x:v>Le joueur accompagne les coques jusqu’à une halte, vérifie les transmissions puis remet chaque caisse à sa destination. La mission inclut un dernier trajet de quai et un contrôle d’objet avec les propriétaires, pas seulement une récompense de menu.</x:v>
      </x:c>
      <x:c r="G38" s="13" t="str">
        <x:v>Achever l’escorte complète ou transmettre le relais à une équipe disponible change temps et rémunération.</x:v>
      </x:c>
      <x:c r="H38" s="13" t="str">
        <x:v>La Flotte et le Pacte reconnaissent la portée exacte du service ; aucun bien commun n’est attribué deux fois.</x:v>
      </x:c>
      <x:c r="I38" s="13" t="str">
        <x:v>Une caisse manquante reste en recherche avec son dernier lieu, sans clore tout l’inventaire fictivement complet.</x:v>
      </x:c>
      <x:c r="J38" s="13" t="str">
        <x:v>R2-CC33.resolved séparé de success ; enregistrer choix, transferts, passages et relations réellement modifiés. Aucun rang ni résultat d’une opération de guerre distincte n’est accordé.</x:v>
      </x:c>
      <x:c r="K38" s="13" t="str">
        <x:v>Contrat local 11, étape 3/3 ; lecture du résultat réel des étapes précédentes.</x:v>
      </x:c>
      <x:c r="L38" s="13" t="str">
        <x:v>Reconstitution documentée V4 — nouvelle rédaction V5</x:v>
      </x:c>
    </x:row>
    <x:row r="39" ht="102" customHeight="1">
      <x:c r="A39" s="14" t="str">
        <x:v>R2-CC34</x:v>
      </x:c>
      <x:c r="B39" s="14" t="str">
        <x:v>Les masques de l’atelier fermé</x:v>
      </x:c>
      <x:c r="C39" s="14" t="str">
        <x:v>CL13 ; CL14 ; CL15</x:v>
      </x:c>
      <x:c r="D39" s="14" t="str">
        <x:v>Elite</x:v>
      </x:c>
      <x:c r="E39" s="14" t="str">
        <x:v>Blooded ou Elite indiqué acquis ; vaisseau personnel possédé et trajet réel jusqu’au lieu spatial ; contrat accepté.</x:v>
      </x:c>
      <x:c r="F39" s="14" t="str">
        <x:v>Un atelier fermé conserve des masques confiés par plusieurs chasseurs. Le joueur examine les supports, suit la trace d’un contenant déplacé et rejoint une cour occupée par une proie. Les trois clans concernés ont des responsabilités différentes.</x:v>
      </x:c>
      <x:c r="G39" s="14" t="str">
        <x:v>Ouvrir d’abord la cour ou établir la garde des objets accessibles change le début de l’opération.</x:v>
      </x:c>
      <x:c r="H39" s="14" t="str">
        <x:v>Les masques restent des biens identifiés ; le nom rapporté, l’accueil et la forge ont chacun un rôle.</x:v>
      </x:c>
      <x:c r="I39" s="14" t="str">
        <x:v>Un support effondré impose une stabilisation avant déplacement, sans duplication de pièces au sol.</x:v>
      </x:c>
      <x:c r="J39" s="14" t="str">
        <x:v>R2-CC34.resolved séparé de success ; enregistrer choix, transferts, passages et relations réellement modifiés. Aucun rang ni résultat d’une opération de guerre distincte n’est accordé.</x:v>
      </x:c>
      <x:c r="K39" s="14" t="str">
        <x:v>Contrat local 12, étape 1/3 ; lecture du résultat réel des étapes précédentes.</x:v>
      </x:c>
      <x:c r="L39" s="14" t="str">
        <x:v>Reconstitution documentée V4 — nouvelle rédaction V5</x:v>
      </x:c>
    </x:row>
    <x:row r="40" ht="102" customHeight="1">
      <x:c r="A40" s="13" t="str">
        <x:v>R2-CC35</x:v>
      </x:c>
      <x:c r="B40" s="13" t="str">
        <x:v>La chasse entre les râteliers</x:v>
      </x:c>
      <x:c r="C40" s="13" t="str">
        <x:v>CL13 ; CL14 ; CL15</x:v>
      </x:c>
      <x:c r="D40" s="13" t="str">
        <x:v>Elite</x:v>
      </x:c>
      <x:c r="E40" s="13" t="str">
        <x:v>Blooded ou Elite indiqué acquis ; vaisseau personnel possédé et trajet réel jusqu’au lieu spatial ; contrat accepté.</x:v>
      </x:c>
      <x:c r="F40" s="13" t="str">
        <x:v>La proie utilise les râteliers comme couvertures et risque d’endommager les objets. Le joueur déplace des écrans, choisit un angle et peut l’attirer vers la cour dégagée. Un partenaire aide seulement s’il a accepté et est disponible.</x:v>
      </x:c>
      <x:c r="G40" s="13" t="str">
        <x:v>Engager dans la cour ou ouvrir une sortie de chasse extérieure change dégâts et temps.</x:v>
      </x:c>
      <x:c r="H40" s="13" t="str">
        <x:v>La menace est traitée selon le résultat réel ; les dommages aux objets deviennent des tâches d’atelier.</x:v>
      </x:c>
      <x:c r="I40" s="13" t="str">
        <x:v>Une retraite laisse les râteliers dans leur état et ouvre une reprise après déplacement des pièces fragiles.</x:v>
      </x:c>
      <x:c r="J40" s="13" t="str">
        <x:v>R2-CC35.resolved séparé de success ; enregistrer choix, transferts, passages et relations réellement modifiés. Aucun rang ni résultat d’une opération de guerre distincte n’est accordé.</x:v>
      </x:c>
      <x:c r="K40" s="13" t="str">
        <x:v>Contrat local 12, étape 2/3 ; lecture du résultat réel des étapes précédentes.</x:v>
      </x:c>
      <x:c r="L40" s="13" t="str">
        <x:v>Reconstitution documentée V4 — nouvelle rédaction V5</x:v>
      </x:c>
    </x:row>
    <x:row r="41" ht="117" customHeight="1">
      <x:c r="A41" s="14" t="str">
        <x:v>R2-CC36</x:v>
      </x:c>
      <x:c r="B41" s="14" t="str">
        <x:v>Rendre la voix aux supports</x:v>
      </x:c>
      <x:c r="C41" s="14" t="str">
        <x:v>CL13 ; CL14 ; CL15</x:v>
      </x:c>
      <x:c r="D41" s="14" t="str">
        <x:v>Elite</x:v>
      </x:c>
      <x:c r="E41" s="14" t="str">
        <x:v>Blooded ou Elite indiqué acquis ; vaisseau personnel possédé et trajet réel jusqu’au lieu spatial ; contrat accepté.</x:v>
      </x:c>
      <x:c r="F41" s="14" t="str">
        <x:v>Le joueur stabilise les objets, replace les plaques de provenance et accompagne les restitutions vers leurs propriétaires. Certains choisissent une exposition commune, d’autres reprennent leur masque. Le navire collectif peut aider au transport seulement s’il est réellement acquis.</x:v>
      </x:c>
      <x:c r="G41" s="14" t="str">
        <x:v>Créer une halte de mémoire ou disperser les retours selon les demandes change les lieux de consultation.</x:v>
      </x:c>
      <x:c r="H41" s="14" t="str">
        <x:v>La fin du contrat lie atelier, trophées et clans sans transformer la garde en propriété ou en mérite.</x:v>
      </x:c>
      <x:c r="I41" s="14" t="str">
        <x:v>Un destinataire indisponible garde son objet en dépôt nommé avec possibilité de retrait ultérieur.</x:v>
      </x:c>
      <x:c r="J41" s="14" t="str">
        <x:v>R2-CC36.resolved séparé de success ; enregistrer choix, transferts, passages et relations réellement modifiés. Aucun rang ni résultat d’une opération de guerre distincte n’est accordé.</x:v>
      </x:c>
      <x:c r="K41" s="14" t="str">
        <x:v>Contrat local 12, étape 3/3 ; lecture du résultat réel des étapes précédentes.</x:v>
      </x:c>
      <x:c r="L41" s="14" t="str">
        <x:v>Reconstitution documentée V4 — nouvelle rédaction V5</x:v>
      </x:c>
    </x:row>
  </x:sheetData>
  <x:pageMargins left="0.7" right="0.7" top="0.75" bottom="0.75" header="0.3" footer="0.3"/>
  <x:tableParts count="1">
    <x:tablePart xmlns:r="http://schemas.openxmlformats.org/officeDocument/2006/relationships" r:id="R2782dee9f4df4449"/>
  </x:tableParts>
</x:worksheet>
</file>

<file path=xl/worksheets/sheet2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 min="7" max="7" width="45" hidden="0" customWidth="1"/>
  </x:cols>
  <x:sheetData>
    <x:row r="1">
      <x:c r="A1" s="2"/>
      <x:c r="B1" s="2"/>
      <x:c r="C1" s="2"/>
      <x:c r="D1" s="2"/>
      <x:c r="E1" s="2"/>
      <x:c r="F1" s="2"/>
    </x:row>
    <x:row r="2" ht="31" customHeight="1">
      <x:c r="A2" s="3" t="str">
        <x:v>Règles du Warp</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Règle</x:v>
      </x:c>
      <x:c r="D5" s="11" t="str">
        <x:v>Mise en jeu</x:v>
      </x:c>
      <x:c r="E5" s="11" t="str">
        <x:v>Limite</x:v>
      </x:c>
      <x:c r="F5" s="11" t="str">
        <x:v>Statut dans le lore</x:v>
      </x:c>
      <x:c r="G5" s="12" t="str">
        <x:v>Provenance</x:v>
      </x:c>
    </x:row>
    <x:row r="6" ht="72" customHeight="1">
      <x:c r="A6" s="13" t="str">
        <x:v>WARP-R01</x:v>
      </x:c>
      <x:c r="B6" s="13" t="str">
        <x:v>Un accès en cinq conditions</x:v>
      </x:c>
      <x:c r="C6" s="13" t="str">
        <x:v>Contrôler Blooded, vaisseau possédé, fonction Adjutant du joueur, quête commune achevée et module installé avant chaque nouveau départ.</x:v>
      </x:c>
      <x:c r="D6" s="13" t="str">
        <x:v>Le panneau montre chaque condition réelle et le lieu où compléter un élément manquant.</x:v>
      </x:c>
      <x:c r="E6" s="13" t="str">
        <x:v>Une condition perdue après départ ne supprime jamais le retour déjà engagé.</x:v>
      </x:c>
      <x:c r="F6" s="13" t="str">
        <x:v>Création du projet</x:v>
      </x:c>
      <x:c r="G6" s="13" t="str">
        <x:v>Reconstitution documentée V4 — nouvelle rédaction V5</x:v>
      </x:c>
    </x:row>
    <x:row r="7" ht="57" customHeight="1">
      <x:c r="A7" s="14" t="str">
        <x:v>WARP-R02</x:v>
      </x:c>
      <x:c r="B7" s="14" t="str">
        <x:v>Un voyage facultatif</x:v>
      </x:c>
      <x:c r="C7" s="14" t="str">
        <x:v>Aucune mission Warp ne valide Young Blood, Blooded ou Elite ; les chemins ordinaires restent complets.</x:v>
      </x:c>
      <x:c r="D7" s="14" t="str">
        <x:v>L’interface de campagne distingue chapitre parallèle et prérequis de rang.</x:v>
      </x:c>
      <x:c r="E7" s="14" t="str">
        <x:v>Refuser le Warp conserve les fins de voies accessibles par leur progression normale.</x:v>
      </x:c>
      <x:c r="F7" s="14" t="str">
        <x:v>Création du projet</x:v>
      </x:c>
      <x:c r="G7" s="14" t="str">
        <x:v>Reconstitution documentée V4 — nouvelle rédaction V5</x:v>
      </x:c>
    </x:row>
    <x:row r="8" ht="57" customHeight="1">
      <x:c r="A8" s="13" t="str">
        <x:v>WARP-R03</x:v>
      </x:c>
      <x:c r="B8" s="13" t="str">
        <x:v>Un corps traverse le seuil</x:v>
      </x:c>
      <x:c r="C8" s="13" t="str">
        <x:v>Le joueur franchit un passage physique et arrive dans un niveau historique en 2D, avec son équipement réellement emporté.</x:v>
      </x:c>
      <x:c r="D8" s="13" t="str">
        <x:v>Le sas de départ et le point d’arrivée montrent les mêmes objets et charges.</x:v>
      </x:c>
      <x:c r="E8" s="13" t="str">
        <x:v>Aucun changement d’époque n’est présenté comme simple souvenir si des conséquences y sont produites.</x:v>
      </x:c>
      <x:c r="F8" s="13" t="str">
        <x:v>Création du projet</x:v>
      </x:c>
      <x:c r="G8" s="13" t="str">
        <x:v>Reconstitution documentée V4 — nouvelle rédaction V5</x:v>
      </x:c>
    </x:row>
    <x:row r="9" ht="57" customHeight="1">
      <x:c r="A9" s="14" t="str">
        <x:v>WARP-R04</x:v>
      </x:c>
      <x:c r="B9" s="14" t="str">
        <x:v>Une branche possède son identité</x:v>
      </x:c>
      <x:c r="C9" s="14" t="str">
        <x:v>Chaque destination historique possède branchId et son état persistant, distincts de la continuité des chroniques cinéma.</x:v>
      </x:c>
      <x:c r="D9" s="14" t="str">
        <x:v>La carte indique le nom de branche et les dernières conséquences connues.</x:v>
      </x:c>
      <x:c r="E9" s="14" t="str">
        <x:v>Revisiter ne recharge pas un monde neuf ni ne transforme la branche en film officiel.</x:v>
      </x:c>
      <x:c r="F9" s="14" t="str">
        <x:v>Création du projet</x:v>
      </x:c>
      <x:c r="G9" s="14" t="str">
        <x:v>Reconstitution documentée V4 — nouvelle rédaction V5</x:v>
      </x:c>
    </x:row>
    <x:row r="10" ht="57" customHeight="1">
      <x:c r="A10" s="13" t="str">
        <x:v>WARP-R05</x:v>
      </x:c>
      <x:c r="B10" s="13" t="str">
        <x:v>Le retour est réservé au départ</x:v>
      </x:c>
      <x:c r="C10" s="13" t="str">
        <x:v>L’engagement du voyage crée un droit de retour pour le groupe effectivement entré et ses objets autorisés.</x:v>
      </x:c>
      <x:c r="D10" s="13" t="str">
        <x:v>Un repère visible, une route alternative et un rappel de fenêtre guident la sortie.</x:v>
      </x:c>
      <x:c r="E10" s="13" t="str">
        <x:v>La perte d’Adjutant ou d’un service à domicile ferme seulement les prochains départs.</x:v>
      </x:c>
      <x:c r="F10" s="13" t="str">
        <x:v>Création du projet</x:v>
      </x:c>
      <x:c r="G10" s="13" t="str">
        <x:v>Reconstitution documentée V4 — nouvelle rédaction V5</x:v>
      </x:c>
    </x:row>
    <x:row r="11" ht="57" customHeight="1">
      <x:c r="A11" s="14" t="str">
        <x:v>WARP-R06</x:v>
      </x:c>
      <x:c r="B11" s="14" t="str">
        <x:v>Un chemin de sortie accessible</x:v>
      </x:c>
      <x:c r="C11" s="14" t="str">
        <x:v>Chaque niveau Warp comporte une route de retour conçue, plus un détour en cas de changement de terrain prévu.</x:v>
      </x:c>
      <x:c r="D11" s="14" t="str">
        <x:v>Les repères utilisent forme, lumière et son, avec équivalents accessibles.</x:v>
      </x:c>
      <x:c r="E11" s="14" t="str">
        <x:v>Une porte d’objectif bloquée ne peut pas supprimer l’unique sortie de campagne.</x:v>
      </x:c>
      <x:c r="F11" s="14" t="str">
        <x:v>Création du projet</x:v>
      </x:c>
      <x:c r="G11" s="14" t="str">
        <x:v>Reconstitution documentée V4 — nouvelle rédaction V5</x:v>
      </x:c>
    </x:row>
    <x:row r="12" ht="57" customHeight="1">
      <x:c r="A12" s="13" t="str">
        <x:v>WARP-R07</x:v>
      </x:c>
      <x:c r="B12" s="13" t="str">
        <x:v>Les pertes restent des pertes</x:v>
      </x:c>
      <x:c r="C12" s="13" t="str">
        <x:v>Objets détruits, blessures et personnes perdues gardent leur état dans la continuité concernée.</x:v>
      </x:c>
      <x:c r="D12" s="13" t="str">
        <x:v>Le retour montre les places et supports réellement vides.</x:v>
      </x:c>
      <x:c r="E12" s="13" t="str">
        <x:v>Changer de branche ou revisiter une étape ne restaure pas une perte par défaut.</x:v>
      </x:c>
      <x:c r="F12" s="13" t="str">
        <x:v>Création du projet</x:v>
      </x:c>
      <x:c r="G12" s="13" t="str">
        <x:v>Reconstitution documentée V4 — nouvelle rédaction V5</x:v>
      </x:c>
    </x:row>
    <x:row r="13" ht="57" customHeight="1">
      <x:c r="A13" s="14" t="str">
        <x:v>WARP-R08</x:v>
      </x:c>
      <x:c r="B13" s="14" t="str">
        <x:v>Pas de recrutement temporel illimité</x:v>
      </x:c>
      <x:c r="C13" s="14" t="str">
        <x:v>Les habitants du passé ont leurs vies et restent dans leur branche, sauf arc spécifique explicitement conçu et borné.</x:v>
      </x:c>
      <x:c r="D13" s="14" t="str">
        <x:v>Les scènes de coopération se terminent par séparation ou retour local des partenaires.</x:v>
      </x:c>
      <x:c r="E13" s="14" t="str">
        <x:v>Aucune armée gratuite n’est importée pour gagner une guerre contemporaine.</x:v>
      </x:c>
      <x:c r="F13" s="14" t="str">
        <x:v>Création du projet</x:v>
      </x:c>
      <x:c r="G13" s="14" t="str">
        <x:v>Reconstitution documentée V4 — nouvelle rédaction V5</x:v>
      </x:c>
    </x:row>
    <x:row r="14" ht="57" customHeight="1">
      <x:c r="A14" s="13" t="str">
        <x:v>WARP-R09</x:v>
      </x:c>
      <x:c r="B14" s="13" t="str">
        <x:v>Un original ne se multiplie pas</x:v>
      </x:c>
      <x:c r="C14" s="13" t="str">
        <x:v>Tout objet déplacé conserve son identifiant à travers le seuil, son propriétaire et son emplacement courant.</x:v>
      </x:c>
      <x:c r="D14" s="13" t="str">
        <x:v>Un objet emporté quitte le terrain historique et apparaît dans le contenant réel du retour.</x:v>
      </x:c>
      <x:c r="E14" s="13" t="str">
        <x:v>Revisiter son point de découverte montre son absence ou une conséquence, pas un nouvel original.</x:v>
      </x:c>
      <x:c r="F14" s="13" t="str">
        <x:v>Création du projet</x:v>
      </x:c>
      <x:c r="G14" s="13" t="str">
        <x:v>Reconstitution documentée V4 — nouvelle rédaction V5</x:v>
      </x:c>
    </x:row>
    <x:row r="15" ht="57" customHeight="1">
      <x:c r="A15" s="14" t="str">
        <x:v>WARP-R10</x:v>
      </x:c>
      <x:c r="B15" s="14" t="str">
        <x:v>Le récit mentionne la branche</x:v>
      </x:c>
      <x:c r="C15" s="14" t="str">
        <x:v>La provenance d’un trophée historique indique lieu, branche, circonstances et personnes réellement impliquées.</x:v>
      </x:c>
      <x:c r="D15" s="14" t="str">
        <x:v>La plaque distingue une chasse personnelle dans une branche originale d’une chronique de film.</x:v>
      </x:c>
      <x:c r="E15" s="14" t="str">
        <x:v>Un objet ancien n’obtient pas automatiquement une authenticité supérieure parce qu’il vient du Warp.</x:v>
      </x:c>
      <x:c r="F15" s="14" t="str">
        <x:v>Création du projet</x:v>
      </x:c>
      <x:c r="G15" s="14" t="str">
        <x:v>Reconstitution documentée V4 — nouvelle rédaction V5</x:v>
      </x:c>
    </x:row>
    <x:row r="16" ht="57" customHeight="1">
      <x:c r="A16" s="13" t="str">
        <x:v>WARP-R11</x:v>
      </x:c>
      <x:c r="B16" s="13" t="str">
        <x:v>La copie est un autre objet</x:v>
      </x:c>
      <x:c r="C16" s="13" t="str">
        <x:v>Moulages, relevés et reproductions portent leur propre identité et un lien vers l’original observé.</x:v>
      </x:c>
      <x:c r="D16" s="13" t="str">
        <x:v>Le support d’exposition affiche la nature de copie dans le récit consultable.</x:v>
      </x:c>
      <x:c r="E16" s="13" t="str">
        <x:v>Le prestige et la possession de l’original ne sont pas dupliqués avec la reproduction.</x:v>
      </x:c>
      <x:c r="F16" s="13" t="str">
        <x:v>Création du projet</x:v>
      </x:c>
      <x:c r="G16" s="13" t="str">
        <x:v>Reconstitution documentée V4 — nouvelle rédaction V5</x:v>
      </x:c>
    </x:row>
    <x:row r="17" ht="57" customHeight="1">
      <x:c r="A17" s="14" t="str">
        <x:v>WARP-R12</x:v>
      </x:c>
      <x:c r="B17" s="14" t="str">
        <x:v>La navigation réserve des ressources</x:v>
      </x:c>
      <x:c r="C17" s="14" t="str">
        <x:v>Chaque trajet engage une capacité, une préparation et un coût de fonctionnement définis avant départ.</x:v>
      </x:c>
      <x:c r="D17" s="14" t="str">
        <x:v>Le joueur installe physiquement le module et prépare son équipement dans le vaisseau.</x:v>
      </x:c>
      <x:c r="E17" s="14" t="str">
        <x:v>Une sortie de secours utilise la réserve de retour prévue et n’exige pas soudain une ressource impossible à trouver.</x:v>
      </x:c>
      <x:c r="F17" s="14" t="str">
        <x:v>Création du projet</x:v>
      </x:c>
      <x:c r="G17" s="14" t="str">
        <x:v>Reconstitution documentée V4 — nouvelle rédaction V5</x:v>
      </x:c>
    </x:row>
    <x:row r="18" ht="57" customHeight="1">
      <x:c r="A18" s="13" t="str">
        <x:v>WARP-R13</x:v>
      </x:c>
      <x:c r="B18" s="13" t="str">
        <x:v>Les compagnons sont comptés</x:v>
      </x:c>
      <x:c r="C18" s="13" t="str">
        <x:v>Seuls les participants présents, disponibles et autorisés entrent dans l’expédition.</x:v>
      </x:c>
      <x:c r="D18" s="13" t="str">
        <x:v>Le sas vérifie les personnes et les emplacements ouverts du vaisseau concerné.</x:v>
      </x:c>
      <x:c r="E18" s="13" t="str">
        <x:v>Un partenaire absent ou déconnecté suit les règles de continuité prévues, sans duplication de personnage.</x:v>
      </x:c>
      <x:c r="F18" s="13" t="str">
        <x:v>Création du projet</x:v>
      </x:c>
      <x:c r="G18" s="13" t="str">
        <x:v>Reconstitution documentée V4 — nouvelle rédaction V5</x:v>
      </x:c>
    </x:row>
    <x:row r="19" ht="57" customHeight="1">
      <x:c r="A19" s="14" t="str">
        <x:v>WARP-R14</x:v>
      </x:c>
      <x:c r="B19" s="14" t="str">
        <x:v>Le clan ne possède pas l’époque</x:v>
      </x:c>
      <x:c r="C19" s="14" t="str">
        <x:v>Une expédition de clan peut soutenir une activité bornée, mais ne transforme pas la branche en colonie personnelle automatique.</x:v>
      </x:c>
      <x:c r="D19" s="14" t="str">
        <x:v>Les habitants locaux conservent leurs déplacements, usages et réactions.</x:v>
      </x:c>
      <x:c r="E19" s="14" t="str">
        <x:v>Un succès de chasse ne donne pas tous les territoires de la carte historique.</x:v>
      </x:c>
      <x:c r="F19" s="14" t="str">
        <x:v>Création du projet</x:v>
      </x:c>
      <x:c r="G19" s="14" t="str">
        <x:v>Reconstitution documentée V4 — nouvelle rédaction V5</x:v>
      </x:c>
    </x:row>
    <x:row r="20" ht="57" customHeight="1">
      <x:c r="A20" s="13" t="str">
        <x:v>WARP-R15</x:v>
      </x:c>
      <x:c r="B20" s="13" t="str">
        <x:v>Les habitants comprennent ce qu’ils voient</x:v>
      </x:c>
      <x:c r="C20" s="13" t="str">
        <x:v>Les réactions locales dépendent de gestes, apparence, bruit et traces observables, pas d’une connaissance instantanée du joueur.</x:v>
      </x:c>
      <x:c r="D20" s="13" t="str">
        <x:v>Un témoin peut fuir, observer ou demander une aide selon la scène conçue.</x:v>
      </x:c>
      <x:c r="E20" s="13" t="str">
        <x:v>Aucune culture humaine entière n’est définie par la réaction d’un seul personnage.</x:v>
      </x:c>
      <x:c r="F20" s="13" t="str">
        <x:v>Création du projet</x:v>
      </x:c>
      <x:c r="G20" s="13" t="str">
        <x:v>Reconstitution documentée V4 — nouvelle rédaction V5</x:v>
      </x:c>
    </x:row>
    <x:row r="21" ht="57" customHeight="1">
      <x:c r="A21" s="14" t="str">
        <x:v>WARP-R16</x:v>
      </x:c>
      <x:c r="B21" s="14" t="str">
        <x:v>Langage appris par situations</x:v>
      </x:c>
      <x:c r="C21" s="14" t="str">
        <x:v>Les premiers échanges utilisent gestes, objets, positions et signes répétés ; la compréhension augmente sur des éléments précis.</x:v>
      </x:c>
      <x:c r="D21" s="14" t="str">
        <x:v>Le joueur montre une sortie, rend un outil ou répond à un signal visible.</x:v>
      </x:c>
      <x:c r="E21" s="14" t="str">
        <x:v>Pas de traduction parfaite gratuite de toutes les langues après une seule conversation.</x:v>
      </x:c>
      <x:c r="F21" s="14" t="str">
        <x:v>Création du projet</x:v>
      </x:c>
      <x:c r="G21" s="14" t="str">
        <x:v>Reconstitution documentée V4 — nouvelle rédaction V5</x:v>
      </x:c>
    </x:row>
    <x:row r="22" ht="57" customHeight="1">
      <x:c r="A22" s="13" t="str">
        <x:v>WARP-R17</x:v>
      </x:c>
      <x:c r="B22" s="13" t="str">
        <x:v>Interventions localisées</x:v>
      </x:c>
      <x:c r="C22" s="13" t="str">
        <x:v>Les choix changent des personnes, routes ou objets de la branche visitée et sont suivis dans ses scènes suivantes.</x:v>
      </x:c>
      <x:c r="D22" s="13" t="str">
        <x:v>Sauver un passage permet une migration locale ; fermer un accès change les pistes.</x:v>
      </x:c>
      <x:c r="E22" s="13" t="str">
        <x:v>Le jeu ne promet pas de simuler toutes les conséquences mondiales d’un petit geste.</x:v>
      </x:c>
      <x:c r="F22" s="13" t="str">
        <x:v>Création du projet</x:v>
      </x:c>
      <x:c r="G22" s="13" t="str">
        <x:v>Reconstitution documentée V4 — nouvelle rédaction V5</x:v>
      </x:c>
    </x:row>
    <x:row r="23" ht="57" customHeight="1">
      <x:c r="A23" s="14" t="str">
        <x:v>WARP-R18</x:v>
      </x:c>
      <x:c r="B23" s="14" t="str">
        <x:v>Événements historiques et invention distingués</x:v>
      </x:c>
      <x:c r="C23" s="14" t="str">
        <x:v>Les communautés et mini-arcs créés ici sont des fictions de projet dans des cadres inspirés d’époques.</x:v>
      </x:c>
      <x:c r="D23" s="14" t="str">
        <x:v>Les dates précises et détails culturels à produire demandent recherche avant fidélité visuelle finale.</x:v>
      </x:c>
      <x:c r="E23" s="14" t="str">
        <x:v>Aucune mission inventée n’est présentée comme un événement historique établi.</x:v>
      </x:c>
      <x:c r="F23" s="14" t="str">
        <x:v>Création du projet</x:v>
      </x:c>
      <x:c r="G23" s="14" t="str">
        <x:v>Reconstitution documentée V4 — nouvelle rédaction V5</x:v>
      </x:c>
    </x:row>
    <x:row r="24" ht="57" customHeight="1">
      <x:c r="A24" s="13" t="str">
        <x:v>WARP-R19</x:v>
      </x:c>
      <x:c r="B24" s="13" t="str">
        <x:v>Les chroniques ont d’autres sauvegardes</x:v>
      </x:c>
      <x:c r="C24" s="13" t="str">
        <x:v>Un masque cinéma ouvre un avatar et un espace de sauvegarde propres au film choisi.</x:v>
      </x:c>
      <x:c r="D24" s="13" t="str">
        <x:v>L’entrée affiche le mode fidèle ou la variante originale avant confirmation.</x:v>
      </x:c>
      <x:c r="E24" s="13" t="str">
        <x:v>L’avatar principal ne remplace pas secrètement un personnage du film dans le mode fidèle.</x:v>
      </x:c>
      <x:c r="F24" s="13" t="str">
        <x:v>Création du projet</x:v>
      </x:c>
      <x:c r="G24" s="13" t="str">
        <x:v>Reconstitution documentée V4 — nouvelle rédaction V5</x:v>
      </x:c>
    </x:row>
    <x:row r="25" ht="57" customHeight="1">
      <x:c r="A25" s="14" t="str">
        <x:v>WARP-R20</x:v>
      </x:c>
      <x:c r="B25" s="14" t="str">
        <x:v>Une mission peut finir sans prise</x:v>
      </x:c>
      <x:c r="C25" s="14" t="str">
        <x:v>Observer, se retirer, secourir ou échouer clôt une mission avec un résultat distinct de victoire.</x:v>
      </x:c>
      <x:c r="D25" s="14" t="str">
        <x:v>Le journal conserve resolved, success, choix et traces réelles séparément.</x:v>
      </x:c>
      <x:c r="E25" s="14" t="str">
        <x:v>Le retour ne donne pas un trophée de chasse lorsque la cible n’a pas été vaincue.</x:v>
      </x:c>
      <x:c r="F25" s="14" t="str">
        <x:v>Création du projet</x:v>
      </x:c>
      <x:c r="G25" s="14" t="str">
        <x:v>Reconstitution documentée V4 — nouvelle rédaction V5</x:v>
      </x:c>
    </x:row>
    <x:row r="26" ht="44" customHeight="1">
      <x:c r="A26" s="13" t="str">
        <x:v>WARP-R21</x:v>
      </x:c>
      <x:c r="B26" s="13" t="str">
        <x:v>Une revisite lit la dernière version</x:v>
      </x:c>
      <x:c r="C26" s="13" t="str">
        <x:v>La branche conserve passages, réactions, météo de scénario et personnes déjà déplacées.</x:v>
      </x:c>
      <x:c r="D26" s="13" t="str">
        <x:v>Les dialogues mentionnent le pont réparé ou l’objet emporté lors du précédent voyage.</x:v>
      </x:c>
      <x:c r="E26" s="13" t="str">
        <x:v>Le joueur ne peut répéter une même récompense unique en revenant au point d’entrée.</x:v>
      </x:c>
      <x:c r="F26" s="13" t="str">
        <x:v>Création du projet</x:v>
      </x:c>
      <x:c r="G26" s="13" t="str">
        <x:v>Reconstitution documentée V4 — nouvelle rédaction V5</x:v>
      </x:c>
    </x:row>
    <x:row r="27" ht="57" customHeight="1">
      <x:c r="A27" s="14" t="str">
        <x:v>WARP-R22</x:v>
      </x:c>
      <x:c r="B27" s="14" t="str">
        <x:v>Un retour de mission est une transaction</x:v>
      </x:c>
      <x:c r="C27" s="14" t="str">
        <x:v>Sortie de branche, chargement du vaisseau et nouvel emplacement des objets sont appliqués une fois.</x:v>
      </x:c>
      <x:c r="D27" s="14" t="str">
        <x:v>Le point de sauvegarde conserve le voyage engagé et sa phase de retour.</x:v>
      </x:c>
      <x:c r="E27" s="14" t="str">
        <x:v>Un rechargement après coupure ne crée ni double objet ni seconde récompense de mission.</x:v>
      </x:c>
      <x:c r="F27" s="14" t="str">
        <x:v>Création du projet</x:v>
      </x:c>
      <x:c r="G27" s="14" t="str">
        <x:v>Reconstitution documentée V4 — nouvelle rédaction V5</x:v>
      </x:c>
    </x:row>
    <x:row r="28" ht="57" customHeight="1">
      <x:c r="A28" s="13" t="str">
        <x:v>WARP-R23</x:v>
      </x:c>
      <x:c r="B28" s="13" t="str">
        <x:v>Les conditions d’échec sont annoncées</x:v>
      </x:c>
      <x:c r="C28" s="13" t="str">
        <x:v>Le contrat distingue objectif facultatif, danger de chasse, limite de temps diégétique et obligation de sortie.</x:v>
      </x:c>
      <x:c r="D28" s="13" t="str">
        <x:v>Une alerte de fermeture donne un trajet et un temps de réaction compatible avec le niveau.</x:v>
      </x:c>
      <x:c r="E28" s="13" t="str">
        <x:v>Aucune minuterie cachée ne condamne toute une partie sans information préalable.</x:v>
      </x:c>
      <x:c r="F28" s="13" t="str">
        <x:v>Création du projet</x:v>
      </x:c>
      <x:c r="G28" s="13" t="str">
        <x:v>Reconstitution documentée V4 — nouvelle rédaction V5</x:v>
      </x:c>
    </x:row>
    <x:row r="29" ht="57" customHeight="1">
      <x:c r="A29" s="14" t="str">
        <x:v>WARP-R24</x:v>
      </x:c>
      <x:c r="B29" s="14" t="str">
        <x:v>L’époque ne décide pas du rang</x:v>
      </x:c>
      <x:c r="C29" s="14" t="str">
        <x:v>L’expérience de terrain peut enrichir méthode et relations, mais les rangs gardent leurs validations communes.</x:v>
      </x:c>
      <x:c r="D29" s="14" t="str">
        <x:v>Les retours d’expédition proposent atelier, récit et choix de prochaine route.</x:v>
      </x:c>
      <x:c r="E29" s="14" t="str">
        <x:v>Aucune victoire contre une cible historique n’accorde directement Elite ou Ancient.</x:v>
      </x:c>
      <x:c r="F29" s="14" t="str">
        <x:v>Création du projet</x:v>
      </x:c>
      <x:c r="G29" s="14" t="str">
        <x:v>Reconstitution documentée V4 — nouvelle rédaction V5</x:v>
      </x:c>
    </x:row>
  </x:sheetData>
  <x:pageMargins left="0.7" right="0.7" top="0.75" bottom="0.75" header="0.3" footer="0.3"/>
  <x:tableParts count="1">
    <x:tablePart xmlns:r="http://schemas.openxmlformats.org/officeDocument/2006/relationships" r:id="R30cea8f6c83a46d0"/>
  </x:tableParts>
</x:worksheet>
</file>

<file path=xl/worksheets/sheet2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Époques du Warp</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Cadre</x:v>
      </x:c>
      <x:c r="D5" s="11" t="str">
        <x:v>Environnement 2D</x:v>
      </x:c>
      <x:c r="E5" s="11" t="str">
        <x:v>Promesse jouable</x:v>
      </x:c>
      <x:c r="F5" s="11" t="str">
        <x:v>Missions</x:v>
      </x:c>
      <x:c r="G5" s="11" t="str">
        <x:v>Cohérence</x:v>
      </x:c>
      <x:c r="H5" s="11" t="str">
        <x:v>Accès</x:v>
      </x:c>
      <x:c r="I5" s="12" t="str">
        <x:v>Provenance</x:v>
      </x:c>
    </x:row>
    <x:row r="6" ht="57" customHeight="1">
      <x:c r="A6" s="13" t="str">
        <x:v>WARP-E01</x:v>
      </x:c>
      <x:c r="B6" s="13" t="str">
        <x:v>La vallée des grands animaux</x:v>
      </x:c>
      <x:c r="C6" s="13" t="str">
        <x:v>Préhistoire terrestre, cadre fictionnel sans date précise imposée</x:v>
      </x:c>
      <x:c r="D6" s="13" t="str">
        <x:v>Plaines froides, rivière en tresses, falaises et passages de troupeaux.</x:v>
      </x:c>
      <x:c r="E6" s="13" t="str">
        <x:v>Lire migrations, vents et comportements avant de choisir une chasse.</x:v>
      </x:c>
      <x:c r="F6" s="13" t="str">
        <x:v>Le feu du col ; La marche des porteurs ; La preuve déposée</x:v>
      </x:c>
      <x:c r="G6" s="13" t="str">
        <x:v>Ne pas confondre ce cadre inventé avec une reconstitution exhaustive de toutes les cultures préhistoriques.</x:v>
      </x:c>
      <x:c r="H6" s="13" t="str">
        <x:v>Cinq conditions Warp ; voyage engagé et branche identifiée ; entièrement facultatif pour Elite.</x:v>
      </x:c>
      <x:c r="I6" s="13" t="str">
        <x:v>Reconstitution documentée V4 — nouvelle rédaction V5</x:v>
      </x:c>
    </x:row>
    <x:row r="7" ht="57" customHeight="1">
      <x:c r="A7" s="14" t="str">
        <x:v>WARP-E02</x:v>
      </x:c>
      <x:c r="B7" s="14" t="str">
        <x:v>Le village du fleuve levé</x:v>
      </x:c>
      <x:c r="C7" s="14" t="str">
        <x:v>Communauté néolithique fictive</x:v>
      </x:c>
      <x:c r="D7" s="14" t="str">
        <x:v>Habitations sur berge, champs, marais et gués saisonniers.</x:v>
      </x:c>
      <x:c r="E7" s="14" t="str">
        <x:v>Traverser un paysage occupé et distinguer secours local, chasse et prélèvement d’objet.</x:v>
      </x:c>
      <x:c r="F7" s="14" t="str">
        <x:v>Les pas autour des jarres ; La bête dans les roseaux ; Un outil rendu au seuil</x:v>
      </x:c>
      <x:c r="G7" s="14" t="str">
        <x:v>Les habitants ont des activités propres ; ils ne sont pas un décor uniforme de peur.</x:v>
      </x:c>
      <x:c r="H7" s="14" t="str">
        <x:v>Cinq conditions Warp ; voyage engagé et branche identifiée ; entièrement facultatif pour Elite.</x:v>
      </x:c>
      <x:c r="I7" s="14" t="str">
        <x:v>Reconstitution documentée V4 — nouvelle rédaction V5</x:v>
      </x:c>
    </x:row>
    <x:row r="8" ht="57" customHeight="1">
      <x:c r="A8" s="13" t="str">
        <x:v>WARP-E03</x:v>
      </x:c>
      <x:c r="B8" s="13" t="str">
        <x:v>La cité des portes de bronze</x:v>
      </x:c>
      <x:c r="C8" s="13" t="str">
        <x:v>Cité de l’âge du bronze fictive</x:v>
      </x:c>
      <x:c r="D8" s="13" t="str">
        <x:v>Terrasses, carrières, toits, ateliers et remparts de terre.</x:v>
      </x:c>
      <x:c r="E8" s="13" t="str">
        <x:v>Utiliser la verticalité tout en lisant les conséquences d’une apparition dans une cité dense.</x:v>
      </x:c>
      <x:c r="F8" s="13" t="str">
        <x:v>Le toit du fondeur ; Le duel derrière la porte ; La marque de la fonderie</x:v>
      </x:c>
      <x:c r="G8" s="13" t="str">
        <x:v>Architectures et équipements précis sont à documenter avant la production visuelle finale.</x:v>
      </x:c>
      <x:c r="H8" s="13" t="str">
        <x:v>Cinq conditions Warp ; voyage engagé et branche identifiée ; entièrement facultatif pour Elite.</x:v>
      </x:c>
      <x:c r="I8" s="13" t="str">
        <x:v>Reconstitution documentée V4 — nouvelle rédaction V5</x:v>
      </x:c>
    </x:row>
    <x:row r="9" ht="57" customHeight="1">
      <x:c r="A9" s="14" t="str">
        <x:v>WARP-E04</x:v>
      </x:c>
      <x:c r="B9" s="14" t="str">
        <x:v>Le col des armées anciennes</x:v>
      </x:c>
      <x:c r="C9" s="14" t="str">
        <x:v>Conflit antique fictif</x:v>
      </x:c>
      <x:c r="D9" s="14" t="str">
        <x:v>Col rocheux, campements, route de porteurs et tour de signal.</x:v>
      </x:c>
      <x:c r="E9" s="14" t="str">
        <x:v>Choisir une cible capable de combattre et éviter de confondre tous les voyageurs avec des soldats.</x:v>
      </x:c>
      <x:c r="F9" s="14" t="str">
        <x:v>Le signal de la tour ; La chasse dans le défilé ; Les blessés du passage</x:v>
      </x:c>
      <x:c r="G9" s="14" t="str">
        <x:v>Aucune bataille réelle ni victoire historique modifiée n’est affirmée dans cette proposition.</x:v>
      </x:c>
      <x:c r="H9" s="14" t="str">
        <x:v>Cinq conditions Warp ; voyage engagé et branche identifiée ; entièrement facultatif pour Elite.</x:v>
      </x:c>
      <x:c r="I9" s="14" t="str">
        <x:v>Reconstitution documentée V4 — nouvelle rédaction V5</x:v>
      </x:c>
    </x:row>
    <x:row r="10" ht="57" customHeight="1">
      <x:c r="A10" s="13" t="str">
        <x:v>WARP-E05</x:v>
      </x:c>
      <x:c r="B10" s="13" t="str">
        <x:v>Le rivage des longs navires</x:v>
      </x:c>
      <x:c r="C10" s="13" t="str">
        <x:v>Littoral nordique inspiré de l’époque viking</x:v>
      </x:c>
      <x:c r="D10" s="13" t="str">
        <x:v>Fjord, forêt de pins, hall, embarcadère et falaises.</x:v>
      </x:c>
      <x:c r="E10" s="13" t="str">
        <x:v>Pister entre mer et terre, observer des chasseurs locaux et gérer un signal incompris.</x:v>
      </x:c>
      <x:c r="F10" s="13" t="str">
        <x:v>La lumière du fjord ; Le chasseur des deux rives ; Un départ au matin</x:v>
      </x:c>
      <x:c r="G10" s="13" t="str">
        <x:v>Branche originale distincte de tout segment fidèle de Killer of Killers.</x:v>
      </x:c>
      <x:c r="H10" s="13" t="str">
        <x:v>Cinq conditions Warp ; voyage engagé et branche identifiée ; entièrement facultatif pour Elite.</x:v>
      </x:c>
      <x:c r="I10" s="13" t="str">
        <x:v>Reconstitution documentée V4 — nouvelle rédaction V5</x:v>
      </x:c>
    </x:row>
    <x:row r="11" ht="57" customHeight="1">
      <x:c r="A11" s="14" t="str">
        <x:v>WARP-E06</x:v>
      </x:c>
      <x:c r="B11" s="14" t="str">
        <x:v>La vallée des bannières</x:v>
      </x:c>
      <x:c r="C11" s="14" t="str">
        <x:v>Japon médiéval inspiré des récits de samouraïs</x:v>
      </x:c>
      <x:c r="D11" s="14" t="str">
        <x:v>Terrasses, bambouseraie, gué, demeure fortifiée et chemin de crête.</x:v>
      </x:c>
      <x:c r="E11" s="14" t="str">
        <x:v>Combiner discrétion, lecture de duel et choix d’un passage de retour.</x:v>
      </x:c>
      <x:c r="F11" s="14" t="str">
        <x:v>Les clochettes de la terrasse ; Un duel accepté ; La lame qui reste</x:v>
      </x:c>
      <x:c r="G11" s="14" t="str">
        <x:v>Branche originale ; costumes, périodes et pratiques précises à vérifier avant revendication 1:1.</x:v>
      </x:c>
      <x:c r="H11" s="14" t="str">
        <x:v>Cinq conditions Warp ; voyage engagé et branche identifiée ; entièrement facultatif pour Elite.</x:v>
      </x:c>
      <x:c r="I11" s="14" t="str">
        <x:v>Reconstitution documentée V4 — nouvelle rédaction V5</x:v>
      </x:c>
    </x:row>
    <x:row r="12" ht="57" customHeight="1">
      <x:c r="A12" s="13" t="str">
        <x:v>WARP-E07</x:v>
      </x:c>
      <x:c r="B12" s="13" t="str">
        <x:v>La forêt des deux pistes</x:v>
      </x:c>
      <x:c r="C12" s="13" t="str">
        <x:v>Amérique du Nord du XVIIIe siècle, communauté et conflit fictifs</x:v>
      </x:c>
      <x:c r="D12" s="13" t="str">
        <x:v>Forêt, rivière, clairières et postes éloignés.</x:v>
      </x:c>
      <x:c r="E12" s="13" t="str">
        <x:v>Lire des méthodes de piste différentes et distinguer la coopération locale d’une adaptation de Prey.</x:v>
      </x:c>
      <x:c r="F12" s="13" t="str">
        <x:v>Les traces croisées ; La prise et le piège ; La rive où l’on se sépare</x:v>
      </x:c>
      <x:c r="G12" s="13" t="str">
        <x:v>Aucun remplacement de Naru ni réécriture du dénouement de Prey dans cette branche.</x:v>
      </x:c>
      <x:c r="H12" s="13" t="str">
        <x:v>Cinq conditions Warp ; voyage engagé et branche identifiée ; entièrement facultatif pour Elite.</x:v>
      </x:c>
      <x:c r="I12" s="13" t="str">
        <x:v>Reconstitution documentée V4 — nouvelle rédaction V5</x:v>
      </x:c>
    </x:row>
    <x:row r="13" ht="57" customHeight="1">
      <x:c r="A13" s="14" t="str">
        <x:v>WARP-E08</x:v>
      </x:c>
      <x:c r="B13" s="14" t="str">
        <x:v>La frontière de poussière</x:v>
      </x:c>
      <x:c r="C13" s="14" t="str">
        <x:v>Frontière du XIXe siècle fictive</x:v>
      </x:c>
      <x:c r="D13" s="14" t="str">
        <x:v>Canyon, relais, voie ferrée et petite ville.</x:v>
      </x:c>
      <x:c r="E13" s="14" t="str">
        <x:v>Gérer lignes de vue, vibrations des trains et circulation de personnes armées ou non.</x:v>
      </x:c>
      <x:c r="F13" s="14" t="str">
        <x:v>Le relais sans eau ; La chasse sous le pont ; Le train qui repart</x:v>
      </x:c>
      <x:c r="G13" s="14" t="str">
        <x:v>Pas de ville réelle ou d’événement historique revendiqué sans documentation dédiée.</x:v>
      </x:c>
      <x:c r="H13" s="14" t="str">
        <x:v>Cinq conditions Warp ; voyage engagé et branche identifiée ; entièrement facultatif pour Elite.</x:v>
      </x:c>
      <x:c r="I13" s="14" t="str">
        <x:v>Reconstitution documentée V4 — nouvelle rédaction V5</x:v>
      </x:c>
    </x:row>
    <x:row r="14" ht="57" customHeight="1">
      <x:c r="A14" s="13" t="str">
        <x:v>WARP-E09</x:v>
      </x:c>
      <x:c r="B14" s="13" t="str">
        <x:v>Le front des nuits boueuses</x:v>
      </x:c>
      <x:c r="C14" s="13" t="str">
        <x:v>Première Guerre mondiale, secteur fictif</x:v>
      </x:c>
      <x:c r="D14" s="13" t="str">
        <x:v>Tranchées, boyaux, bois détruit et poste de secours.</x:v>
      </x:c>
      <x:c r="E14" s="13" t="str">
        <x:v>Observer la capacité réelle de combat, les lignes de feu et les routes de blessés.</x:v>
      </x:c>
      <x:c r="F14" s="13" t="str">
        <x:v>Les silhouettes dans la boue ; La tour du guetteur ; Le passage des brancards</x:v>
      </x:c>
      <x:c r="G14" s="13" t="str">
        <x:v>Le conflit sert de cadre dramatique ; aucune opération réelle détaillée n’est inventée comme fait.</x:v>
      </x:c>
      <x:c r="H14" s="13" t="str">
        <x:v>Cinq conditions Warp ; voyage engagé et branche identifiée ; entièrement facultatif pour Elite.</x:v>
      </x:c>
      <x:c r="I14" s="13" t="str">
        <x:v>Reconstitution documentée V4 — nouvelle rédaction V5</x:v>
      </x:c>
    </x:row>
    <x:row r="15" ht="57" customHeight="1">
      <x:c r="A15" s="14" t="str">
        <x:v>WARP-E10</x:v>
      </x:c>
      <x:c r="B15" s="14" t="str">
        <x:v>Le massif des signaux cassés</x:v>
      </x:c>
      <x:c r="C15" s="14" t="str">
        <x:v>Seconde Guerre mondiale, secteur fictif</x:v>
      </x:c>
      <x:c r="D15" s="14" t="str">
        <x:v>Montagne, poste radio, pont et hangar isolé.</x:v>
      </x:c>
      <x:c r="E15" s="14" t="str">
        <x:v>Pister une menace dans un terrain de guerre sans attribuer tous les groupes au même rôle.</x:v>
      </x:c>
      <x:c r="F15" s="14" t="str">
        <x:v>Le câble sur la neige ; L’ombre dans le hangar ; La dernière fréquence</x:v>
      </x:c>
      <x:c r="G15" s="14" t="str">
        <x:v>Équipements et unités historiques demandent recherche ciblée avant production finale.</x:v>
      </x:c>
      <x:c r="H15" s="14" t="str">
        <x:v>Cinq conditions Warp ; voyage engagé et branche identifiée ; entièrement facultatif pour Elite.</x:v>
      </x:c>
      <x:c r="I15" s="14" t="str">
        <x:v>Reconstitution documentée V4 — nouvelle rédaction V5</x:v>
      </x:c>
    </x:row>
    <x:row r="16" ht="57" customHeight="1">
      <x:c r="A16" s="13" t="str">
        <x:v>WARP-E11</x:v>
      </x:c>
      <x:c r="B16" s="13" t="str">
        <x:v>La ville aux enseignes mortes</x:v>
      </x:c>
      <x:c r="C16" s="13" t="str">
        <x:v>Fin du XXe siècle, ville fictive</x:v>
      </x:c>
      <x:c r="D16" s="13" t="str">
        <x:v>Toits, rues de service, tunnels techniques et tours inachevées.</x:v>
      </x:c>
      <x:c r="E16" s="13" t="str">
        <x:v>Chasser dans un espace urbain vivant, avec témoins, électricité et itinéraires de fuite.</x:v>
      </x:c>
      <x:c r="F16" s="13" t="str">
        <x:v>La silhouette au-dessus des néons ; La chasse des étages ; La fenêtre laissée vide</x:v>
      </x:c>
      <x:c r="G16" s="13" t="str">
        <x:v>Aucun remplacement de Dutch, Harrigan ou autre protagoniste des chroniques fidèles.</x:v>
      </x:c>
      <x:c r="H16" s="13" t="str">
        <x:v>Cinq conditions Warp ; voyage engagé et branche identifiée ; entièrement facultatif pour Elite.</x:v>
      </x:c>
      <x:c r="I16" s="13" t="str">
        <x:v>Reconstitution documentée V4 — nouvelle rédaction V5</x:v>
      </x:c>
    </x:row>
    <x:row r="17" ht="57" customHeight="1">
      <x:c r="A17" s="14" t="str">
        <x:v>WARP-E12</x:v>
      </x:c>
      <x:c r="B17" s="14" t="str">
        <x:v>Les premiers seuils du Homeworld</x:v>
      </x:c>
      <x:c r="C17" s="14" t="str">
        <x:v>Passé original du Homeworld, période du projet</x:v>
      </x:c>
      <x:c r="D17" s="14" t="str">
        <x:v>Cité inachevée, carrières, passerelles et premiers ateliers locaux.</x:v>
      </x:c>
      <x:c r="E17" s="14" t="str">
        <x:v>Observer des usages anciens sans proclamer une origine canonique universelle des Yautja.</x:v>
      </x:c>
      <x:c r="F17" s="14" t="str">
        <x:v>Le chantier avant les noms ; Le premier passage ; Ce qu’on ne grave pas</x:v>
      </x:c>
      <x:c r="G17" s="14" t="str">
        <x:v>Cette époque et ses coutumes sont entièrement des créations du projet.</x:v>
      </x:c>
      <x:c r="H17" s="14" t="str">
        <x:v>Cinq conditions Warp ; voyage engagé et branche identifiée ; entièrement facultatif pour Elite.</x:v>
      </x:c>
      <x:c r="I17" s="14" t="str">
        <x:v>Reconstitution documentée V4 — nouvelle rédaction V5</x:v>
      </x:c>
    </x:row>
  </x:sheetData>
  <x:pageMargins left="0.7" right="0.7" top="0.75" bottom="0.75" header="0.3" footer="0.3"/>
  <x:tableParts count="1">
    <x:tablePart xmlns:r="http://schemas.openxmlformats.org/officeDocument/2006/relationships" r:id="R93426582ee314170"/>
  </x:tableParts>
</x:worksheet>
</file>

<file path=xl/worksheets/sheet2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Missions du Warp</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Époque</x:v>
      </x:c>
      <x:c r="D5" s="11" t="str">
        <x:v>Étape</x:v>
      </x:c>
      <x:c r="E5" s="11" t="str">
        <x:v>État à l’entrée</x:v>
      </x:c>
      <x:c r="F5" s="11" t="str">
        <x:v>Scène en 2D</x:v>
      </x:c>
      <x:c r="G5" s="11" t="str">
        <x:v>Choix et effets</x:v>
      </x:c>
      <x:c r="H5" s="11" t="str">
        <x:v>Conséquence</x:v>
      </x:c>
      <x:c r="I5" s="11" t="str">
        <x:v>Échec et reprise</x:v>
      </x:c>
      <x:c r="J5" s="11" t="str">
        <x:v>État à la sortie</x:v>
      </x:c>
      <x:c r="K5" s="12" t="str">
        <x:v>Provenance</x:v>
      </x:c>
    </x:row>
    <x:row r="6" ht="117" customHeight="1">
      <x:c r="A6" s="13" t="str">
        <x:v>WARP-M01</x:v>
      </x:c>
      <x:c r="B6" s="13" t="str">
        <x:v>Le feu du col</x:v>
      </x:c>
      <x:c r="C6" s="13" t="str">
        <x:v>WARP-E01</x:v>
      </x:c>
      <x:c r="D6" s="16" t="n">
        <x:v>1</x:v>
      </x:c>
      <x:c r="E6" s="13" t="str">
        <x:v>Blooded ; vaisseau possédé ; Adjutant joueur ; quête commune Warp achevée ; module installé. Voyage engagé et branche identifiée ; lire le résultat réel de l’étape précédente si elle existe.</x:v>
      </x:c>
      <x:c r="F6" s="13" t="str">
        <x:v>Au-dessus d’une vallée préhistorique, le joueur voit un petit groupe humain bloqué par le passage d’un troupeau. Il observe les vents, déplace un leurre sonore fictif et choisit un promontoire. Un feu local sert de repère sans devenir immédiatement un signal compris.</x:v>
      </x:c>
      <x:c r="G6" s="13" t="str">
        <x:v>Écarter le troupeau du col ou trouver un détour pour sa propre chasse change le premier contact.</x:v>
      </x:c>
      <x:c r="H6" s="13" t="str">
        <x:v>Le passage et la réaction des témoins sont enregistrés dans WARP-E01.</x:v>
      </x:c>
      <x:c r="I6" s="13" t="str">
        <x:v>Une approche trop visible disperse le groupe vers un abri repérable et ouvre une rencontre différente.</x:v>
      </x:c>
      <x:c r="J6" s="13" t="str">
        <x:v>WARP-M01.resolved et .success distincts ; mettre à jour cette branche, les personnes rencontrées, les routes et les objets uniques. Le retour engagé reste accessible ; aucune écriture de rang ou de fin de voie.</x:v>
      </x:c>
      <x:c r="K6" s="13" t="str">
        <x:v>Reconstitution documentée V4 — nouvelle rédaction V5</x:v>
      </x:c>
    </x:row>
    <x:row r="7" ht="102" customHeight="1">
      <x:c r="A7" s="14" t="str">
        <x:v>WARP-M02</x:v>
      </x:c>
      <x:c r="B7" s="14" t="str">
        <x:v>La marche des porteurs</x:v>
      </x:c>
      <x:c r="C7" s="14" t="str">
        <x:v>WARP-E01</x:v>
      </x:c>
      <x:c r="D7" s="17" t="n">
        <x:v>2</x:v>
      </x:c>
      <x:c r="E7" s="14" t="str">
        <x:v>Blooded ; vaisseau possédé ; Adjutant joueur ; quête commune Warp achevée ; module installé. Voyage engagé et branche identifiée ; lire le résultat réel de l’étape précédente si elle existe.</x:v>
      </x:c>
      <x:c r="F7" s="14" t="str">
        <x:v>Le joueur suit la piste d’une grande proie pendant que des porteurs empruntent la vallée. Deux routes se croisent à un gué ; il faut lire leur vitesse, préparer son appui et éviter une collision des trajectoires avant l’affrontement choisi.</x:v>
      </x:c>
      <x:c r="G7" s="14" t="str">
        <x:v>Attendre la traversée des porteurs ou détourner la proie vers une gorge change temps et terrain de chasse.</x:v>
      </x:c>
      <x:c r="H7" s="14" t="str">
        <x:v>La prise dépend du combat réel ; les porteurs poursuivent leur route sans être recrutés.</x:v>
      </x:c>
      <x:c r="I7" s="14" t="str">
        <x:v>Un troupeau dispersé laisse plusieurs pistes, dont la cible blessée conserve ses marques.</x:v>
      </x:c>
      <x:c r="J7" s="14" t="str">
        <x:v>WARP-M02.resolved et .success distincts ; mettre à jour cette branche, les personnes rencontrées, les routes et les objets uniques. Le retour engagé reste accessible ; aucune écriture de rang ou de fin de voie.</x:v>
      </x:c>
      <x:c r="K7" s="14" t="str">
        <x:v>Reconstitution documentée V4 — nouvelle rédaction V5</x:v>
      </x:c>
    </x:row>
    <x:row r="8" ht="102" customHeight="1">
      <x:c r="A8" s="13" t="str">
        <x:v>WARP-M03</x:v>
      </x:c>
      <x:c r="B8" s="13" t="str">
        <x:v>La preuve déposée</x:v>
      </x:c>
      <x:c r="C8" s="13" t="str">
        <x:v>WARP-E01</x:v>
      </x:c>
      <x:c r="D8" s="16" t="n">
        <x:v>3</x:v>
      </x:c>
      <x:c r="E8" s="13" t="str">
        <x:v>Blooded ; vaisseau possédé ; Adjutant joueur ; quête commune Warp achevée ; module installé. Voyage engagé et branche identifiée ; lire le résultat réel de l’étape précédente si elle existe.</x:v>
      </x:c>
      <x:c r="F8" s="13" t="str">
        <x:v>Au retour vers le seuil, le joueur découvre un objet local tombé près du gué et peut le rendre en le déposant à distance visible. Son propre trophée éventuel doit être fixé dans un contenant avant traversée. Le lieu garde ce qui n’est pas emporté.</x:v>
      </x:c>
      <x:c r="G8" s="13" t="str">
        <x:v>Rendre l’objet, laisser une trace non propriétaire ou repartir sans interaction compose la séparation.</x:v>
      </x:c>
      <x:c r="H8" s="13" t="str">
        <x:v>Le retour conserve provenance, branche et objet unique ; aucun habitant n’est importé.</x:v>
      </x:c>
      <x:c r="I8" s="13" t="str">
        <x:v>Un contenant inadapté renvoie au berceau de terrain sans fermer la route de retour engagée.</x:v>
      </x:c>
      <x:c r="J8" s="13" t="str">
        <x:v>WARP-M03.resolved et .success distincts ; mettre à jour cette branche, les personnes rencontrées, les routes et les objets uniques. Le retour engagé reste accessible ; aucune écriture de rang ou de fin de voie.</x:v>
      </x:c>
      <x:c r="K8" s="13" t="str">
        <x:v>Reconstitution documentée V4 — nouvelle rédaction V5</x:v>
      </x:c>
    </x:row>
    <x:row r="9" ht="102" customHeight="1">
      <x:c r="A9" s="14" t="str">
        <x:v>WARP-M04</x:v>
      </x:c>
      <x:c r="B9" s="14" t="str">
        <x:v>Les pas autour des jarres</x:v>
      </x:c>
      <x:c r="C9" s="14" t="str">
        <x:v>WARP-E02</x:v>
      </x:c>
      <x:c r="D9" s="17" t="n">
        <x:v>1</x:v>
      </x:c>
      <x:c r="E9" s="14" t="str">
        <x:v>Blooded ; vaisseau possédé ; Adjutant joueur ; quête commune Warp achevée ; module installé. Voyage engagé et branche identifiée ; lire le résultat réel de l’étape précédente si elle existe.</x:v>
      </x:c>
      <x:c r="F9" s="14" t="str">
        <x:v>Dans le village du fleuve levé, une petite faune nocturne renverse des jarres. Le joueur suit les empreintes depuis les roseaux, observe les habitants réparer leur seuil et découvre une proie plus grande attirée par le bruit. L’approche possède plusieurs hauteurs.</x:v>
      </x:c>
      <x:c r="G9" s="14" t="str">
        <x:v>Observer depuis l’extérieur ou détourner la petite faune change la première réaction du village.</x:v>
      </x:c>
      <x:c r="H9" s="14" t="str">
        <x:v>Les habitants réagissent à des gestes vus, sans compréhension parfaite automatique.</x:v>
      </x:c>
      <x:c r="I9" s="14" t="str">
        <x:v>Une alerte mène à une poursuite courte vers les roseaux et conserve les objets déplacés.</x:v>
      </x:c>
      <x:c r="J9" s="14" t="str">
        <x:v>WARP-M04.resolved et .success distincts ; mettre à jour cette branche, les personnes rencontrées, les routes et les objets uniques. Le retour engagé reste accessible ; aucune écriture de rang ou de fin de voie.</x:v>
      </x:c>
      <x:c r="K9" s="14" t="str">
        <x:v>Reconstitution documentée V4 — nouvelle rédaction V5</x:v>
      </x:c>
    </x:row>
    <x:row r="10" ht="102" customHeight="1">
      <x:c r="A10" s="13" t="str">
        <x:v>WARP-M05</x:v>
      </x:c>
      <x:c r="B10" s="13" t="str">
        <x:v>La bête dans les roseaux</x:v>
      </x:c>
      <x:c r="C10" s="13" t="str">
        <x:v>WARP-E02</x:v>
      </x:c>
      <x:c r="D10" s="16" t="n">
        <x:v>2</x:v>
      </x:c>
      <x:c r="E10" s="13" t="str">
        <x:v>Blooded ; vaisseau possédé ; Adjutant joueur ; quête commune Warp achevée ; module installé. Voyage engagé et branche identifiée ; lire le résultat réel de l’étape précédente si elle existe.</x:v>
      </x:c>
      <x:c r="F10" s="13" t="str">
        <x:v>La grande proie utilise les canaux comme couvertures. Le joueur observe les remous, franchit des passerelles de pêche et crée une ouverture de chasse loin du seuil habité. Un habitant peut montrer un passage s’il a compris l’intention précédente.</x:v>
      </x:c>
      <x:c r="G10" s="13" t="str">
        <x:v>Chasser dans une clairière humide ou ouvrir une sortie vers un marais vide change l’issue.</x:v>
      </x:c>
      <x:c r="H10" s="13" t="str">
        <x:v>Le village et la faune gardent les effets de la décision dans cette branche.</x:v>
      </x:c>
      <x:c r="I10" s="13" t="str">
        <x:v>Une attaque manquée endommage un ponton, dont un détour reste disponible pour le retour.</x:v>
      </x:c>
      <x:c r="J10" s="13" t="str">
        <x:v>WARP-M05.resolved et .success distincts ; mettre à jour cette branche, les personnes rencontrées, les routes et les objets uniques. Le retour engagé reste accessible ; aucune écriture de rang ou de fin de voie.</x:v>
      </x:c>
      <x:c r="K10" s="13" t="str">
        <x:v>Reconstitution documentée V4 — nouvelle rédaction V5</x:v>
      </x:c>
    </x:row>
    <x:row r="11" ht="102" customHeight="1">
      <x:c r="A11" s="14" t="str">
        <x:v>WARP-M06</x:v>
      </x:c>
      <x:c r="B11" s="14" t="str">
        <x:v>Un outil rendu au seuil</x:v>
      </x:c>
      <x:c r="C11" s="14" t="str">
        <x:v>WARP-E02</x:v>
      </x:c>
      <x:c r="D11" s="17" t="n">
        <x:v>3</x:v>
      </x:c>
      <x:c r="E11" s="14" t="str">
        <x:v>Blooded ; vaisseau possédé ; Adjutant joueur ; quête commune Warp achevée ; module installé. Voyage engagé et branche identifiée ; lire le résultat réel de l’étape précédente si elle existe.</x:v>
      </x:c>
      <x:c r="F11" s="14" t="str">
        <x:v>Un outil local utilisé comme appui doit être rendu ou compensé par un geste explicitement compris. Le joueur répare le ponton affecté, remet l’objet à son support puis rejoint le seuil temporel. Les habitants peuvent observer sans approcher.</x:v>
      </x:c>
      <x:c r="G11" s="14" t="str">
        <x:v>Restituer l’original ou laisser l’outil là où son propriétaire peut le récupérer change la scène de départ.</x:v>
      </x:c>
      <x:c r="H11" s="14" t="str">
        <x:v>La propriété locale est conservée ; seul un objet réellement donné peut devenir souvenir emporté.</x:v>
      </x:c>
      <x:c r="I11" s="14" t="str">
        <x:v>Une interaction refusée garde une restitution à distance et n’empêche pas le retour.</x:v>
      </x:c>
      <x:c r="J11" s="14" t="str">
        <x:v>WARP-M06.resolved et .success distincts ; mettre à jour cette branche, les personnes rencontrées, les routes et les objets uniques. Le retour engagé reste accessible ; aucune écriture de rang ou de fin de voie.</x:v>
      </x:c>
      <x:c r="K11" s="14" t="str">
        <x:v>Reconstitution documentée V4 — nouvelle rédaction V5</x:v>
      </x:c>
    </x:row>
    <x:row r="12" ht="102" customHeight="1">
      <x:c r="A12" s="13" t="str">
        <x:v>WARP-M07</x:v>
      </x:c>
      <x:c r="B12" s="13" t="str">
        <x:v>Le toit du fondeur</x:v>
      </x:c>
      <x:c r="C12" s="13" t="str">
        <x:v>WARP-E03</x:v>
      </x:c>
      <x:c r="D12" s="16" t="n">
        <x:v>1</x:v>
      </x:c>
      <x:c r="E12" s="13" t="str">
        <x:v>Blooded ; vaisseau possédé ; Adjutant joueur ; quête commune Warp achevée ; module installé. Voyage engagé et branche identifiée ; lire le résultat réel de l’étape précédente si elle existe.</x:v>
      </x:c>
      <x:c r="F12" s="13" t="str">
        <x:v>Le joueur arrive au-dessus d’une cité fictive de l’âge du bronze, où une fuite de chaleur attire une proie sur les toits. Il suit ses impacts, traverse les terrasses et rencontre un fondeur qui protège son atelier. Les témoins distinguent silhouette et geste.</x:v>
      </x:c>
      <x:c r="G12" s="13" t="str">
        <x:v>Aider à fermer le conduit ou poursuivre la proie d’abord change l’accès aux toits.</x:v>
      </x:c>
      <x:c r="H12" s="13" t="str">
        <x:v>Une route de cité s’ouvre selon l’action et reste marquée dans la branche.</x:v>
      </x:c>
      <x:c r="I12" s="13" t="str">
        <x:v>Une terrasse effondrée impose un escalier de service sans remettre les bâtiments à neuf.</x:v>
      </x:c>
      <x:c r="J12" s="13" t="str">
        <x:v>WARP-M07.resolved et .success distincts ; mettre à jour cette branche, les personnes rencontrées, les routes et les objets uniques. Le retour engagé reste accessible ; aucune écriture de rang ou de fin de voie.</x:v>
      </x:c>
      <x:c r="K12" s="13" t="str">
        <x:v>Reconstitution documentée V4 — nouvelle rédaction V5</x:v>
      </x:c>
    </x:row>
    <x:row r="13" ht="102" customHeight="1">
      <x:c r="A13" s="14" t="str">
        <x:v>WARP-M08</x:v>
      </x:c>
      <x:c r="B13" s="14" t="str">
        <x:v>Le duel derrière la porte</x:v>
      </x:c>
      <x:c r="C13" s="14" t="str">
        <x:v>WARP-E03</x:v>
      </x:c>
      <x:c r="D13" s="17" t="n">
        <x:v>2</x:v>
      </x:c>
      <x:c r="E13" s="14" t="str">
        <x:v>Blooded ; vaisseau possédé ; Adjutant joueur ; quête commune Warp achevée ; module installé. Voyage engagé et branche identifiée ; lire le résultat réel de l’étape précédente si elle existe.</x:v>
      </x:c>
      <x:c r="F13" s="14" t="str">
        <x:v>Un combattant local équipé bloque le chemin vers la proie et propose un affrontement par gestes. Le joueur peut accepter dans une cour dégagée ou contourner en montrant qu’il poursuit une autre cible. La scène sépare clairement duel et chasse.</x:v>
      </x:c>
      <x:c r="G13" s="14" t="str">
        <x:v>Accepter le duel borné ou suivre la piste par les hauteurs change relations et ressources.</x:v>
      </x:c>
      <x:c r="H13" s="14" t="str">
        <x:v>Le résultat du duel appartient à la branche et ne remplace aucune épreuve de rang.</x:v>
      </x:c>
      <x:c r="I13" s="14" t="str">
        <x:v>Une défaite mène à une sortie de cour ou une reprise négociée, pas à une victoire attribuée hors écran.</x:v>
      </x:c>
      <x:c r="J13" s="14" t="str">
        <x:v>WARP-M08.resolved et .success distincts ; mettre à jour cette branche, les personnes rencontrées, les routes et les objets uniques. Le retour engagé reste accessible ; aucune écriture de rang ou de fin de voie.</x:v>
      </x:c>
      <x:c r="K13" s="14" t="str">
        <x:v>Reconstitution documentée V4 — nouvelle rédaction V5</x:v>
      </x:c>
    </x:row>
    <x:row r="14" ht="102" customHeight="1">
      <x:c r="A14" s="13" t="str">
        <x:v>WARP-M09</x:v>
      </x:c>
      <x:c r="B14" s="13" t="str">
        <x:v>La marque de la fonderie</x:v>
      </x:c>
      <x:c r="C14" s="13" t="str">
        <x:v>WARP-E03</x:v>
      </x:c>
      <x:c r="D14" s="16" t="n">
        <x:v>3</x:v>
      </x:c>
      <x:c r="E14" s="13" t="str">
        <x:v>Blooded ; vaisseau possédé ; Adjutant joueur ; quête commune Warp achevée ; module installé. Voyage engagé et branche identifiée ; lire le résultat réel de l’étape précédente si elle existe.</x:v>
      </x:c>
      <x:c r="F14" s="13" t="str">
        <x:v>Le fondeur peut autoriser un petit objet portant sa marque si une relation existe ; sinon le joueur conserve seulement un relevé du lieu. L’atelier permet d’inspecter l’objet et de préparer son contenant avant le retour physique.</x:v>
      </x:c>
      <x:c r="G14" s="13" t="str">
        <x:v>Emporter un don réel ou rester sur une documentation visuelle change le souvenir de la cité.</x:v>
      </x:c>
      <x:c r="H14" s="13" t="str">
        <x:v>La provenance indique don, auteur local et branche, sans prétendre à un artefact d’histoire réelle.</x:v>
      </x:c>
      <x:c r="I14" s="13" t="str">
        <x:v>Un refus garde l’objet sur son support d’origine et laisse la mission terminer sans prise matérielle.</x:v>
      </x:c>
      <x:c r="J14" s="13" t="str">
        <x:v>WARP-M09.resolved et .success distincts ; mettre à jour cette branche, les personnes rencontrées, les routes et les objets uniques. Le retour engagé reste accessible ; aucune écriture de rang ou de fin de voie.</x:v>
      </x:c>
      <x:c r="K14" s="13" t="str">
        <x:v>Reconstitution documentée V4 — nouvelle rédaction V5</x:v>
      </x:c>
    </x:row>
    <x:row r="15" ht="117" customHeight="1">
      <x:c r="A15" s="14" t="str">
        <x:v>WARP-M10</x:v>
      </x:c>
      <x:c r="B15" s="14" t="str">
        <x:v>Le signal de la tour</x:v>
      </x:c>
      <x:c r="C15" s="14" t="str">
        <x:v>WARP-E04</x:v>
      </x:c>
      <x:c r="D15" s="17" t="n">
        <x:v>1</x:v>
      </x:c>
      <x:c r="E15" s="14" t="str">
        <x:v>Blooded ; vaisseau possédé ; Adjutant joueur ; quête commune Warp achevée ; module installé. Voyage engagé et branche identifiée ; lire le résultat réel de l’étape précédente si elle existe.</x:v>
      </x:c>
      <x:c r="F15" s="14" t="str">
        <x:v>Dans un col antique fictif, le joueur observe une tour dont les signaux guident soldats et porteurs. Une proie utilise le bruit des convois pour se rapprocher. Il faut atteindre un balcon, lire les changements de lumière et choisir une cible réellement apte à combattre.</x:v>
      </x:c>
      <x:c r="G15" s="14" t="str">
        <x:v>Rester à distance des convois ou signaler la proie par un geste visible change le premier contact.</x:v>
      </x:c>
      <x:c r="H15" s="14" t="str">
        <x:v>Les groupes locaux gardent leurs rôles distincts ; tous ne deviennent pas ennemis automatiques.</x:v>
      </x:c>
      <x:c r="I15" s="14" t="str">
        <x:v>Une silhouette repérée déclenche une poursuite de soldats équipés avec une route de repli lisible.</x:v>
      </x:c>
      <x:c r="J15" s="14" t="str">
        <x:v>WARP-M10.resolved et .success distincts ; mettre à jour cette branche, les personnes rencontrées, les routes et les objets uniques. Le retour engagé reste accessible ; aucune écriture de rang ou de fin de voie.</x:v>
      </x:c>
      <x:c r="K15" s="14" t="str">
        <x:v>Reconstitution documentée V4 — nouvelle rédaction V5</x:v>
      </x:c>
    </x:row>
    <x:row r="16" ht="102" customHeight="1">
      <x:c r="A16" s="13" t="str">
        <x:v>WARP-M11</x:v>
      </x:c>
      <x:c r="B16" s="13" t="str">
        <x:v>La chasse dans le défilé</x:v>
      </x:c>
      <x:c r="C16" s="13" t="str">
        <x:v>WARP-E04</x:v>
      </x:c>
      <x:c r="D16" s="16" t="n">
        <x:v>2</x:v>
      </x:c>
      <x:c r="E16" s="13" t="str">
        <x:v>Blooded ; vaisseau possédé ; Adjutant joueur ; quête commune Warp achevée ; module installé. Voyage engagé et branche identifiée ; lire le résultat réel de l’étape précédente si elle existe.</x:v>
      </x:c>
      <x:c r="F16" s="13" t="str">
        <x:v>La proie traverse un défilé où boucliers abandonnés et rochers donnent des couvertures différentes. Le joueur prépare un angle, observe les déplacements locaux et choisit quand engager. Un accès latéral permet de sortir si le terrain devient trop encombré.</x:v>
      </x:c>
      <x:c r="G16" s="13" t="str">
        <x:v>Attendre un passage vide ou déplacer un obstacle vers une arène naturelle change la chasse.</x:v>
      </x:c>
      <x:c r="H16" s="13" t="str">
        <x:v>La victoire éventuelle produit un trophée unique ; les dommages au défilé persistent.</x:v>
      </x:c>
      <x:c r="I16" s="13" t="str">
        <x:v>Un échec laisse une proie blessée ou échappée selon le combat, jamais remise intacte automatiquement.</x:v>
      </x:c>
      <x:c r="J16" s="13" t="str">
        <x:v>WARP-M11.resolved et .success distincts ; mettre à jour cette branche, les personnes rencontrées, les routes et les objets uniques. Le retour engagé reste accessible ; aucune écriture de rang ou de fin de voie.</x:v>
      </x:c>
      <x:c r="K16" s="13" t="str">
        <x:v>Reconstitution documentée V4 — nouvelle rédaction V5</x:v>
      </x:c>
    </x:row>
    <x:row r="17" ht="102" customHeight="1">
      <x:c r="A17" s="14" t="str">
        <x:v>WARP-M12</x:v>
      </x:c>
      <x:c r="B17" s="14" t="str">
        <x:v>Les blessés du passage</x:v>
      </x:c>
      <x:c r="C17" s="14" t="str">
        <x:v>WARP-E04</x:v>
      </x:c>
      <x:c r="D17" s="17" t="n">
        <x:v>3</x:v>
      </x:c>
      <x:c r="E17" s="14" t="str">
        <x:v>Blooded ; vaisseau possédé ; Adjutant joueur ; quête commune Warp achevée ; module installé. Voyage engagé et branche identifiée ; lire le résultat réel de l’étape précédente si elle existe.</x:v>
      </x:c>
      <x:c r="F17" s="14" t="str">
        <x:v>Le retour croise des blessés locaux qui ne participent plus au combat. Le joueur peut dégager un passage ou simplement éviter leur route, puis rejoindre son seuil. Une aide éventuelle se joue en transport d’obstacle et signal, sans médecine réelle détaillée.</x:v>
      </x:c>
      <x:c r="G17" s="14" t="str">
        <x:v>Ouvrir le passage ou laisser une voie libre sans contact change la réaction des témoins.</x:v>
      </x:c>
      <x:c r="H17" s="14" t="str">
        <x:v>Le récit distingue adversaires actifs et personnes incapables de riposter ; aucun trophée de ces dernières n’est accordé.</x:v>
      </x:c>
      <x:c r="I17" s="14" t="str">
        <x:v>Une incompréhension laisse une aide indirecte possible et la sortie Warp reste accessible.</x:v>
      </x:c>
      <x:c r="J17" s="14" t="str">
        <x:v>WARP-M12.resolved et .success distincts ; mettre à jour cette branche, les personnes rencontrées, les routes et les objets uniques. Le retour engagé reste accessible ; aucune écriture de rang ou de fin de voie.</x:v>
      </x:c>
      <x:c r="K17" s="14" t="str">
        <x:v>Reconstitution documentée V4 — nouvelle rédaction V5</x:v>
      </x:c>
    </x:row>
    <x:row r="18" ht="102" customHeight="1">
      <x:c r="A18" s="13" t="str">
        <x:v>WARP-M13</x:v>
      </x:c>
      <x:c r="B18" s="13" t="str">
        <x:v>La lumière du fjord</x:v>
      </x:c>
      <x:c r="C18" s="13" t="str">
        <x:v>WARP-E05</x:v>
      </x:c>
      <x:c r="D18" s="16" t="n">
        <x:v>1</x:v>
      </x:c>
      <x:c r="E18" s="13" t="str">
        <x:v>Blooded ; vaisseau possédé ; Adjutant joueur ; quête commune Warp achevée ; module installé. Voyage engagé et branche identifiée ; lire le résultat réel de l’étape précédente si elle existe.</x:v>
      </x:c>
      <x:c r="F18" s="13" t="str">
        <x:v>Une lumière de rivage attire le joueur vers un débarcadère nordique fictif. Il suit une proie entre pins et falaises, observe une équipe locale préparer un bateau puis remarque un passage que la marée ferme. L’approche varie entre hauteur et rive.</x:v>
      </x:c>
      <x:c r="G18" s="13" t="str">
        <x:v>Attendre le départ du bateau ou contourner par la forêt change le rythme de la piste.</x:v>
      </x:c>
      <x:c r="H18" s="13" t="str">
        <x:v>Le premier contact dépend des gestes observés ; le cadre reste distinct d’une chronique cinéma.</x:v>
      </x:c>
      <x:c r="I18" s="13" t="str">
        <x:v>Une marée trop haute ferme seulement la route basse et laisse un chemin de falaise balisé.</x:v>
      </x:c>
      <x:c r="J18" s="13" t="str">
        <x:v>WARP-M13.resolved et .success distincts ; mettre à jour cette branche, les personnes rencontrées, les routes et les objets uniques. Le retour engagé reste accessible ; aucune écriture de rang ou de fin de voie.</x:v>
      </x:c>
      <x:c r="K18" s="13" t="str">
        <x:v>Reconstitution documentée V4 — nouvelle rédaction V5</x:v>
      </x:c>
    </x:row>
    <x:row r="19" ht="102" customHeight="1">
      <x:c r="A19" s="14" t="str">
        <x:v>WARP-M14</x:v>
      </x:c>
      <x:c r="B19" s="14" t="str">
        <x:v>Le chasseur des deux rives</x:v>
      </x:c>
      <x:c r="C19" s="14" t="str">
        <x:v>WARP-E05</x:v>
      </x:c>
      <x:c r="D19" s="17" t="n">
        <x:v>2</x:v>
      </x:c>
      <x:c r="E19" s="14" t="str">
        <x:v>Blooded ; vaisseau possédé ; Adjutant joueur ; quête commune Warp achevée ; module installé. Voyage engagé et branche identifiée ; lire le résultat réel de l’étape précédente si elle existe.</x:v>
      </x:c>
      <x:c r="F19" s="14" t="str">
        <x:v>Un chasseur local équipé suit la même proie et comprend progressivement certains signaux. Le joueur peut coordonner une ouverture à distance ou maintenir deux chasses séparées dans un terrain à pont naturel. Les contributions sont observables.</x:v>
      </x:c>
      <x:c r="G19" s="14" t="str">
        <x:v>Partager un signal d’approche ou choisir une rive différente change le combat et le récit.</x:v>
      </x:c>
      <x:c r="H19" s="14" t="str">
        <x:v>Une coopération éventuelle reste bornée à cette chasse ; le local ne devient pas compagnon importé.</x:v>
      </x:c>
      <x:c r="I19" s="14" t="str">
        <x:v>Un signal mal compris provoque un repli vers les postes connus et une nouvelle occasion de coordination.</x:v>
      </x:c>
      <x:c r="J19" s="14" t="str">
        <x:v>WARP-M14.resolved et .success distincts ; mettre à jour cette branche, les personnes rencontrées, les routes et les objets uniques. Le retour engagé reste accessible ; aucune écriture de rang ou de fin de voie.</x:v>
      </x:c>
      <x:c r="K19" s="14" t="str">
        <x:v>Reconstitution documentée V4 — nouvelle rédaction V5</x:v>
      </x:c>
    </x:row>
    <x:row r="20" ht="102" customHeight="1">
      <x:c r="A20" s="13" t="str">
        <x:v>WARP-M15</x:v>
      </x:c>
      <x:c r="B20" s="13" t="str">
        <x:v>Un départ au matin</x:v>
      </x:c>
      <x:c r="C20" s="13" t="str">
        <x:v>WARP-E05</x:v>
      </x:c>
      <x:c r="D20" s="16" t="n">
        <x:v>3</x:v>
      </x:c>
      <x:c r="E20" s="13" t="str">
        <x:v>Blooded ; vaisseau possédé ; Adjutant joueur ; quête commune Warp achevée ; module installé. Voyage engagé et branche identifiée ; lire le résultat réel de l’étape précédente si elle existe.</x:v>
      </x:c>
      <x:c r="F20" s="13" t="str">
        <x:v>Au matin, le joueur rejoint son repère de retour en passant près du hall. Une personne peut déposer un objet de remerciement si les conditions de relation sont réunies ; sinon seul un regard accompagne le départ. Le bateau local reprend sa route.</x:v>
      </x:c>
      <x:c r="G20" s="13" t="str">
        <x:v>Accepter un don réel ou laisser l’objet au seuil donne deux séparations respectueuses.</x:v>
      </x:c>
      <x:c r="H20" s="13" t="str">
        <x:v>Les lieux et habitants poursuivent leur vie dans la branche ; les souvenirs emportés sont identifiés.</x:v>
      </x:c>
      <x:c r="I20" s="13" t="str">
        <x:v>Une rencontre absente ne bloque pas le départ et n’est pas remplacée par un cadeau automatique.</x:v>
      </x:c>
      <x:c r="J20" s="13" t="str">
        <x:v>WARP-M15.resolved et .success distincts ; mettre à jour cette branche, les personnes rencontrées, les routes et les objets uniques. Le retour engagé reste accessible ; aucune écriture de rang ou de fin de voie.</x:v>
      </x:c>
      <x:c r="K20" s="13" t="str">
        <x:v>Reconstitution documentée V4 — nouvelle rédaction V5</x:v>
      </x:c>
    </x:row>
    <x:row r="21" ht="117" customHeight="1">
      <x:c r="A21" s="14" t="str">
        <x:v>WARP-M16</x:v>
      </x:c>
      <x:c r="B21" s="14" t="str">
        <x:v>Les clochettes de la terrasse</x:v>
      </x:c>
      <x:c r="C21" s="14" t="str">
        <x:v>WARP-E06</x:v>
      </x:c>
      <x:c r="D21" s="17" t="n">
        <x:v>1</x:v>
      </x:c>
      <x:c r="E21" s="14" t="str">
        <x:v>Blooded ; vaisseau possédé ; Adjutant joueur ; quête commune Warp achevée ; module installé. Voyage engagé et branche identifiée ; lire le résultat réel de l’étape précédente si elle existe.</x:v>
      </x:c>
      <x:c r="F21" s="14" t="str">
        <x:v>Dans une vallée japonaise fictive, des clochettes signalent les passages entre terrasses. Le joueur doit observer leur mouvement, traverser des niveaux de bambou et suivre une proie qui évite les chemins fréquentés. Un guetteur voit seulement certaines portions du trajet.</x:v>
      </x:c>
      <x:c r="G21" s="14" t="str">
        <x:v>Contourner les signaux ou les déclencher pour détourner le guetteur change la réaction locale.</x:v>
      </x:c>
      <x:c r="H21" s="14" t="str">
        <x:v>Les passages alertés restent connus des habitants et influencent la mission suivante.</x:v>
      </x:c>
      <x:c r="I21" s="14" t="str">
        <x:v>Une détection ouvre une poursuite vers une clairière, avec une autre route vers le seuil.</x:v>
      </x:c>
      <x:c r="J21" s="14" t="str">
        <x:v>WARP-M16.resolved et .success distincts ; mettre à jour cette branche, les personnes rencontrées, les routes et les objets uniques. Le retour engagé reste accessible ; aucune écriture de rang ou de fin de voie.</x:v>
      </x:c>
      <x:c r="K21" s="14" t="str">
        <x:v>Reconstitution documentée V4 — nouvelle rédaction V5</x:v>
      </x:c>
    </x:row>
    <x:row r="22" ht="117" customHeight="1">
      <x:c r="A22" s="13" t="str">
        <x:v>WARP-M17</x:v>
      </x:c>
      <x:c r="B22" s="13" t="str">
        <x:v>Un duel accepté</x:v>
      </x:c>
      <x:c r="C22" s="13" t="str">
        <x:v>WARP-E06</x:v>
      </x:c>
      <x:c r="D22" s="16" t="n">
        <x:v>2</x:v>
      </x:c>
      <x:c r="E22" s="13" t="str">
        <x:v>Blooded ; vaisseau possédé ; Adjutant joueur ; quête commune Warp achevée ; module installé. Voyage engagé et branche identifiée ; lire le résultat réel de l’étape précédente si elle existe.</x:v>
      </x:c>
      <x:c r="F22" s="13" t="str">
        <x:v>Un combattant local équipé attend dans une cour ouverte. Les gestes fixent un début et une interruption possibles ; le joueur peut accepter le duel ou signaler qu’il suit une proie différente. Le combat utilise les règles fictives du niveau, pas une coutume historique proclamée universelle.</x:v>
      </x:c>
      <x:c r="G22" s="13" t="str">
        <x:v>Affronter le combattant ou poursuivre par les hauteurs change la relation et la fatigue.</x:v>
      </x:c>
      <x:c r="H22" s="13" t="str">
        <x:v>Le mérite du duel dépend de la confrontation réelle et ne valide aucun rang yautja.</x:v>
      </x:c>
      <x:c r="I22" s="13" t="str">
        <x:v>Une défaite conduit à une séparation ou un soin localement possible, sans humiliation automatique des deux camps.</x:v>
      </x:c>
      <x:c r="J22" s="13" t="str">
        <x:v>WARP-M17.resolved et .success distincts ; mettre à jour cette branche, les personnes rencontrées, les routes et les objets uniques. Le retour engagé reste accessible ; aucune écriture de rang ou de fin de voie.</x:v>
      </x:c>
      <x:c r="K22" s="13" t="str">
        <x:v>Reconstitution documentée V4 — nouvelle rédaction V5</x:v>
      </x:c>
    </x:row>
    <x:row r="23" ht="102" customHeight="1">
      <x:c r="A23" s="14" t="str">
        <x:v>WARP-M18</x:v>
      </x:c>
      <x:c r="B23" s="14" t="str">
        <x:v>La lame qui reste</x:v>
      </x:c>
      <x:c r="C23" s="14" t="str">
        <x:v>WARP-E06</x:v>
      </x:c>
      <x:c r="D23" s="17" t="n">
        <x:v>3</x:v>
      </x:c>
      <x:c r="E23" s="14" t="str">
        <x:v>Blooded ; vaisseau possédé ; Adjutant joueur ; quête commune Warp achevée ; module installé. Voyage engagé et branche identifiée ; lire le résultat réel de l’étape précédente si elle existe.</x:v>
      </x:c>
      <x:c r="F23" s="14" t="str">
        <x:v>Une arme locale demeure au sol après le duel ou la chasse. Le joueur doit distinguer objet abandonné, prêté ou encore réclamé par son propriétaire. Il peut la replacer sur un support visible puis préparer son propre retour au seuil.</x:v>
      </x:c>
      <x:c r="G23" s="14" t="str">
        <x:v>Rendre l’arme ou accepter un don explicitement proposé change le souvenir disponible.</x:v>
      </x:c>
      <x:c r="H23" s="14" t="str">
        <x:v>La provenance précise la décision réelle ; une arme rendue ne reste pas dans l’inventaire.</x:v>
      </x:c>
      <x:c r="I23" s="14" t="str">
        <x:v>Un propriétaire absent laisse l’objet dans un dépôt identifiable, sans transfert automatique de propriété.</x:v>
      </x:c>
      <x:c r="J23" s="14" t="str">
        <x:v>WARP-M18.resolved et .success distincts ; mettre à jour cette branche, les personnes rencontrées, les routes et les objets uniques. Le retour engagé reste accessible ; aucune écriture de rang ou de fin de voie.</x:v>
      </x:c>
      <x:c r="K23" s="14" t="str">
        <x:v>Reconstitution documentée V4 — nouvelle rédaction V5</x:v>
      </x:c>
    </x:row>
    <x:row r="24" ht="117" customHeight="1">
      <x:c r="A24" s="13" t="str">
        <x:v>WARP-M19</x:v>
      </x:c>
      <x:c r="B24" s="13" t="str">
        <x:v>Les traces croisées</x:v>
      </x:c>
      <x:c r="C24" s="13" t="str">
        <x:v>WARP-E07</x:v>
      </x:c>
      <x:c r="D24" s="16" t="n">
        <x:v>1</x:v>
      </x:c>
      <x:c r="E24" s="13" t="str">
        <x:v>Blooded ; vaisseau possédé ; Adjutant joueur ; quête commune Warp achevée ; module installé. Voyage engagé et branche identifiée ; lire le résultat réel de l’étape précédente si elle existe.</x:v>
      </x:c>
      <x:c r="F24" s="13" t="str">
        <x:v>Dans une forêt américaine du XVIIIe siècle fictive, deux pisteurs locaux suivent des itinéraires différents autour d’une proie. Le joueur compare branches, empreintes et mouvements de rivière, puis choisit sa propre approche. Aucun protagoniste de Prey n’est remplacé.</x:v>
      </x:c>
      <x:c r="G24" s="13" t="str">
        <x:v>Observer les méthodes locales ou révéler un passage par un signe change le premier contact.</x:v>
      </x:c>
      <x:c r="H24" s="13" t="str">
        <x:v>La branche développe ses personnages originaux et garde ses traces distinctes de la chronique du film.</x:v>
      </x:c>
      <x:c r="I24" s="13" t="str">
        <x:v>Une piste perdue se reprend au gué avec les observations déjà confirmées.</x:v>
      </x:c>
      <x:c r="J24" s="13" t="str">
        <x:v>WARP-M19.resolved et .success distincts ; mettre à jour cette branche, les personnes rencontrées, les routes et les objets uniques. Le retour engagé reste accessible ; aucune écriture de rang ou de fin de voie.</x:v>
      </x:c>
      <x:c r="K24" s="13" t="str">
        <x:v>Reconstitution documentée V4 — nouvelle rédaction V5</x:v>
      </x:c>
    </x:row>
    <x:row r="25" ht="102" customHeight="1">
      <x:c r="A25" s="14" t="str">
        <x:v>WARP-M20</x:v>
      </x:c>
      <x:c r="B25" s="14" t="str">
        <x:v>La prise et le piège</x:v>
      </x:c>
      <x:c r="C25" s="14" t="str">
        <x:v>WARP-E07</x:v>
      </x:c>
      <x:c r="D25" s="17" t="n">
        <x:v>2</x:v>
      </x:c>
      <x:c r="E25" s="14" t="str">
        <x:v>Blooded ; vaisseau possédé ; Adjutant joueur ; quête commune Warp achevée ; module installé. Voyage engagé et branche identifiée ; lire le résultat réel de l’étape précédente si elle existe.</x:v>
      </x:c>
      <x:c r="F25" s="14" t="str">
        <x:v>Un piège ancien barre la route de la proie et pourrait la rendre incapable de combattre. Le joueur inspecte les ancrages, choisit d’attendre ou de modifier son approche et doit décider des conditions d’une chasse racontable. Un pisteur local peut observer.</x:v>
      </x:c>
      <x:c r="G25" s="14" t="str">
        <x:v>Laisser la cible repartir puis reprendre la piste ou changer de cible modifie la chasse.</x:v>
      </x:c>
      <x:c r="H25" s="14" t="str">
        <x:v>Le trophée éventuel correspond à un affrontement réel ; une proie immobilisée n’accorde pas le même récit.</x:v>
      </x:c>
      <x:c r="I25" s="14" t="str">
        <x:v>Un mécanisme déclenché laisse un nouvel obstacle à contourner et conserve l’état de la proie.</x:v>
      </x:c>
      <x:c r="J25" s="14" t="str">
        <x:v>WARP-M20.resolved et .success distincts ; mettre à jour cette branche, les personnes rencontrées, les routes et les objets uniques. Le retour engagé reste accessible ; aucune écriture de rang ou de fin de voie.</x:v>
      </x:c>
      <x:c r="K25" s="14" t="str">
        <x:v>Reconstitution documentée V4 — nouvelle rédaction V5</x:v>
      </x:c>
    </x:row>
    <x:row r="26" ht="102" customHeight="1">
      <x:c r="A26" s="13" t="str">
        <x:v>WARP-M21</x:v>
      </x:c>
      <x:c r="B26" s="13" t="str">
        <x:v>La rive où l’on se sépare</x:v>
      </x:c>
      <x:c r="C26" s="13" t="str">
        <x:v>WARP-E07</x:v>
      </x:c>
      <x:c r="D26" s="16" t="n">
        <x:v>3</x:v>
      </x:c>
      <x:c r="E26" s="13" t="str">
        <x:v>Blooded ; vaisseau possédé ; Adjutant joueur ; quête commune Warp achevée ; module installé. Voyage engagé et branche identifiée ; lire le résultat réel de l’étape précédente si elle existe.</x:v>
      </x:c>
      <x:c r="F26" s="13" t="str">
        <x:v>Le joueur retrouve les pisteurs près d’un gué, peut rendre un objet déplacé et montre éventuellement le trajet de la proie. Chacun reprend ensuite son chemin. Le retour Warp se trouve plus haut, dans un lieu accessible par la route déjà observée.</x:v>
      </x:c>
      <x:c r="G26" s="13" t="str">
        <x:v>Partager un relevé limité ou saluer sans échange garde deux formes de séparation.</x:v>
      </x:c>
      <x:c r="H26" s="13" t="str">
        <x:v>Les habitants conservent leur autonomie ; aucun groupe historique n’est emporté comme équipage.</x:v>
      </x:c>
      <x:c r="I26" s="13" t="str">
        <x:v>Une crue ferme le gué bas mais un passage de rive prévu conduit toujours au retour engagé.</x:v>
      </x:c>
      <x:c r="J26" s="13" t="str">
        <x:v>WARP-M21.resolved et .success distincts ; mettre à jour cette branche, les personnes rencontrées, les routes et les objets uniques. Le retour engagé reste accessible ; aucune écriture de rang ou de fin de voie.</x:v>
      </x:c>
      <x:c r="K26" s="13" t="str">
        <x:v>Reconstitution documentée V4 — nouvelle rédaction V5</x:v>
      </x:c>
    </x:row>
    <x:row r="27" ht="102" customHeight="1">
      <x:c r="A27" s="14" t="str">
        <x:v>WARP-M22</x:v>
      </x:c>
      <x:c r="B27" s="14" t="str">
        <x:v>Le relais sans eau</x:v>
      </x:c>
      <x:c r="C27" s="14" t="str">
        <x:v>WARP-E08</x:v>
      </x:c>
      <x:c r="D27" s="17" t="n">
        <x:v>1</x:v>
      </x:c>
      <x:c r="E27" s="14" t="str">
        <x:v>Blooded ; vaisseau possédé ; Adjutant joueur ; quête commune Warp achevée ; module installé. Voyage engagé et branche identifiée ; lire le résultat réel de l’étape précédente si elle existe.</x:v>
      </x:c>
      <x:c r="F27" s="14" t="str">
        <x:v>Dans une frontière fictive du XIXe siècle, un relais manque d’eau après le passage d’une proie lourde. Le joueur suit des traces sous une conduite, traverse un canyon et constate qu’un mécanisme a été déplacé. Des voyageurs attendent sans être tous combattants.</x:v>
      </x:c>
      <x:c r="G27" s="14" t="str">
        <x:v>Rétablir le passage d’eau ou suivre la piste vers la voie ferrée change les réactions du relais.</x:v>
      </x:c>
      <x:c r="H27" s="14" t="str">
        <x:v>La cause et les groupes locaux sont distingués ; une rumeur n’est pas traitée comme vérité.</x:v>
      </x:c>
      <x:c r="I27" s="14" t="str">
        <x:v>Une approche repérée déclenche une alerte limitée et laisse un détour par le canyon.</x:v>
      </x:c>
      <x:c r="J27" s="14" t="str">
        <x:v>WARP-M22.resolved et .success distincts ; mettre à jour cette branche, les personnes rencontrées, les routes et les objets uniques. Le retour engagé reste accessible ; aucune écriture de rang ou de fin de voie.</x:v>
      </x:c>
      <x:c r="K27" s="14" t="str">
        <x:v>Reconstitution documentée V4 — nouvelle rédaction V5</x:v>
      </x:c>
    </x:row>
    <x:row r="28" ht="102" customHeight="1">
      <x:c r="A28" s="13" t="str">
        <x:v>WARP-M23</x:v>
      </x:c>
      <x:c r="B28" s="13" t="str">
        <x:v>La chasse sous le pont</x:v>
      </x:c>
      <x:c r="C28" s="13" t="str">
        <x:v>WARP-E08</x:v>
      </x:c>
      <x:c r="D28" s="16" t="n">
        <x:v>2</x:v>
      </x:c>
      <x:c r="E28" s="13" t="str">
        <x:v>Blooded ; vaisseau possédé ; Adjutant joueur ; quête commune Warp achevée ; module installé. Voyage engagé et branche identifiée ; lire le résultat réel de l’étape précédente si elle existe.</x:v>
      </x:c>
      <x:c r="F28" s="13" t="str">
        <x:v>La proie utilise les vibrations d’un train pour couvrir ses mouvements sous un pont. Le joueur observe le rythme, choisit un appui et engage lorsque les voies de voyageurs sont dégagées. Le terrain alterne poutres, rochers et abris latéraux.</x:v>
      </x:c>
      <x:c r="G28" s="13" t="str">
        <x:v>Attirer la cible hors du pont ou exploiter un passage entre deux trains change le combat.</x:v>
      </x:c>
      <x:c r="H28" s="13" t="str">
        <x:v>Les dégâts au pont et la chasse gagnée ou perdue restent dans la branche.</x:v>
      </x:c>
      <x:c r="I28" s="13" t="str">
        <x:v>Une fenêtre manquée laisse attendre un autre cycle ; la proie conserve ses blessures et sa position suivie.</x:v>
      </x:c>
      <x:c r="J28" s="13" t="str">
        <x:v>WARP-M23.resolved et .success distincts ; mettre à jour cette branche, les personnes rencontrées, les routes et les objets uniques. Le retour engagé reste accessible ; aucune écriture de rang ou de fin de voie.</x:v>
      </x:c>
      <x:c r="K28" s="13" t="str">
        <x:v>Reconstitution documentée V4 — nouvelle rédaction V5</x:v>
      </x:c>
    </x:row>
    <x:row r="29" ht="102" customHeight="1">
      <x:c r="A29" s="14" t="str">
        <x:v>WARP-M24</x:v>
      </x:c>
      <x:c r="B29" s="14" t="str">
        <x:v>Le train qui repart</x:v>
      </x:c>
      <x:c r="C29" s="14" t="str">
        <x:v>WARP-E08</x:v>
      </x:c>
      <x:c r="D29" s="17" t="n">
        <x:v>3</x:v>
      </x:c>
      <x:c r="E29" s="14" t="str">
        <x:v>Blooded ; vaisseau possédé ; Adjutant joueur ; quête commune Warp achevée ; module installé. Voyage engagé et branche identifiée ; lire le résultat réel de l’étape précédente si elle existe.</x:v>
      </x:c>
      <x:c r="F29" s="14" t="str">
        <x:v>Le joueur peut aider à dégager un dernier obstacle de voie avant de rejoindre le seuil. Une personne du relais laisse un signe compréhensible lié à l’aide reçue. L’horloge de retour est diégétique et sa marge a été annoncée au départ.</x:v>
      </x:c>
      <x:c r="G29" s="14" t="str">
        <x:v>Terminer l’aide si la marge le permet ou privilégier le retour immédiat change le souvenir local.</x:v>
      </x:c>
      <x:c r="H29" s="14" t="str">
        <x:v>Le train reprend sa route seulement si la voie est réellement libre ; le retour reste garanti.</x:v>
      </x:c>
      <x:c r="I29" s="14" t="str">
        <x:v>Une tâche inachevée est transmise à des habitants présents, sans déclarer la réparation terminée.</x:v>
      </x:c>
      <x:c r="J29" s="14" t="str">
        <x:v>WARP-M24.resolved et .success distincts ; mettre à jour cette branche, les personnes rencontrées, les routes et les objets uniques. Le retour engagé reste accessible ; aucune écriture de rang ou de fin de voie.</x:v>
      </x:c>
      <x:c r="K29" s="14" t="str">
        <x:v>Reconstitution documentée V4 — nouvelle rédaction V5</x:v>
      </x:c>
    </x:row>
    <x:row r="30" ht="102" customHeight="1">
      <x:c r="A30" s="13" t="str">
        <x:v>WARP-M25</x:v>
      </x:c>
      <x:c r="B30" s="13" t="str">
        <x:v>Les silhouettes dans la boue</x:v>
      </x:c>
      <x:c r="C30" s="13" t="str">
        <x:v>WARP-E09</x:v>
      </x:c>
      <x:c r="D30" s="16" t="n">
        <x:v>1</x:v>
      </x:c>
      <x:c r="E30" s="13" t="str">
        <x:v>Blooded ; vaisseau possédé ; Adjutant joueur ; quête commune Warp achevée ; module installé. Voyage engagé et branche identifiée ; lire le résultat réel de l’étape précédente si elle existe.</x:v>
      </x:c>
      <x:c r="F30" s="13" t="str">
        <x:v>Dans un secteur fictif de Première Guerre mondiale, le joueur observe un boyau traversé par combattants, porteurs et blessés. La pluie brouille certains indices mais laisse des bruits précis. Une menace de chasse suit une ligne différente des déplacements humains.</x:v>
      </x:c>
      <x:c r="G30" s="13" t="str">
        <x:v>Prendre les ruines hautes ou les boyaux abandonnés change exposition et informations.</x:v>
      </x:c>
      <x:c r="H30" s="13" t="str">
        <x:v>Les catégories de présence restent lisibles ; le contexte de guerre ne transforme pas chaque silhouette en cible.</x:v>
      </x:c>
      <x:c r="I30" s="13" t="str">
        <x:v>Une détection force un détour avec tirs abstraits de gameplay et couvertures clairement signalées.</x:v>
      </x:c>
      <x:c r="J30" s="13" t="str">
        <x:v>WARP-M25.resolved et .success distincts ; mettre à jour cette branche, les personnes rencontrées, les routes et les objets uniques. Le retour engagé reste accessible ; aucune écriture de rang ou de fin de voie.</x:v>
      </x:c>
      <x:c r="K30" s="13" t="str">
        <x:v>Reconstitution documentée V4 — nouvelle rédaction V5</x:v>
      </x:c>
    </x:row>
    <x:row r="31" ht="117" customHeight="1">
      <x:c r="A31" s="14" t="str">
        <x:v>WARP-M26</x:v>
      </x:c>
      <x:c r="B31" s="14" t="str">
        <x:v>La tour du guetteur</x:v>
      </x:c>
      <x:c r="C31" s="14" t="str">
        <x:v>WARP-E09</x:v>
      </x:c>
      <x:c r="D31" s="17" t="n">
        <x:v>2</x:v>
      </x:c>
      <x:c r="E31" s="14" t="str">
        <x:v>Blooded ; vaisseau possédé ; Adjutant joueur ; quête commune Warp achevée ; module installé. Voyage engagé et branche identifiée ; lire le résultat réel de l’étape précédente si elle existe.</x:v>
      </x:c>
      <x:c r="F31" s="14" t="str">
        <x:v>La menace s’approche d’une tour abandonnée dont plusieurs niveaux servent de postes d’observation. Le joueur monte par l’extérieur, suit les vibrations des planchers et choisit une ouverture de combat. Une ligne de brancards passe au loin et doit rester hors de l’arène.</x:v>
      </x:c>
      <x:c r="G31" s="14" t="str">
        <x:v>Attirer la cible dans la tour vide ou vers le bois détruit change la chasse.</x:v>
      </x:c>
      <x:c r="H31" s="14" t="str">
        <x:v>L’affrontement produit ses conséquences locales, sans prétendre modifier une bataille historique réelle.</x:v>
      </x:c>
      <x:c r="I31" s="14" t="str">
        <x:v>Un plancher effondré laisse une descente de secours et un terrain modifié pour une éventuelle reprise.</x:v>
      </x:c>
      <x:c r="J31" s="14" t="str">
        <x:v>WARP-M26.resolved et .success distincts ; mettre à jour cette branche, les personnes rencontrées, les routes et les objets uniques. Le retour engagé reste accessible ; aucune écriture de rang ou de fin de voie.</x:v>
      </x:c>
      <x:c r="K31" s="14" t="str">
        <x:v>Reconstitution documentée V4 — nouvelle rédaction V5</x:v>
      </x:c>
    </x:row>
    <x:row r="32" ht="102" customHeight="1">
      <x:c r="A32" s="13" t="str">
        <x:v>WARP-M27</x:v>
      </x:c>
      <x:c r="B32" s="13" t="str">
        <x:v>Le passage des brancards</x:v>
      </x:c>
      <x:c r="C32" s="13" t="str">
        <x:v>WARP-E09</x:v>
      </x:c>
      <x:c r="D32" s="16" t="n">
        <x:v>3</x:v>
      </x:c>
      <x:c r="E32" s="13" t="str">
        <x:v>Blooded ; vaisseau possédé ; Adjutant joueur ; quête commune Warp achevée ; module installé. Voyage engagé et branche identifiée ; lire le résultat réel de l’étape précédente si elle existe.</x:v>
      </x:c>
      <x:c r="F32" s="13" t="str">
        <x:v>Au retour, un obstacle coupe le trajet de blessés locaux. Le joueur peut déplacer une poutre depuis le couvert et laisser le groupe passer, puis récupérer son repère de seuil. L’aide n’exige pas de contact verbal parfait.</x:v>
      </x:c>
      <x:c r="G32" s="13" t="str">
        <x:v>Dégager le passage ou indiquer un détour déjà vérifié change temps et visibilité.</x:v>
      </x:c>
      <x:c r="H32" s="13" t="str">
        <x:v>Les blessés restent des personnes hors combat ; leur trajet n’est pas converti en trophée ou recrutement.</x:v>
      </x:c>
      <x:c r="I32" s="13" t="str">
        <x:v>Une incompréhension retarde la traversée et laisse un second signal visuel disponible.</x:v>
      </x:c>
      <x:c r="J32" s="13" t="str">
        <x:v>WARP-M27.resolved et .success distincts ; mettre à jour cette branche, les personnes rencontrées, les routes et les objets uniques. Le retour engagé reste accessible ; aucune écriture de rang ou de fin de voie.</x:v>
      </x:c>
      <x:c r="K32" s="13" t="str">
        <x:v>Reconstitution documentée V4 — nouvelle rédaction V5</x:v>
      </x:c>
    </x:row>
    <x:row r="33" ht="117" customHeight="1">
      <x:c r="A33" s="14" t="str">
        <x:v>WARP-M28</x:v>
      </x:c>
      <x:c r="B33" s="14" t="str">
        <x:v>Le câble sur la neige</x:v>
      </x:c>
      <x:c r="C33" s="14" t="str">
        <x:v>WARP-E10</x:v>
      </x:c>
      <x:c r="D33" s="17" t="n">
        <x:v>1</x:v>
      </x:c>
      <x:c r="E33" s="14" t="str">
        <x:v>Blooded ; vaisseau possédé ; Adjutant joueur ; quête commune Warp achevée ; module installé. Voyage engagé et branche identifiée ; lire le résultat réel de l’étape précédente si elle existe.</x:v>
      </x:c>
      <x:c r="F33" s="14" t="str">
        <x:v>Dans un massif fictif de Seconde Guerre mondiale, un câble radio coupé conduit vers un poste isolé. Le joueur suit les marques dans la neige, évite une patrouille équipée et observe une proie entrée dans un hangar. Les groupes locaux possèdent des objectifs différents.</x:v>
      </x:c>
      <x:c r="G33" s="14" t="str">
        <x:v>Réparer un signal de retour local ou poursuivre la proie d’abord change qui arrive ensuite.</x:v>
      </x:c>
      <x:c r="H33" s="14" t="str">
        <x:v>Le terrain et les présences sont définis dans cette branche originale, sans unité historique inventée comme fait.</x:v>
      </x:c>
      <x:c r="I33" s="14" t="str">
        <x:v>Une patrouille alertée modifie sa ronde et laisse des routes alternatives vers le poste.</x:v>
      </x:c>
      <x:c r="J33" s="14" t="str">
        <x:v>WARP-M28.resolved et .success distincts ; mettre à jour cette branche, les personnes rencontrées, les routes et les objets uniques. Le retour engagé reste accessible ; aucune écriture de rang ou de fin de voie.</x:v>
      </x:c>
      <x:c r="K33" s="14" t="str">
        <x:v>Reconstitution documentée V4 — nouvelle rédaction V5</x:v>
      </x:c>
    </x:row>
    <x:row r="34" ht="102" customHeight="1">
      <x:c r="A34" s="13" t="str">
        <x:v>WARP-M29</x:v>
      </x:c>
      <x:c r="B34" s="13" t="str">
        <x:v>L’ombre dans le hangar</x:v>
      </x:c>
      <x:c r="C34" s="13" t="str">
        <x:v>WARP-E10</x:v>
      </x:c>
      <x:c r="D34" s="16" t="n">
        <x:v>2</x:v>
      </x:c>
      <x:c r="E34" s="13" t="str">
        <x:v>Blooded ; vaisseau possédé ; Adjutant joueur ; quête commune Warp achevée ; module installé. Voyage engagé et branche identifiée ; lire le résultat réel de l’étape précédente si elle existe.</x:v>
      </x:c>
      <x:c r="F34" s="13" t="str">
        <x:v>Le hangar offre ailes d’appareils, passerelles et portes coulissantes comme couvertures. Le joueur doit lire les ombres de la proie, déplacer un obstacle mécanique fictif et choisir un espace d’affrontement libre de personnel hors combat.</x:v>
      </x:c>
      <x:c r="G34" s="13" t="str">
        <x:v>Ouvrir la cour extérieure ou engager dans la travée vide change le déroulement.</x:v>
      </x:c>
      <x:c r="H34" s="13" t="str">
        <x:v>La proie et les installations gardent leur état réel après la chasse.</x:v>
      </x:c>
      <x:c r="I34" s="13" t="str">
        <x:v>Une porte bloquée ouvre un chemin de service ; l’échec ne remet pas tout le hangar intact.</x:v>
      </x:c>
      <x:c r="J34" s="13" t="str">
        <x:v>WARP-M29.resolved et .success distincts ; mettre à jour cette branche, les personnes rencontrées, les routes et les objets uniques. Le retour engagé reste accessible ; aucune écriture de rang ou de fin de voie.</x:v>
      </x:c>
      <x:c r="K34" s="13" t="str">
        <x:v>Reconstitution documentée V4 — nouvelle rédaction V5</x:v>
      </x:c>
    </x:row>
    <x:row r="35" ht="102" customHeight="1">
      <x:c r="A35" s="14" t="str">
        <x:v>WARP-M30</x:v>
      </x:c>
      <x:c r="B35" s="14" t="str">
        <x:v>La dernière fréquence</x:v>
      </x:c>
      <x:c r="C35" s="14" t="str">
        <x:v>WARP-E10</x:v>
      </x:c>
      <x:c r="D35" s="17" t="n">
        <x:v>3</x:v>
      </x:c>
      <x:c r="E35" s="14" t="str">
        <x:v>Blooded ; vaisseau possédé ; Adjutant joueur ; quête commune Warp achevée ; module installé. Voyage engagé et branche identifiée ; lire le résultat réel de l’étape précédente si elle existe.</x:v>
      </x:c>
      <x:c r="F35" s="14" t="str">
        <x:v>Le joueur rejoint le poste radio pour récupérer son propre repère de retour, distinct du matériel local. Un signal humain peut demander une aide limitée ou simplement annoncer le départ d’une patrouille. Les informations comprises restent partielles.</x:v>
      </x:c>
      <x:c r="G35" s="14" t="str">
        <x:v>Laisser un signe de passage sûr ou repartir discrètement compose la fin d’expédition.</x:v>
      </x:c>
      <x:c r="H35" s="14" t="str">
        <x:v>Le matériel emporté est celui du joueur ou un objet effectivement donné, jamais toute la technologie du poste.</x:v>
      </x:c>
      <x:c r="I35" s="14" t="str">
        <x:v>Une réception brouillée n’invente pas de message ; le retour utilise ses propres repères engagés.</x:v>
      </x:c>
      <x:c r="J35" s="14" t="str">
        <x:v>WARP-M30.resolved et .success distincts ; mettre à jour cette branche, les personnes rencontrées, les routes et les objets uniques. Le retour engagé reste accessible ; aucune écriture de rang ou de fin de voie.</x:v>
      </x:c>
      <x:c r="K35" s="14" t="str">
        <x:v>Reconstitution documentée V4 — nouvelle rédaction V5</x:v>
      </x:c>
    </x:row>
    <x:row r="36" ht="102" customHeight="1">
      <x:c r="A36" s="13" t="str">
        <x:v>WARP-M31</x:v>
      </x:c>
      <x:c r="B36" s="13" t="str">
        <x:v>La silhouette au-dessus des néons</x:v>
      </x:c>
      <x:c r="C36" s="13" t="str">
        <x:v>WARP-E11</x:v>
      </x:c>
      <x:c r="D36" s="16" t="n">
        <x:v>1</x:v>
      </x:c>
      <x:c r="E36" s="13" t="str">
        <x:v>Blooded ; vaisseau possédé ; Adjutant joueur ; quête commune Warp achevée ; module installé. Voyage engagé et branche identifiée ; lire le résultat réel de l’étape précédente si elle existe.</x:v>
      </x:c>
      <x:c r="F36" s="13" t="str">
        <x:v>Dans une ville fictive de fin du XXe siècle, le joueur suit une proie entre enseignes, toits et tunnels techniques. Des habitants voient des fragments de sa silhouette selon lumière et mouvement. Le niveau privilégie verticalité et lignes de vue réelles.</x:v>
      </x:c>
      <x:c r="G36" s="13" t="str">
        <x:v>Passer par les toits ou couper par les services change témoins, bruit et longueur de route.</x:v>
      </x:c>
      <x:c r="H36" s="13" t="str">
        <x:v>Les témoins conservent ce qu’ils ont vu ; aucun protagoniste de film n’est substitué.</x:v>
      </x:c>
      <x:c r="I36" s="13" t="str">
        <x:v>Une alerte ferme un accès surveillé mais révèle un autre passage de service.</x:v>
      </x:c>
      <x:c r="J36" s="13" t="str">
        <x:v>WARP-M31.resolved et .success distincts ; mettre à jour cette branche, les personnes rencontrées, les routes et les objets uniques. Le retour engagé reste accessible ; aucune écriture de rang ou de fin de voie.</x:v>
      </x:c>
      <x:c r="K36" s="13" t="str">
        <x:v>Reconstitution documentée V4 — nouvelle rédaction V5</x:v>
      </x:c>
    </x:row>
    <x:row r="37" ht="102" customHeight="1">
      <x:c r="A37" s="14" t="str">
        <x:v>WARP-M32</x:v>
      </x:c>
      <x:c r="B37" s="14" t="str">
        <x:v>La chasse des étages</x:v>
      </x:c>
      <x:c r="C37" s="14" t="str">
        <x:v>WARP-E11</x:v>
      </x:c>
      <x:c r="D37" s="17" t="n">
        <x:v>2</x:v>
      </x:c>
      <x:c r="E37" s="14" t="str">
        <x:v>Blooded ; vaisseau possédé ; Adjutant joueur ; quête commune Warp achevée ; module installé. Voyage engagé et branche identifiée ; lire le résultat réel de l’étape précédente si elle existe.</x:v>
      </x:c>
      <x:c r="F37" s="14" t="str">
        <x:v>La proie utilise un bâtiment inachevé dont les étages se répondent par des cages ouvertes. Le joueur observe les déplacements depuis l’extérieur, choisit un niveau et construit une fenêtre d’attaque. Des personnes hors combat restent sur une voie distincte.</x:v>
      </x:c>
      <x:c r="G37" s="14" t="str">
        <x:v>Attirer la cible au dernier étage ou dans une cour vide change la chasse et les dégâts.</x:v>
      </x:c>
      <x:c r="H37" s="14" t="str">
        <x:v>La victoire éventuelle produit un objet avec provenance de branche urbaine originale.</x:v>
      </x:c>
      <x:c r="I37" s="14" t="str">
        <x:v>Une chute conduit à un niveau inférieur avec dégâts conservés et un trajet de reprise lisible.</x:v>
      </x:c>
      <x:c r="J37" s="14" t="str">
        <x:v>WARP-M32.resolved et .success distincts ; mettre à jour cette branche, les personnes rencontrées, les routes et les objets uniques. Le retour engagé reste accessible ; aucune écriture de rang ou de fin de voie.</x:v>
      </x:c>
      <x:c r="K37" s="14" t="str">
        <x:v>Reconstitution documentée V4 — nouvelle rédaction V5</x:v>
      </x:c>
    </x:row>
    <x:row r="38" ht="102" customHeight="1">
      <x:c r="A38" s="13" t="str">
        <x:v>WARP-M33</x:v>
      </x:c>
      <x:c r="B38" s="13" t="str">
        <x:v>La fenêtre laissée vide</x:v>
      </x:c>
      <x:c r="C38" s="13" t="str">
        <x:v>WARP-E11</x:v>
      </x:c>
      <x:c r="D38" s="16" t="n">
        <x:v>3</x:v>
      </x:c>
      <x:c r="E38" s="13" t="str">
        <x:v>Blooded ; vaisseau possédé ; Adjutant joueur ; quête commune Warp achevée ; module installé. Voyage engagé et branche identifiée ; lire le résultat réel de l’étape précédente si elle existe.</x:v>
      </x:c>
      <x:c r="F38" s="13" t="str">
        <x:v>Le joueur revient vers le seuil en passant devant le lieu où un témoin l’a aperçu. Il peut retirer un outil oublié, laisser un relevé sans valeur de propriété ou partir sans contact. La ville garde ses alertes et ses réparations en cours.</x:v>
      </x:c>
      <x:c r="G38" s="13" t="str">
        <x:v>Effacer seulement ses déchets matériels ou laisser une trace intentionnelle change la rumeur locale.</x:v>
      </x:c>
      <x:c r="H38" s="13" t="str">
        <x:v>La séparation n’efface pas magiquement la mémoire des témoins ni les dommages déjà causés.</x:v>
      </x:c>
      <x:c r="I38" s="13" t="str">
        <x:v>Un outil inaccessible reste perdu ou demande une récupération ultérieure dans la même branche.</x:v>
      </x:c>
      <x:c r="J38" s="13" t="str">
        <x:v>WARP-M33.resolved et .success distincts ; mettre à jour cette branche, les personnes rencontrées, les routes et les objets uniques. Le retour engagé reste accessible ; aucune écriture de rang ou de fin de voie.</x:v>
      </x:c>
      <x:c r="K38" s="13" t="str">
        <x:v>Reconstitution documentée V4 — nouvelle rédaction V5</x:v>
      </x:c>
    </x:row>
    <x:row r="39" ht="102" customHeight="1">
      <x:c r="A39" s="14" t="str">
        <x:v>WARP-M34</x:v>
      </x:c>
      <x:c r="B39" s="14" t="str">
        <x:v>Le chantier avant les noms</x:v>
      </x:c>
      <x:c r="C39" s="14" t="str">
        <x:v>WARP-E12</x:v>
      </x:c>
      <x:c r="D39" s="17" t="n">
        <x:v>1</x:v>
      </x:c>
      <x:c r="E39" s="14" t="str">
        <x:v>Blooded ; vaisseau possédé ; Adjutant joueur ; quête commune Warp achevée ; module installé. Voyage engagé et branche identifiée ; lire le résultat réel de l’étape précédente si elle existe.</x:v>
      </x:c>
      <x:c r="F39" s="14" t="str">
        <x:v>Dans un passé original du Homeworld, le joueur arrive près d’une cité encore inachevée. Les usages diffèrent de ceux de son époque sans constituer une origine canonique universelle. Une proie suit les vibrations d’un chantier et menace un passage de charge.</x:v>
      </x:c>
      <x:c r="G39" s="14" t="str">
        <x:v>Observer les bâtisseurs ou détourner la proie d’abord change la première relation.</x:v>
      </x:c>
      <x:c r="H39" s="14" t="str">
        <x:v>La branche possède ses communautés fictives et ses pratiques locales explicites.</x:v>
      </x:c>
      <x:c r="I39" s="14" t="str">
        <x:v>Une apparition incomprise ouvre un repli vers les carrières plutôt qu’une acceptation immédiate du visiteur.</x:v>
      </x:c>
      <x:c r="J39" s="14" t="str">
        <x:v>WARP-M34.resolved et .success distincts ; mettre à jour cette branche, les personnes rencontrées, les routes et les objets uniques. Le retour engagé reste accessible ; aucune écriture de rang ou de fin de voie.</x:v>
      </x:c>
      <x:c r="K39" s="14" t="str">
        <x:v>Reconstitution documentée V4 — nouvelle rédaction V5</x:v>
      </x:c>
    </x:row>
    <x:row r="40" ht="102" customHeight="1">
      <x:c r="A40" s="13" t="str">
        <x:v>WARP-M35</x:v>
      </x:c>
      <x:c r="B40" s="13" t="str">
        <x:v>Le premier passage</x:v>
      </x:c>
      <x:c r="C40" s="13" t="str">
        <x:v>WARP-E12</x:v>
      </x:c>
      <x:c r="D40" s="16" t="n">
        <x:v>2</x:v>
      </x:c>
      <x:c r="E40" s="13" t="str">
        <x:v>Blooded ; vaisseau possédé ; Adjutant joueur ; quête commune Warp achevée ; module installé. Voyage engagé et branche identifiée ; lire le résultat réel de l’étape précédente si elle existe.</x:v>
      </x:c>
      <x:c r="F40" s="13" t="str">
        <x:v>Le joueur peut aider à tenir un passage pendant une chasse locale, en déplaçant un appui et coordonnant des signes avec un bâtisseur. Les outils anciens imposent des contraintes différentes, mais le joueur ne leur offre pas une armée ou une technologie illimitée.</x:v>
      </x:c>
      <x:c r="G40" s="13" t="str">
        <x:v>Soutenir la chasse locale ou sécuriser une issue indépendante change les contributions.</x:v>
      </x:c>
      <x:c r="H40" s="13" t="str">
        <x:v>Le passage construit et le résultat de chasse persistent dans la branche.</x:v>
      </x:c>
      <x:c r="I40" s="13" t="str">
        <x:v>Un appui manqué demande une réparation visible et conserve les matériaux déjà engagés.</x:v>
      </x:c>
      <x:c r="J40" s="13" t="str">
        <x:v>WARP-M35.resolved et .success distincts ; mettre à jour cette branche, les personnes rencontrées, les routes et les objets uniques. Le retour engagé reste accessible ; aucune écriture de rang ou de fin de voie.</x:v>
      </x:c>
      <x:c r="K40" s="13" t="str">
        <x:v>Reconstitution documentée V4 — nouvelle rédaction V5</x:v>
      </x:c>
    </x:row>
    <x:row r="41" ht="117" customHeight="1">
      <x:c r="A41" s="14" t="str">
        <x:v>WARP-M36</x:v>
      </x:c>
      <x:c r="B41" s="14" t="str">
        <x:v>Ce qu’on ne grave pas</x:v>
      </x:c>
      <x:c r="C41" s="14" t="str">
        <x:v>WARP-E12</x:v>
      </x:c>
      <x:c r="D41" s="17" t="n">
        <x:v>3</x:v>
      </x:c>
      <x:c r="E41" s="14" t="str">
        <x:v>Blooded ; vaisseau possédé ; Adjutant joueur ; quête commune Warp achevée ; module installé. Voyage engagé et branche identifiée ; lire le résultat réel de l’étape précédente si elle existe.</x:v>
      </x:c>
      <x:c r="F41" s="14" t="str">
        <x:v>Avant le retour, les bâtisseurs proposent de laisser une marque de passage. Le joueur choisit un signe limité, refuse une attribution qu’il n’a pas méritée ou laisse seulement une technique d’appui démontrée. La scène évite de faire de lui l’inventeur de toute sa civilisation.</x:v>
      </x:c>
      <x:c r="G41" s="14" t="str">
        <x:v>Accepter une trace locale ou partir sans inscription change la mémoire de cette communauté.</x:v>
      </x:c>
      <x:c r="H41" s="14" t="str">
        <x:v>Le retour conserve une histoire bornée ; aucune origine universelle des clans n’est proclamée.</x:v>
      </x:c>
      <x:c r="I41" s="14" t="str">
        <x:v>Une marque non comprise reste un signe de visite, jamais un titre traduit automatiquement.</x:v>
      </x:c>
      <x:c r="J41" s="14" t="str">
        <x:v>WARP-M36.resolved et .success distincts ; mettre à jour cette branche, les personnes rencontrées, les routes et les objets uniques. Le retour engagé reste accessible ; aucune écriture de rang ou de fin de voie.</x:v>
      </x:c>
      <x:c r="K41" s="14" t="str">
        <x:v>Reconstitution documentée V4 — nouvelle rédaction V5</x:v>
      </x:c>
    </x:row>
  </x:sheetData>
  <x:pageMargins left="0.7" right="0.7" top="0.75" bottom="0.75" header="0.3" footer="0.3"/>
  <x:tableParts count="1">
    <x:tablePart xmlns:r="http://schemas.openxmlformats.org/officeDocument/2006/relationships" r:id="Ra5beaabbbf9b451f"/>
  </x:tableParts>
</x:worksheet>
</file>

<file path=xl/worksheets/sheet2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8"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Chroniques cinéma</x:v>
      </x:c>
      <x:c r="B2" s="3"/>
      <x:c r="C2" s="3"/>
      <x:c r="D2" s="3"/>
      <x:c r="E2" s="3"/>
      <x:c r="F2" s="3"/>
    </x:row>
    <x:row r="3">
      <x:c r="A3" s="4"/>
      <x:c r="B3" s="4"/>
      <x:c r="C3" s="4"/>
      <x:c r="D3" s="4"/>
      <x:c r="E3" s="4"/>
      <x:c r="F3" s="4"/>
    </x:row>
    <x:row r="4">
      <x:c r="A4" s="2" t="str">
        <x:v>Histoire · 9 fiches · Lecture intégrale dans « Lire Histoire » ou le lecteur HTML.</x:v>
      </x:c>
      <x:c r="B4" s="2"/>
      <x:c r="C4" s="2"/>
      <x:c r="D4" s="2"/>
      <x:c r="E4" s="2"/>
      <x:c r="F4" s="2"/>
    </x:row>
    <x:row r="5" ht="48" customHeight="1">
      <x:c r="A5" s="10" t="str">
        <x:v>Identifiant</x:v>
      </x:c>
      <x:c r="B5" s="11" t="str">
        <x:v>Titre</x:v>
      </x:c>
      <x:c r="C5" s="11" t="str">
        <x:v>Année</x:v>
      </x:c>
      <x:c r="D5" s="11" t="str">
        <x:v>Ancrage vérifié</x:v>
      </x:c>
      <x:c r="E5" s="11" t="str">
        <x:v>Avatars</x:v>
      </x:c>
      <x:c r="F5" s="11" t="str">
        <x:v>Adaptation 2D proposée</x:v>
      </x:c>
      <x:c r="G5" s="11" t="str">
        <x:v>Fin fidele</x:v>
      </x:c>
      <x:c r="H5" s="11" t="str">
        <x:v>Variante originale</x:v>
      </x:c>
      <x:c r="I5" s="11" t="str">
        <x:v>Lien mausolee</x:v>
      </x:c>
      <x:c r="J5" s="11" t="str">
        <x:v>Trophees</x:v>
      </x:c>
      <x:c r="K5" s="11" t="str">
        <x:v>Source</x:v>
      </x:c>
      <x:c r="L5" s="11" t="str">
        <x:v>Date consultation</x:v>
      </x:c>
      <x:c r="M5" s="11" t="str">
        <x:v>Statut dans le lore</x:v>
      </x:c>
      <x:c r="N5" s="12" t="str">
        <x:v>Provenance</x:v>
      </x:c>
    </x:row>
    <x:row r="6" ht="87" customHeight="1">
      <x:c r="A6" s="13" t="str">
        <x:v>CIN-01</x:v>
      </x:c>
      <x:c r="B6" s="13" t="str">
        <x:v>Predator</x:v>
      </x:c>
      <x:c r="C6" s="16" t="n">
        <x:v>1987</x:v>
      </x:c>
      <x:c r="D6" s="13" t="str">
        <x:v>Dutch et son équipe sont confrontés à un chasseur extraterrestre doté de camouflage dans une jungle.</x:v>
      </x:c>
      <x:c r="E6" s="13" t="str">
        <x:v>Campagne humaine centrée sur l’équipe ; parcours Predator séparé dans les séquences où son point de vue peut être adapté sans changer les événements.</x:v>
      </x:c>
      <x:c r="F6" s="13" t="str">
        <x:v>Piste en jungle, approche verticale, lecture des traces, gestion du camouflage et confrontation finale à découper depuis le film.</x:v>
      </x:c>
      <x:c r="G6" s="13" t="str">
        <x:v>Conserver l’issue et les destins du film dans le mode fidèle. Le synopsis officiel consulté ne suffit pas à valider un découpage 1:1 ni tous les détails de fin : contrôle sur le film requis avant production.</x:v>
      </x:c>
      <x:c r="H6" s="13" t="str">
        <x:v>Une campagne avec l’avatar du joueur porte explicitement le statut de branche alternative du projet et utilise une sauvegarde distincte.</x:v>
      </x:c>
      <x:c r="I6" s="13" t="str">
        <x:v>Socle CIN-01 ; sélection physique du masque de chronique ; retour au même emplacement du joueur principal.</x:v>
      </x:c>
      <x:c r="J6" s="13" t="str">
        <x:v>Souvenirs et déblocages de chronique séparés ; aucun transfert des objets canoniques dans l’inventaire principal sans règle de reproduction explicitement conçue.</x:v>
      </x:c>
      <x:c r="K6" s="13" t="str">
        <x:v>https://www.20thcenturystudios.com/movies/predator</x:v>
      </x:c>
      <x:c r="L6" s="18" t="d">
        <x:v>2026-10-07T00:00:00.000Z</x:v>
      </x:c>
      <x:c r="M6" s="13" t="str">
        <x:v>Ancrage de synopsis officiel ; adaptation jouable originale à documenter</x:v>
      </x:c>
      <x:c r="N6" s="13" t="str">
        <x:v>Reconstitution documentée V4 — nouvelle rédaction V5</x:v>
      </x:c>
    </x:row>
    <x:row r="7" ht="87" customHeight="1">
      <x:c r="A7" s="14" t="str">
        <x:v>CIN-02</x:v>
      </x:c>
      <x:c r="B7" s="14" t="str">
        <x:v>Predator 2</x:v>
      </x:c>
      <x:c r="C7" s="17" t="n">
        <x:v>1990</x:v>
      </x:c>
      <x:c r="D7" s="14" t="str">
        <x:v>Mike Harrigan enquête dans un Los Angeles où le Predator s’attaque aux combattants du conflit urbain.</x:v>
      </x:c>
      <x:c r="E7" s="14" t="str">
        <x:v>Parcours Harrigan et parcours du chasseur séparés, avec leurs moyens et leurs informations propres.</x:v>
      </x:c>
      <x:c r="F7" s="14" t="str">
        <x:v>Toits, rues, intérieurs et lignes de vue urbaines ; galerie et objets à relever depuis les plans du film.</x:v>
      </x:c>
      <x:c r="G7" s="14" t="str">
        <x:v>Conserver l’issue et les destins du film dans le mode fidèle. Le synopsis officiel consulté ne suffit pas à valider un découpage 1:1 ni tous les détails de fin : contrôle sur le film requis avant production.</x:v>
      </x:c>
      <x:c r="H7" s="14" t="str">
        <x:v>Une campagne avec l’avatar du joueur porte explicitement le statut de branche alternative du projet et utilise une sauvegarde distincte.</x:v>
      </x:c>
      <x:c r="I7" s="14" t="str">
        <x:v>Socle CIN-02 ; sélection physique du masque de chronique ; retour au même emplacement du joueur principal.</x:v>
      </x:c>
      <x:c r="J7" s="14" t="str">
        <x:v>Souvenirs et déblocages de chronique séparés ; aucun transfert des objets canoniques dans l’inventaire principal sans règle de reproduction explicitement conçue.</x:v>
      </x:c>
      <x:c r="K7" s="14" t="str">
        <x:v>https://www.20thcenturystudios.com/movies/predator-2</x:v>
      </x:c>
      <x:c r="L7" s="19" t="d">
        <x:v>2026-10-07T00:00:00.000Z</x:v>
      </x:c>
      <x:c r="M7" s="14" t="str">
        <x:v>Ancrage de synopsis officiel ; adaptation jouable originale à documenter</x:v>
      </x:c>
      <x:c r="N7" s="14" t="str">
        <x:v>Reconstitution documentée V4 — nouvelle rédaction V5</x:v>
      </x:c>
    </x:row>
    <x:row r="8" ht="87" customHeight="1">
      <x:c r="A8" s="13" t="str">
        <x:v>CIN-03</x:v>
      </x:c>
      <x:c r="B8" s="13" t="str">
        <x:v>Predators</x:v>
      </x:c>
      <x:c r="C8" s="16" t="n">
        <x:v>2010</x:v>
      </x:c>
      <x:c r="D8" s="13" t="str">
        <x:v>Royce conduit un groupe disparate sur une planète extraterrestre où ils deviennent des proies.</x:v>
      </x:c>
      <x:c r="E8" s="13" t="str">
        <x:v>Campagne humaine du groupe ; séquences Predator uniquement dans une adaptation qui conserve les faits montrés et ses limites de connaissance.</x:v>
      </x:c>
      <x:c r="F8" s="13" t="str">
        <x:v>Réserve de chasse, comportements des groupes et alternance de piste, embuscade et repli.</x:v>
      </x:c>
      <x:c r="G8" s="13" t="str">
        <x:v>Conserver l’issue et les destins du film dans le mode fidèle. Le synopsis officiel consulté ne suffit pas à valider un découpage 1:1 ni tous les détails de fin : contrôle sur le film requis avant production.</x:v>
      </x:c>
      <x:c r="H8" s="13" t="str">
        <x:v>Une campagne avec l’avatar du joueur porte explicitement le statut de branche alternative du projet et utilise une sauvegarde distincte.</x:v>
      </x:c>
      <x:c r="I8" s="13" t="str">
        <x:v>Socle CIN-03 ; sélection physique du masque de chronique ; retour au même emplacement du joueur principal.</x:v>
      </x:c>
      <x:c r="J8" s="13" t="str">
        <x:v>Souvenirs et déblocages de chronique séparés ; aucun transfert des objets canoniques dans l’inventaire principal sans règle de reproduction explicitement conçue.</x:v>
      </x:c>
      <x:c r="K8" s="13" t="str">
        <x:v>https://www.20thcenturystudios.com/movies/predators</x:v>
      </x:c>
      <x:c r="L8" s="18" t="d">
        <x:v>2026-10-07T00:00:00.000Z</x:v>
      </x:c>
      <x:c r="M8" s="13" t="str">
        <x:v>Ancrage de synopsis officiel ; adaptation jouable originale à documenter</x:v>
      </x:c>
      <x:c r="N8" s="13" t="str">
        <x:v>Reconstitution documentée V4 — nouvelle rédaction V5</x:v>
      </x:c>
    </x:row>
    <x:row r="9" ht="87" customHeight="1">
      <x:c r="A9" s="14" t="str">
        <x:v>CIN-04</x:v>
      </x:c>
      <x:c r="B9" s="14" t="str">
        <x:v>Prey</x:v>
      </x:c>
      <x:c r="C9" s="17" t="n">
        <x:v>2022</x:v>
      </x:c>
      <x:c r="D9" s="14" t="str">
        <x:v>Naru protège les siens face à un Predator dans le cadre de la Nation comanche présenté par le film.</x:v>
      </x:c>
      <x:c r="E9" s="14" t="str">
        <x:v>Campagne Naru et campagne du Predator séparées ; le joueur original de La Longue Chasse n’occupe pas sa place.</x:v>
      </x:c>
      <x:c r="F9" s="14" t="str">
        <x:v>Piste, observation, terrain et arsenal spécifique ; relever les objets et les évolutions de stratégie à l’écran.</x:v>
      </x:c>
      <x:c r="G9" s="14" t="str">
        <x:v>Conserver l’issue et les destins du film dans le mode fidèle. Le synopsis officiel consulté ne suffit pas à valider un découpage 1:1 ni tous les détails de fin : contrôle sur le film requis avant production.</x:v>
      </x:c>
      <x:c r="H9" s="14" t="str">
        <x:v>Une campagne avec l’avatar du joueur porte explicitement le statut de branche alternative du projet et utilise une sauvegarde distincte.</x:v>
      </x:c>
      <x:c r="I9" s="14" t="str">
        <x:v>Socle CIN-04 ; sélection physique du masque de chronique ; retour au même emplacement du joueur principal.</x:v>
      </x:c>
      <x:c r="J9" s="14" t="str">
        <x:v>Souvenirs et déblocages de chronique séparés ; aucun transfert des objets canoniques dans l’inventaire principal sans règle de reproduction explicitement conçue.</x:v>
      </x:c>
      <x:c r="K9" s="14" t="str">
        <x:v>https://www.20thcenturystudios.com/movies/prey</x:v>
      </x:c>
      <x:c r="L9" s="19" t="d">
        <x:v>2026-10-07T00:00:00.000Z</x:v>
      </x:c>
      <x:c r="M9" s="14" t="str">
        <x:v>Ancrage de synopsis officiel ; adaptation jouable originale à documenter</x:v>
      </x:c>
      <x:c r="N9" s="14" t="str">
        <x:v>Reconstitution documentée V4 — nouvelle rédaction V5</x:v>
      </x:c>
    </x:row>
    <x:row r="10" ht="87" customHeight="1">
      <x:c r="A10" s="13" t="str">
        <x:v>CIN-05</x:v>
      </x:c>
      <x:c r="B10" s="13" t="str">
        <x:v>The Predator</x:v>
      </x:c>
      <x:c r="C10" s="16" t="n">
        <x:v>2018</x:v>
      </x:c>
      <x:c r="D10" s="13" t="str">
        <x:v>Le film confronte des anciens soldats et une spécialiste de biologie à des chasseurs génétiquement modifiés.</x:v>
      </x:c>
      <x:c r="E10" s="13" t="str">
        <x:v>Parcours humains et Predator à distinguer selon les personnages réellement concernés, sans les fusionner en un héros unique.</x:v>
      </x:c>
      <x:c r="F10" s="13" t="str">
        <x:v>Poursuites, équipements et différence de morphologies ; ne pas généraliser les modifications génétiques à tous les Yautja.</x:v>
      </x:c>
      <x:c r="G10" s="13" t="str">
        <x:v>Conserver l’issue et les destins du film dans le mode fidèle. Le synopsis officiel consulté ne suffit pas à valider un découpage 1:1 ni tous les détails de fin : contrôle sur le film requis avant production.</x:v>
      </x:c>
      <x:c r="H10" s="13" t="str">
        <x:v>Une campagne avec l’avatar du joueur porte explicitement le statut de branche alternative du projet et utilise une sauvegarde distincte.</x:v>
      </x:c>
      <x:c r="I10" s="13" t="str">
        <x:v>Socle CIN-05 ; sélection physique du masque de chronique ; retour au même emplacement du joueur principal.</x:v>
      </x:c>
      <x:c r="J10" s="13" t="str">
        <x:v>Souvenirs et déblocages de chronique séparés ; aucun transfert des objets canoniques dans l’inventaire principal sans règle de reproduction explicitement conçue.</x:v>
      </x:c>
      <x:c r="K10" s="13" t="str">
        <x:v>https://www.20thcenturystudios.com/movies/the-predator</x:v>
      </x:c>
      <x:c r="L10" s="18" t="d">
        <x:v>2026-10-07T00:00:00.000Z</x:v>
      </x:c>
      <x:c r="M10" s="13" t="str">
        <x:v>Ancrage de synopsis officiel ; adaptation jouable originale à documenter</x:v>
      </x:c>
      <x:c r="N10" s="13" t="str">
        <x:v>Reconstitution documentée V4 — nouvelle rédaction V5</x:v>
      </x:c>
    </x:row>
    <x:row r="11" ht="87" customHeight="1">
      <x:c r="A11" s="14" t="str">
        <x:v>CIN-06</x:v>
      </x:c>
      <x:c r="B11" s="14" t="str">
        <x:v>Predator: Badlands</x:v>
      </x:c>
      <x:c r="C11" s="17" t="n">
        <x:v>2025</x:v>
      </x:c>
      <x:c r="D11" s="14" t="str">
        <x:v>Un jeune Predator rejeté par son clan s’allie à Thia sur une planète lointaine pour chercher un adversaire redoutable.</x:v>
      </x:c>
      <x:c r="E11" s="14" t="str">
        <x:v>Dek et les personnages du film dans la chronique ; O1 reste un personnage original distinct, seulement inspiré par le thème d’exclusion.</x:v>
      </x:c>
      <x:c r="F11" s="14" t="str">
        <x:v>Survie dans un environnement hostile, coopération et adaptation à la faune ; scènes précises à relever du film.</x:v>
      </x:c>
      <x:c r="G11" s="14" t="str">
        <x:v>Conserver l’issue et les destins du film dans le mode fidèle. Le synopsis officiel consulté ne suffit pas à valider un découpage 1:1 ni tous les détails de fin : contrôle sur le film requis avant production.</x:v>
      </x:c>
      <x:c r="H11" s="14" t="str">
        <x:v>Une campagne avec l’avatar du joueur porte explicitement le statut de branche alternative du projet et utilise une sauvegarde distincte.</x:v>
      </x:c>
      <x:c r="I11" s="14" t="str">
        <x:v>Socle CIN-06 ; sélection physique du masque de chronique ; retour au même emplacement du joueur principal.</x:v>
      </x:c>
      <x:c r="J11" s="14" t="str">
        <x:v>Souvenirs et déblocages de chronique séparés ; aucun transfert des objets canoniques dans l’inventaire principal sans règle de reproduction explicitement conçue.</x:v>
      </x:c>
      <x:c r="K11" s="14" t="str">
        <x:v>https://www.20thcenturystudios.com/movies/predator-badlands</x:v>
      </x:c>
      <x:c r="L11" s="19" t="d">
        <x:v>2026-10-07T00:00:00.000Z</x:v>
      </x:c>
      <x:c r="M11" s="14" t="str">
        <x:v>Ancrage de synopsis officiel ; adaptation jouable originale à documenter</x:v>
      </x:c>
      <x:c r="N11" s="14" t="str">
        <x:v>Reconstitution documentée V4 — nouvelle rédaction V5</x:v>
      </x:c>
    </x:row>
    <x:row r="12" ht="87" customHeight="1">
      <x:c r="A12" s="13" t="str">
        <x:v>CIN-07</x:v>
      </x:c>
      <x:c r="B12" s="13" t="str">
        <x:v>Predator: Killer of Killers</x:v>
      </x:c>
      <x:c r="C12" s="16" t="n">
        <x:v>2025</x:v>
      </x:c>
      <x:c r="D12" s="13" t="str">
        <x:v>L’anthologie suit une guerrière viking, un ninja affrontant son frère samouraï et un pilote de la Seconde Guerre mondiale.</x:v>
      </x:c>
      <x:c r="E12" s="13" t="str">
        <x:v>Segments et avatars du film séparés, avec ordre narratif et transitions à vérifier ; aucune confusion avec les douze branches historiques originales.</x:v>
      </x:c>
      <x:c r="F12" s="13" t="str">
        <x:v>Approches maritimes, verticalité japonaise et combat aérien adaptés à leurs séquences propres.</x:v>
      </x:c>
      <x:c r="G12" s="13" t="str">
        <x:v>Conserver l’issue et les destins du film dans le mode fidèle. Le synopsis officiel consulté ne suffit pas à valider un découpage 1:1 ni tous les détails de fin : contrôle sur le film requis avant production.</x:v>
      </x:c>
      <x:c r="H12" s="13" t="str">
        <x:v>Une campagne avec l’avatar du joueur porte explicitement le statut de branche alternative du projet et utilise une sauvegarde distincte.</x:v>
      </x:c>
      <x:c r="I12" s="13" t="str">
        <x:v>Socle CIN-07 ; sélection physique du masque de chronique ; retour au même emplacement du joueur principal.</x:v>
      </x:c>
      <x:c r="J12" s="13" t="str">
        <x:v>Souvenirs et déblocages de chronique séparés ; aucun transfert des objets canoniques dans l’inventaire principal sans règle de reproduction explicitement conçue.</x:v>
      </x:c>
      <x:c r="K12" s="13" t="str">
        <x:v>https://www.20thcenturystudios.com/movies/predator-killer-of-killers</x:v>
      </x:c>
      <x:c r="L12" s="18" t="d">
        <x:v>2026-10-07T00:00:00.000Z</x:v>
      </x:c>
      <x:c r="M12" s="13" t="str">
        <x:v>Ancrage de synopsis officiel ; adaptation jouable originale à documenter</x:v>
      </x:c>
      <x:c r="N12" s="13" t="str">
        <x:v>Reconstitution documentée V4 — nouvelle rédaction V5</x:v>
      </x:c>
    </x:row>
    <x:row r="13" ht="87" customHeight="1">
      <x:c r="A13" s="14" t="str">
        <x:v>CIN-08</x:v>
      </x:c>
      <x:c r="B13" s="14" t="str">
        <x:v>Alien vs. Predator</x:v>
      </x:c>
      <x:c r="C13" s="17" t="n">
        <x:v>2004</x:v>
      </x:c>
      <x:c r="D13" s="14" t="str">
        <x:v>Une expédition est prise entre Aliens et Predators dans une pyramide automatisée sous l’Antarctique ; une humaine coopère avec un Predator.</x:v>
      </x:c>
      <x:c r="E13" s="14" t="str">
        <x:v>Parcours Predator demandé et éventuelle campagne humaine séparée ; les destins du film restent la référence du mode fidèle.</x:v>
      </x:c>
      <x:c r="F13" s="14" t="str">
        <x:v>Pyramide changeante, préparation de rite, coopération et sortie ; architecture et vaisseau à documenter plan par plan.</x:v>
      </x:c>
      <x:c r="G13" s="14" t="str">
        <x:v>Conserver l’issue et les destins du film dans le mode fidèle. Le synopsis officiel consulté ne suffit pas à valider un découpage 1:1 ni tous les détails de fin : contrôle sur le film requis avant production.</x:v>
      </x:c>
      <x:c r="H13" s="14" t="str">
        <x:v>Une campagne avec l’avatar du joueur porte explicitement le statut de branche alternative du projet et utilise une sauvegarde distincte.</x:v>
      </x:c>
      <x:c r="I13" s="14" t="str">
        <x:v>Socle CIN-08 ; sélection physique du masque de chronique ; retour au même emplacement du joueur principal.</x:v>
      </x:c>
      <x:c r="J13" s="14" t="str">
        <x:v>Souvenirs et déblocages de chronique séparés ; aucun transfert des objets canoniques dans l’inventaire principal sans règle de reproduction explicitement conçue.</x:v>
      </x:c>
      <x:c r="K13" s="14" t="str">
        <x:v>https://www.20thcenturystudios.com/movies/alien-vs-predator</x:v>
      </x:c>
      <x:c r="L13" s="19" t="d">
        <x:v>2026-10-07T00:00:00.000Z</x:v>
      </x:c>
      <x:c r="M13" s="14" t="str">
        <x:v>Ancrage de synopsis officiel ; adaptation jouable originale à documenter</x:v>
      </x:c>
      <x:c r="N13" s="14" t="str">
        <x:v>Reconstitution documentée V4 — nouvelle rédaction V5</x:v>
      </x:c>
    </x:row>
    <x:row r="14" ht="87" customHeight="1">
      <x:c r="A14" s="13" t="str">
        <x:v>CIN-09</x:v>
      </x:c>
      <x:c r="B14" s="13" t="str">
        <x:v>Aliens vs. Predator: Requiem</x:v>
      </x:c>
      <x:c r="C14" s="16" t="n">
        <x:v>2007</x:v>
      </x:c>
      <x:c r="D14" s="13" t="str">
        <x:v>La fiche officielle présente un affrontement entre les deux espèces dans un environnement humain contemporain.</x:v>
      </x:c>
      <x:c r="E14" s="13" t="str">
        <x:v>Parcours Predator demandé ; les scènes de Wolf, sa préparation et son issue exigent le découpage du film comme source primaire.</x:v>
      </x:c>
      <x:c r="F14" s="13" t="str">
        <x:v>Préparation, piste de contamination et combat en espaces urbains ; le logement de projet ne doit pas être présenté comme un système de propriété établi par le film.</x:v>
      </x:c>
      <x:c r="G14" s="13" t="str">
        <x:v>Conserver l’issue et les destins du film dans le mode fidèle. Le synopsis officiel consulté ne suffit pas à valider un découpage 1:1 ni tous les détails de fin : contrôle sur le film requis avant production.</x:v>
      </x:c>
      <x:c r="H14" s="13" t="str">
        <x:v>Une campagne avec l’avatar du joueur porte explicitement le statut de branche alternative du projet et utilise une sauvegarde distincte.</x:v>
      </x:c>
      <x:c r="I14" s="13" t="str">
        <x:v>Socle CIN-09 ; sélection physique du masque de chronique ; retour au même emplacement du joueur principal.</x:v>
      </x:c>
      <x:c r="J14" s="13" t="str">
        <x:v>Souvenirs et déblocages de chronique séparés ; aucun transfert des objets canoniques dans l’inventaire principal sans règle de reproduction explicitement conçue.</x:v>
      </x:c>
      <x:c r="K14" s="13" t="str">
        <x:v>https://www.20thcenturystudios.com/movies/aliens-vs-predator-requiem</x:v>
      </x:c>
      <x:c r="L14" s="18" t="d">
        <x:v>2026-10-07T00:00:00.000Z</x:v>
      </x:c>
      <x:c r="M14" s="13" t="str">
        <x:v>Ancrage de synopsis officiel ; adaptation jouable originale à documenter</x:v>
      </x:c>
      <x:c r="N14" s="13" t="str">
        <x:v>Reconstitution documentée V4 — nouvelle rédaction V5</x:v>
      </x:c>
    </x:row>
  </x:sheetData>
  <x:pageMargins left="0.7" right="0.7" top="0.75" bottom="0.75" header="0.3" footer="0.3"/>
  <x:tableParts count="1">
    <x:tablePart xmlns:r="http://schemas.openxmlformats.org/officeDocument/2006/relationships" r:id="R2e8e7dd4d7804d41"/>
  </x:tableParts>
</x:worksheet>
</file>

<file path=xl/worksheets/sheet3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 min="8" max="8" width="45" hidden="0" customWidth="1"/>
  </x:cols>
  <x:sheetData>
    <x:row r="1">
      <x:c r="A1" s="2"/>
      <x:c r="B1" s="2"/>
      <x:c r="C1" s="2"/>
      <x:c r="D1" s="2"/>
      <x:c r="E1" s="2"/>
      <x:c r="F1" s="2"/>
    </x:row>
    <x:row r="2" ht="31" customHeight="1">
      <x:c r="A2" s="3" t="str">
        <x:v>Justice et Enforcers</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Déclencheur</x:v>
      </x:c>
      <x:c r="D5" s="11" t="str">
        <x:v>Scène et gestes</x:v>
      </x:c>
      <x:c r="E5" s="11" t="str">
        <x:v>Decision et conséquence</x:v>
      </x:c>
      <x:c r="F5" s="11" t="str">
        <x:v>Limite et reprise</x:v>
      </x:c>
      <x:c r="G5" s="11" t="str">
        <x:v>Statut dans le lore</x:v>
      </x:c>
      <x:c r="H5" s="12" t="str">
        <x:v>Provenance</x:v>
      </x:c>
    </x:row>
    <x:row r="6" ht="57" customHeight="1">
      <x:c r="A6" s="13" t="str">
        <x:v>JUST-01</x:v>
      </x:c>
      <x:c r="B6" s="13" t="str">
        <x:v>Une accusation a un auteur</x:v>
      </x:c>
      <x:c r="C6" s="13" t="str">
        <x:v>Un conflit de chasse est signalé.</x:v>
      </x:c>
      <x:c r="D6" s="13" t="str">
        <x:v>Le joueur rejoint le témoin dans son activité et observe le lieu montré, puis relève ce qu’il a réellement vu.</x:v>
      </x:c>
      <x:c r="E6" s="13" t="str">
        <x:v>Séparer fait observé, récit transmis et soupçon.</x:v>
      </x:c>
      <x:c r="F6" s="13" t="str">
        <x:v>Une accusation non confirmée reste ouverte et ne transforme pas automatiquement le joueur en Bad Blood.</x:v>
      </x:c>
      <x:c r="G6" s="13" t="str">
        <x:v>Usages locaux originaux du projet ; non présentés comme droit universel yautja</x:v>
      </x:c>
      <x:c r="H6" s="13" t="str">
        <x:v>Reconstitution documentée V4 — nouvelle rédaction V5</x:v>
      </x:c>
    </x:row>
    <x:row r="7" ht="72" customHeight="1">
      <x:c r="A7" s="14" t="str">
        <x:v>JUST-02</x:v>
      </x:c>
      <x:c r="B7" s="14" t="str">
        <x:v>Lire la capacité de riposte</x:v>
      </x:c>
      <x:c r="C7" s="14" t="str">
        <x:v>Une chasse est contestée.</x:v>
      </x:c>
      <x:c r="D7" s="14" t="str">
        <x:v>Comparer position des armes, attaches, empreintes et trajet possible sur une scène 2D ; utiliser une maquette si l’accès original est perdu.</x:v>
      </x:c>
      <x:c r="E7" s="14" t="str">
        <x:v>Établir l’état réel de l’adversaire au moment des gestes concernés.</x:v>
      </x:c>
      <x:c r="F7" s="14" t="str">
        <x:v>Une preuve incomplète conserve une réserve ; une victime entravée n’est pas réécrite comme adversaire libre pour flatter le héros.</x:v>
      </x:c>
      <x:c r="G7" s="14" t="str">
        <x:v>Usages locaux originaux du projet ; non présentés comme droit universel yautja</x:v>
      </x:c>
      <x:c r="H7" s="14" t="str">
        <x:v>Reconstitution documentée V4 — nouvelle rédaction V5</x:v>
      </x:c>
    </x:row>
    <x:row r="8" ht="57" customHeight="1">
      <x:c r="A8" s="13" t="str">
        <x:v>JUST-03</x:v>
      </x:c>
      <x:c r="B8" s="13" t="str">
        <x:v>Conserver la trace matérielle</x:v>
      </x:c>
      <x:c r="C8" s="13" t="str">
        <x:v>Une arme ou un contenant est trouvé.</x:v>
      </x:c>
      <x:c r="D8" s="13" t="str">
        <x:v>Inspecter l’objet sur place, relever sa marque et le déplacer vers un dépôt nommé avec un contenant adapté.</x:v>
      </x:c>
      <x:c r="E8" s="13" t="str">
        <x:v>Garder original, propriétaire et emplacement identifiés.</x:v>
      </x:c>
      <x:c r="F8" s="13" t="str">
        <x:v>Un objet non récupéré reste sur le terrain avec sa dernière position, sans copie créée au poste d’enquête.</x:v>
      </x:c>
      <x:c r="G8" s="13" t="str">
        <x:v>Usages locaux originaux du projet ; non présentés comme droit universel yautja</x:v>
      </x:c>
      <x:c r="H8" s="13" t="str">
        <x:v>Reconstitution documentée V4 — nouvelle rédaction V5</x:v>
      </x:c>
    </x:row>
    <x:row r="9" ht="57" customHeight="1">
      <x:c r="A9" s="14" t="str">
        <x:v>JUST-04</x:v>
      </x:c>
      <x:c r="B9" s="14" t="str">
        <x:v>Comparer deux récits</x:v>
      </x:c>
      <x:c r="C9" s="14" t="str">
        <x:v>Deux témoins donnent des versions différentes.</x:v>
      </x:c>
      <x:c r="D9" s="14" t="str">
        <x:v>Parcourir les deux points d’observation et vérifier ce que chaque angle permettait réellement de voir.</x:v>
      </x:c>
      <x:c r="E9" s="14" t="str">
        <x:v>Distinguer contradiction réelle et perceptions partielles compatibles.</x:v>
      </x:c>
      <x:c r="F9" s="14" t="str">
        <x:v>Le joueur peut conclure à une incertitude sur un détail sans invalider tous les autres faits.</x:v>
      </x:c>
      <x:c r="G9" s="14" t="str">
        <x:v>Usages locaux originaux du projet ; non présentés comme droit universel yautja</x:v>
      </x:c>
      <x:c r="H9" s="14" t="str">
        <x:v>Reconstitution documentée V4 — nouvelle rédaction V5</x:v>
      </x:c>
    </x:row>
    <x:row r="10" ht="57" customHeight="1">
      <x:c r="A10" s="13" t="str">
        <x:v>JUST-05</x:v>
      </x:c>
      <x:c r="B10" s="13" t="str">
        <x:v>Le témoin menacé</x:v>
      </x:c>
      <x:c r="C10" s="13" t="str">
        <x:v>Un personnage a peur de rejoindre le cercle.</x:v>
      </x:c>
      <x:c r="D10" s="13" t="str">
        <x:v>Le joueur sécurise une route, affronte ou détourne un agresseur actif et accompagne le témoin jusqu’à une halte choisie.</x:v>
      </x:c>
      <x:c r="E10" s="13" t="str">
        <x:v>Le témoin peut parler, différer ou refuser après le secours.</x:v>
      </x:c>
      <x:c r="F10" s="13" t="str">
        <x:v>L’escorte réussie n’impose pas un témoignage ni une gratitude illimitée.</x:v>
      </x:c>
      <x:c r="G10" s="13" t="str">
        <x:v>Usages locaux originaux du projet ; non présentés comme droit universel yautja</x:v>
      </x:c>
      <x:c r="H10" s="13" t="str">
        <x:v>Reconstitution documentée V4 — nouvelle rédaction V5</x:v>
      </x:c>
    </x:row>
    <x:row r="11" ht="72" customHeight="1">
      <x:c r="A11" s="14" t="str">
        <x:v>JUST-06</x:v>
      </x:c>
      <x:c r="B11" s="14" t="str">
        <x:v>Une audience dans un lieu</x:v>
      </x:c>
      <x:c r="C11" s="14" t="str">
        <x:v>Les parties acceptent une confrontation locale.</x:v>
      </x:c>
      <x:c r="D11" s="14" t="str">
        <x:v>Disposer les objets sur des supports, ouvrir les relevés pertinents et laisser les participants se déplacer vers la preuve qu’ils contestent.</x:v>
      </x:c>
      <x:c r="E11" s="14" t="str">
        <x:v>Une décision cite les éléments réellement examinés.</x:v>
      </x:c>
      <x:c r="F11" s="14" t="str">
        <x:v>Un élément manquant peut reporter un point précis ; le jeu ne clôt pas l’affaire par une réponse de dialogue sans contenu.</x:v>
      </x:c>
      <x:c r="G11" s="14" t="str">
        <x:v>Usages locaux originaux du projet ; non présentés comme droit universel yautja</x:v>
      </x:c>
      <x:c r="H11" s="14" t="str">
        <x:v>Reconstitution documentée V4 — nouvelle rédaction V5</x:v>
      </x:c>
    </x:row>
    <x:row r="12" ht="57" customHeight="1">
      <x:c r="A12" s="13" t="str">
        <x:v>JUST-07</x:v>
      </x:c>
      <x:c r="B12" s="13" t="str">
        <x:v>Le mandat de l’Enforcer</x:v>
      </x:c>
      <x:c r="C12" s="13" t="str">
        <x:v>Une intervention est proposée.</x:v>
      </x:c>
      <x:c r="D12" s="13" t="str">
        <x:v>Le joueur lit le périmètre sur une carte physique, rejoint le poste concerné et vérifie les personnes visées.</x:v>
      </x:c>
      <x:c r="E12" s="13" t="str">
        <x:v>Limiter cible, lieu, durée et moyens à l’opération acceptée.</x:v>
      </x:c>
      <x:c r="F12" s="13" t="str">
        <x:v>Un Enforcer ne reçoit pas par cette mission l’autorité sur toutes les communautés ou tous les conflits.</x:v>
      </x:c>
      <x:c r="G12" s="13" t="str">
        <x:v>Usages locaux originaux du projet ; non présentés comme droit universel yautja</x:v>
      </x:c>
      <x:c r="H12" s="13" t="str">
        <x:v>Reconstitution documentée V4 — nouvelle rédaction V5</x:v>
      </x:c>
    </x:row>
    <x:row r="13" ht="72" customHeight="1">
      <x:c r="A13" s="14" t="str">
        <x:v>JUST-08</x:v>
      </x:c>
      <x:c r="B13" s="14" t="str">
        <x:v>L’interpellation au passage</x:v>
      </x:c>
      <x:c r="C13" s="14" t="str">
        <x:v>Une cible identifiée doit être arrêtée dans ce mandat.</x:v>
      </x:c>
      <x:c r="D13" s="14" t="str">
        <x:v>Suivre sa piste, isoler une zone de confrontation et annoncer l’arrêt par les signes prévus ; un combat a lieu si la cible résiste réellement.</x:v>
      </x:c>
      <x:c r="E13" s="14" t="str">
        <x:v>Arrestation, fuite ou refus restent des résultats distincts.</x:v>
      </x:c>
      <x:c r="F13" s="14" t="str">
        <x:v>Une cible enfuie conserve son dernier trajet ; aucun prisonnier n’apparaît automatiquement au poste.</x:v>
      </x:c>
      <x:c r="G13" s="14" t="str">
        <x:v>Usages locaux originaux du projet ; non présentés comme droit universel yautja</x:v>
      </x:c>
      <x:c r="H13" s="14" t="str">
        <x:v>Reconstitution documentée V4 — nouvelle rédaction V5</x:v>
      </x:c>
    </x:row>
    <x:row r="14" ht="57" customHeight="1">
      <x:c r="A14" s="13" t="str">
        <x:v>JUST-09</x:v>
      </x:c>
      <x:c r="B14" s="13" t="str">
        <x:v>Une reddition lisible</x:v>
      </x:c>
      <x:c r="C14" s="13" t="str">
        <x:v>Un adversaire cesse réellement de combattre.</x:v>
      </x:c>
      <x:c r="D14" s="13" t="str">
        <x:v>Le joueur observe l’arme déposée et le signal d’arrêt, puis choisit sa distance et le chemin d’escorte.</x:v>
      </x:c>
      <x:c r="E14" s="13" t="str">
        <x:v>L’état surrendered est distinct d’une feinte observée ou d’une pause d’attaque.</x:v>
      </x:c>
      <x:c r="F14" s="13" t="str">
        <x:v>Le système ne récompense pas la mise à mort d’un adversaire déjà neutralisé comme une victoire de duel honorable.</x:v>
      </x:c>
      <x:c r="G14" s="13" t="str">
        <x:v>Usages locaux originaux du projet ; non présentés comme droit universel yautja</x:v>
      </x:c>
      <x:c r="H14" s="13" t="str">
        <x:v>Reconstitution documentée V4 — nouvelle rédaction V5</x:v>
      </x:c>
    </x:row>
    <x:row r="15" ht="57" customHeight="1">
      <x:c r="A15" s="14" t="str">
        <x:v>JUST-10</x:v>
      </x:c>
      <x:c r="B15" s="14" t="str">
        <x:v>L’escorte a un itinéraire</x:v>
      </x:c>
      <x:c r="C15" s="14" t="str">
        <x:v>Une personne détenue doit rejoindre un lieu désigné.</x:v>
      </x:c>
      <x:c r="D15" s="14" t="str">
        <x:v>Le joueur ouvre les passages, surveille les angles et protège le trajet contre une attaque extérieure ou une tentative de fuite.</x:v>
      </x:c>
      <x:c r="E15" s="14" t="str">
        <x:v>Arrivée confirmée seulement quand la personne franchit le seuil de destination.</x:v>
      </x:c>
      <x:c r="F15" s="14" t="str">
        <x:v>Une escorte interrompue reste localisée et peut être reprise avec la même personne, sans duplication.</x:v>
      </x:c>
      <x:c r="G15" s="14" t="str">
        <x:v>Usages locaux originaux du projet ; non présentés comme droit universel yautja</x:v>
      </x:c>
      <x:c r="H15" s="14" t="str">
        <x:v>Reconstitution documentée V4 — nouvelle rédaction V5</x:v>
      </x:c>
    </x:row>
    <x:row r="16" ht="57" customHeight="1">
      <x:c r="A16" s="13" t="str">
        <x:v>JUST-11</x:v>
      </x:c>
      <x:c r="B16" s="13" t="str">
        <x:v>L’arme remise au dépôt</x:v>
      </x:c>
      <x:c r="C16" s="13" t="str">
        <x:v>Une arme est confiée après un conflit.</x:v>
      </x:c>
      <x:c r="D16" s="13" t="str">
        <x:v>Contrôler la marque, poser l’objet sur son support puis fermer le compartiment avec une plaque de garde.</x:v>
      </x:c>
      <x:c r="E16" s="13" t="str">
        <x:v>La garde change, la propriété reste documentée selon la décision.</x:v>
      </x:c>
      <x:c r="F16" s="13" t="str">
        <x:v>Un prêt ou dépôt n’autorise pas l’équipement personnel gratuit de l’arme.</x:v>
      </x:c>
      <x:c r="G16" s="13" t="str">
        <x:v>Usages locaux originaux du projet ; non présentés comme droit universel yautja</x:v>
      </x:c>
      <x:c r="H16" s="13" t="str">
        <x:v>Reconstitution documentée V4 — nouvelle rédaction V5</x:v>
      </x:c>
    </x:row>
    <x:row r="17" ht="57" customHeight="1">
      <x:c r="A17" s="14" t="str">
        <x:v>JUST-12</x:v>
      </x:c>
      <x:c r="B17" s="14" t="str">
        <x:v>L’appel à un autre regard</x:v>
      </x:c>
      <x:c r="C17" s="14" t="str">
        <x:v>Une décision locale est contestée avec un nouvel élément.</x:v>
      </x:c>
      <x:c r="D17" s="14" t="str">
        <x:v>Le joueur récupère la nouvelle trace, rejoint un autre lieu de lecture et montre ce que la première audience ignorait.</x:v>
      </x:c>
      <x:c r="E17" s="14" t="str">
        <x:v>Réviser seulement ce que la nouvelle preuve modifie.</x:v>
      </x:c>
      <x:c r="F17" s="14" t="str">
        <x:v>Une révision n’efface pas silencieusement les réparations ou blessures déjà produites.</x:v>
      </x:c>
      <x:c r="G17" s="14" t="str">
        <x:v>Usages locaux originaux du projet ; non présentés comme droit universel yautja</x:v>
      </x:c>
      <x:c r="H17" s="14" t="str">
        <x:v>Reconstitution documentée V4 — nouvelle rédaction V5</x:v>
      </x:c>
    </x:row>
    <x:row r="18" ht="57" customHeight="1">
      <x:c r="A18" s="13" t="str">
        <x:v>JUST-13</x:v>
      </x:c>
      <x:c r="B18" s="13" t="str">
        <x:v>Un duel accepté n’est pas partout permis</x:v>
      </x:c>
      <x:c r="C18" s="13" t="str">
        <x:v>Deux chasseurs proposent une épreuve pour régler un différend.</x:v>
      </x:c>
      <x:c r="D18" s="13" t="str">
        <x:v>Préparer le cercle, montrer les limites, obtenir les deux signaux d’accord et jouer l’affrontement.</x:v>
      </x:c>
      <x:c r="E18" s="13" t="str">
        <x:v>La portée du résultat est annoncée avant le début.</x:v>
      </x:c>
      <x:c r="F18" s="13" t="str">
        <x:v>Un vainqueur n’acquiert ni toutes les propriétés du perdant ni une absolution pour une faute distincte.</x:v>
      </x:c>
      <x:c r="G18" s="13" t="str">
        <x:v>Usages locaux originaux du projet ; non présentés comme droit universel yautja</x:v>
      </x:c>
      <x:c r="H18" s="13" t="str">
        <x:v>Reconstitution documentée V4 — nouvelle rédaction V5</x:v>
      </x:c>
    </x:row>
    <x:row r="19" ht="57" customHeight="1">
      <x:c r="A19" s="14" t="str">
        <x:v>JUST-14</x:v>
      </x:c>
      <x:c r="B19" s="14" t="str">
        <x:v>Le signal d’arrêt</x:v>
      </x:c>
      <x:c r="C19" s="14" t="str">
        <x:v>Un duel prévoit une interruption.</x:v>
      </x:c>
      <x:c r="D19" s="14" t="str">
        <x:v>Le joueur apprend le signal en entraînement et le voit dans la manche réelle ; l’IA adapte sa conduite au signal confirmé.</x:v>
      </x:c>
      <x:c r="E19" s="14" t="str">
        <x:v>Continuer ou arrêter constitue un choix présent documenté.</x:v>
      </x:c>
      <x:c r="F19" s="14" t="str">
        <x:v>Une erreur de lecture peut être examinée ; une attaque poursuivie sciemment produit une conséquence locale cohérente.</x:v>
      </x:c>
      <x:c r="G19" s="14" t="str">
        <x:v>Usages locaux originaux du projet ; non présentés comme droit universel yautja</x:v>
      </x:c>
      <x:c r="H19" s="14" t="str">
        <x:v>Reconstitution documentée V4 — nouvelle rédaction V5</x:v>
      </x:c>
    </x:row>
    <x:row r="20" ht="57" customHeight="1">
      <x:c r="A20" s="13" t="str">
        <x:v>JUST-15</x:v>
      </x:c>
      <x:c r="B20" s="13" t="str">
        <x:v>La réparation d’un passage</x:v>
      </x:c>
      <x:c r="C20" s="13" t="str">
        <x:v>Une action du joueur a endommagé un lieu.</x:v>
      </x:c>
      <x:c r="D20" s="13" t="str">
        <x:v>Transporter les pièces, replacer les appuis et tester le trajet avec les habitants concernés.</x:v>
      </x:c>
      <x:c r="E20" s="13" t="str">
        <x:v>Réparer le dommage concret ou convenir d’une autre prise en charge réelle.</x:v>
      </x:c>
      <x:c r="F20" s="13" t="str">
        <x:v>Le respect remonte selon l’action accomplie, pas par paiement abstrait qui remet instantanément tout le quartier à neuf.</x:v>
      </x:c>
      <x:c r="G20" s="13" t="str">
        <x:v>Usages locaux originaux du projet ; non présentés comme droit universel yautja</x:v>
      </x:c>
      <x:c r="H20" s="13" t="str">
        <x:v>Reconstitution documentée V4 — nouvelle rédaction V5</x:v>
      </x:c>
    </x:row>
    <x:row r="21" ht="57" customHeight="1">
      <x:c r="A21" s="14" t="str">
        <x:v>JUST-16</x:v>
      </x:c>
      <x:c r="B21" s="14" t="str">
        <x:v>Le tort qui ne se rembourse pas</x:v>
      </x:c>
      <x:c r="C21" s="14" t="str">
        <x:v>Une perte humaine ou yautja est confirmée.</x:v>
      </x:c>
      <x:c r="D21" s="14" t="str">
        <x:v>Le joueur peut rendre les biens, aider les proches et participer à une mémoire s’ils le souhaitent.</x:v>
      </x:c>
      <x:c r="E21" s="14" t="str">
        <x:v>Distinguer soutien actuel et impossibilité d’annuler la perte.</x:v>
      </x:c>
      <x:c r="F21" s="14" t="str">
        <x:v>Aucun mini-jeu, trophée ou duel ne ressuscite une personne ni n’oblige les proches à pardonner.</x:v>
      </x:c>
      <x:c r="G21" s="14" t="str">
        <x:v>Usages locaux originaux du projet ; non présentés comme droit universel yautja</x:v>
      </x:c>
      <x:c r="H21" s="14" t="str">
        <x:v>Reconstitution documentée V4 — nouvelle rédaction V5</x:v>
      </x:c>
    </x:row>
    <x:row r="22" ht="57" customHeight="1">
      <x:c r="A22" s="13" t="str">
        <x:v>JUST-17</x:v>
      </x:c>
      <x:c r="B22" s="13" t="str">
        <x:v>Le faux trophée</x:v>
      </x:c>
      <x:c r="C22" s="13" t="str">
        <x:v>Un objet est exposé avec une provenance douteuse.</x:v>
      </x:c>
      <x:c r="D22" s="13" t="str">
        <x:v>Orienter la pièce, comparer les marques et rencontrer les personnes citées dans le récit.</x:v>
      </x:c>
      <x:c r="E22" s="13" t="str">
        <x:v>Corriger l’exposition, retirer la pièce ou établir une fraude actuelle si les faits la prouvent.</x:v>
      </x:c>
      <x:c r="F22" s="13" t="str">
        <x:v>Une erreur d’attribution n’est pas automatiquement une fraude volontaire ; qualité et vérité restent séparées.</x:v>
      </x:c>
      <x:c r="G22" s="13" t="str">
        <x:v>Usages locaux originaux du projet ; non présentés comme droit universel yautja</x:v>
      </x:c>
      <x:c r="H22" s="13" t="str">
        <x:v>Reconstitution documentée V4 — nouvelle rédaction V5</x:v>
      </x:c>
    </x:row>
    <x:row r="23" ht="57" customHeight="1">
      <x:c r="A23" s="14" t="str">
        <x:v>JUST-18</x:v>
      </x:c>
      <x:c r="B23" s="14" t="str">
        <x:v>Un mérite pris à autrui</x:v>
      </x:c>
      <x:c r="C23" s="14" t="str">
        <x:v>Un chasseur efface une contribution confirmée.</x:v>
      </x:c>
      <x:c r="D23" s="14" t="str">
        <x:v>Rejouer les phases sur la table de terrain et présenter les traces correspondant aux personnes concernées.</x:v>
      </x:c>
      <x:c r="E23" s="14" t="str">
        <x:v>Reconnaître chaque geste sans égaliser artificiellement tous les rôles.</x:v>
      </x:c>
      <x:c r="F23" s="14" t="str">
        <x:v>O2 conserve ainsi le mérite réel de l’ancêtre tout en restaurant les aides oubliées.</x:v>
      </x:c>
      <x:c r="G23" s="14" t="str">
        <x:v>Usages locaux originaux du projet ; non présentés comme droit universel yautja</x:v>
      </x:c>
      <x:c r="H23" s="14" t="str">
        <x:v>Reconstitution documentée V4 — nouvelle rédaction V5</x:v>
      </x:c>
    </x:row>
    <x:row r="24" ht="57" customHeight="1">
      <x:c r="A24" s="13" t="str">
        <x:v>JUST-19</x:v>
      </x:c>
      <x:c r="B24" s="13" t="str">
        <x:v>La qualification de Bad Blood</x:v>
      </x:c>
      <x:c r="C24" s="13" t="str">
        <x:v>Des actes graves et établis sont examinés dans un cadre de clan défini.</x:v>
      </x:c>
      <x:c r="D24" s="13" t="str">
        <x:v>Le joueur découvre les faits, les témoins et la décision située ; une poursuite éventuelle se prépare sur une carte réelle.</x:v>
      </x:c>
      <x:c r="E24" s="13" t="str">
        <x:v>Le statut repose sur des actes et une décision, pas sur une jauge morale cachée ou la couleur d’une armure.</x:v>
      </x:c>
      <x:c r="F24" s="13" t="str">
        <x:v>Une origine familiale ou une simple rumeur ne suffit pas à qualifier le personnage.</x:v>
      </x:c>
      <x:c r="G24" s="13" t="str">
        <x:v>Usages locaux originaux du projet ; non présentés comme droit universel yautja</x:v>
      </x:c>
      <x:c r="H24" s="13" t="str">
        <x:v>Reconstitution documentée V4 — nouvelle rédaction V5</x:v>
      </x:c>
    </x:row>
    <x:row r="25" ht="57" customHeight="1">
      <x:c r="A25" s="14" t="str">
        <x:v>JUST-20</x:v>
      </x:c>
      <x:c r="B25" s="14" t="str">
        <x:v>La chasse d’un hors-la-loi</x:v>
      </x:c>
      <x:c r="C25" s="14" t="str">
        <x:v>Une poursuite autorisée vise un adversaire actif.</x:v>
      </x:c>
      <x:c r="D25" s="14" t="str">
        <x:v>Pister les traces, anticiper les pièges et choisir un terrain de confrontation avec des issues de repli.</x:v>
      </x:c>
      <x:c r="E25" s="14" t="str">
        <x:v>Capturer, repousser ou vaincre selon l’objectif et la résistance réellement rencontrée.</x:v>
      </x:c>
      <x:c r="F25" s="14" t="str">
        <x:v>Une fuite ouvre une suite ; une cible rendue incapable de combattre change les options de résolution.</x:v>
      </x:c>
      <x:c r="G25" s="14" t="str">
        <x:v>Usages locaux originaux du projet ; non présentés comme droit universel yautja</x:v>
      </x:c>
      <x:c r="H25" s="14" t="str">
        <x:v>Reconstitution documentée V4 — nouvelle rédaction V5</x:v>
      </x:c>
    </x:row>
    <x:row r="26" ht="44" customHeight="1">
      <x:c r="A26" s="13" t="str">
        <x:v>JUST-21</x:v>
      </x:c>
      <x:c r="B26" s="13" t="str">
        <x:v>La rumeur venue d’un autre clan</x:v>
      </x:c>
      <x:c r="C26" s="13" t="str">
        <x:v>Deux communautés interprètent différemment un acte.</x:v>
      </x:c>
      <x:c r="D26" s="13" t="str">
        <x:v>Le joueur parcourt les lieux et montre les mêmes preuves à des interlocuteurs distincts.</x:v>
      </x:c>
      <x:c r="E26" s="13" t="str">
        <x:v>Chaque communauté garde sa réaction, ses usages et la portée de ses accords.</x:v>
      </x:c>
      <x:c r="F26" s="13" t="str">
        <x:v>Aucun verdict d’un clan n’est présenté comme la loi universelle de toute la franchise.</x:v>
      </x:c>
      <x:c r="G26" s="13" t="str">
        <x:v>Usages locaux originaux du projet ; non présentés comme droit universel yautja</x:v>
      </x:c>
      <x:c r="H26" s="13" t="str">
        <x:v>Reconstitution documentée V4 — nouvelle rédaction V5</x:v>
      </x:c>
    </x:row>
    <x:row r="27" ht="57" customHeight="1">
      <x:c r="A27" s="14" t="str">
        <x:v>JUST-22</x:v>
      </x:c>
      <x:c r="B27" s="14" t="str">
        <x:v>La fonction peut être retirée</x:v>
      </x:c>
      <x:c r="C27" s="14" t="str">
        <x:v>Un joueur dépasse le mandat accepté.</x:v>
      </x:c>
      <x:c r="D27" s="14" t="str">
        <x:v>Une scène de retour confronte son trajet, ses ordres et leurs effets ; des responsabilités peuvent être suspendues.</x:v>
      </x:c>
      <x:c r="E27" s="14" t="str">
        <x:v>La fonction change sans effacer les rangs et les actes de chasse déjà reconnus.</x:v>
      </x:c>
      <x:c r="F27" s="14" t="str">
        <x:v>La perte d’Adjutant empêche de nouveaux départs Warp, jamais le retour d’une expédition engagée.</x:v>
      </x:c>
      <x:c r="G27" s="14" t="str">
        <x:v>Usages locaux originaux du projet ; non présentés comme droit universel yautja</x:v>
      </x:c>
      <x:c r="H27" s="14" t="str">
        <x:v>Reconstitution documentée V4 — nouvelle rédaction V5</x:v>
      </x:c>
    </x:row>
    <x:row r="28" ht="57" customHeight="1">
      <x:c r="A28" s="13" t="str">
        <x:v>JUST-23</x:v>
      </x:c>
      <x:c r="B28" s="13" t="str">
        <x:v>La remise en confiance</x:v>
      </x:c>
      <x:c r="C28" s="13" t="str">
        <x:v>Après une faute actuelle, une réparation est proposée.</x:v>
      </x:c>
      <x:c r="D28" s="13" t="str">
        <x:v>Le joueur accomplit une tâche proportionnée, rencontre les personnes concernées et accepte leurs limites de contact.</x:v>
      </x:c>
      <x:c r="E28" s="13" t="str">
        <x:v>La confiance peut évoluer par étapes avec des conséquences visibles.</x:v>
      </x:c>
      <x:c r="F28" s="13" t="str">
        <x:v>Une mission réussie n’impose pas une restauration totale et immédiate de toutes les relations.</x:v>
      </x:c>
      <x:c r="G28" s="13" t="str">
        <x:v>Usages locaux originaux du projet ; non présentés comme droit universel yautja</x:v>
      </x:c>
      <x:c r="H28" s="13" t="str">
        <x:v>Reconstitution documentée V4 — nouvelle rédaction V5</x:v>
      </x:c>
    </x:row>
    <x:row r="29" ht="57" customHeight="1">
      <x:c r="A29" s="14" t="str">
        <x:v>JUST-24</x:v>
      </x:c>
      <x:c r="B29" s="14" t="str">
        <x:v>Un dossier reste dans le monde</x:v>
      </x:c>
      <x:c r="C29" s="14" t="str">
        <x:v>Une affaire est clôturée ou laissée partiellement ouverte.</x:v>
      </x:c>
      <x:c r="D29" s="14" t="str">
        <x:v>Les objets rejoignent leurs gardes, les passages sont modifiés et les personnages utilisent de nouveaux dialogues.</x:v>
      </x:c>
      <x:c r="E29" s="14" t="str">
        <x:v>Conserver décision, faits, incertitudes, réparation et possibilité de nouvel élément.</x:v>
      </x:c>
      <x:c r="F29" s="14" t="str">
        <x:v>Le rechargement ne transforme pas une affaire ouverte en innocence ou culpabilité complète par défaut.</x:v>
      </x:c>
      <x:c r="G29" s="14" t="str">
        <x:v>Usages locaux originaux du projet ; non présentés comme droit universel yautja</x:v>
      </x:c>
      <x:c r="H29" s="14" t="str">
        <x:v>Reconstitution documentée V4 — nouvelle rédaction V5</x:v>
      </x:c>
    </x:row>
  </x:sheetData>
  <x:pageMargins left="0.7" right="0.7" top="0.75" bottom="0.75" header="0.3" footer="0.3"/>
  <x:tableParts count="1">
    <x:tablePart xmlns:r="http://schemas.openxmlformats.org/officeDocument/2006/relationships" r:id="R138e4b17d6124647"/>
  </x:tableParts>
</x:worksheet>
</file>

<file path=xl/worksheets/sheet3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THE PIT</x:v>
      </x:c>
      <x:c r="B2" s="3"/>
      <x:c r="C2" s="3"/>
      <x:c r="D2" s="3"/>
      <x:c r="E2" s="3"/>
      <x:c r="F2" s="3"/>
    </x:row>
    <x:row r="3">
      <x:c r="A3" s="4"/>
      <x:c r="B3" s="4"/>
      <x:c r="C3" s="4"/>
      <x:c r="D3" s="4"/>
      <x:c r="E3" s="4"/>
      <x:c r="F3" s="4"/>
    </x:row>
    <x:row r="4">
      <x:c r="A4" s="2" t="str">
        <x:v>Histoire · 18 fiches · Lecture intégrale dans « Lire Histoire » ou le lecteur HTML.</x:v>
      </x:c>
      <x:c r="B4" s="2"/>
      <x:c r="C4" s="2"/>
      <x:c r="D4" s="2"/>
      <x:c r="E4" s="2"/>
      <x:c r="F4" s="2"/>
    </x:row>
    <x:row r="5" ht="48" customHeight="1">
      <x:c r="A5" s="10" t="str">
        <x:v>Identifiant</x:v>
      </x:c>
      <x:c r="B5" s="11" t="str">
        <x:v>Titre</x:v>
      </x:c>
      <x:c r="C5" s="11" t="str">
        <x:v>Condition</x:v>
      </x:c>
      <x:c r="D5" s="11" t="str">
        <x:v>Gameplay 2D</x:v>
      </x:c>
      <x:c r="E5" s="11" t="str">
        <x:v>Cohérence</x:v>
      </x:c>
      <x:c r="F5" s="11" t="str">
        <x:v>Reprise ou persistance</x:v>
      </x:c>
      <x:c r="G5" s="12" t="str">
        <x:v>Provenance</x:v>
      </x:c>
    </x:row>
    <x:row r="6" ht="57" customHeight="1">
      <x:c r="A6" s="13" t="str">
        <x:v>PIT-01</x:v>
      </x:c>
      <x:c r="B6" s="13" t="str">
        <x:v>Entrer dans THE PIT</x:v>
      </x:c>
      <x:c r="C6" s="13" t="str">
        <x:v>Accès de mode annexe obtenu.</x:v>
      </x:c>
      <x:c r="D6" s="13" t="str">
        <x:v>Le joueur traverse vestibule, préparation et bord d’arène ; un choix de combattant appartient au mode de versus séparé.</x:v>
      </x:c>
      <x:c r="E6" s="13" t="str">
        <x:v>L’accès n’ajoute pas le combattant choisi comme personne vivante dans la campagne principale.</x:v>
      </x:c>
      <x:c r="F6" s="13" t="str">
        <x:v>Retour au vestibule à la fin, avec résultat de mode enregistré séparément.</x:v>
      </x:c>
      <x:c r="G6" s="13" t="str">
        <x:v>Reconstitution documentée V4 — nouvelle rédaction V5</x:v>
      </x:c>
    </x:row>
    <x:row r="7" ht="57" customHeight="1">
      <x:c r="A7" s="14" t="str">
        <x:v>PIT-02</x:v>
      </x:c>
      <x:c r="B7" s="14" t="str">
        <x:v>Une lecture de combat 2D</x:v>
      </x:c>
      <x:c r="C7" s="14" t="str">
        <x:v>Mode versus lancé.</x:v>
      </x:c>
      <x:c r="D7" s="14" t="str">
        <x:v>Placement latéral, distance, saut, garde, récupération et projection utilisent des repères visuels clairs.</x:v>
      </x:c>
      <x:c r="E7" s="14" t="str">
        <x:v>La profondeur décorative ne masque pas la ligne jouable ni les zones de contact.</x:v>
      </x:c>
      <x:c r="F7" s="14" t="str">
        <x:v>Les aides d’entraînement montrent portée et temps de récupération sans modifier le lore des personnages.</x:v>
      </x:c>
      <x:c r="G7" s="14" t="str">
        <x:v>Reconstitution documentée V4 — nouvelle rédaction V5</x:v>
      </x:c>
    </x:row>
    <x:row r="8" ht="57" customHeight="1">
      <x:c r="A8" s="13" t="str">
        <x:v>PIT-03</x:v>
      </x:c>
      <x:c r="B8" s="13" t="str">
        <x:v>Des silhouettes à leur taille</x:v>
      </x:c>
      <x:c r="C8" s="13" t="str">
        <x:v>Roster autorisé sélectionné.</x:v>
      </x:c>
      <x:c r="D8" s="13" t="str">
        <x:v>Prévoir échelle cohérente des silhouettes et cadrage adapté, avec limites de caméra par arène.</x:v>
      </x:c>
      <x:c r="E8" s="13" t="str">
        <x:v>Une grande créature ne doit pas devenir de taille humaine pour entrer dans une case de sélection.</x:v>
      </x:c>
      <x:c r="F8" s="13" t="str">
        <x:v>Tests de lisibilité, collisions et cadrage requis avant affirmer les sprites prêts.</x:v>
      </x:c>
      <x:c r="G8" s="13" t="str">
        <x:v>Reconstitution documentée V4 — nouvelle rédaction V5</x:v>
      </x:c>
    </x:row>
    <x:row r="9" ht="57" customHeight="1">
      <x:c r="A9" s="14" t="str">
        <x:v>PIT-04</x:v>
      </x:c>
      <x:c r="B9" s="14" t="str">
        <x:v>Le râtelier d’entraînement</x:v>
      </x:c>
      <x:c r="C9" s="14" t="str">
        <x:v>Combattant choisi.</x:v>
      </x:c>
      <x:c r="D9" s="14" t="str">
        <x:v>Un mannequin permet de tester déplacement, attaque légère, lourde, spéciale et sortie de projection.</x:v>
      </x:c>
      <x:c r="E9" s="14" t="str">
        <x:v>Les commandes sont enseignées dans le vocabulaire du mode, sans prétendre être gestes universels yautja.</x:v>
      </x:c>
      <x:c r="F9" s="14" t="str">
        <x:v>Réinitialisation d’exercice uniquement, distincte de toute mort de campagne.</x:v>
      </x:c>
      <x:c r="G9" s="14" t="str">
        <x:v>Reconstitution documentée V4 — nouvelle rédaction V5</x:v>
      </x:c>
    </x:row>
    <x:row r="10" ht="57" customHeight="1">
      <x:c r="A10" s="13" t="str">
        <x:v>PIT-05</x:v>
      </x:c>
      <x:c r="B10" s="13" t="str">
        <x:v>Le défi de portée</x:v>
      </x:c>
      <x:c r="C10" s="13" t="str">
        <x:v>Entraînement de base terminé.</x:v>
      </x:c>
      <x:c r="D10" s="13" t="str">
        <x:v>Trois cibles obligent à toucher au bout de portée, arrêter une approche et récupérer après un coup manqué.</x:v>
      </x:c>
      <x:c r="E10" s="13" t="str">
        <x:v>Le score mesure précision et lecture, pas seulement dégâts bruts.</x:v>
      </x:c>
      <x:c r="F10" s="13" t="str">
        <x:v>Chaque manche peut être reprise sans redonner une récompense unique déjà obtenue.</x:v>
      </x:c>
      <x:c r="G10" s="13" t="str">
        <x:v>Reconstitution documentée V4 — nouvelle rédaction V5</x:v>
      </x:c>
    </x:row>
    <x:row r="11" ht="57" customHeight="1">
      <x:c r="A11" s="14" t="str">
        <x:v>PIT-06</x:v>
      </x:c>
      <x:c r="B11" s="14" t="str">
        <x:v>Le défi de garde</x:v>
      </x:c>
      <x:c r="C11" s="14" t="str">
        <x:v>Commande de garde connue.</x:v>
      </x:c>
      <x:c r="D11" s="14" t="str">
        <x:v>Un adversaire d’exercice alterne attaques lisibles et délais pour apprendre ouverture, défense et riposte.</x:v>
      </x:c>
      <x:c r="E11" s="14" t="str">
        <x:v>Les aides peuvent ralentir la démonstration sans falsifier le résultat d’un match classé futur.</x:v>
      </x:c>
      <x:c r="F11" s="14" t="str">
        <x:v>La progression d’apprentissage est séparée des statistiques compétitives.</x:v>
      </x:c>
      <x:c r="G11" s="14" t="str">
        <x:v>Reconstitution documentée V4 — nouvelle rédaction V5</x:v>
      </x:c>
    </x:row>
    <x:row r="12" ht="57" customHeight="1">
      <x:c r="A12" s="13" t="str">
        <x:v>PIT-07</x:v>
      </x:c>
      <x:c r="B12" s="13" t="str">
        <x:v>Les arènes sont des lieux</x:v>
      </x:c>
      <x:c r="C12" s="13" t="str">
        <x:v>Arène déverrouillée.</x:v>
      </x:c>
      <x:c r="D12" s="13" t="str">
        <x:v>Chaque scène possède entrée, bord, hauteur visuelle, éclairage et spectateurs cohérents avec son thème.</x:v>
      </x:c>
      <x:c r="E12" s="13" t="str">
        <x:v>Les 30 arènes ou plus prévues nécessitent leurs assets et plans propres ; cette fiche n’affirme pas leur génération.</x:v>
      </x:c>
      <x:c r="F12" s="13" t="str">
        <x:v>Les variantes de météo ne doivent pas rendre les combattants illisibles.</x:v>
      </x:c>
      <x:c r="G12" s="13" t="str">
        <x:v>Reconstitution documentée V4 — nouvelle rédaction V5</x:v>
      </x:c>
    </x:row>
    <x:row r="13" ht="57" customHeight="1">
      <x:c r="A13" s="14" t="str">
        <x:v>PIT-08</x:v>
      </x:c>
      <x:c r="B13" s="14" t="str">
        <x:v>Le duel amical de campagne</x:v>
      </x:c>
      <x:c r="C13" s="14" t="str">
        <x:v>Deux personnages vivants acceptent un entraînement.</x:v>
      </x:c>
      <x:c r="D13" s="14" t="str">
        <x:v>Le jeu utilise un sous-ensemble non fatal de règles et revient ensuite à la scène sociale réelle.</x:v>
      </x:c>
      <x:c r="E13" s="14" t="str">
        <x:v>Une défaite d’exercice ne tue pas un compagnon de la campagne.</x:v>
      </x:c>
      <x:c r="F13" s="14" t="str">
        <x:v>Les relations peuvent commenter le résultat et le salut d’après.</x:v>
      </x:c>
      <x:c r="G13" s="14" t="str">
        <x:v>Reconstitution documentée V4 — nouvelle rédaction V5</x:v>
      </x:c>
    </x:row>
    <x:row r="14" ht="57" customHeight="1">
      <x:c r="A14" s="13" t="str">
        <x:v>PIT-09</x:v>
      </x:c>
      <x:c r="B14" s="13" t="str">
        <x:v>Le tournoi local</x:v>
      </x:c>
      <x:c r="C14" s="13" t="str">
        <x:v>Un cercle organise une série de manches.</x:v>
      </x:c>
      <x:c r="D14" s="13" t="str">
        <x:v>Le joueur rencontre les participants, prépare l’équipement autorisé puis joue les combats avec repos entre tours.</x:v>
      </x:c>
      <x:c r="E14" s="13" t="str">
        <x:v>Les participants et règles sont situés dans ce tournoi du projet.</x:v>
      </x:c>
      <x:c r="F14" s="13" t="str">
        <x:v>Une élimination ouvre une sortie narrative ou un rôle de spectateur, sans bloquer la campagne principale.</x:v>
      </x:c>
      <x:c r="G14" s="13" t="str">
        <x:v>Reconstitution documentée V4 — nouvelle rédaction V5</x:v>
      </x:c>
    </x:row>
    <x:row r="15" ht="44" customHeight="1">
      <x:c r="A15" s="14" t="str">
        <x:v>PIT-10</x:v>
      </x:c>
      <x:c r="B15" s="14" t="str">
        <x:v>La revanche du rival</x:v>
      </x:c>
      <x:c r="C15" s="14" t="str">
        <x:v>Harek ou un rival disponible propose une manche.</x:v>
      </x:c>
      <x:c r="D15" s="14" t="str">
        <x:v>Le combat adapte son style à sa progression enregistrée et conserve le résultat réel.</x:v>
      </x:c>
      <x:c r="E15" s="14" t="str">
        <x:v>Un rival absent, blessé ou parti n’apparaît pas au chargement.</x:v>
      </x:c>
      <x:c r="F15" s="14" t="str">
        <x:v>Une revanche facultative n’efface pas la première rencontre.</x:v>
      </x:c>
      <x:c r="G15" s="14" t="str">
        <x:v>Reconstitution documentée V4 — nouvelle rédaction V5</x:v>
      </x:c>
    </x:row>
    <x:row r="16" ht="57" customHeight="1">
      <x:c r="A16" s="13" t="str">
        <x:v>PIT-11</x:v>
      </x:c>
      <x:c r="B16" s="13" t="str">
        <x:v>Les contrats de style</x:v>
      </x:c>
      <x:c r="C16" s="13" t="str">
        <x:v>Le joueur choisit un défi de combat.</x:v>
      </x:c>
      <x:c r="D16" s="13" t="str">
        <x:v>Objectifs possibles : gagner après une esquive précise, protéger une zone ou interrompre une approche sans projection.</x:v>
      </x:c>
      <x:c r="E16" s="13" t="str">
        <x:v>Chaque contrat explique les conditions avant la manche et prévoit un résultat partiel lisible.</x:v>
      </x:c>
      <x:c r="F16" s="13" t="str">
        <x:v>Le joueur peut abandonner sans perdre un rang de chasse commun.</x:v>
      </x:c>
      <x:c r="G16" s="13" t="str">
        <x:v>Reconstitution documentée V4 — nouvelle rédaction V5</x:v>
      </x:c>
    </x:row>
    <x:row r="17" ht="57" customHeight="1">
      <x:c r="A17" s="14" t="str">
        <x:v>PIT-12</x:v>
      </x:c>
      <x:c r="B17" s="14" t="str">
        <x:v>Une mini-campagne de combattant</x:v>
      </x:c>
      <x:c r="C17" s="14" t="str">
        <x:v>Parcours de versus sélectionné.</x:v>
      </x:c>
      <x:c r="D17" s="14" t="str">
        <x:v>Trois rencontres et des scènes courtes développent sa motivation propre au mode choisi.</x:v>
      </x:c>
      <x:c r="E17" s="14" t="str">
        <x:v>Les personnages de films restent dans une chronique ou un cadre de versus séparé, pas dans la continuité principale par défaut.</x:v>
      </x:c>
      <x:c r="F17" s="14" t="str">
        <x:v>La fin de ce parcours ne remplace aucune des 18 fins d’origine.</x:v>
      </x:c>
      <x:c r="G17" s="14" t="str">
        <x:v>Reconstitution documentée V4 — nouvelle rédaction V5</x:v>
      </x:c>
    </x:row>
    <x:row r="18" ht="57" customHeight="1">
      <x:c r="A18" s="13" t="str">
        <x:v>PIT-13</x:v>
      </x:c>
      <x:c r="B18" s="13" t="str">
        <x:v>Entrées et salutations</x:v>
      </x:c>
      <x:c r="C18" s="13" t="str">
        <x:v>Début de match.</x:v>
      </x:c>
      <x:c r="D18" s="13" t="str">
        <x:v>Animations d’arrivée, garde initiale et réaction à l’adversaire varient selon le personnage et l’arène.</x:v>
      </x:c>
      <x:c r="E18" s="13" t="str">
        <x:v>Chaque animation demande sprites, timings et points d’appui propres à produire.</x:v>
      </x:c>
      <x:c r="F18" s="13" t="str">
        <x:v>Une entrée raccourcie conserve les informations utiles et ne décale pas le premier frame jouable.</x:v>
      </x:c>
      <x:c r="G18" s="13" t="str">
        <x:v>Reconstitution documentée V4 — nouvelle rédaction V5</x:v>
      </x:c>
    </x:row>
    <x:row r="19" ht="57" customHeight="1">
      <x:c r="A19" s="14" t="str">
        <x:v>PIT-14</x:v>
      </x:c>
      <x:c r="B19" s="14" t="str">
        <x:v>Victoire et défaite</x:v>
      </x:c>
      <x:c r="C19" s="14" t="str">
        <x:v>Manche terminée.</x:v>
      </x:c>
      <x:c r="D19" s="14" t="str">
        <x:v>Prévoir pose, respiration, regard et sortie adaptées au résultat, avec variations de rivalité.</x:v>
      </x:c>
      <x:c r="E19" s="14" t="str">
        <x:v>La victoire n’implique pas un trophée de crâne dans un duel amical.</x:v>
      </x:c>
      <x:c r="F19" s="14" t="str">
        <x:v>Les variantes de versus restent séparées des conséquences létales éventuelles d’une mission de campagne.</x:v>
      </x:c>
      <x:c r="G19" s="14" t="str">
        <x:v>Reconstitution documentée V4 — nouvelle rédaction V5</x:v>
      </x:c>
    </x:row>
    <x:row r="20" ht="57" customHeight="1">
      <x:c r="A20" s="13" t="str">
        <x:v>PIT-15</x:v>
      </x:c>
      <x:c r="B20" s="13" t="str">
        <x:v>Techniques finales du mode</x:v>
      </x:c>
      <x:c r="C20" s="13" t="str">
        <x:v>Règles du match autorisant une finition.</x:v>
      </x:c>
      <x:c r="D20" s="13" t="str">
        <x:v>Une finition stylisée peut être proposée après les conditions de combat, avec option visuelle sobre équivalente.</x:v>
      </x:c>
      <x:c r="E20" s="13" t="str">
        <x:v>Son caractère spectaculaire ne justifie pas d’importer une mort ou un objet dans la sauvegarde principale.</x:v>
      </x:c>
      <x:c r="F20" s="13" t="str">
        <x:v>Un réglage de gore différent conserve la même information de résultat.</x:v>
      </x:c>
      <x:c r="G20" s="13" t="str">
        <x:v>Reconstitution documentée V4 — nouvelle rédaction V5</x:v>
      </x:c>
    </x:row>
    <x:row r="21" ht="57" customHeight="1">
      <x:c r="A21" s="14" t="str">
        <x:v>PIT-16</x:v>
      </x:c>
      <x:c r="B21" s="14" t="str">
        <x:v>Cosmétiques et preuves de maîtrise</x:v>
      </x:c>
      <x:c r="C21" s="14" t="str">
        <x:v>Défi unique réellement accompli.</x:v>
      </x:c>
      <x:c r="D21" s="14" t="str">
        <x:v>Débloquer un signe de tenue, une pose ou un élément de présentation explicitement associé au mode.</x:v>
      </x:c>
      <x:c r="E21" s="14" t="str">
        <x:v>Les récompenses ne donnent ni rang Blooded, ni vaisseau, ni trophée canonique original.</x:v>
      </x:c>
      <x:c r="F21" s="14" t="str">
        <x:v>La transaction est appliquée une fois et reste lisible dans le registre du mode.</x:v>
      </x:c>
      <x:c r="G21" s="14" t="str">
        <x:v>Reconstitution documentée V4 — nouvelle rédaction V5</x:v>
      </x:c>
    </x:row>
    <x:row r="22" ht="72" customHeight="1">
      <x:c r="A22" s="13" t="str">
        <x:v>PIT-17</x:v>
      </x:c>
      <x:c r="B22" s="13" t="str">
        <x:v>Retour vers la chasse</x:v>
      </x:c>
      <x:c r="C22" s="13" t="str">
        <x:v>Le joueur quitte THE PIT.</x:v>
      </x:c>
      <x:c r="D22" s="13" t="str">
        <x:v>Retourner à l’entrée physique ou au point de lancement, avec l’inventaire et les personnages de campagne inchangés par le roster versus.</x:v>
      </x:c>
      <x:c r="E22" s="13" t="str">
        <x:v>Les blessures d’un entraînement réel peuvent être traitées selon ses règles, séparément du versus abstrait.</x:v>
      </x:c>
      <x:c r="F22" s="13" t="str">
        <x:v>La sortie ne recharge pas une ancienne version de la maison ou du navire.</x:v>
      </x:c>
      <x:c r="G22" s="13" t="str">
        <x:v>Reconstitution documentée V4 — nouvelle rédaction V5</x:v>
      </x:c>
    </x:row>
    <x:row r="23" ht="57" customHeight="1">
      <x:c r="A23" s="14" t="str">
        <x:v>PIT-18</x:v>
      </x:c>
      <x:c r="B23" s="14" t="str">
        <x:v>Coopération et compétition futures</x:v>
      </x:c>
      <x:c r="C23" s="14" t="str">
        <x:v>Extension réseau envisagée.</x:v>
      </x:c>
      <x:c r="D23" s="14" t="str">
        <x:v>Prévoir invitations, choix d’arène, paramètres partagés, déconnexion et validation des résultats.</x:v>
      </x:c>
      <x:c r="E23" s="14" t="str">
        <x:v>Le multijoueur est une spécification future, non un service déjà implémenté dans cette livraison.</x:v>
      </x:c>
      <x:c r="F23" s="14" t="str">
        <x:v>Aucun résultat compétitif n’est validé sur une partie interrompue sans règle annoncée.</x:v>
      </x:c>
      <x:c r="G23" s="14" t="str">
        <x:v>Reconstitution documentée V4 — nouvelle rédaction V5</x:v>
      </x:c>
    </x:row>
  </x:sheetData>
  <x:pageMargins left="0.7" right="0.7" top="0.75" bottom="0.75" header="0.3" footer="0.3"/>
  <x:tableParts count="1">
    <x:tablePart xmlns:r="http://schemas.openxmlformats.org/officeDocument/2006/relationships" r:id="R1ad45c6551474e75"/>
  </x:tableParts>
</x:worksheet>
</file>

<file path=xl/worksheets/sheet3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 min="7" max="7" width="45" hidden="0" customWidth="1"/>
  </x:cols>
  <x:sheetData>
    <x:row r="1">
      <x:c r="A1" s="2"/>
      <x:c r="B1" s="2"/>
      <x:c r="C1" s="2"/>
      <x:c r="D1" s="2"/>
      <x:c r="E1" s="2"/>
      <x:c r="F1" s="2"/>
    </x:row>
    <x:row r="2" ht="31" customHeight="1">
      <x:c r="A2" s="3" t="str">
        <x:v>Mausolée et DLC</x:v>
      </x:c>
      <x:c r="B2" s="3"/>
      <x:c r="C2" s="3"/>
      <x:c r="D2" s="3"/>
      <x:c r="E2" s="3"/>
      <x:c r="F2" s="3"/>
    </x:row>
    <x:row r="3">
      <x:c r="A3" s="4"/>
      <x:c r="B3" s="4"/>
      <x:c r="C3" s="4"/>
      <x:c r="D3" s="4"/>
      <x:c r="E3" s="4"/>
      <x:c r="F3" s="4"/>
    </x:row>
    <x:row r="4">
      <x:c r="A4" s="2" t="str">
        <x:v>Histoire · 16 fiches · Lecture intégrale dans « Lire Histoire » ou le lecteur HTML.</x:v>
      </x:c>
      <x:c r="B4" s="2"/>
      <x:c r="C4" s="2"/>
      <x:c r="D4" s="2"/>
      <x:c r="E4" s="2"/>
      <x:c r="F4" s="2"/>
    </x:row>
    <x:row r="5" ht="48" customHeight="1">
      <x:c r="A5" s="10" t="str">
        <x:v>Identifiant</x:v>
      </x:c>
      <x:c r="B5" s="11" t="str">
        <x:v>Titre</x:v>
      </x:c>
      <x:c r="C5" s="11" t="str">
        <x:v>Déclencheur</x:v>
      </x:c>
      <x:c r="D5" s="11" t="str">
        <x:v>Séquence 2D</x:v>
      </x:c>
      <x:c r="E5" s="11" t="str">
        <x:v>Cohérence et persistance</x:v>
      </x:c>
      <x:c r="F5" s="11" t="str">
        <x:v>Statut livraison</x:v>
      </x:c>
      <x:c r="G5" s="12" t="str">
        <x:v>Provenance</x:v>
      </x:c>
    </x:row>
    <x:row r="6" ht="57" customHeight="1">
      <x:c r="A6" s="13" t="str">
        <x:v>MAUS-01</x:v>
      </x:c>
      <x:c r="B6" s="13" t="str">
        <x:v>Le vestibule des chasses</x:v>
      </x:c>
      <x:c r="C6" s="13" t="str">
        <x:v>Premier accès au mausolée.</x:v>
      </x:c>
      <x:c r="D6" s="13" t="str">
        <x:v>Traverser une entrée, voir les salles par des ouvertures et toucher un repère de visite.</x:v>
      </x:c>
      <x:c r="E6" s="13" t="str">
        <x:v>Le lieu explique musée, mémoire et accès de chroniques sans donner les objets exposés au joueur.</x:v>
      </x:c>
      <x:c r="F6" s="13" t="str">
        <x:v>Conception, non implémenté</x:v>
      </x:c>
      <x:c r="G6" s="13" t="str">
        <x:v>Reconstitution documentée V4 — nouvelle rédaction V5</x:v>
      </x:c>
    </x:row>
    <x:row r="7" ht="57" customHeight="1">
      <x:c r="A7" s="14" t="str">
        <x:v>MAUS-02</x:v>
      </x:c>
      <x:c r="B7" s="14" t="str">
        <x:v>Les neuf socles cinéma</x:v>
      </x:c>
      <x:c r="C7" s="14" t="str">
        <x:v>Chroniques disponibles selon accès dédié.</x:v>
      </x:c>
      <x:c r="D7" s="14" t="str">
        <x:v>Approcher chaque socle, observer son masque et ouvrir sa fiche par une interaction située.</x:v>
      </x:c>
      <x:c r="E7" s="14" t="str">
        <x:v>CIN-01..09 restent des campagnes séparées ; leurs dénouements fidèles ne sont pas remplacés par le joueur original.</x:v>
      </x:c>
      <x:c r="F7" s="14" t="str">
        <x:v>Conception, non implémenté</x:v>
      </x:c>
      <x:c r="G7" s="14" t="str">
        <x:v>Reconstitution documentée V4 — nouvelle rédaction V5</x:v>
      </x:c>
    </x:row>
    <x:row r="8" ht="57" customHeight="1">
      <x:c r="A8" s="13" t="str">
        <x:v>MAUS-03</x:v>
      </x:c>
      <x:c r="B8" s="13" t="str">
        <x:v>Les supports encore vides</x:v>
      </x:c>
      <x:c r="C8" s="13" t="str">
        <x:v>Une chronique ou un objet n’est pas ouvert.</x:v>
      </x:c>
      <x:c r="D8" s="13" t="str">
        <x:v>Les casiers montrent leur forme et un motif de verrouillage lisible sans faux trophée placé pour décorer.</x:v>
      </x:c>
      <x:c r="E8" s="13" t="str">
        <x:v>Le vide indique un contenu non acquis, non documenté ou non disponible, avec cause distincte.</x:v>
      </x:c>
      <x:c r="F8" s="13" t="str">
        <x:v>Conception, non implémenté</x:v>
      </x:c>
      <x:c r="G8" s="13" t="str">
        <x:v>Reconstitution documentée V4 — nouvelle rédaction V5</x:v>
      </x:c>
    </x:row>
    <x:row r="9" ht="57" customHeight="1">
      <x:c r="A9" s="14" t="str">
        <x:v>MAUS-04</x:v>
      </x:c>
      <x:c r="B9" s="14" t="str">
        <x:v>Prendre le masque de chronique</x:v>
      </x:c>
      <x:c r="C9" s="14" t="str">
        <x:v>Chronique accessible et choisie.</x:v>
      </x:c>
      <x:c r="D9" s="14" t="str">
        <x:v>Saisir les deux appuis du masque de présentation, le lever puis le placer sur le support de transition.</x:v>
      </x:c>
      <x:c r="E9" s="14" t="str">
        <x:v>L’animation précise mains, hauteur et position ; le masque ne devient pas équipement permanent de campagne.</x:v>
      </x:c>
      <x:c r="F9" s="14" t="str">
        <x:v>Conception, non implémenté</x:v>
      </x:c>
      <x:c r="G9" s="14" t="str">
        <x:v>Reconstitution documentée V4 — nouvelle rédaction V5</x:v>
      </x:c>
    </x:row>
    <x:row r="10" ht="57" customHeight="1">
      <x:c r="A10" s="13" t="str">
        <x:v>MAUS-05</x:v>
      </x:c>
      <x:c r="B10" s="13" t="str">
        <x:v>Mettre le masque</x:v>
      </x:c>
      <x:c r="C10" s="13" t="str">
        <x:v>Confirmation du mode de chronique.</x:v>
      </x:c>
      <x:c r="D10" s="13" t="str">
        <x:v>Jouer approche du visage, mise en place, obscurcissement puis ouverture sur l’avatar du mode choisi.</x:v>
      </x:c>
      <x:c r="E10" s="13" t="str">
        <x:v>La transition n’affirme pas que le personnage principal s’est transformé en protagoniste canonique.</x:v>
      </x:c>
      <x:c r="F10" s="13" t="str">
        <x:v>Conception, non implémenté</x:v>
      </x:c>
      <x:c r="G10" s="13" t="str">
        <x:v>Reconstitution documentée V4 — nouvelle rédaction V5</x:v>
      </x:c>
    </x:row>
    <x:row r="11" ht="57" customHeight="1">
      <x:c r="A11" s="14" t="str">
        <x:v>MAUS-06</x:v>
      </x:c>
      <x:c r="B11" s="14" t="str">
        <x:v>Retirer le masque</x:v>
      </x:c>
      <x:c r="C11" s="14" t="str">
        <x:v>Retour volontaire ou fin de chronique.</x:v>
      </x:c>
      <x:c r="D11" s="14" t="str">
        <x:v>Revenir au point de lancement, retirer le masque puis le reposer sur son socle exact.</x:v>
      </x:c>
      <x:c r="E11" s="14" t="str">
        <x:v>La sauvegarde principale retrouve ses objets et son lieu de départ, sans gains canoniques importés automatiquement.</x:v>
      </x:c>
      <x:c r="F11" s="14" t="str">
        <x:v>Conception, non implémenté</x:v>
      </x:c>
      <x:c r="G11" s="14" t="str">
        <x:v>Reconstitution documentée V4 — nouvelle rédaction V5</x:v>
      </x:c>
    </x:row>
    <x:row r="12" ht="57" customHeight="1">
      <x:c r="A12" s="13" t="str">
        <x:v>MAUS-07</x:v>
      </x:c>
      <x:c r="B12" s="13" t="str">
        <x:v>Choisir fidèle ou alternatif</x:v>
      </x:c>
      <x:c r="C12" s="13" t="str">
        <x:v>Avant lancement d’une campagne liée à un film.</x:v>
      </x:c>
      <x:c r="D12" s="13" t="str">
        <x:v>Deux présentations explicitent avatar, continuité et type de fin ; la confirmation porte sur l’option choisie.</x:v>
      </x:c>
      <x:c r="E12" s="13" t="str">
        <x:v>La variante originale est nommée comme telle et ne porte pas une promesse 1:1 non vérifiée.</x:v>
      </x:c>
      <x:c r="F12" s="13" t="str">
        <x:v>Conception, non implémenté</x:v>
      </x:c>
      <x:c r="G12" s="13" t="str">
        <x:v>Reconstitution documentée V4 — nouvelle rédaction V5</x:v>
      </x:c>
    </x:row>
    <x:row r="13" ht="57" customHeight="1">
      <x:c r="A13" s="14" t="str">
        <x:v>MAUS-08</x:v>
      </x:c>
      <x:c r="B13" s="14" t="str">
        <x:v>Les voix autorisées</x:v>
      </x:c>
      <x:c r="C13" s="14" t="str">
        <x:v>Un récit de chasse est consulté.</x:v>
      </x:c>
      <x:c r="D13" s="14" t="str">
        <x:v>Une voix ou un texte localisé accompagne l’objet réellement observé, avec possibilité d’arrêt et de reprise.</x:v>
      </x:c>
      <x:c r="E13" s="14" t="str">
        <x:v>Un témoignage absent ne doit pas être imité comme s’il avait été enregistré.</x:v>
      </x:c>
      <x:c r="F13" s="14" t="str">
        <x:v>Conception, non implémenté</x:v>
      </x:c>
      <x:c r="G13" s="14" t="str">
        <x:v>Reconstitution documentée V4 — nouvelle rédaction V5</x:v>
      </x:c>
    </x:row>
    <x:row r="14" ht="57" customHeight="1">
      <x:c r="A14" s="13" t="str">
        <x:v>MAUS-09</x:v>
      </x:c>
      <x:c r="B14" s="13" t="str">
        <x:v>La chambre des armes</x:v>
      </x:c>
      <x:c r="C14" s="13" t="str">
        <x:v>Galerie d’équipement visitable.</x:v>
      </x:c>
      <x:c r="D14" s="13" t="str">
        <x:v>Comparer silhouettes, supports et usages des armes exposées sans les retirer de leur garde.</x:v>
      </x:c>
      <x:c r="E14" s="13" t="str">
        <x:v>Les modèles et proportions précis des objets de films nécessitent leurs références visuelles avant production.</x:v>
      </x:c>
      <x:c r="F14" s="13" t="str">
        <x:v>Conception, non implémenté</x:v>
      </x:c>
      <x:c r="G14" s="13" t="str">
        <x:v>Reconstitution documentée V4 — nouvelle rédaction V5</x:v>
      </x:c>
    </x:row>
    <x:row r="15" ht="57" customHeight="1">
      <x:c r="A15" s="14" t="str">
        <x:v>MAUS-10</x:v>
      </x:c>
      <x:c r="B15" s="14" t="str">
        <x:v>Le seuil des compagnons</x:v>
      </x:c>
      <x:c r="C15" s="14" t="str">
        <x:v>Une histoire implique plusieurs participants.</x:v>
      </x:c>
      <x:c r="D15" s="14" t="str">
        <x:v>Disposer des supports reliés par leur chronologie et montrer chaque contribution confirmée.</x:v>
      </x:c>
      <x:c r="E15" s="14" t="str">
        <x:v>Le mérite final et les aides restent distingués ; O2 conserve ainsi la réussite réelle de l’ancêtre.</x:v>
      </x:c>
      <x:c r="F15" s="14" t="str">
        <x:v>Conception, non implémenté</x:v>
      </x:c>
      <x:c r="G15" s="14" t="str">
        <x:v>Reconstitution documentée V4 — nouvelle rédaction V5</x:v>
      </x:c>
    </x:row>
    <x:row r="16" ht="57" customHeight="1">
      <x:c r="A16" s="13" t="str">
        <x:v>MAUS-11</x:v>
      </x:c>
      <x:c r="B16" s="13" t="str">
        <x:v>Le couloir des absents</x:v>
      </x:c>
      <x:c r="C16" s="13" t="str">
        <x:v>Des pertes confirmées appartiennent à une histoire.</x:v>
      </x:c>
      <x:c r="D16" s="13" t="str">
        <x:v>Présenter objets rendus, noms autorisés et espaces vides avec possibilité de visite calme.</x:v>
      </x:c>
      <x:c r="E16" s="13" t="str">
        <x:v>Le mausolée ne ressuscite pas les personnages et ne transforme pas tous les inconnus en morts confirmés.</x:v>
      </x:c>
      <x:c r="F16" s="13" t="str">
        <x:v>Conception, non implémenté</x:v>
      </x:c>
      <x:c r="G16" s="13" t="str">
        <x:v>Reconstitution documentée V4 — nouvelle rédaction V5</x:v>
      </x:c>
    </x:row>
    <x:row r="17" ht="57" customHeight="1">
      <x:c r="A17" s="14" t="str">
        <x:v>MAUS-12</x:v>
      </x:c>
      <x:c r="B17" s="14" t="str">
        <x:v>Les objets prêtés</x:v>
      </x:c>
      <x:c r="C17" s="14" t="str">
        <x:v>Un dépôt temporaire est accepté.</x:v>
      </x:c>
      <x:c r="D17" s="14" t="str">
        <x:v>Inspecter le contenant, poser la pièce sur son support et conserver la date de retour dans sa fiche.</x:v>
      </x:c>
      <x:c r="E17" s="14" t="str">
        <x:v>La garde muséale n’est pas une acquisition de propriété ou de prestige.</x:v>
      </x:c>
      <x:c r="F17" s="14" t="str">
        <x:v>Conception, non implémenté</x:v>
      </x:c>
      <x:c r="G17" s="14" t="str">
        <x:v>Reconstitution documentée V4 — nouvelle rédaction V5</x:v>
      </x:c>
    </x:row>
    <x:row r="18" ht="57" customHeight="1">
      <x:c r="A18" s="13" t="str">
        <x:v>MAUS-13</x:v>
      </x:c>
      <x:c r="B18" s="13" t="str">
        <x:v>L’entretien du support</x:v>
      </x:c>
      <x:c r="C18" s="13" t="str">
        <x:v>Un meuble doit être ajusté.</x:v>
      </x:c>
      <x:c r="D18" s="13" t="str">
        <x:v>Déplacer une glissière, vérifier l’écartement, régler la lumière et confirmer que l’objet reste stable.</x:v>
      </x:c>
      <x:c r="E18" s="13" t="str">
        <x:v>Les gestes rejoignent les mini-jeux de trophées avec leurs aides et leurs états persistants.</x:v>
      </x:c>
      <x:c r="F18" s="13" t="str">
        <x:v>Conception, non implémenté</x:v>
      </x:c>
      <x:c r="G18" s="13" t="str">
        <x:v>Reconstitution documentée V4 — nouvelle rédaction V5</x:v>
      </x:c>
    </x:row>
    <x:row r="19" ht="57" customHeight="1">
      <x:c r="A19" s="14" t="str">
        <x:v>MAUS-14</x:v>
      </x:c>
      <x:c r="B19" s="14" t="str">
        <x:v>Une nouvelle aile</x:v>
      </x:c>
      <x:c r="C19" s="14" t="str">
        <x:v>Un DLC supplémentaire est conçu et ouvert.</x:v>
      </x:c>
      <x:c r="D19" s="14" t="str">
        <x:v>Ouvrir un passage de galerie, installer ses socles et introduire une route de visite cohérente.</x:v>
      </x:c>
      <x:c r="E19" s="14" t="str">
        <x:v>Un nom de DLC prévu ne signifie pas que ses campagnes, sprites et cinématiques sont déjà produits.</x:v>
      </x:c>
      <x:c r="F19" s="14" t="str">
        <x:v>Conception, non implémenté</x:v>
      </x:c>
      <x:c r="G19" s="14" t="str">
        <x:v>Reconstitution documentée V4 — nouvelle rédaction V5</x:v>
      </x:c>
    </x:row>
    <x:row r="20" ht="57" customHeight="1">
      <x:c r="A20" s="13" t="str">
        <x:v>MAUS-15</x:v>
      </x:c>
      <x:c r="B20" s="13" t="str">
        <x:v>La visite de la cohorte</x:v>
      </x:c>
      <x:c r="C20" s="13" t="str">
        <x:v>Des personnages disponibles acceptent une visite.</x:v>
      </x:c>
      <x:c r="D20" s="13" t="str">
        <x:v>Le joueur mène ou suit un parcours ; chacun réagit à une pièce liée à ses expériences réellement connues.</x:v>
      </x:c>
      <x:c r="E20" s="13" t="str">
        <x:v>Les absences, désaccords et refus de parler restent possibles, avec scènes alternatives.</x:v>
      </x:c>
      <x:c r="F20" s="13" t="str">
        <x:v>Conception, non implémenté</x:v>
      </x:c>
      <x:c r="G20" s="13" t="str">
        <x:v>Reconstitution documentée V4 — nouvelle rédaction V5</x:v>
      </x:c>
    </x:row>
    <x:row r="21" ht="57" customHeight="1">
      <x:c r="A21" s="14" t="str">
        <x:v>MAUS-16</x:v>
      </x:c>
      <x:c r="B21" s="14" t="str">
        <x:v>Sortir avec une question</x:v>
      </x:c>
      <x:c r="C21" s="14" t="str">
        <x:v>Fin de visite.</x:v>
      </x:c>
      <x:c r="D21" s="14" t="str">
        <x:v>Le joueur choisit une piste de recherche, une chronique ou une chasse future puis franchit réellement la sortie.</x:v>
      </x:c>
      <x:c r="E21" s="14" t="str">
        <x:v>La visite ouvre une intention ou un accès autorisé, jamais un rang commun ou un trophée inventé.</x:v>
      </x:c>
      <x:c r="F21" s="14" t="str">
        <x:v>Conception, non implémenté</x:v>
      </x:c>
      <x:c r="G21" s="14" t="str">
        <x:v>Reconstitution documentée V4 — nouvelle rédaction V5</x:v>
      </x:c>
    </x:row>
  </x:sheetData>
  <x:pageMargins left="0.7" right="0.7" top="0.75" bottom="0.75" header="0.3" footer="0.3"/>
  <x:tableParts count="1">
    <x:tablePart xmlns:r="http://schemas.openxmlformats.org/officeDocument/2006/relationships" r:id="R17c450f5210149a2"/>
  </x:tableParts>
</x:worksheet>
</file>

<file path=xl/worksheets/sheet3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Transitions des voies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Voie</x:v>
      </x:c>
      <x:c r="D5" s="11" t="str">
        <x:v>Systeme</x:v>
      </x:c>
      <x:c r="E5" s="11" t="str">
        <x:v>État à l’entrée</x:v>
      </x:c>
      <x:c r="F5" s="11" t="str">
        <x:v>Scène en 2D</x:v>
      </x:c>
      <x:c r="G5" s="11" t="str">
        <x:v>Choix et effets</x:v>
      </x:c>
      <x:c r="H5" s="11" t="str">
        <x:v>Conséquence</x:v>
      </x:c>
      <x:c r="I5" s="11" t="str">
        <x:v>Échec et reprise</x:v>
      </x:c>
      <x:c r="J5" s="11" t="str">
        <x:v>État à la sortie</x:v>
      </x:c>
      <x:c r="K5" s="12" t="str">
        <x:v>Provenance</x:v>
      </x:c>
    </x:row>
    <x:row r="6" ht="132" customHeight="1">
      <x:c r="A6" s="13" t="str">
        <x:v>STORY5-TR-O1-01</x:v>
      </x:c>
      <x:c r="B6" s="13" t="str">
        <x:v>Une poignée à ma hauteur</x:v>
      </x:c>
      <x:c r="C6" s="13" t="str">
        <x:v>O1</x:v>
      </x:c>
      <x:c r="D6" s="13" t="str">
        <x:v>Maison</x:v>
      </x:c>
      <x:c r="E6" s="13" t="str">
        <x:v>Résidence réellement déverrouillée et active ; mission et respect locaux acquis ; transports effectués. Lire les missions de voie et les relations réellement résolues ; scène facultative, sans blocage de rang.</x:v>
      </x:c>
      <x:c r="F6" s="13" t="str">
        <x:v>Le joueur arrive avec une caisse dans sa résidence réellement déverrouillée. La poignée intérieure rappelle le seuil familial trop haut ; il peut la déplacer, tester le passage chargé puis installer un appui pour un visiteur plus petit. Dhera attend dehors si elle a accepté l’invitation, sans choisir l’aménagement à sa place.</x:v>
      </x:c>
      <x:c r="G6" s="13" t="str">
        <x:v>Conserver un rappel de l’ancienne maison ou créer une entrée entièrement personnelle change les commentaires et l’objet de mémoire.</x:v>
      </x:c>
      <x:c r="H6" s="13" t="str">
        <x:v>L’aménagement matérialise l’autonomie ; activeResidenceId reste inchangé et les autres maisons n’ajoutent aucun bonus.</x:v>
      </x:c>
      <x:c r="I6" s="13" t="str">
        <x:v>Une poignée mal placée bloque le test de charge et se corrige avant validation, sans perdre le droit de résidence.</x:v>
      </x:c>
      <x:c r="J6" s="13" t="str">
        <x:v>STORY5-TR-O1-01.resolved et success distincts ; mémoriser décisions locales, relations et emplacement des objets. Aucun changement de O1.endingId, des rangs communs ou d’une récompense de guerre déjà appliquée.</x:v>
      </x:c>
      <x:c r="K6" s="13" t="str">
        <x:v>Extension V5</x:v>
      </x:c>
    </x:row>
    <x:row r="7" ht="117" customHeight="1">
      <x:c r="A7" s="14" t="str">
        <x:v>STORY5-TR-O1-02</x:v>
      </x:c>
      <x:c r="B7" s="14" t="str">
        <x:v>La lame n’est pas ma victoire</x:v>
      </x:c>
      <x:c r="C7" s="14" t="str">
        <x:v>O1</x:v>
      </x:c>
      <x:c r="D7" s="14" t="str">
        <x:v>Trophée</x:v>
      </x:c>
      <x:c r="E7" s="14" t="str">
        <x:v>Atelier accessible ; objet réel, prêt autorisé ou relevé explicitement identifié ; propriété vérifiée. Lire les missions de voie et les relations réellement résolues ; scène facultative, sans blocage de rang.</x:v>
      </x:c>
      <x:c r="F7" s="14" t="str">
        <x:v>À l’atelier, la lame de Varek ne peut être présentée que si le joueur en a encore la garde. Il l’oriente, montre la trace de l’agression et choisit un support de preuve ou un compartiment privé. Si elle a été rendue, la scène utilise le relevé réellement conservé et explique l’absence.</x:v>
      </x:c>
      <x:c r="G7" s="14" t="str">
        <x:v>Exposer une preuve contextualisée ou garder l’histoire privée change les visites et le récit public.</x:v>
      </x:c>
      <x:c r="H7" s="14" t="str">
        <x:v>Le mini-jeu n’accorde aucun mérite de chasse pour l’arme d’un père hostile ; propriétaire et emplacement restent uniques.</x:v>
      </x:c>
      <x:c r="I7" s="14" t="str">
        <x:v>Un relevé insuffisant laisse une plaque limitée aux faits connus, pas une reconstitution présentée comme certaine.</x:v>
      </x:c>
      <x:c r="J7" s="14" t="str">
        <x:v>STORY5-TR-O1-02.resolved et success distincts ; mémoriser décisions locales, relations et emplacement des objets. Aucun changement de O1.endingId, des rangs communs ou d’une récompense de guerre déjà appliquée.</x:v>
      </x:c>
      <x:c r="K7" s="14" t="str">
        <x:v>Extension V5</x:v>
      </x:c>
    </x:row>
    <x:row r="8" ht="132" customHeight="1">
      <x:c r="A8" s="13" t="str">
        <x:v>STORY5-TR-O1-03</x:v>
      </x:c>
      <x:c r="B8" s="13" t="str">
        <x:v>L’ordre qui ressemble au sien</x:v>
      </x:c>
      <x:c r="C8" s="13" t="str">
        <x:v>O1</x:v>
      </x:c>
      <x:c r="D8" s="13" t="str">
        <x:v>Guerre de clan</x:v>
      </x:c>
      <x:c r="E8" s="13" t="str">
        <x:v>Participation facultative acceptée ; opération du module guerre existante ; résultats appliqués par sa transaction unique. Lire les missions de voie et les relations réellement résolues ; scène facultative, sans blocage de rang.</x:v>
      </x:c>
      <x:c r="F8" s="13" t="str">
        <x:v>Pendant une opération de clan acceptée, un commandant exige de poursuivre un ennemi alors qu’un équipier est coupé du retour. Le joueur descend dans le niveau, voit le passage bloqué et peut ouvrir une voie de secours ou transmettre une relève réelle avant la poursuite. Le souvenir de Varek colore le dialogue sans imposer le choix.</x:v>
      </x:c>
      <x:c r="G8" s="13" t="str">
        <x:v>Prendre le secours ou obtenir une couverture effective avant de poursuivre change les pertes, la relation et l’objectif tactique.</x:v>
      </x:c>
      <x:c r="H8" s="13" t="str">
        <x:v>L’opération de guerre écrit ses résultats une seule fois ; la scène ajoute la lecture personnelle d’O1.</x:v>
      </x:c>
      <x:c r="I8" s="13" t="str">
        <x:v>Une relève refusée reste absente : le joueur ne peut prétendre avoir protégé l’équipier par un simple ordre non exécuté.</x:v>
      </x:c>
      <x:c r="J8" s="13" t="str">
        <x:v>STORY5-TR-O1-03.resolved et success distincts ; mémoriser décisions locales, relations et emplacement des objets. Aucun changement de O1.endingId, des rangs communs ou d’une récompense de guerre déjà appliquée.</x:v>
      </x:c>
      <x:c r="K8" s="13" t="str">
        <x:v>Extension V5</x:v>
      </x:c>
    </x:row>
    <x:row r="9" ht="147" customHeight="1">
      <x:c r="A9" s="14" t="str">
        <x:v>STORY5-TR-O1-04</x:v>
      </x:c>
      <x:c r="B9" s="14" t="str">
        <x:v>L’instructeur d’une autre époque</x:v>
      </x:c>
      <x:c r="C9" s="14" t="str">
        <x:v>O1</x:v>
      </x:c>
      <x:c r="D9" s="14" t="str">
        <x:v>Passé</x:v>
      </x:c>
      <x:c r="E9" s="14" t="str">
        <x:v>Warp facultatif avec cinq conditions et retour engagé ; sinon variante actuelle explicitement non temporelle. Lire les missions de voie et les relations réellement résolues ; scène facultative, sans blocage de rang.</x:v>
      </x:c>
      <x:c r="F9" s="14" t="str">
        <x:v>Dans une branche ancienne du Homeworld, le joueur observe un instructeur exigeant qui corrige un élève sans le menacer. Il doit aider à tenir une plateforme d’exercice puis laisser l’élève essayer. Le contraste montre une autre pratique située, sans réécrire Varek ni déclarer une loi universelle. Sans Warp choisi, une démonstration actuelle différente remplit la fonction thématique.</x:v>
      </x:c>
      <x:c r="G9" s="14" t="str">
        <x:v>Aider discrètement ou se montrer pour expliquer son geste change la réaction de cette communauté.</x:v>
      </x:c>
      <x:c r="H9" s="14" t="str">
        <x:v>La branche conserve sa scène ; aucune enfance du joueur n’est réparée rétroactivement et le retour engagé reste garanti.</x:v>
      </x:c>
      <x:c r="I9" s="14" t="str">
        <x:v>Une alerte ferme le détour mais laisse le passage de retour ; la variante actuelle n’est jamais appelée voyage temporel.</x:v>
      </x:c>
      <x:c r="J9" s="14" t="str">
        <x:v>STORY5-TR-O1-04.resolved et success distincts ; mémoriser décisions locales, relations et emplacement des objets. Aucun changement de O1.endingId, des rangs communs ou d’une récompense de guerre déjà appliquée.</x:v>
      </x:c>
      <x:c r="K9" s="14" t="str">
        <x:v>Extension V5</x:v>
      </x:c>
    </x:row>
    <x:row r="10" ht="132" customHeight="1">
      <x:c r="A10" s="13" t="str">
        <x:v>STORY5-TR-O1-05</x:v>
      </x:c>
      <x:c r="B10" s="13" t="str">
        <x:v>Commander sans fermer les portes</x:v>
      </x:c>
      <x:c r="C10" s="13" t="str">
        <x:v>O1</x:v>
      </x:c>
      <x:c r="D10" s="13" t="str">
        <x:v>Navire de clan</x:v>
      </x:c>
      <x:c r="E10" s="13" t="str">
        <x:v>Elite commun acquis ; Veille Partagée réellement possédée et capacités ouvertes ; équipage et invitations réels. Lire les missions de voie et les relations réellement résolues ; scène facultative, sans blocage de rang.</x:v>
      </x:c>
      <x:c r="F10" s="13" t="str">
        <x:v>Dans la Veille Partagée réellement acquise, un jeune équipier souhaite quitter une mission après avoir vu ses risques. Le joueur le rejoint au râtelier, aide à ranger le matériel et choisit une réaffectation ou un remplacement volontaire. Les chambres et les postes indiquent le coût concret de cette absence.</x:v>
      </x:c>
      <x:c r="G10" s="13" t="str">
        <x:v>Reporter le départ ou partir avec une équipe réduite viable transforme l’opération collective.</x:v>
      </x:c>
      <x:c r="H10" s="13" t="str">
        <x:v>Le commandement d’O1 se distingue par ses actes ; capacités de 7, 13 ou 19 personnes et droits de départ sont respectés.</x:v>
      </x:c>
      <x:c r="I10" s="13" t="str">
        <x:v>Un équipage insuffisant bloque seulement cette opération, sans supprimer le navire ni recruter un remplaçant invisible.</x:v>
      </x:c>
      <x:c r="J10" s="13" t="str">
        <x:v>STORY5-TR-O1-05.resolved et success distincts ; mémoriser décisions locales, relations et emplacement des objets. Aucun changement de O1.endingId, des rangs communs ou d’une récompense de guerre déjà appliquée.</x:v>
      </x:c>
      <x:c r="K10" s="13" t="str">
        <x:v>Extension V5</x:v>
      </x:c>
    </x:row>
    <x:row r="11" ht="117" customHeight="1">
      <x:c r="A11" s="14" t="str">
        <x:v>STORY5-TR-O1-06</x:v>
      </x:c>
      <x:c r="B11" s="14" t="str">
        <x:v>Le jeune qui dit non</x:v>
      </x:c>
      <x:c r="C11" s="14" t="str">
        <x:v>O1</x:v>
      </x:c>
      <x:c r="D11" s="14" t="str">
        <x:v>Transmission</x:v>
      </x:c>
      <x:c r="E11" s="14" t="str">
        <x:v>Fin Oi verrouillée à Elite ; rang Elder ou Ancient commun selon la scène ; successeur volontaire et présent. Lire les missions de voie et les relations réellement résolues ; scène facultative, sans blocage de rang.</x:v>
      </x:c>
      <x:c r="F11" s="14" t="str">
        <x:v>Après la fin d’Elite verrouillée, un élève refuse un exercice rappelant une humiliation. Le joueur examine le dispositif avec lui, propose un autre appui et peut raconter ou garder privé son propre passé. Le lieu est celui de sa transmission réelle : maison, cour ou navire possédé.</x:v>
      </x:c>
      <x:c r="G11" s="14" t="str">
        <x:v>Changer l’exercice ou laisser l’élève observer avant de réessayer donne deux réponses pédagogiques.</x:v>
      </x:c>
      <x:c r="H11" s="14" t="str">
        <x:v>La fin O1 reste intacte ; une méthode est transmise sans exiger le pardon de Varek ou sa présence.</x:v>
      </x:c>
      <x:c r="I11" s="14" t="str">
        <x:v>Le refus de l’élève garde une activité alternative et ne devient pas un échec moral automatique du mentor.</x:v>
      </x:c>
      <x:c r="J11" s="14" t="str">
        <x:v>STORY5-TR-O1-06.resolved et success distincts ; mémoriser décisions locales, relations et emplacement des objets. Aucun changement de O1.endingId, des rangs communs ou d’une récompense de guerre déjà appliquée.</x:v>
      </x:c>
      <x:c r="K11" s="14" t="str">
        <x:v>Extension V5</x:v>
      </x:c>
    </x:row>
    <x:row r="12" ht="117" customHeight="1">
      <x:c r="A12" s="13" t="str">
        <x:v>STORY5-TR-O2-01</x:v>
      </x:c>
      <x:c r="B12" s="13" t="str">
        <x:v>Un mur pour plusieurs gestes</x:v>
      </x:c>
      <x:c r="C12" s="13" t="str">
        <x:v>O2</x:v>
      </x:c>
      <x:c r="D12" s="13" t="str">
        <x:v>Maison</x:v>
      </x:c>
      <x:c r="E12" s="13" t="str">
        <x:v>Résidence réellement déverrouillée et active ; mission et respect locaux acquis ; transports effectués. Lire les missions de voie et les relations réellement résolues ; scène facultative, sans blocage de rang.</x:v>
      </x:c>
      <x:c r="F12" s="13" t="str">
        <x:v>Dans sa résidence active, le joueur prépare un mur de mémoire. Il déplace les supports, vérifie les lignes de vue et place le masque ou sa reproduction autorisée avec les traces de piste, de combat et de secours. La circulation permet de comprendre la chronologie en marchant.</x:v>
      </x:c>
      <x:c r="G12" s="13" t="str">
        <x:v>Créer une ligne chronologique ou trois stations reliées change la manière dont les visiteurs découvrent les contributions.</x:v>
      </x:c>
      <x:c r="H12" s="13" t="str">
        <x:v>La maison porte une histoire plus complète ; le mérite final de l’ancêtre reste clairement nommé.</x:v>
      </x:c>
      <x:c r="I12" s="13" t="str">
        <x:v>Un objet prêté absent laisse une station de relevé identifiée, sans original recréé pour remplir le mur.</x:v>
      </x:c>
      <x:c r="J12" s="13" t="str">
        <x:v>STORY5-TR-O2-01.resolved et success distincts ; mémoriser décisions locales, relations et emplacement des objets. Aucun changement de O2.endingId, des rangs communs ou d’une récompense de guerre déjà appliquée.</x:v>
      </x:c>
      <x:c r="K12" s="13" t="str">
        <x:v>Extension V5</x:v>
      </x:c>
    </x:row>
    <x:row r="13" ht="117" customHeight="1">
      <x:c r="A13" s="14" t="str">
        <x:v>STORY5-TR-O2-02</x:v>
      </x:c>
      <x:c r="B13" s="14" t="str">
        <x:v>Une marque, deux témoins</x:v>
      </x:c>
      <x:c r="C13" s="14" t="str">
        <x:v>O2</x:v>
      </x:c>
      <x:c r="D13" s="14" t="str">
        <x:v>Trophée</x:v>
      </x:c>
      <x:c r="E13" s="14" t="str">
        <x:v>Atelier accessible ; objet réel, prêt autorisé ou relevé explicitement identifié ; propriété vérifiée. Lire les missions de voie et les relations réellement résolues ; scène facultative, sans blocage de rang.</x:v>
      </x:c>
      <x:c r="F13" s="14" t="str">
        <x:v>Le joueur reçoit deux commentaires différents sur une marque du crâne partagé. Au banc des traces, il règle la lampe, tourne le berceau et compare les angles décrits par les témoins. Une marque peut confirmer le coup final tandis qu’une autre témoigne de l’extraction ; les hypothèses restent séparées.</x:v>
      </x:c>
      <x:c r="G13" s="14" t="str">
        <x:v>Conserver les deux lectures compatibles ou demander une comparaison supplémentaire change la précision de la plaque.</x:v>
      </x:c>
      <x:c r="H13" s="14" t="str">
        <x:v>Qualité, authenticité et reconnaissance évoluent séparément ; aucun succès ancestral n’est annulé par une aide retrouvée.</x:v>
      </x:c>
      <x:c r="I13" s="14" t="str">
        <x:v>Une face encore non observée maintient l’étape ouverte et laisse les autres observations validées.</x:v>
      </x:c>
      <x:c r="J13" s="14" t="str">
        <x:v>STORY5-TR-O2-02.resolved et success distincts ; mémoriser décisions locales, relations et emplacement des objets. Aucun changement de O2.endingId, des rangs communs ou d’une récompense de guerre déjà appliquée.</x:v>
      </x:c>
      <x:c r="K13" s="14" t="str">
        <x:v>Extension V5</x:v>
      </x:c>
    </x:row>
    <x:row r="14" ht="117" customHeight="1">
      <x:c r="A14" s="13" t="str">
        <x:v>STORY5-TR-O2-03</x:v>
      </x:c>
      <x:c r="B14" s="13" t="str">
        <x:v>La bannière oublie le pisteur</x:v>
      </x:c>
      <x:c r="C14" s="13" t="str">
        <x:v>O2</x:v>
      </x:c>
      <x:c r="D14" s="13" t="str">
        <x:v>Guerre de clan</x:v>
      </x:c>
      <x:c r="E14" s="13" t="str">
        <x:v>Participation facultative acceptée ; opération du module guerre existante ; résultats appliqués par sa transaction unique. Lire les missions de voie et les relations réellement résolues ; scène facultative, sans blocage de rang.</x:v>
      </x:c>
      <x:c r="F14" s="13" t="str">
        <x:v>Après une bataille de clan acceptée, une bannière célèbre seulement l’équipe qui a pris la zone. Le joueur traverse le terrain, suit le passage ouvert par les éclaireurs et retrouve un vétéran qui a tenu le ravitaillement. Les contributions sont documentées par l’opération partagée.</x:v>
      </x:c>
      <x:c r="G14" s="13" t="str">
        <x:v>Ajouter une scène de reconnaissance distincte ou présenter une chronologie de bataille change le souvenir collectif.</x:v>
      </x:c>
      <x:c r="H14" s="13" t="str">
        <x:v>Les récompenses territoriales restent celles du module guerre ; la transition corrige le récit sans les tripler.</x:v>
      </x:c>
      <x:c r="I14" s="13" t="str">
        <x:v>Une contribution incertaine reste citée comme témoignage à vérifier, sans bonus de vétéran inventé.</x:v>
      </x:c>
      <x:c r="J14" s="13" t="str">
        <x:v>STORY5-TR-O2-03.resolved et success distincts ; mémoriser décisions locales, relations et emplacement des objets. Aucun changement de O2.endingId, des rangs communs ou d’une récompense de guerre déjà appliquée.</x:v>
      </x:c>
      <x:c r="K14" s="13" t="str">
        <x:v>Extension V5</x:v>
      </x:c>
    </x:row>
    <x:row r="15" ht="132" customHeight="1">
      <x:c r="A15" s="14" t="str">
        <x:v>STORY5-TR-O2-04</x:v>
      </x:c>
      <x:c r="B15" s="14" t="str">
        <x:v>Une copie n’est pas mon ancêtre</x:v>
      </x:c>
      <x:c r="C15" s="14" t="str">
        <x:v>O2</x:v>
      </x:c>
      <x:c r="D15" s="14" t="str">
        <x:v>Passé</x:v>
      </x:c>
      <x:c r="E15" s="14" t="str">
        <x:v>Warp facultatif avec cinq conditions et retour engagé ; sinon variante actuelle explicitement non temporelle. Lire les missions de voie et les relations réellement résolues ; scène facultative, sans blocage de rang.</x:v>
      </x:c>
      <x:c r="F15" s="14" t="str">
        <x:v>Dans une branche historique, le joueur rencontre une chasse collective dont les rôles rappellent son enquête familiale. Il observe une ouverture, soutient éventuellement un porteur et voit un autre chasseur accomplir le geste final. Cette scène ne prétend pas révéler directement les pensées de son ancêtre ; sans Warp, un exercice actuel est proposé.</x:v>
      </x:c>
      <x:c r="G15" s="14" t="str">
        <x:v>Observer sans intervenir ou aider une phase précise change la contribution du joueur dans cette branche.</x:v>
      </x:c>
      <x:c r="H15" s="14" t="str">
        <x:v>Le parallèle enrichit O2 sans remplacer les preuves de la chasse ancestrale ni importer les chasseurs du passé.</x:v>
      </x:c>
      <x:c r="I15" s="14" t="str">
        <x:v>Un retour anticipé conserve les observations partielles, clairement distinguées d’une preuve sur la lignée familiale.</x:v>
      </x:c>
      <x:c r="J15" s="14" t="str">
        <x:v>STORY5-TR-O2-04.resolved et success distincts ; mémoriser décisions locales, relations et emplacement des objets. Aucun changement de O2.endingId, des rangs communs ou d’une récompense de guerre déjà appliquée.</x:v>
      </x:c>
      <x:c r="K15" s="14" t="str">
        <x:v>Extension V5</x:v>
      </x:c>
    </x:row>
    <x:row r="16" ht="117" customHeight="1">
      <x:c r="A16" s="13" t="str">
        <x:v>STORY5-TR-O2-05</x:v>
      </x:c>
      <x:c r="B16" s="13" t="str">
        <x:v>La salle des récits de l’équipage</x:v>
      </x:c>
      <x:c r="C16" s="13" t="str">
        <x:v>O2</x:v>
      </x:c>
      <x:c r="D16" s="13" t="str">
        <x:v>Navire de clan</x:v>
      </x:c>
      <x:c r="E16" s="13" t="str">
        <x:v>Elite commun acquis ; Veille Partagée réellement possédée et capacités ouvertes ; équipage et invitations réels. Lire les missions de voie et les relations réellement résolues ; scène facultative, sans blocage de rang.</x:v>
      </x:c>
      <x:c r="F16" s="13" t="str">
        <x:v>À bord de la Veille Partagée possédée, des membres veulent exposer leurs premières chasses. Le joueur installe des supports adaptés, vérifie la garde des objets et laisse chacun expliquer son rôle. Un trophée collectif ne devient pas automatiquement sa propriété de responsable du navire.</x:v>
      </x:c>
      <x:c r="G16" s="13" t="str">
        <x:v>Préparer une galerie commune ou des dépôts individuels reliés change les visites et les droits de retrait.</x:v>
      </x:c>
      <x:c r="H16" s="13" t="str">
        <x:v>Les personnes présentes et les objets réellement confiés remplissent la salle, dans la capacité ouverte du navire.</x:v>
      </x:c>
      <x:c r="I16" s="13" t="str">
        <x:v>Un membre peut retirer sa pièce selon l’accord ; le support vide raconte son départ sans recréer l’objet.</x:v>
      </x:c>
      <x:c r="J16" s="13" t="str">
        <x:v>STORY5-TR-O2-05.resolved et success distincts ; mémoriser décisions locales, relations et emplacement des objets. Aucun changement de O2.endingId, des rangs communs ou d’une récompense de guerre déjà appliquée.</x:v>
      </x:c>
      <x:c r="K16" s="13" t="str">
        <x:v>Extension V5</x:v>
      </x:c>
    </x:row>
    <x:row r="17" ht="117" customHeight="1">
      <x:c r="A17" s="14" t="str">
        <x:v>STORY5-TR-O2-06</x:v>
      </x:c>
      <x:c r="B17" s="14" t="str">
        <x:v>L’élève trouve une autre voix</x:v>
      </x:c>
      <x:c r="C17" s="14" t="str">
        <x:v>O2</x:v>
      </x:c>
      <x:c r="D17" s="14" t="str">
        <x:v>Transmission</x:v>
      </x:c>
      <x:c r="E17" s="14" t="str">
        <x:v>Fin Oi verrouillée à Elite ; rang Elder ou Ancient commun selon la scène ; successeur volontaire et présent. Lire les missions de voie et les relations réellement résolues ; scène facultative, sans blocage de rang.</x:v>
      </x:c>
      <x:c r="F17" s="14" t="str">
        <x:v>Après la fin d’Elite, un élève révèle une contribution oubliée dans une chasse récente du joueur. Celui-ci observe les traces avec lui, reconnaît le geste manquant et modifie une plaque si les faits le justifient. La méthode s’applique désormais à sa propre génération.</x:v>
      </x:c>
      <x:c r="G17" s="14" t="str">
        <x:v>Corriger publiquement ou présenter d’abord les traces aux partenaires change l’ordre de reconnaissance.</x:v>
      </x:c>
      <x:c r="H17" s="14" t="str">
        <x:v>La fin O2 est conservée et la transmission prouve que l’enquête n’était pas réservée à l’ancêtre.</x:v>
      </x:c>
      <x:c r="I17" s="14" t="str">
        <x:v>Une hypothèse non confirmée reste ouverte ; l’élève n’est ni puni pour avoir questionné ni automatiquement déclaré juste.</x:v>
      </x:c>
      <x:c r="J17" s="14" t="str">
        <x:v>STORY5-TR-O2-06.resolved et success distincts ; mémoriser décisions locales, relations et emplacement des objets. Aucun changement de O2.endingId, des rangs communs ou d’une récompense de guerre déjà appliquée.</x:v>
      </x:c>
      <x:c r="K17" s="14" t="str">
        <x:v>Extension V5</x:v>
      </x:c>
    </x:row>
    <x:row r="18" ht="102" customHeight="1">
      <x:c r="A18" s="13" t="str">
        <x:v>STORY5-TR-O3-01</x:v>
      </x:c>
      <x:c r="B18" s="13" t="str">
        <x:v>La pièce que personne ne doit remplir</x:v>
      </x:c>
      <x:c r="C18" s="13" t="str">
        <x:v>O3</x:v>
      </x:c>
      <x:c r="D18" s="13" t="str">
        <x:v>Maison</x:v>
      </x:c>
      <x:c r="E18" s="13" t="str">
        <x:v>Résidence réellement déverrouillée et active ; mission et respect locaux acquis ; transports effectués. Lire les missions de voie et les relations réellement résolues ; scène facultative, sans blocage de rang.</x:v>
      </x:c>
      <x:c r="F18" s="13" t="str">
        <x:v>Dans la résidence active, le joueur déballe les objets réellement sauvés. Une étagère peut garder un vide pour une perte ou accueillir un objet nouveau de sa vie actuelle. Tava, si invitée, propose une aide d’installation mais ne décide pas à la place du joueur.</x:v>
      </x:c>
      <x:c r="G18" s="13" t="str">
        <x:v>Conserver un espace de mémoire ou lui donner un nouvel usage change les scènes domestiques sans effacer le deuil.</x:v>
      </x:c>
      <x:c r="H18" s="13" t="str">
        <x:v>La maison devient un lieu habité ; les survivants n’y emménagent que s’ils le choisissent et si la capacité existe.</x:v>
      </x:c>
      <x:c r="I18" s="13" t="str">
        <x:v>Un objet encore en dépôt reste à son lieu réel ; son emplacement domestique peut attendre le transport.</x:v>
      </x:c>
      <x:c r="J18" s="13" t="str">
        <x:v>STORY5-TR-O3-01.resolved et success distincts ; mémoriser décisions locales, relations et emplacement des objets. Aucun changement de O3.endingId, des rangs communs ou d’une récompense de guerre déjà appliquée.</x:v>
      </x:c>
      <x:c r="K18" s="13" t="str">
        <x:v>Extension V5</x:v>
      </x:c>
    </x:row>
    <x:row r="19" ht="102" customHeight="1">
      <x:c r="A19" s="14" t="str">
        <x:v>STORY5-TR-O3-02</x:v>
      </x:c>
      <x:c r="B19" s="14" t="str">
        <x:v>Le fragment et la nouvelle chasse</x:v>
      </x:c>
      <x:c r="C19" s="14" t="str">
        <x:v>O3</x:v>
      </x:c>
      <x:c r="D19" s="14" t="str">
        <x:v>Trophée</x:v>
      </x:c>
      <x:c r="E19" s="14" t="str">
        <x:v>Atelier accessible ; objet réel, prêt autorisé ou relevé explicitement identifié ; propriété vérifiée. Lire les missions de voie et les relations réellement résolues ; scène facultative, sans blocage de rang.</x:v>
      </x:c>
      <x:c r="F19" s="14" t="str">
        <x:v>À l’atelier, le joueur place un fragment ancien près d’un trophée actuel, avec deux berceaux distincts. Il observe les traces, choisit des supports et construit une présentation qui montre perte et vie nouvelle sans prétendre que l’une compense l’autre.</x:v>
      </x:c>
      <x:c r="G19" s="14" t="str">
        <x:v>Relier les objets par un récit personnel ou les exposer séparément change l’interprétation des visiteurs.</x:v>
      </x:c>
      <x:c r="H19" s="14" t="str">
        <x:v>Chaque pièce garde sa provenance et sa valeur propre ; aucune chasse actuelle ne ressuscite une personne perdue.</x:v>
      </x:c>
      <x:c r="I19" s="14" t="str">
        <x:v>Une pièce fragile peut rester en réserve avec relevé visible ; l’absence d’original ne bloque pas toute l’exposition.</x:v>
      </x:c>
      <x:c r="J19" s="14" t="str">
        <x:v>STORY5-TR-O3-02.resolved et success distincts ; mémoriser décisions locales, relations et emplacement des objets. Aucun changement de O3.endingId, des rangs communs ou d’une récompense de guerre déjà appliquée.</x:v>
      </x:c>
      <x:c r="K19" s="14" t="str">
        <x:v>Extension V5</x:v>
      </x:c>
    </x:row>
    <x:row r="20" ht="102" customHeight="1">
      <x:c r="A20" s="13" t="str">
        <x:v>STORY5-TR-O3-03</x:v>
      </x:c>
      <x:c r="B20" s="13" t="str">
        <x:v>Une zone gagnée, un foyer déplacé</x:v>
      </x:c>
      <x:c r="C20" s="13" t="str">
        <x:v>O3</x:v>
      </x:c>
      <x:c r="D20" s="13" t="str">
        <x:v>Guerre de clan</x:v>
      </x:c>
      <x:c r="E20" s="13" t="str">
        <x:v>Participation facultative acceptée ; opération du module guerre existante ; résultats appliqués par sa transaction unique. Lire les missions de voie et les relations réellement résolues ; scène facultative, sans blocage de rang.</x:v>
      </x:c>
      <x:c r="F20" s="13" t="str">
        <x:v>Une opération de conquête acceptée a ouvert un passage mais déplacé une halte. Le joueur visite la zone, aide à transporter les biens et rencontre des habitants qui souhaitent des solutions différentes. La carte militaire ne suffit pas à décrire leur retour.</x:v>
      </x:c>
      <x:c r="G20" s="13" t="str">
        <x:v>Réparer l’ancien accès viable ou soutenir une nouvelle halte volontaire change la conséquence civile locale.</x:v>
      </x:c>
      <x:c r="H20" s="13" t="str">
        <x:v>L’opération garde sa propriété territoriale réelle ; cette transition ajoute lieux, relations et tâches sans double récompense.</x:v>
      </x:c>
      <x:c r="I20" s="13" t="str">
        <x:v>Un terrain encore instable reste impropre à l’habitation même si la zone appartient au clan allié.</x:v>
      </x:c>
      <x:c r="J20" s="13" t="str">
        <x:v>STORY5-TR-O3-03.resolved et success distincts ; mémoriser décisions locales, relations et emplacement des objets. Aucun changement de O3.endingId, des rangs communs ou d’une récompense de guerre déjà appliquée.</x:v>
      </x:c>
      <x:c r="K20" s="13" t="str">
        <x:v>Extension V5</x:v>
      </x:c>
    </x:row>
    <x:row r="21" ht="132" customHeight="1">
      <x:c r="A21" s="14" t="str">
        <x:v>STORY5-TR-O3-04</x:v>
      </x:c>
      <x:c r="B21" s="14" t="str">
        <x:v>Le village avant une autre crue</x:v>
      </x:c>
      <x:c r="C21" s="14" t="str">
        <x:v>O3</x:v>
      </x:c>
      <x:c r="D21" s="14" t="str">
        <x:v>Passé</x:v>
      </x:c>
      <x:c r="E21" s="14" t="str">
        <x:v>Warp facultatif avec cinq conditions et retour engagé ; sinon variante actuelle explicitement non temporelle. Lire les missions de voie et les relations réellement résolues ; scène facultative, sans blocage de rang.</x:v>
      </x:c>
      <x:c r="F21" s="14" t="str">
        <x:v>Une branche historique montre une communauté originale préparant une crue naturelle. Le joueur observe les repères, aide à déplacer des charges ou suit une proie vers un gué. Ce ne sont pas ses proches disparus et ce voyage ne permet pas d’annuler sa catastrophe. Sans Warp, la scène devient exercice de prévention dans une communauté actuelle.</x:v>
      </x:c>
      <x:c r="G21" s="14" t="str">
        <x:v>Aider à une évacuation bornée ou transmettre seulement un passage observé change les conséquences de cette branche.</x:v>
      </x:c>
      <x:c r="H21" s="14" t="str">
        <x:v>La perte d’origine demeure ; l’expérience devient une capacité d’action présente et le retour reste réservé.</x:v>
      </x:c>
      <x:c r="I21" s="14" t="str">
        <x:v>Un détour fermé laisse une autre sortie temporelle ; aucun habitant n’est importé pour remplacer un disparu.</x:v>
      </x:c>
      <x:c r="J21" s="14" t="str">
        <x:v>STORY5-TR-O3-04.resolved et success distincts ; mémoriser décisions locales, relations et emplacement des objets. Aucun changement de O3.endingId, des rangs communs ou d’une récompense de guerre déjà appliquée.</x:v>
      </x:c>
      <x:c r="K21" s="14" t="str">
        <x:v>Extension V5</x:v>
      </x:c>
    </x:row>
    <x:row r="22" ht="117" customHeight="1">
      <x:c r="A22" s="13" t="str">
        <x:v>STORY5-TR-O3-05</x:v>
      </x:c>
      <x:c r="B22" s="13" t="str">
        <x:v>Un navire n’est pas une communauté forcée</x:v>
      </x:c>
      <x:c r="C22" s="13" t="str">
        <x:v>O3</x:v>
      </x:c>
      <x:c r="D22" s="13" t="str">
        <x:v>Navire de clan</x:v>
      </x:c>
      <x:c r="E22" s="13" t="str">
        <x:v>Elite commun acquis ; Veille Partagée réellement possédée et capacités ouvertes ; équipage et invitations réels. Lire les missions de voie et les relations réellement résolues ; scène facultative, sans blocage de rang.</x:v>
      </x:c>
      <x:c r="F22" s="13" t="str">
        <x:v>Dans le navire de clan possédé, des survivants invités visitent les ponts. Le joueur montre chambres, ateliers et sorties, puis chacun choisit une halte, une contribution ponctuelle ou un refus. Une activité de préparation leur permet d’évaluer concrètement la vie à bord.</x:v>
      </x:c>
      <x:c r="G22" s="13" t="str">
        <x:v>Garder des chambres de passage ou affecter des places à des volontaires change l’équipage réel.</x:v>
      </x:c>
      <x:c r="H22" s="13" t="str">
        <x:v>Les 6, 12 ou 18 places autres que le joueur ne se remplissent pas automatiquement avec les survivants d’O3.</x:v>
      </x:c>
      <x:c r="I22" s="13" t="str">
        <x:v>Un refus conserve la relation et les autres foyers ; il n’est pas traité comme une mission ratée à recommencer jusqu’au consentement.</x:v>
      </x:c>
      <x:c r="J22" s="13" t="str">
        <x:v>STORY5-TR-O3-05.resolved et success distincts ; mémoriser décisions locales, relations et emplacement des objets. Aucun changement de O3.endingId, des rangs communs ou d’une récompense de guerre déjà appliquée.</x:v>
      </x:c>
      <x:c r="K22" s="13" t="str">
        <x:v>Extension V5</x:v>
      </x:c>
    </x:row>
    <x:row r="23" ht="117" customHeight="1">
      <x:c r="A23" s="14" t="str">
        <x:v>STORY5-TR-O3-06</x:v>
      </x:c>
      <x:c r="B23" s="14" t="str">
        <x:v>La route du nouveau gardien</x:v>
      </x:c>
      <x:c r="C23" s="14" t="str">
        <x:v>O3</x:v>
      </x:c>
      <x:c r="D23" s="14" t="str">
        <x:v>Transmission</x:v>
      </x:c>
      <x:c r="E23" s="14" t="str">
        <x:v>Fin Oi verrouillée à Elite ; rang Elder ou Ancient commun selon la scène ; successeur volontaire et présent. Lire les missions de voie et les relations réellement résolues ; scène facultative, sans blocage de rang.</x:v>
      </x:c>
      <x:c r="F23" s="14" t="str">
        <x:v>Après la fin d’Elite, un volontaire reprend une halte, un atelier ou une archive selon l’issue choisie. Le joueur l’accompagne sur un trajet de visite, lui montre un défaut de passage puis le laisse décider de sa réparation. Les autres survivants continuent leurs routes.</x:v>
      </x:c>
      <x:c r="G23" s="14" t="str">
        <x:v>Transmettre une méthode ou un objet réellement confié choisit ce que le successeur reçoit.</x:v>
      </x:c>
      <x:c r="H23" s="14" t="str">
        <x:v>La fin O3 reste verrouillée et le réseau peut fonctionner sans dépendre de chaque retour du joueur.</x:v>
      </x:c>
      <x:c r="I23" s="14" t="str">
        <x:v>Une erreur de trajet ouvre une correction sur le terrain, sans retirer définitivement la responsabilité au volontaire.</x:v>
      </x:c>
      <x:c r="J23" s="14" t="str">
        <x:v>STORY5-TR-O3-06.resolved et success distincts ; mémoriser décisions locales, relations et emplacement des objets. Aucun changement de O3.endingId, des rangs communs ou d’une récompense de guerre déjà appliquée.</x:v>
      </x:c>
      <x:c r="K23" s="14" t="str">
        <x:v>Extension V5</x:v>
      </x:c>
    </x:row>
    <x:row r="24" ht="117" customHeight="1">
      <x:c r="A24" s="13" t="str">
        <x:v>STORY5-TR-O4-01</x:v>
      </x:c>
      <x:c r="B24" s="13" t="str">
        <x:v>Le nom au seuil habité</x:v>
      </x:c>
      <x:c r="C24" s="13" t="str">
        <x:v>O4</x:v>
      </x:c>
      <x:c r="D24" s="13" t="str">
        <x:v>Maison</x:v>
      </x:c>
      <x:c r="E24" s="13" t="str">
        <x:v>Résidence réellement déverrouillée et active ; mission et respect locaux acquis ; transports effectués. Lire les missions de voie et les relations réellement résolues ; scène facultative, sans blocage de rang.</x:v>
      </x:c>
      <x:c r="F24" s="13" t="str">
        <x:v>Dans la résidence réellement obtenue, le joueur prépare sa plaque d’entrée. Des voisins connaissent des versions différentes de son histoire. Il fixe un support, choisit les informations qu’il veut rendre publiques et répond à une question pendant une tâche domestique concrète.</x:v>
      </x:c>
      <x:c r="G24" s="13" t="str">
        <x:v>Garder le nom accompagné de contexte ou employer le signe provisoire choisi dans la voie change les salutations.</x:v>
      </x:c>
      <x:c r="H24" s="13" t="str">
        <x:v>Le logement dépend du respect et de sa mission propre ; l’origine n’impose ni expulsion automatique ni absolution.</x:v>
      </x:c>
      <x:c r="I24" s="13" t="str">
        <x:v>Une inscription provisoire peut être corrigée ; le futur choix exclusif de fin reste ouvert tant qu’O4-M29 n’est pas confirmé.</x:v>
      </x:c>
      <x:c r="J24" s="13" t="str">
        <x:v>STORY5-TR-O4-01.resolved et success distincts ; mémoriser décisions locales, relations et emplacement des objets. Aucun changement de O4.endingId, des rangs communs ou d’une récompense de guerre déjà appliquée.</x:v>
      </x:c>
      <x:c r="K24" s="13" t="str">
        <x:v>Extension V5</x:v>
      </x:c>
    </x:row>
    <x:row r="25" ht="102" customHeight="1">
      <x:c r="A25" s="14" t="str">
        <x:v>STORY5-TR-O4-02</x:v>
      </x:c>
      <x:c r="B25" s="14" t="str">
        <x:v>Le trophée qui ne célèbre pas</x:v>
      </x:c>
      <x:c r="C25" s="14" t="str">
        <x:v>O4</x:v>
      </x:c>
      <x:c r="D25" s="14" t="str">
        <x:v>Trophée</x:v>
      </x:c>
      <x:c r="E25" s="14" t="str">
        <x:v>Atelier accessible ; objet réel, prêt autorisé ou relevé explicitement identifié ; propriété vérifiée. Lire les missions de voie et les relations réellement résolues ; scène facultative, sans blocage de rang.</x:v>
      </x:c>
      <x:c r="F25" s="14" t="str">
        <x:v>Le joueur inspecte l’arme fautive de l’ancêtre sur un banc distinct de sa propre prise de chasse. Il choisit lumière, support et plaque pour expliquer la différence. La préparation du meuble ne rend pas honorable ce qui ne l’était pas.</x:v>
      </x:c>
      <x:c r="G25" s="14" t="str">
        <x:v>Déposer l’arme aux archives ou l’exposer avec la faute explicitée change les interactions de galerie.</x:v>
      </x:c>
      <x:c r="H25" s="14" t="str">
        <x:v>La qualité du support et la vérité du récit restent distinctes du mérite ; propriétaire et garde sont conservés.</x:v>
      </x:c>
      <x:c r="I25" s="14" t="str">
        <x:v>Une preuve manquante limite la formulation, sans inventer une innocence ou une culpabilité supplémentaire.</x:v>
      </x:c>
      <x:c r="J25" s="14" t="str">
        <x:v>STORY5-TR-O4-02.resolved et success distincts ; mémoriser décisions locales, relations et emplacement des objets. Aucun changement de O4.endingId, des rangs communs ou d’une récompense de guerre déjà appliquée.</x:v>
      </x:c>
      <x:c r="K25" s="14" t="str">
        <x:v>Extension V5</x:v>
      </x:c>
    </x:row>
    <x:row r="26" ht="117" customHeight="1">
      <x:c r="A26" s="13" t="str">
        <x:v>STORY5-TR-O4-03</x:v>
      </x:c>
      <x:c r="B26" s="13" t="str">
        <x:v>L’ordre après la reddition</x:v>
      </x:c>
      <x:c r="C26" s="13" t="str">
        <x:v>O4</x:v>
      </x:c>
      <x:c r="D26" s="13" t="str">
        <x:v>Guerre de clan</x:v>
      </x:c>
      <x:c r="E26" s="13" t="str">
        <x:v>Participation facultative acceptée ; opération du module guerre existante ; résultats appliqués par sa transaction unique. Lire les missions de voie et les relations réellement résolues ; scène facultative, sans blocage de rang.</x:v>
      </x:c>
      <x:c r="F26" s="13" t="str">
        <x:v>Dans une opération de clan acceptée, un adversaire dépose réellement son arme après une confrontation. Un allié veut continuer l’attaque. Le joueur peut se placer entre les deux, ouvrir une route d’escorte ou appeler une relève présente, en observant les gestes de chacun.</x:v>
      </x:c>
      <x:c r="G26" s="13" t="str">
        <x:v>Protéger la reddition ou signaler l’incident à une autorité située change relations et déroulement du retour.</x:v>
      </x:c>
      <x:c r="H26" s="13" t="str">
        <x:v>Le choix concerne des actes actuels et nourrit O4 sans reproduire automatiquement la faute de l’ancêtre.</x:v>
      </x:c>
      <x:c r="I26" s="13" t="str">
        <x:v>Une feinte doit être montrée par une action réelle ; elle n’est pas supposée pour justifier toute attaque contre une personne neutralisée.</x:v>
      </x:c>
      <x:c r="J26" s="13" t="str">
        <x:v>STORY5-TR-O4-03.resolved et success distincts ; mémoriser décisions locales, relations et emplacement des objets. Aucun changement de O4.endingId, des rangs communs ou d’une récompense de guerre déjà appliquée.</x:v>
      </x:c>
      <x:c r="K26" s="13" t="str">
        <x:v>Extension V5</x:v>
      </x:c>
    </x:row>
    <x:row r="27" ht="132" customHeight="1">
      <x:c r="A27" s="14" t="str">
        <x:v>STORY5-TR-O4-04</x:v>
      </x:c>
      <x:c r="B27" s="14" t="str">
        <x:v>Le passé ne m’absout pas</x:v>
      </x:c>
      <x:c r="C27" s="14" t="str">
        <x:v>O4</x:v>
      </x:c>
      <x:c r="D27" s="14" t="str">
        <x:v>Passé</x:v>
      </x:c>
      <x:c r="E27" s="14" t="str">
        <x:v>Warp facultatif avec cinq conditions et retour engagé ; sinon variante actuelle explicitement non temporelle. Lire les missions de voie et les relations réellement résolues ; scène facultative, sans blocage de rang.</x:v>
      </x:c>
      <x:c r="F27" s="14" t="str">
        <x:v>Dans une branche historique originale, le joueur rencontre un conflit où un vainqueur raconte une version incomplète. Il observe les traces, examine une arme et peut demander une démonstration. Les faits de cette branche ne changent pas le dossier de son ancêtre ; sans Warp, une affaire actuelle remplit la même fonction d’exercice.</x:v>
      </x:c>
      <x:c r="G27" s="14" t="str">
        <x:v>Conserver l’incertitude ou confronter les versions avec leurs preuves change la résolution locale.</x:v>
      </x:c>
      <x:c r="H27" s="14" t="str">
        <x:v>Le voyage enseigne une méthode et ne procure aucune preuve magique d’innocence familiale.</x:v>
      </x:c>
      <x:c r="I27" s="14" t="str">
        <x:v>Un retour anticipé garde l’enquête partielle, sans fermer le dossier principal par analogie.</x:v>
      </x:c>
      <x:c r="J27" s="14" t="str">
        <x:v>STORY5-TR-O4-04.resolved et success distincts ; mémoriser décisions locales, relations et emplacement des objets. Aucun changement de O4.endingId, des rangs communs ou d’une récompense de guerre déjà appliquée.</x:v>
      </x:c>
      <x:c r="K27" s="14" t="str">
        <x:v>Extension V5</x:v>
      </x:c>
    </x:row>
    <x:row r="28" ht="117" customHeight="1">
      <x:c r="A28" s="13" t="str">
        <x:v>STORY5-TR-O4-05</x:v>
      </x:c>
      <x:c r="B28" s="13" t="str">
        <x:v>Le responsable rend des comptes</x:v>
      </x:c>
      <x:c r="C28" s="13" t="str">
        <x:v>O4</x:v>
      </x:c>
      <x:c r="D28" s="13" t="str">
        <x:v>Navire de clan</x:v>
      </x:c>
      <x:c r="E28" s="13" t="str">
        <x:v>Elite commun acquis ; Veille Partagée réellement possédée et capacités ouvertes ; équipage et invitations réels. Lire les missions de voie et les relations réellement résolues ; scène facultative, sans blocage de rang.</x:v>
      </x:c>
      <x:c r="F28" s="13" t="str">
        <x:v>À bord du navire de clan réellement acquis, une décision du joueur a endommagé un passage ou retardé une équipe. Il rejoint l’atelier, aide à réparer et compare le trajet prévu aux faits. Les membres peuvent contester un ordre sans perdre automatiquement leur chambre.</x:v>
      </x:c>
      <x:c r="G28" s="13" t="str">
        <x:v>Reconnaître la responsabilité précise ou demander une analyse commune fondée sur les traces change la confiance.</x:v>
      </x:c>
      <x:c r="H28" s="13" t="str">
        <x:v>Le rôle de commandement reste distinct du rang ; les pertes matérielles sont traitées concrètement.</x:v>
      </x:c>
      <x:c r="I28" s="13" t="str">
        <x:v>Une réparation partielle garde la zone limitée et ne remplit pas instantanément la confiance de tout l’équipage.</x:v>
      </x:c>
      <x:c r="J28" s="13" t="str">
        <x:v>STORY5-TR-O4-05.resolved et success distincts ; mémoriser décisions locales, relations et emplacement des objets. Aucun changement de O4.endingId, des rangs communs ou d’une récompense de guerre déjà appliquée.</x:v>
      </x:c>
      <x:c r="K28" s="13" t="str">
        <x:v>Extension V5</x:v>
      </x:c>
    </x:row>
    <x:row r="29" ht="102" customHeight="1">
      <x:c r="A29" s="14" t="str">
        <x:v>STORY5-TR-O4-06</x:v>
      </x:c>
      <x:c r="B29" s="14" t="str">
        <x:v>La faute de l’élève n’est pas la mienne</x:v>
      </x:c>
      <x:c r="C29" s="14" t="str">
        <x:v>O4</x:v>
      </x:c>
      <x:c r="D29" s="14" t="str">
        <x:v>Transmission</x:v>
      </x:c>
      <x:c r="E29" s="14" t="str">
        <x:v>Fin Oi verrouillée à Elite ; rang Elder ou Ancient commun selon la scène ; successeur volontaire et présent. Lire les missions de voie et les relations réellement résolues ; scène facultative, sans blocage de rang.</x:v>
      </x:c>
      <x:c r="F29" s="14" t="str">
        <x:v>Après la fin d’Elite, un élève commet une erreur de chasse et attend d’être jugé par son nom. Le joueur inspecte le terrain avec lui, distingue erreur, intention et conséquence, puis propose une réparation proportionnée ou un nouvel exercice.</x:v>
      </x:c>
      <x:c r="G29" s="14" t="str">
        <x:v>Accompagner la restitution ou lui laisser la mener avec un témoin change la transmission.</x:v>
      </x:c>
      <x:c r="H29" s="14" t="str">
        <x:v>O4 conserve son choix de nom et sa fin ; la responsabilité du successeur demeure individuelle.</x:v>
      </x:c>
      <x:c r="I29" s="14" t="str">
        <x:v>Une réparation refusée reste un conflit actuel à suivre, sans transformer toute sa famille en ennemis de campagne.</x:v>
      </x:c>
      <x:c r="J29" s="14" t="str">
        <x:v>STORY5-TR-O4-06.resolved et success distincts ; mémoriser décisions locales, relations et emplacement des objets. Aucun changement de O4.endingId, des rangs communs ou d’une récompense de guerre déjà appliquée.</x:v>
      </x:c>
      <x:c r="K29" s="14" t="str">
        <x:v>Extension V5</x:v>
      </x:c>
    </x:row>
    <x:row r="30" ht="132" customHeight="1">
      <x:c r="A30" s="13" t="str">
        <x:v>STORY5-TR-O5-01</x:v>
      </x:c>
      <x:c r="B30" s="13" t="str">
        <x:v>Une place pour un visiteur libre</x:v>
      </x:c>
      <x:c r="C30" s="13" t="str">
        <x:v>O5</x:v>
      </x:c>
      <x:c r="D30" s="13" t="str">
        <x:v>Maison</x:v>
      </x:c>
      <x:c r="E30" s="13" t="str">
        <x:v>Résidence réellement déverrouillée et active ; mission et respect locaux acquis ; transports effectués. Lire les missions de voie et les relations réellement résolues ; scène facultative, sans blocage de rang.</x:v>
      </x:c>
      <x:c r="F30" s="13" t="str">
        <x:v>Après le départ EXP10, la résidence active peut recevoir Mara seulement si une invitation est acceptée et un trajet compatible existe. Le joueur prépare un couchage de visite, règle des accès et laisse ses objets personnels dans une garde séparée. Si elle n’est pas disponible, la pièce reste une préparation générale d’accueil.</x:v>
      </x:c>
      <x:c r="G30" s="13" t="str">
        <x:v>Proposer une halte courte ou une simple rencontre dehors respecte sa préférence.</x:v>
      </x:c>
      <x:c r="H30" s="13" t="str">
        <x:v>Mara ne devient ni résidente permanente ni second propriétaire de la maison par une seule visite.</x:v>
      </x:c>
      <x:c r="I30" s="13" t="str">
        <x:v>Une invitation sans réponse ne remplit pas la chambre avec sa présence ; la scène conserve une variante d’attente non bloquante.</x:v>
      </x:c>
      <x:c r="J30" s="13" t="str">
        <x:v>STORY5-TR-O5-01.resolved et success distincts ; mémoriser décisions locales, relations et emplacement des objets. Aucun changement de O5.endingId, des rangs communs ou d’une récompense de guerre déjà appliquée.</x:v>
      </x:c>
      <x:c r="K30" s="13" t="str">
        <x:v>Extension V5</x:v>
      </x:c>
    </x:row>
    <x:row r="31" ht="117" customHeight="1">
      <x:c r="A31" s="14" t="str">
        <x:v>STORY5-TR-O5-02</x:v>
      </x:c>
      <x:c r="B31" s="14" t="str">
        <x:v>Le câble prêté et son absence</x:v>
      </x:c>
      <x:c r="C31" s="14" t="str">
        <x:v>O5</x:v>
      </x:c>
      <x:c r="D31" s="14" t="str">
        <x:v>Trophée</x:v>
      </x:c>
      <x:c r="E31" s="14" t="str">
        <x:v>Atelier accessible ; objet réel, prêt autorisé ou relevé explicitement identifié ; propriété vérifiée. Lire les missions de voie et les relations réellement résolues ; scène facultative, sans blocage de rang.</x:v>
      </x:c>
      <x:c r="F31" s="14" t="str">
        <x:v>Le joueur veut exposer le souvenir du secours. Il vérifie si Mara a donné, prêté ou gardé le câble, puis choisit original autorisé, relevé ou modèle d’exercice marqué. Le mini-jeu consiste à placer les deux appuis de la falaise sur une table et montrer le geste de traction.</x:v>
      </x:c>
      <x:c r="G31" s="14" t="str">
        <x:v>Exposer la coordination technique ou le récit de gratitude change la visite.</x:v>
      </x:c>
      <x:c r="H31" s="14" t="str">
        <x:v>La dette n’accorde aucun droit sur les biens de Mara ; une copie ne reçoit pas le statut d’original.</x:v>
      </x:c>
      <x:c r="I31" s="14" t="str">
        <x:v>Un prêt arrivé à échéance retire physiquement l’objet de l’exposition et laisse la place au relevé autorisé.</x:v>
      </x:c>
      <x:c r="J31" s="14" t="str">
        <x:v>STORY5-TR-O5-02.resolved et success distincts ; mémoriser décisions locales, relations et emplacement des objets. Aucun changement de O5.endingId, des rangs communs ou d’une récompense de guerre déjà appliquée.</x:v>
      </x:c>
      <x:c r="K31" s="14" t="str">
        <x:v>Extension V5</x:v>
      </x:c>
    </x:row>
    <x:row r="32" ht="117" customHeight="1">
      <x:c r="A32" s="13" t="str">
        <x:v>STORY5-TR-O5-03</x:v>
      </x:c>
      <x:c r="B32" s="13" t="str">
        <x:v>L’allié n’est pas une ressource</x:v>
      </x:c>
      <x:c r="C32" s="13" t="str">
        <x:v>O5</x:v>
      </x:c>
      <x:c r="D32" s="13" t="str">
        <x:v>Guerre de clan</x:v>
      </x:c>
      <x:c r="E32" s="13" t="str">
        <x:v>Participation facultative acceptée ; opération du module guerre existante ; résultats appliqués par sa transaction unique. Lire les missions de voie et les relations réellement résolues ; scène facultative, sans blocage de rang.</x:v>
      </x:c>
      <x:c r="F32" s="13" t="str">
        <x:v>Un commandant de clan propose d’utiliser les connaissances de Mara dans une opération. Le joueur peut transmettre une demande bornée si le contact est autorisé, mais doit préparer une variante complète avec les moyens déjà disponibles. La mission de terrain reste jouable si elle refuse.</x:v>
      </x:c>
      <x:c r="G32" s="13" t="str">
        <x:v>Accepter son aide ponctuelle réellement consentie ou utiliser un éclaireur disponible change les informations et le coût.</x:v>
      </x:c>
      <x:c r="H32" s="13" t="str">
        <x:v>L’opération ne recrute pas Mara dans une unité RTS ni dans une garnison permanente.</x:v>
      </x:c>
      <x:c r="I32" s="13" t="str">
        <x:v>Une réponse tardive ne modifie pas rétroactivement une bataille déjà résolue et n’accorde pas une récompense supplémentaire.</x:v>
      </x:c>
      <x:c r="J32" s="13" t="str">
        <x:v>STORY5-TR-O5-03.resolved et success distincts ; mémoriser décisions locales, relations et emplacement des objets. Aucun changement de O5.endingId, des rangs communs ou d’une récompense de guerre déjà appliquée.</x:v>
      </x:c>
      <x:c r="K32" s="13" t="str">
        <x:v>Extension V5</x:v>
      </x:c>
    </x:row>
    <x:row r="33" ht="117" customHeight="1">
      <x:c r="A33" s="14" t="str">
        <x:v>STORY5-TR-O5-04</x:v>
      </x:c>
      <x:c r="B33" s="14" t="str">
        <x:v>Un signal compris ailleurs</x:v>
      </x:c>
      <x:c r="C33" s="14" t="str">
        <x:v>O5</x:v>
      </x:c>
      <x:c r="D33" s="14" t="str">
        <x:v>Passé</x:v>
      </x:c>
      <x:c r="E33" s="14" t="str">
        <x:v>Warp facultatif avec cinq conditions et retour engagé ; sinon variante actuelle explicitement non temporelle. Lire les missions de voie et les relations réellement résolues ; scène facultative, sans blocage de rang.</x:v>
      </x:c>
      <x:c r="F33" s="14" t="str">
        <x:v>Dans une branche historique, le joueur teste un signe de coopération appris à Namarra, mais un habitant ne le comprend pas. Il doit montrer l’objet, déplacer un appui et construire un nouvel échange. Sans Warp, un voyageur actuel d’une autre communauté fournit cette scène.</x:v>
      </x:c>
      <x:c r="G33" s="14" t="str">
        <x:v>Adapter le signe ou renoncer au contact en laissant un passage libre produit deux approches.</x:v>
      </x:c>
      <x:c r="H33" s="14" t="str">
        <x:v>L’expérience avec Mara donne une méthode d’attention, pas une traduction universelle ni une maîtrise de toutes les cultures.</x:v>
      </x:c>
      <x:c r="I33" s="14" t="str">
        <x:v>Une incompréhension provoque un repli possible ; le retour engagé demeure accessible sans accord des habitants.</x:v>
      </x:c>
      <x:c r="J33" s="14" t="str">
        <x:v>STORY5-TR-O5-04.resolved et success distincts ; mémoriser décisions locales, relations et emplacement des objets. Aucun changement de O5.endingId, des rangs communs ou d’une récompense de guerre déjà appliquée.</x:v>
      </x:c>
      <x:c r="K33" s="14" t="str">
        <x:v>Extension V5</x:v>
      </x:c>
    </x:row>
    <x:row r="34" ht="117" customHeight="1">
      <x:c r="A34" s="13" t="str">
        <x:v>STORY5-TR-O5-05</x:v>
      </x:c>
      <x:c r="B34" s="13" t="str">
        <x:v>Un siège de passage à bord</x:v>
      </x:c>
      <x:c r="C34" s="13" t="str">
        <x:v>O5</x:v>
      </x:c>
      <x:c r="D34" s="13" t="str">
        <x:v>Navire de clan</x:v>
      </x:c>
      <x:c r="E34" s="13" t="str">
        <x:v>Elite commun acquis ; Veille Partagée réellement possédée et capacités ouvertes ; équipage et invitations réels. Lire les missions de voie et les relations réellement résolues ; scène facultative, sans blocage de rang.</x:v>
      </x:c>
      <x:c r="F34" s="13" t="str">
        <x:v>Mara peut visiter le navire de clan possédé si elle accepte un rendez-vous compatible. Le joueur lui montre un trajet entre sas, espace commun et chambre de halte, avec permissions définies. Son poste éventuel reste une contribution ponctuelle et compte dans la capacité ouverte.</x:v>
      </x:c>
      <x:c r="G34" s="13" t="str">
        <x:v>Proposer une visite, une mission acceptée ou aucun séjour donne des engagements différents.</x:v>
      </x:c>
      <x:c r="H34" s="13" t="str">
        <x:v>Les partenaires multijoueurs et visiteurs remplacent des places disponibles ; Mara quitte le bord à la fin convenue.</x:v>
      </x:c>
      <x:c r="I34" s="13" t="str">
        <x:v>Une annulation laisse la place libre et la mission utilise sa variante solo, sans punition ou recrutement forcé.</x:v>
      </x:c>
      <x:c r="J34" s="13" t="str">
        <x:v>STORY5-TR-O5-05.resolved et success distincts ; mémoriser décisions locales, relations et emplacement des objets. Aucun changement de O5.endingId, des rangs communs ou d’une récompense de guerre déjà appliquée.</x:v>
      </x:c>
      <x:c r="K34" s="13" t="str">
        <x:v>Extension V5</x:v>
      </x:c>
    </x:row>
    <x:row r="35" ht="117" customHeight="1">
      <x:c r="A35" s="14" t="str">
        <x:v>STORY5-TR-O5-06</x:v>
      </x:c>
      <x:c r="B35" s="14" t="str">
        <x:v>La dette expliquée à un novice</x:v>
      </x:c>
      <x:c r="C35" s="14" t="str">
        <x:v>O5</x:v>
      </x:c>
      <x:c r="D35" s="14" t="str">
        <x:v>Transmission</x:v>
      </x:c>
      <x:c r="E35" s="14" t="str">
        <x:v>Fin Oi verrouillée à Elite ; rang Elder ou Ancient commun selon la scène ; successeur volontaire et présent. Lire les missions de voie et les relations réellement résolues ; scène facultative, sans blocage de rang.</x:v>
      </x:c>
      <x:c r="F35" s="14" t="str">
        <x:v>Après la fin d’Elite, un novice voit le récit du câble et pense qu’aider donne droit à obéissance. Le joueur prépare un exercice à deux cordes, inverse les rôles puis laisse chacun choisir sa route après le passage. La présence de Mara n’est pas nécessaire pour transmettre cette expérience.</x:v>
      </x:c>
      <x:c r="G35" s="14" t="str">
        <x:v>Raconter la séparation EXP10 ou montrer seulement les limites du service change la leçon.</x:v>
      </x:c>
      <x:c r="H35" s="14" t="str">
        <x:v>La fin relationnelle d’O5 reste conservée et le novice apprend une coopération bornée par des actes.</x:v>
      </x:c>
      <x:c r="I35" s="14" t="str">
        <x:v>Un exercice mal compris se reprend avec une démonstration plus simple, sans créer une nouvelle dette permanente.</x:v>
      </x:c>
      <x:c r="J35" s="14" t="str">
        <x:v>STORY5-TR-O5-06.resolved et success distincts ; mémoriser décisions locales, relations et emplacement des objets. Aucun changement de O5.endingId, des rangs communs ou d’une récompense de guerre déjà appliquée.</x:v>
      </x:c>
      <x:c r="K35" s="14" t="str">
        <x:v>Extension V5</x:v>
      </x:c>
    </x:row>
    <x:row r="36" ht="117" customHeight="1">
      <x:c r="A36" s="13" t="str">
        <x:v>STORY5-TR-O6-01</x:v>
      </x:c>
      <x:c r="B36" s="13" t="str">
        <x:v>La cour après l’enfance</x:v>
      </x:c>
      <x:c r="C36" s="13" t="str">
        <x:v>O6</x:v>
      </x:c>
      <x:c r="D36" s="13" t="str">
        <x:v>Maison</x:v>
      </x:c>
      <x:c r="E36" s="13" t="str">
        <x:v>Résidence réellement déverrouillée et active ; mission et respect locaux acquis ; transports effectués. Lire les missions de voie et les relations réellement résolues ; scène facultative, sans blocage de rang.</x:v>
      </x:c>
      <x:c r="F36" s="13" t="str">
        <x:v>Dans sa maison active, le joueur prépare un petit espace d’exercice adapté aux dimensions réelles du lieu. Il installe un appui, un râtelier et une zone libre, puis invite un ancien camarade disponible. Le parcours rappelle la cohorte sans reproduire exactement la cour commune.</x:v>
      </x:c>
      <x:c r="G36" s="13" t="str">
        <x:v>Conserver un exercice ancien ou créer une nouvelle séquence change la première visite.</x:v>
      </x:c>
      <x:c r="H36" s="13" t="str">
        <x:v>La maison devient une étape de l’histoire originale ; l’école éventuelle reste un choix de fin futur.</x:v>
      </x:c>
      <x:c r="I36" s="13" t="str">
        <x:v>Un meuble qui gêne la circulation doit être déplacé avant validation, sans bonus domestique cumulable ailleurs.</x:v>
      </x:c>
      <x:c r="J36" s="13" t="str">
        <x:v>STORY5-TR-O6-01.resolved et success distincts ; mémoriser décisions locales, relations et emplacement des objets. Aucun changement de O6.endingId, des rangs communs ou d’une récompense de guerre déjà appliquée.</x:v>
      </x:c>
      <x:c r="K36" s="13" t="str">
        <x:v>Extension V5</x:v>
      </x:c>
    </x:row>
    <x:row r="37" ht="102" customHeight="1">
      <x:c r="A37" s="14" t="str">
        <x:v>STORY5-TR-O6-02</x:v>
      </x:c>
      <x:c r="B37" s="14" t="str">
        <x:v>Le premier trophée à quatre regards</x:v>
      </x:c>
      <x:c r="C37" s="14" t="str">
        <x:v>O6</x:v>
      </x:c>
      <x:c r="D37" s="14" t="str">
        <x:v>Trophée</x:v>
      </x:c>
      <x:c r="E37" s="14" t="str">
        <x:v>Atelier accessible ; objet réel, prêt autorisé ou relevé explicitement identifié ; propriété vérifiée. Lire les missions de voie et les relations réellement résolues ; scène facultative, sans blocage de rang.</x:v>
      </x:c>
      <x:c r="F37" s="14" t="str">
        <x:v>Un trophée actuel est examiné par les partenaires réellement impliqués. Le joueur tourne le berceau, montre les marques de leurs gestes et place des plaques distinctes. Un camarade absent peut fournir un relevé autorisé, mais sa voix n’est pas inventée.</x:v>
      </x:c>
      <x:c r="G37" s="14" t="str">
        <x:v>Mettre en avant la chronologie ou les techniques complémentaires change la galerie.</x:v>
      </x:c>
      <x:c r="H37" s="14" t="str">
        <x:v>La prise raconte la progression de cette cohorte et conserve les contributions réelles.</x:v>
      </x:c>
      <x:c r="I37" s="14" t="str">
        <x:v>Une attribution contestée reste ouverte jusqu’à comparaison, sans effacer toute la chasse ou créer une seconde pièce.</x:v>
      </x:c>
      <x:c r="J37" s="14" t="str">
        <x:v>STORY5-TR-O6-02.resolved et success distincts ; mémoriser décisions locales, relations et emplacement des objets. Aucun changement de O6.endingId, des rangs communs ou d’une récompense de guerre déjà appliquée.</x:v>
      </x:c>
      <x:c r="K37" s="14" t="str">
        <x:v>Extension V5</x:v>
      </x:c>
    </x:row>
    <x:row r="38" ht="102" customHeight="1">
      <x:c r="A38" s="13" t="str">
        <x:v>STORY5-TR-O6-03</x:v>
      </x:c>
      <x:c r="B38" s="13" t="str">
        <x:v>La cohorte sur plusieurs fronts</x:v>
      </x:c>
      <x:c r="C38" s="13" t="str">
        <x:v>O6</x:v>
      </x:c>
      <x:c r="D38" s="13" t="str">
        <x:v>Guerre de clan</x:v>
      </x:c>
      <x:c r="E38" s="13" t="str">
        <x:v>Participation facultative acceptée ; opération du module guerre existante ; résultats appliqués par sa transaction unique. Lire les missions de voie et les relations réellement résolues ; scène facultative, sans blocage de rang.</x:v>
      </x:c>
      <x:c r="F38" s="13" t="str">
        <x:v>Dans une opération de clan acceptée, les anciens camarades occupent des rôles différents seulement s’ils sont présents. Le joueur traverse un passage tenu par Tov, rejoint un angle préparé par Yena ou affronte une manœuvre d’Harek selon la composition réelle.</x:v>
      </x:c>
      <x:c r="G38" s="13" t="str">
        <x:v>Suivre le plan d’un camarade ou proposer une adaptation argumentée change l’opération et la relation.</x:v>
      </x:c>
      <x:c r="H38" s="13" t="str">
        <x:v>Le module guerre conserve unités, expérience et pertes ; la transition ajoute l’histoire de cohorte sans récompense triple.</x:v>
      </x:c>
      <x:c r="I38" s="13" t="str">
        <x:v>Un camarade indisponible est remplacé par une variante de terrain conçue, pas par un double sans histoire.</x:v>
      </x:c>
      <x:c r="J38" s="13" t="str">
        <x:v>STORY5-TR-O6-03.resolved et success distincts ; mémoriser décisions locales, relations et emplacement des objets. Aucun changement de O6.endingId, des rangs communs ou d’une récompense de guerre déjà appliquée.</x:v>
      </x:c>
      <x:c r="K38" s="13" t="str">
        <x:v>Extension V5</x:v>
      </x:c>
    </x:row>
    <x:row r="39" ht="117" customHeight="1">
      <x:c r="A39" s="14" t="str">
        <x:v>STORY5-TR-O6-04</x:v>
      </x:c>
      <x:c r="B39" s="14" t="str">
        <x:v>Une cohorte d’un autre temps</x:v>
      </x:c>
      <x:c r="C39" s="14" t="str">
        <x:v>O6</x:v>
      </x:c>
      <x:c r="D39" s="14" t="str">
        <x:v>Passé</x:v>
      </x:c>
      <x:c r="E39" s="14" t="str">
        <x:v>Warp facultatif avec cinq conditions et retour engagé ; sinon variante actuelle explicitement non temporelle. Lire les missions de voie et les relations réellement résolues ; scène facultative, sans blocage de rang.</x:v>
      </x:c>
      <x:c r="F39" s="14" t="str">
        <x:v>Dans une branche ancienne du Homeworld, le joueur observe une cohorte originale répéter un passage. Il peut aider à stabiliser un appui puis suivre leur chasse, sans devenir le fondateur de tous leurs rites. Sans Warp choisi, une autre cohorte actuelle donne une comparaison tout aussi valable.</x:v>
      </x:c>
      <x:c r="G39" s="14" t="str">
        <x:v>Observer leur méthode ou proposer une aide précise change le contact.</x:v>
      </x:c>
      <x:c r="H39" s="14" t="str">
        <x:v>Le parallèle élargit la transmission de La Longue Chasse sans modifier les jalons communs ni imposer le Warp.</x:v>
      </x:c>
      <x:c r="I39" s="14" t="str">
        <x:v>Un départ anticipé conserve les observations et la voie de retour, sans récompense de rite non accompli.</x:v>
      </x:c>
      <x:c r="J39" s="14" t="str">
        <x:v>STORY5-TR-O6-04.resolved et success distincts ; mémoriser décisions locales, relations et emplacement des objets. Aucun changement de O6.endingId, des rangs communs ou d’une récompense de guerre déjà appliquée.</x:v>
      </x:c>
      <x:c r="K39" s="14" t="str">
        <x:v>Extension V5</x:v>
      </x:c>
    </x:row>
    <x:row r="40" ht="117" customHeight="1">
      <x:c r="A40" s="13" t="str">
        <x:v>STORY5-TR-O6-05</x:v>
      </x:c>
      <x:c r="B40" s="13" t="str">
        <x:v>Les chambres de ceux qui veulent venir</x:v>
      </x:c>
      <x:c r="C40" s="13" t="str">
        <x:v>O6</x:v>
      </x:c>
      <x:c r="D40" s="13" t="str">
        <x:v>Navire de clan</x:v>
      </x:c>
      <x:c r="E40" s="13" t="str">
        <x:v>Elite commun acquis ; Veille Partagée réellement possédée et capacités ouvertes ; équipage et invitations réels. Lire les missions de voie et les relations réellement résolues ; scène facultative, sans blocage de rang.</x:v>
      </x:c>
      <x:c r="F40" s="13" t="str">
        <x:v>Dans la Veille Partagée réellement acquise, le joueur invite les anciens camarades à découvrir les postes disponibles. Ils accomplissent une petite tâche de bord avant de choisir visite, contribution ou place durable. Certains préfèrent leur atelier ou leur propre route.</x:v>
      </x:c>
      <x:c r="G40" s="13" t="str">
        <x:v>Composer un équipage avec les volontaires ou garder un réseau d’escales change la vie collective.</x:v>
      </x:c>
      <x:c r="H40" s="13" t="str">
        <x:v>La capacité totale reste 7, 13 ou 19 personnes ; la cohorte n’est pas recrutée automatiquement par nostalgie.</x:v>
      </x:c>
      <x:c r="I40" s="13" t="str">
        <x:v>Un poste non pourvu réduit une fonction ou reporte une mission, sans PNJ invisible créé pour remplir le tableau.</x:v>
      </x:c>
      <x:c r="J40" s="13" t="str">
        <x:v>STORY5-TR-O6-05.resolved et success distincts ; mémoriser décisions locales, relations et emplacement des objets. Aucun changement de O6.endingId, des rangs communs ou d’une récompense de guerre déjà appliquée.</x:v>
      </x:c>
      <x:c r="K40" s="13" t="str">
        <x:v>Extension V5</x:v>
      </x:c>
    </x:row>
    <x:row r="41" ht="117" customHeight="1">
      <x:c r="A41" s="14" t="str">
        <x:v>STORY5-TR-O6-06</x:v>
      </x:c>
      <x:c r="B41" s="14" t="str">
        <x:v>Le novice prend le premier pas</x:v>
      </x:c>
      <x:c r="C41" s="14" t="str">
        <x:v>O6</x:v>
      </x:c>
      <x:c r="D41" s="14" t="str">
        <x:v>Transmission</x:v>
      </x:c>
      <x:c r="E41" s="14" t="str">
        <x:v>Fin Oi verrouillée à Elite ; rang Elder ou Ancient commun selon la scène ; successeur volontaire et présent. Lire les missions de voie et les relations réellement résolues ; scène facultative, sans blocage de rang.</x:v>
      </x:c>
      <x:c r="F41" s="14" t="str">
        <x:v>Après la fin d’Elite, le joueur retourne dans le lieu qui correspond à son choix : école, cercle de chasse ou halte d’exploration. Un novice y prépare son propre départ. Le joueur lui remet un outil réellement transmissible ou un conseil puis le laisse franchir le seuil en premier.</x:v>
      </x:c>
      <x:c r="G41" s="14" t="str">
        <x:v>Accompagner jusqu’au croisement ou rester pour accueillir les suivants choisit le geste final de mentorat.</x:v>
      </x:c>
      <x:c r="H41" s="14" t="str">
        <x:v>La sixième histoire reste l’originale et conserve sa fin ; une génération nouvelle reçoit une liberté réelle.</x:v>
      </x:c>
      <x:c r="I41" s="14" t="str">
        <x:v>Un départ reporté respecte la préparation du novice et n’efface pas la transmission déjà accomplie.</x:v>
      </x:c>
      <x:c r="J41" s="14" t="str">
        <x:v>STORY5-TR-O6-06.resolved et success distincts ; mémoriser décisions locales, relations et emplacement des objets. Aucun changement de O6.endingId, des rangs communs ou d’une récompense de guerre déjà appliquée.</x:v>
      </x:c>
      <x:c r="K41" s="14" t="str">
        <x:v>Extension V5</x:v>
      </x:c>
    </x:row>
  </x:sheetData>
  <x:pageMargins left="0.7" right="0.7" top="0.75" bottom="0.75" header="0.3" footer="0.3"/>
  <x:tableParts count="1">
    <x:tablePart xmlns:r="http://schemas.openxmlformats.org/officeDocument/2006/relationships" r:id="R3ff41993f79c4c69"/>
  </x:tableParts>
</x:worksheet>
</file>

<file path=xl/worksheets/sheet3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Arcs historiques</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Branche</x:v>
      </x:c>
      <x:c r="D5" s="11" t="str">
        <x:v>Prémisse</x:v>
      </x:c>
      <x:c r="E5" s="11" t="str">
        <x:v>Decision centrale</x:v>
      </x:c>
      <x:c r="F5" s="11" t="str">
        <x:v>Conséquence durable</x:v>
      </x:c>
      <x:c r="G5" s="11" t="str">
        <x:v>Structure</x:v>
      </x:c>
      <x:c r="H5" s="11" t="str">
        <x:v>Conditions</x:v>
      </x:c>
      <x:c r="I5" s="11" t="str">
        <x:v>Limite</x:v>
      </x:c>
      <x:c r="J5" s="12" t="str">
        <x:v>Provenance</x:v>
      </x:c>
    </x:row>
    <x:row r="6" ht="72" customHeight="1">
      <x:c r="A6" s="13" t="str">
        <x:v>WARP5-ARC01</x:v>
      </x:c>
      <x:c r="B6" s="13" t="str">
        <x:v>La grotte aux deux issues</x:v>
      </x:c>
      <x:c r="C6" s="13" t="str">
        <x:v>WARP-E01</x:v>
      </x:c>
      <x:c r="D6" s="13" t="str">
        <x:v>Une tempête pousse un groupe local vers une grotte déjà traversée par une proie territoriale. Deux issues existent, mais elles ne servent pas le même trajet de migration.</x:v>
      </x:c>
      <x:c r="E6" s="13" t="str">
        <x:v>Choisir quel passage dégager, puis accepter que les habitants choisissent eux-mêmes la route qu’ils prennent.</x:v>
      </x:c>
      <x:c r="F6" s="13" t="str">
        <x:v>Une entrée devient halte de saison ou reste territoire de faune ; les marques de cette décision persistent lors des revisites.</x:v>
      </x:c>
      <x:c r="G6" s="13" t="str">
        <x:v>WARP5-A01-S01 : reconnaître ; S02 : agir dans le niveau ; S03 : constater puis rentrer. Les trois scènes ont leurs objectifs et leurs reprises propres.</x:v>
      </x:c>
      <x:c r="H6" s="13" t="str">
        <x:v>Suite facultative de la branche historique correspondante ; cinq conditions Warp pour partir ; état de branche antérieur conservé ; retour engagé garanti.</x:v>
      </x:c>
      <x:c r="I6" s="13" t="str">
        <x:v>Communautés, événements et pratiques de ces mini-arcs sont des créations du projet. Aucun rang, fin d’origine, mort antérieure ou objet unique n’est réinitialisé.</x:v>
      </x:c>
      <x:c r="J6" s="13" t="str">
        <x:v>Extension V5</x:v>
      </x:c>
    </x:row>
    <x:row r="7" ht="87" customHeight="1">
      <x:c r="A7" s="14" t="str">
        <x:v>WARP5-ARC02</x:v>
      </x:c>
      <x:c r="B7" s="14" t="str">
        <x:v>Les graines sous le limon</x:v>
      </x:c>
      <x:c r="C7" s="14" t="str">
        <x:v>WARP-E02</x:v>
      </x:c>
      <x:c r="D7" s="14" t="str">
        <x:v>Une crue recouvre les réserves d’une communauté fictive. Le joueur doit distinguer contenants récupérables, objets déjà perdus et nouvelle route d’eau, tandis qu’une proie profite du terrain.</x:v>
      </x:c>
      <x:c r="E7" s="14" t="str">
        <x:v>Sauver un lot accessible ou ouvrir d’abord un passage pour les personnes, avec possibilité d’aide locale pour le second objectif.</x:v>
      </x:c>
      <x:c r="F7" s="14" t="str">
        <x:v>Le village change son lieu de réserve et sa circulation ; aucune catastrophe réelle n’est prétendument annulée.</x:v>
      </x:c>
      <x:c r="G7" s="14" t="str">
        <x:v>WARP5-A02-S01 : reconnaître ; S02 : agir dans le niveau ; S03 : constater puis rentrer. Les trois scènes ont leurs objectifs et leurs reprises propres.</x:v>
      </x:c>
      <x:c r="H7" s="14" t="str">
        <x:v>Suite facultative de la branche historique correspondante ; cinq conditions Warp pour partir ; état de branche antérieur conservé ; retour engagé garanti.</x:v>
      </x:c>
      <x:c r="I7" s="14" t="str">
        <x:v>Communautés, événements et pratiques de ces mini-arcs sont des créations du projet. Aucun rang, fin d’origine, mort antérieure ou objet unique n’est réinitialisé.</x:v>
      </x:c>
      <x:c r="J7" s="14" t="str">
        <x:v>Extension V5</x:v>
      </x:c>
    </x:row>
    <x:row r="8" ht="72" customHeight="1">
      <x:c r="A8" s="13" t="str">
        <x:v>WARP5-ARC03</x:v>
      </x:c>
      <x:c r="B8" s="13" t="str">
        <x:v>Le fondeur et les deux marques</x:v>
      </x:c>
      <x:c r="C8" s="13" t="str">
        <x:v>WARP-E03</x:v>
      </x:c>
      <x:c r="D8" s="13" t="str">
        <x:v>Une arme prestigieuse porte la marque d’un fondeur et celle d’un chasseur, mais un récit public n’en cite qu’un. Une chasse actuelle met leurs compétences à l’épreuve.</x:v>
      </x:c>
      <x:c r="E8" s="13" t="str">
        <x:v>Montrer les contributions distinctes sans transformer l’artisan en auteur du coup final ou le chasseur en imposteur.</x:v>
      </x:c>
      <x:c r="F8" s="13" t="str">
        <x:v>Une présentation locale de l’objet peut devenir plus complète, avec accord de son propriétaire.</x:v>
      </x:c>
      <x:c r="G8" s="13" t="str">
        <x:v>WARP5-A03-S01 : reconnaître ; S02 : agir dans le niveau ; S03 : constater puis rentrer. Les trois scènes ont leurs objectifs et leurs reprises propres.</x:v>
      </x:c>
      <x:c r="H8" s="13" t="str">
        <x:v>Suite facultative de la branche historique correspondante ; cinq conditions Warp pour partir ; état de branche antérieur conservé ; retour engagé garanti.</x:v>
      </x:c>
      <x:c r="I8" s="13" t="str">
        <x:v>Communautés, événements et pratiques de ces mini-arcs sont des créations du projet. Aucun rang, fin d’origine, mort antérieure ou objet unique n’est réinitialisé.</x:v>
      </x:c>
      <x:c r="J8" s="13" t="str">
        <x:v>Extension V5</x:v>
      </x:c>
    </x:row>
    <x:row r="9" ht="72" customHeight="1">
      <x:c r="A9" s="14" t="str">
        <x:v>WARP5-ARC04</x:v>
      </x:c>
      <x:c r="B9" s="14" t="str">
        <x:v>Le gué des trois bannières</x:v>
      </x:c>
      <x:c r="C9" s="14" t="str">
        <x:v>WARP-E04</x:v>
      </x:c>
      <x:c r="D9" s="14" t="str">
        <x:v>Trois groupes utilisent un même gué : combattants équipés, porteurs et personnes en repli. Une proie suit leurs vibrations et transforme la traversée en terrain de chasse.</x:v>
      </x:c>
      <x:c r="E9" s="14" t="str">
        <x:v>Créer une fenêtre de passage, choisir une confrontation bornée et laisser chaque groupe continuer sa route.</x:v>
      </x:c>
      <x:c r="F9" s="14" t="str">
        <x:v>Le gué garde une route d’évitement ou un poste de signal selon la décision ; aucun empire entier n’est conquis.</x:v>
      </x:c>
      <x:c r="G9" s="14" t="str">
        <x:v>WARP5-A04-S01 : reconnaître ; S02 : agir dans le niveau ; S03 : constater puis rentrer. Les trois scènes ont leurs objectifs et leurs reprises propres.</x:v>
      </x:c>
      <x:c r="H9" s="14" t="str">
        <x:v>Suite facultative de la branche historique correspondante ; cinq conditions Warp pour partir ; état de branche antérieur conservé ; retour engagé garanti.</x:v>
      </x:c>
      <x:c r="I9" s="14" t="str">
        <x:v>Communautés, événements et pratiques de ces mini-arcs sont des créations du projet. Aucun rang, fin d’origine, mort antérieure ou objet unique n’est réinitialisé.</x:v>
      </x:c>
      <x:c r="J9" s="14" t="str">
        <x:v>Extension V5</x:v>
      </x:c>
    </x:row>
    <x:row r="10" ht="87" customHeight="1">
      <x:c r="A10" s="13" t="str">
        <x:v>WARP5-ARC05</x:v>
      </x:c>
      <x:c r="B10" s="13" t="str">
        <x:v>Le navire au-dessus de l’eau</x:v>
      </x:c>
      <x:c r="C10" s="13" t="str">
        <x:v>WARP-E05</x:v>
      </x:c>
      <x:c r="D10" s="13" t="str">
        <x:v>Un long navire fictif est immobilisé sur une grève après une tempête. Une proie a pris le passage entre le hall et le chantier, obligeant à relier secours, chasse et remise à flot.</x:v>
      </x:c>
      <x:c r="E10" s="13" t="str">
        <x:v>Aider l’équipage dans son projet ou protéger une halte de rive, sans décider de sa destination future.</x:v>
      </x:c>
      <x:c r="F10" s="13" t="str">
        <x:v>La coque reprend sa route ou devient une halte par choix de ses propriétaires ; le joueur ne l’emporte pas dans le présent.</x:v>
      </x:c>
      <x:c r="G10" s="13" t="str">
        <x:v>WARP5-A05-S01 : reconnaître ; S02 : agir dans le niveau ; S03 : constater puis rentrer. Les trois scènes ont leurs objectifs et leurs reprises propres.</x:v>
      </x:c>
      <x:c r="H10" s="13" t="str">
        <x:v>Suite facultative de la branche historique correspondante ; cinq conditions Warp pour partir ; état de branche antérieur conservé ; retour engagé garanti.</x:v>
      </x:c>
      <x:c r="I10" s="13" t="str">
        <x:v>Communautés, événements et pratiques de ces mini-arcs sont des créations du projet. Aucun rang, fin d’origine, mort antérieure ou objet unique n’est réinitialisé.</x:v>
      </x:c>
      <x:c r="J10" s="13" t="str">
        <x:v>Extension V5</x:v>
      </x:c>
    </x:row>
    <x:row r="11" ht="72" customHeight="1">
      <x:c r="A11" s="14" t="str">
        <x:v>WARP5-ARC06</x:v>
      </x:c>
      <x:c r="B11" s="14" t="str">
        <x:v>Les clochettes du col fermé</x:v>
      </x:c>
      <x:c r="C11" s="14" t="str">
        <x:v>WARP-E06</x:v>
      </x:c>
      <x:c r="D11" s="14" t="str">
        <x:v>Un col japonais fictif est fermé après des disparitions de patrouille. Les signaux de clochettes ont été déplacés par une proie, créant des malentendus entre deux postes.</x:v>
      </x:c>
      <x:c r="E11" s="14" t="str">
        <x:v>Rétablir les signaux, poursuivre la menace et décider quel passage rouvrir avec les personnes concernées.</x:v>
      </x:c>
      <x:c r="F11" s="14" t="str">
        <x:v>Le col conserve une disposition de signaux et un récit local de l’intervention, sans devenir une chronique du film.</x:v>
      </x:c>
      <x:c r="G11" s="14" t="str">
        <x:v>WARP5-A06-S01 : reconnaître ; S02 : agir dans le niveau ; S03 : constater puis rentrer. Les trois scènes ont leurs objectifs et leurs reprises propres.</x:v>
      </x:c>
      <x:c r="H11" s="14" t="str">
        <x:v>Suite facultative de la branche historique correspondante ; cinq conditions Warp pour partir ; état de branche antérieur conservé ; retour engagé garanti.</x:v>
      </x:c>
      <x:c r="I11" s="14" t="str">
        <x:v>Communautés, événements et pratiques de ces mini-arcs sont des créations du projet. Aucun rang, fin d’origine, mort antérieure ou objet unique n’est réinitialisé.</x:v>
      </x:c>
      <x:c r="J11" s="14" t="str">
        <x:v>Extension V5</x:v>
      </x:c>
    </x:row>
    <x:row r="12" ht="87" customHeight="1">
      <x:c r="A12" s="13" t="str">
        <x:v>WARP5-ARC07</x:v>
      </x:c>
      <x:c r="B12" s="13" t="str">
        <x:v>Le chien et la piste de pierre</x:v>
      </x:c>
      <x:c r="C12" s="13" t="str">
        <x:v>WARP-E07</x:v>
      </x:c>
      <x:c r="D12" s="13" t="str">
        <x:v>Un chien de piste appartenant à une personne locale suit une proie sur des rochers qui effacent les empreintes. Le joueur doit apprendre à lire d’autres indices et respecter son maître.</x:v>
      </x:c>
      <x:c r="E12" s="13" t="str">
        <x:v>Coopérer sur une chasse précise ou mener une piste parallèle ; ni animal ni personne n’est automatiquement recruté.</x:v>
      </x:c>
      <x:c r="F12" s="13" t="str">
        <x:v>Les partenaires se séparent après la chasse et l’animal conserve son propriétaire dans la branche.</x:v>
      </x:c>
      <x:c r="G12" s="13" t="str">
        <x:v>WARP5-A07-S01 : reconnaître ; S02 : agir dans le niveau ; S03 : constater puis rentrer. Les trois scènes ont leurs objectifs et leurs reprises propres.</x:v>
      </x:c>
      <x:c r="H12" s="13" t="str">
        <x:v>Suite facultative de la branche historique correspondante ; cinq conditions Warp pour partir ; état de branche antérieur conservé ; retour engagé garanti.</x:v>
      </x:c>
      <x:c r="I12" s="13" t="str">
        <x:v>Communautés, événements et pratiques de ces mini-arcs sont des créations du projet. Aucun rang, fin d’origine, mort antérieure ou objet unique n’est réinitialisé.</x:v>
      </x:c>
      <x:c r="J12" s="13" t="str">
        <x:v>Extension V5</x:v>
      </x:c>
    </x:row>
    <x:row r="13" ht="72" customHeight="1">
      <x:c r="A13" s="14" t="str">
        <x:v>WARP5-ARC08</x:v>
      </x:c>
      <x:c r="B13" s="14" t="str">
        <x:v>Le train immobile du canyon</x:v>
      </x:c>
      <x:c r="C13" s="14" t="str">
        <x:v>WARP-E08</x:v>
      </x:c>
      <x:c r="D13" s="14" t="str">
        <x:v>Un train fictif est arrêté devant un passage encombré. Une proie se déplace entre les wagons et les rochers, tandis que des voyageurs cherchent une issue.</x:v>
      </x:c>
      <x:c r="E13" s="14" t="str">
        <x:v>Dégager une évacuation puis choisir chasse ou simple éloignement avant de remettre le passage en service.</x:v>
      </x:c>
      <x:c r="F13" s="14" t="str">
        <x:v>Le train repart seulement si la voie est réellement ouverte ; les biens sauvés reviennent à leurs propriétaires.</x:v>
      </x:c>
      <x:c r="G13" s="14" t="str">
        <x:v>WARP5-A08-S01 : reconnaître ; S02 : agir dans le niveau ; S03 : constater puis rentrer. Les trois scènes ont leurs objectifs et leurs reprises propres.</x:v>
      </x:c>
      <x:c r="H13" s="14" t="str">
        <x:v>Suite facultative de la branche historique correspondante ; cinq conditions Warp pour partir ; état de branche antérieur conservé ; retour engagé garanti.</x:v>
      </x:c>
      <x:c r="I13" s="14" t="str">
        <x:v>Communautés, événements et pratiques de ces mini-arcs sont des créations du projet. Aucun rang, fin d’origine, mort antérieure ou objet unique n’est réinitialisé.</x:v>
      </x:c>
      <x:c r="J13" s="14" t="str">
        <x:v>Extension V5</x:v>
      </x:c>
    </x:row>
    <x:row r="14" ht="87" customHeight="1">
      <x:c r="A14" s="13" t="str">
        <x:v>WARP5-ARC09</x:v>
      </x:c>
      <x:c r="B14" s="13" t="str">
        <x:v>Les lettres du poste gris</x:v>
      </x:c>
      <x:c r="C14" s="13" t="str">
        <x:v>WARP-E09</x:v>
      </x:c>
      <x:c r="D14" s="13" t="str">
        <x:v>Un poste de secours fictif est coupé d’une route de courrier. Le joueur rencontre des personnes qui veulent sauver des lettres, d’autres qui préfèrent les laisser, pendant qu’une menace traverse les ruines.</x:v>
      </x:c>
      <x:c r="E14" s="13" t="str">
        <x:v>Protéger une route et respecter les destinataires plutôt que collecter toutes les histoires comme trophées.</x:v>
      </x:c>
      <x:c r="F14" s="13" t="str">
        <x:v>Les objets emportés sont uniquement des dons autorisés ou des relevés ; les absences restent nommées.</x:v>
      </x:c>
      <x:c r="G14" s="13" t="str">
        <x:v>WARP5-A09-S01 : reconnaître ; S02 : agir dans le niveau ; S03 : constater puis rentrer. Les trois scènes ont leurs objectifs et leurs reprises propres.</x:v>
      </x:c>
      <x:c r="H14" s="13" t="str">
        <x:v>Suite facultative de la branche historique correspondante ; cinq conditions Warp pour partir ; état de branche antérieur conservé ; retour engagé garanti.</x:v>
      </x:c>
      <x:c r="I14" s="13" t="str">
        <x:v>Communautés, événements et pratiques de ces mini-arcs sont des créations du projet. Aucun rang, fin d’origine, mort antérieure ou objet unique n’est réinitialisé.</x:v>
      </x:c>
      <x:c r="J14" s="13" t="str">
        <x:v>Extension V5</x:v>
      </x:c>
    </x:row>
    <x:row r="15" ht="87" customHeight="1">
      <x:c r="A15" s="14" t="str">
        <x:v>WARP5-ARC10</x:v>
      </x:c>
      <x:c r="B15" s="14" t="str">
        <x:v>Le pilote sans piste</x:v>
      </x:c>
      <x:c r="C15" s="14" t="str">
        <x:v>WARP-E10</x:v>
      </x:c>
      <x:c r="D15" s="14" t="str">
        <x:v>Un pilote local dans un secteur fictif de guerre veut rejoindre un point d’extraction après la perte de son appareil. Le joueur peut l’aider à traverser le massif, puis se séparer.</x:v>
      </x:c>
      <x:c r="E15" s="14" t="str">
        <x:v>Choisir entre deux routes de retour avec des risques différents, sans importer un soldat historique dans l’équipage principal.</x:v>
      </x:c>
      <x:c r="F15" s="14" t="str">
        <x:v>Le pilote rejoint sa route propre si le secours aboutit ; aucun dénouement de Killer of Killers n’est modifié.</x:v>
      </x:c>
      <x:c r="G15" s="14" t="str">
        <x:v>WARP5-A10-S01 : reconnaître ; S02 : agir dans le niveau ; S03 : constater puis rentrer. Les trois scènes ont leurs objectifs et leurs reprises propres.</x:v>
      </x:c>
      <x:c r="H15" s="14" t="str">
        <x:v>Suite facultative de la branche historique correspondante ; cinq conditions Warp pour partir ; état de branche antérieur conservé ; retour engagé garanti.</x:v>
      </x:c>
      <x:c r="I15" s="14" t="str">
        <x:v>Communautés, événements et pratiques de ces mini-arcs sont des créations du projet. Aucun rang, fin d’origine, mort antérieure ou objet unique n’est réinitialisé.</x:v>
      </x:c>
      <x:c r="J15" s="14" t="str">
        <x:v>Extension V5</x:v>
      </x:c>
    </x:row>
    <x:row r="16" ht="87" customHeight="1">
      <x:c r="A16" s="13" t="str">
        <x:v>WARP5-ARC11</x:v>
      </x:c>
      <x:c r="B16" s="13" t="str">
        <x:v>L’immeuble aux lumières séparées</x:v>
      </x:c>
      <x:c r="C16" s="13" t="str">
        <x:v>WARP-E11</x:v>
      </x:c>
      <x:c r="D16" s="13" t="str">
        <x:v>Une tour fictive rassemble des habitants aux horaires différents. Une proie utilise les étages techniques et le joueur doit comprendre la circulation avant d’engager une chasse.</x:v>
      </x:c>
      <x:c r="E16" s="13" t="str">
        <x:v>Éloigner la cible des appartements ou ouvrir une sortie de service, puis assumer les traces laissées dans la branche.</x:v>
      </x:c>
      <x:c r="F16" s="13" t="str">
        <x:v>Les étages changent de passages et de lumières selon les dégâts et réparations réellement accomplis.</x:v>
      </x:c>
      <x:c r="G16" s="13" t="str">
        <x:v>WARP5-A11-S01 : reconnaître ; S02 : agir dans le niveau ; S03 : constater puis rentrer. Les trois scènes ont leurs objectifs et leurs reprises propres.</x:v>
      </x:c>
      <x:c r="H16" s="13" t="str">
        <x:v>Suite facultative de la branche historique correspondante ; cinq conditions Warp pour partir ; état de branche antérieur conservé ; retour engagé garanti.</x:v>
      </x:c>
      <x:c r="I16" s="13" t="str">
        <x:v>Communautés, événements et pratiques de ces mini-arcs sont des créations du projet. Aucun rang, fin d’origine, mort antérieure ou objet unique n’est réinitialisé.</x:v>
      </x:c>
      <x:c r="J16" s="13" t="str">
        <x:v>Extension V5</x:v>
      </x:c>
    </x:row>
    <x:row r="17" ht="87" customHeight="1">
      <x:c r="A17" s="14" t="str">
        <x:v>WARP5-ARC12</x:v>
      </x:c>
      <x:c r="B17" s="14" t="str">
        <x:v>La maison avant les noms de clan</x:v>
      </x:c>
      <x:c r="C17" s="14" t="str">
        <x:v>WARP-E12</x:v>
      </x:c>
      <x:c r="D17" s="14" t="str">
        <x:v>Dans le passé original du Homeworld, une petite communauté bâtit un lieu de halte sans savoir quel nom sa région portera plus tard. Le joueur observe usages, chasse et transmission.</x:v>
      </x:c>
      <x:c r="E17" s="14" t="str">
        <x:v>Contribuer à un geste local ou seulement l’étudier ; refuser d’en déduire qu’il a fondé toute la civilisation yautja.</x:v>
      </x:c>
      <x:c r="F17" s="14" t="str">
        <x:v>La halte conserve une trace bornée et des habitants autonomes ; les clans modernes ne sont pas réécrits par une seule mission.</x:v>
      </x:c>
      <x:c r="G17" s="14" t="str">
        <x:v>WARP5-A12-S01 : reconnaître ; S02 : agir dans le niveau ; S03 : constater puis rentrer. Les trois scènes ont leurs objectifs et leurs reprises propres.</x:v>
      </x:c>
      <x:c r="H17" s="14" t="str">
        <x:v>Suite facultative de la branche historique correspondante ; cinq conditions Warp pour partir ; état de branche antérieur conservé ; retour engagé garanti.</x:v>
      </x:c>
      <x:c r="I17" s="14" t="str">
        <x:v>Communautés, événements et pratiques de ces mini-arcs sont des créations du projet. Aucun rang, fin d’origine, mort antérieure ou objet unique n’est réinitialisé.</x:v>
      </x:c>
      <x:c r="J17" s="14" t="str">
        <x:v>Extension V5</x:v>
      </x:c>
    </x:row>
  </x:sheetData>
  <x:pageMargins left="0.7" right="0.7" top="0.75" bottom="0.75" header="0.3" footer="0.3"/>
  <x:tableParts count="1">
    <x:tablePart xmlns:r="http://schemas.openxmlformats.org/officeDocument/2006/relationships" r:id="Rb511d9c0cfe645c2"/>
  </x:tableParts>
</x:worksheet>
</file>

<file path=xl/worksheets/sheet3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Scènes historiques</x:v>
      </x:c>
      <x:c r="B2" s="3"/>
      <x:c r="C2" s="3"/>
      <x:c r="D2" s="3"/>
      <x:c r="E2" s="3"/>
      <x:c r="F2" s="3"/>
    </x:row>
    <x:row r="3">
      <x:c r="A3" s="4"/>
      <x:c r="B3" s="4"/>
      <x:c r="C3" s="4"/>
      <x:c r="D3" s="4"/>
      <x:c r="E3" s="4"/>
      <x:c r="F3" s="4"/>
    </x:row>
    <x:row r="4">
      <x:c r="A4" s="2" t="str">
        <x:v>Histoire · 36 fiches · Lecture intégrale dans « Lire Histoire » ou le lecteur HTML.</x:v>
      </x:c>
      <x:c r="B4" s="2"/>
      <x:c r="C4" s="2"/>
      <x:c r="D4" s="2"/>
      <x:c r="E4" s="2"/>
      <x:c r="F4" s="2"/>
    </x:row>
    <x:row r="5" ht="48" customHeight="1">
      <x:c r="A5" s="10" t="str">
        <x:v>Identifiant</x:v>
      </x:c>
      <x:c r="B5" s="11" t="str">
        <x:v>Titre</x:v>
      </x:c>
      <x:c r="C5" s="11" t="str">
        <x:v>Arc</x:v>
      </x:c>
      <x:c r="D5" s="11" t="str">
        <x:v>Branche</x:v>
      </x:c>
      <x:c r="E5" s="11" t="str">
        <x:v>Étape</x:v>
      </x:c>
      <x:c r="F5" s="11" t="str">
        <x:v>État à l’entrée</x:v>
      </x:c>
      <x:c r="G5" s="11" t="str">
        <x:v>Scène en 2D</x:v>
      </x:c>
      <x:c r="H5" s="11" t="str">
        <x:v>Choix et effets</x:v>
      </x:c>
      <x:c r="I5" s="11" t="str">
        <x:v>Conséquence</x:v>
      </x:c>
      <x:c r="J5" s="11" t="str">
        <x:v>Échec et reprise</x:v>
      </x:c>
      <x:c r="K5" s="11" t="str">
        <x:v>État à la sortie</x:v>
      </x:c>
      <x:c r="L5" s="12" t="str">
        <x:v>Provenance</x:v>
      </x:c>
    </x:row>
    <x:row r="6" ht="117" customHeight="1">
      <x:c r="A6" s="13" t="str">
        <x:v>WARP5-A01-S01</x:v>
      </x:c>
      <x:c r="B6" s="13" t="str">
        <x:v>Les souffles dans la roche</x:v>
      </x:c>
      <x:c r="C6" s="13" t="str">
        <x:v>WARP5-ARC01</x:v>
      </x:c>
      <x:c r="D6" s="13" t="str">
        <x:v>WARP-E01</x:v>
      </x:c>
      <x:c r="E6" s="16" t="n">
        <x:v>1</x:v>
      </x:c>
      <x:c r="F6" s="13" t="str">
        <x:v>Cinq conditions Warp vérifiées au départ ; branche déjà identifiée et non réinitialisée ; droit de retour engagé. Lire les résultats de l’expédition précédente et les objets encore présents.</x:v>
      </x:c>
      <x:c r="G6" s="13" t="str">
        <x:v>Le joueur atteint la grotte pendant la tempête et distingue deux courants d’air avec des poussières éclairées. Un groupe local reste à l’entrée tandis que la proie se déplace sous la voûte. Il faut poser trois repères, lire les empreintes anciennes et ouvrir une niche d’observation au-dessus du passage.</x:v>
      </x:c>
      <x:c r="H6" s="13" t="str">
        <x:v>Montrer la seconde issue par un geste ou garder d’abord sa distance change la confiance et le trajet du groupe.</x:v>
      </x:c>
      <x:c r="I6" s="13" t="str">
        <x:v>Les deux issues sont cartographiées avec leurs obstacles réels ; la proie conserve sa position suivie.</x:v>
      </x:c>
      <x:c r="J6" s="13" t="str">
        <x:v>Une bourrasque efface un repère provisoire, mais le dessin de roche fixe permet de le replacer.</x:v>
      </x:c>
      <x:c r="K6" s="13" t="str">
        <x:v>Enregistrer WARP5-A01-S01.resolved et .success séparément, puis les passages, témoins, objets et retours effectivement accomplis. Aucune écriture de rang, de fin d’origine ou d’inventaire dupliqué.</x:v>
      </x:c>
      <x:c r="L6" s="13" t="str">
        <x:v>Extension V5</x:v>
      </x:c>
    </x:row>
    <x:row r="7" ht="102" customHeight="1">
      <x:c r="A7" s="14" t="str">
        <x:v>WARP5-A01-S02</x:v>
      </x:c>
      <x:c r="B7" s="14" t="str">
        <x:v>La chasse entre les deux souffles</x:v>
      </x:c>
      <x:c r="C7" s="14" t="str">
        <x:v>WARP5-ARC01</x:v>
      </x:c>
      <x:c r="D7" s="14" t="str">
        <x:v>WARP-E01</x:v>
      </x:c>
      <x:c r="E7" s="17" t="n">
        <x:v>2</x:v>
      </x:c>
      <x:c r="F7" s="14" t="str">
        <x:v>Cinq conditions Warp vérifiées au départ ; branche déjà identifiée et non réinitialisée ; droit de retour engagé. WARP5-A01-S01 résolue ; tenir compte de sa réussite, de son issue partielle ou de son échec.</x:v>
      </x:c>
      <x:c r="G7" s="14" t="str">
        <x:v>La proie bondit entre les colonnes quand le vent change. Le joueur utilise les repères observés, choisit un poste et ouvre une fenêtre d’affrontement loin du groupe. Un humain peut tenir une torche à distance seulement si les gestes précédents ont été compris.</x:v>
      </x:c>
      <x:c r="H7" s="14" t="str">
        <x:v>Attirer la proie vers l’issue haute ou dégager la sortie basse change l’arène et le trajet des habitants.</x:v>
      </x:c>
      <x:c r="I7" s="14" t="str">
        <x:v>La chasse et l’évacuation possèdent des résultats distincts ; un groupe sorti ne signifie pas que la proie est vaincue.</x:v>
      </x:c>
      <x:c r="J7" s="14" t="str">
        <x:v>Une attaque manquée oblige à changer de colonne, avec traces et blessures conservées.</x:v>
      </x:c>
      <x:c r="K7" s="14" t="str">
        <x:v>Enregistrer WARP5-A01-S02.resolved et .success séparément, puis les passages, témoins, objets et retours effectivement accomplis. Aucune écriture de rang, de fin d’origine ou d’inventaire dupliqué.</x:v>
      </x:c>
      <x:c r="L7" s="14" t="str">
        <x:v>Extension V5</x:v>
      </x:c>
    </x:row>
    <x:row r="8" ht="117" customHeight="1">
      <x:c r="A8" s="13" t="str">
        <x:v>WARP5-A01-S03</x:v>
      </x:c>
      <x:c r="B8" s="13" t="str">
        <x:v>Le passage choisi par les autres</x:v>
      </x:c>
      <x:c r="C8" s="13" t="str">
        <x:v>WARP5-ARC01</x:v>
      </x:c>
      <x:c r="D8" s="13" t="str">
        <x:v>WARP-E01</x:v>
      </x:c>
      <x:c r="E8" s="16" t="n">
        <x:v>3</x:v>
      </x:c>
      <x:c r="F8" s="13" t="str">
        <x:v>Cinq conditions Warp vérifiées au départ ; branche déjà identifiée et non réinitialisée ; droit de retour engagé. WARP5-A01-S02 résolue ; tenir compte de sa réussite, de son issue partielle ou de son échec.</x:v>
      </x:c>
      <x:c r="G8" s="13" t="str">
        <x:v>Après la tempête, les habitants inspectent eux-mêmes les deux sorties et choisissent leur route. Le joueur peut déplacer un dernier obstacle ou préparer son contenant de retour. Une marque locale éventuelle reste à la grotte ; elle ne lui donne pas propriété du lieu.</x:v>
      </x:c>
      <x:c r="H8" s="13" t="str">
        <x:v>Aider au départ choisi ou repartir après le salut respecte leur autonomie.</x:v>
      </x:c>
      <x:c r="I8" s="13" t="str">
        <x:v>La branche conserve halte, territoire de faune et objets déplacés ; le joueur retrouve son seuil engagé.</x:v>
      </x:c>
      <x:c r="J8" s="13" t="str">
        <x:v>Si la sortie préférée reste obstruée, les habitants utilisent l’autre et la tâche inachevée demeure visible.</x:v>
      </x:c>
      <x:c r="K8" s="13" t="str">
        <x:v>Enregistrer WARP5-A01-S03.resolved et .success séparément, puis les passages, témoins, objets et retours effectivement accomplis. Aucune écriture de rang, de fin d’origine ou d’inventaire dupliqué.</x:v>
      </x:c>
      <x:c r="L8" s="13" t="str">
        <x:v>Extension V5</x:v>
      </x:c>
    </x:row>
    <x:row r="9" ht="117" customHeight="1">
      <x:c r="A9" s="14" t="str">
        <x:v>WARP5-A02-S01</x:v>
      </x:c>
      <x:c r="B9" s="14" t="str">
        <x:v>Les contenants sous l’eau brune</x:v>
      </x:c>
      <x:c r="C9" s="14" t="str">
        <x:v>WARP5-ARC02</x:v>
      </x:c>
      <x:c r="D9" s="14" t="str">
        <x:v>WARP-E02</x:v>
      </x:c>
      <x:c r="E9" s="17" t="n">
        <x:v>1</x:v>
      </x:c>
      <x:c r="F9" s="14" t="str">
        <x:v>Cinq conditions Warp vérifiées au départ ; branche déjà identifiée et non réinitialisée ; droit de retour engagé. Lire les résultats de l’expédition précédente et les objets encore présents.</x:v>
      </x:c>
      <x:c r="G9" s="14" t="str">
        <x:v>Au bord du village, le joueur observe des contenants flottants et des traces de courant. Il rejoint des plateformes reliées, récupère un premier lot accessible et comprend les marques des propriétaires par comparaison avec leurs supports. Une proie circule sous le limon.</x:v>
      </x:c>
      <x:c r="H9" s="14" t="str">
        <x:v>Stabiliser une plateforme de secours ou suivre le lot emporté change l’ordre des récupérations.</x:v>
      </x:c>
      <x:c r="I9" s="14" t="str">
        <x:v>Les lots sauvés sont identifiés et séparés de ceux seulement aperçus.</x:v>
      </x:c>
      <x:c r="J9" s="14" t="str">
        <x:v>Un contenant échappé continue sa dérive jusqu’à un nouvel obstacle repérable, sans réapparaître dans l’inventaire.</x:v>
      </x:c>
      <x:c r="K9" s="14" t="str">
        <x:v>Enregistrer WARP5-A02-S01.resolved et .success séparément, puis les passages, témoins, objets et retours effectivement accomplis. Aucune écriture de rang, de fin d’origine ou d’inventaire dupliqué.</x:v>
      </x:c>
      <x:c r="L9" s="14" t="str">
        <x:v>Extension V5</x:v>
      </x:c>
    </x:row>
    <x:row r="10" ht="117" customHeight="1">
      <x:c r="A10" s="13" t="str">
        <x:v>WARP5-A02-S02</x:v>
      </x:c>
      <x:c r="B10" s="13" t="str">
        <x:v>La proie du nouveau chenal</x:v>
      </x:c>
      <x:c r="C10" s="13" t="str">
        <x:v>WARP5-ARC02</x:v>
      </x:c>
      <x:c r="D10" s="13" t="str">
        <x:v>WARP-E02</x:v>
      </x:c>
      <x:c r="E10" s="16" t="n">
        <x:v>2</x:v>
      </x:c>
      <x:c r="F10" s="13" t="str">
        <x:v>Cinq conditions Warp vérifiées au départ ; branche déjà identifiée et non réinitialisée ; droit de retour engagé. WARP5-A02-S01 résolue ; tenir compte de sa réussite, de son issue partielle ou de son échec.</x:v>
      </x:c>
      <x:c r="G10" s="13" t="str">
        <x:v>Le courant a ouvert un chenal que la proie utilise pour approcher les réserves. Le joueur observe ses remous, place un appui au sec et choisit une chasse ou un éloignement vers une zone sans habitants. Les plateformes sauvées deviennent des postes réellement utilisables.</x:v>
      </x:c>
      <x:c r="H10" s="13" t="str">
        <x:v>Engager depuis la rive solide ou ouvrir une sortie latérale change le combat et la présence future de faune.</x:v>
      </x:c>
      <x:c r="I10" s="13" t="str">
        <x:v>Le chenal et la menace gardent leurs états ; les objets déjà sauvés restent dans leurs contenants.</x:v>
      </x:c>
      <x:c r="J10" s="13" t="str">
        <x:v>Une rive qui cède force un repli vers la plateforme stabilisée, avec un autre angle de reprise.</x:v>
      </x:c>
      <x:c r="K10" s="13" t="str">
        <x:v>Enregistrer WARP5-A02-S02.resolved et .success séparément, puis les passages, témoins, objets et retours effectivement accomplis. Aucune écriture de rang, de fin d’origine ou d’inventaire dupliqué.</x:v>
      </x:c>
      <x:c r="L10" s="13" t="str">
        <x:v>Extension V5</x:v>
      </x:c>
    </x:row>
    <x:row r="11" ht="117" customHeight="1">
      <x:c r="A11" s="14" t="str">
        <x:v>WARP5-A02-S03</x:v>
      </x:c>
      <x:c r="B11" s="14" t="str">
        <x:v>Le grenier déplacé</x:v>
      </x:c>
      <x:c r="C11" s="14" t="str">
        <x:v>WARP5-ARC02</x:v>
      </x:c>
      <x:c r="D11" s="14" t="str">
        <x:v>WARP-E02</x:v>
      </x:c>
      <x:c r="E11" s="17" t="n">
        <x:v>3</x:v>
      </x:c>
      <x:c r="F11" s="14" t="str">
        <x:v>Cinq conditions Warp vérifiées au départ ; branche déjà identifiée et non réinitialisée ; droit de retour engagé. WARP5-A02-S02 résolue ; tenir compte de sa réussite, de son issue partielle ou de son échec.</x:v>
      </x:c>
      <x:c r="G11" s="14" t="str">
        <x:v>Les habitants choisissent un nouvel emplacement de réserve parmi deux hauteurs. Le joueur aide à transporter les lots sauvés, ajuste une rampe et laisse les propriétaires répartir leurs biens. Un contenant inconnu est mis à part pour recherche, pas attribué au joueur.</x:v>
      </x:c>
      <x:c r="H11" s="14" t="str">
        <x:v>Soutenir le grenier proche ou la halte plus haute change les déplacements futurs du village.</x:v>
      </x:c>
      <x:c r="I11" s="14" t="str">
        <x:v>La branche reflète le nouvel usage ; le retour Warp emporte seulement les objets réellement autorisés.</x:v>
      </x:c>
      <x:c r="J11" s="14" t="str">
        <x:v>Une rampe trop raide échoue au test de charge et peut être réajustée avant le dernier transport.</x:v>
      </x:c>
      <x:c r="K11" s="14" t="str">
        <x:v>Enregistrer WARP5-A02-S03.resolved et .success séparément, puis les passages, témoins, objets et retours effectivement accomplis. Aucune écriture de rang, de fin d’origine ou d’inventaire dupliqué.</x:v>
      </x:c>
      <x:c r="L11" s="14" t="str">
        <x:v>Extension V5</x:v>
      </x:c>
    </x:row>
    <x:row r="12" ht="102" customHeight="1">
      <x:c r="A12" s="13" t="str">
        <x:v>WARP5-A03-S01</x:v>
      </x:c>
      <x:c r="B12" s="13" t="str">
        <x:v>Deux marques sur le même métal</x:v>
      </x:c>
      <x:c r="C12" s="13" t="str">
        <x:v>WARP5-ARC03</x:v>
      </x:c>
      <x:c r="D12" s="13" t="str">
        <x:v>WARP-E03</x:v>
      </x:c>
      <x:c r="E12" s="16" t="n">
        <x:v>1</x:v>
      </x:c>
      <x:c r="F12" s="13" t="str">
        <x:v>Cinq conditions Warp vérifiées au départ ; branche déjà identifiée et non réinitialisée ; droit de retour engagé. Lire les résultats de l’expédition précédente et les objets encore présents.</x:v>
      </x:c>
      <x:c r="G12" s="13" t="str">
        <x:v>Le joueur inspecte une arme locale sur un banc de fonderie, en utilisant lumière et orientation. Deux marques correspondent à la fabrication et à l’usage en chasse. Le fondeur et le chasseur racontent chacun une phase, puis une proie menace la cour extérieure.</x:v>
      </x:c>
      <x:c r="H12" s="13" t="str">
        <x:v>Comparer les récits d’abord ou rejoindre immédiatement la cour change les informations avant la chasse.</x:v>
      </x:c>
      <x:c r="I12" s="13" t="str">
        <x:v>La fiche de l’objet distingue auteur matériel, propriétaire et mérite de chasse.</x:v>
      </x:c>
      <x:c r="J12" s="13" t="str">
        <x:v>Une marque illisible reste inconnue et ne reçoit pas une attribution par simple ressemblance.</x:v>
      </x:c>
      <x:c r="K12" s="13" t="str">
        <x:v>Enregistrer WARP5-A03-S01.resolved et .success séparément, puis les passages, témoins, objets et retours effectivement accomplis. Aucune écriture de rang, de fin d’origine ou d’inventaire dupliqué.</x:v>
      </x:c>
      <x:c r="L12" s="13" t="str">
        <x:v>Extension V5</x:v>
      </x:c>
    </x:row>
    <x:row r="13" ht="102" customHeight="1">
      <x:c r="A13" s="14" t="str">
        <x:v>WARP5-A03-S02</x:v>
      </x:c>
      <x:c r="B13" s="14" t="str">
        <x:v>Le geste que le métal permet</x:v>
      </x:c>
      <x:c r="C13" s="14" t="str">
        <x:v>WARP5-ARC03</x:v>
      </x:c>
      <x:c r="D13" s="14" t="str">
        <x:v>WARP-E03</x:v>
      </x:c>
      <x:c r="E13" s="17" t="n">
        <x:v>2</x:v>
      </x:c>
      <x:c r="F13" s="14" t="str">
        <x:v>Cinq conditions Warp vérifiées au départ ; branche déjà identifiée et non réinitialisée ; droit de retour engagé. WARP5-A03-S01 résolue ; tenir compte de sa réussite, de son issue partielle ou de son échec.</x:v>
      </x:c>
      <x:c r="G13" s="14" t="str">
        <x:v>Dans la cour, le chasseur local affronte la proie avec son arme tandis que le joueur peut ouvrir un angle ou tenir une sortie. Le fondeur signale une limite de la pièce qu’il connaît. Les contributions sont jouées, pas distribuées après coup à parts égales.</x:v>
      </x:c>
      <x:c r="H13" s="14" t="str">
        <x:v>Soutenir la fenêtre du chasseur ou détourner une seconde menace change le rôle du joueur.</x:v>
      </x:c>
      <x:c r="I13" s="14" t="str">
        <x:v>Le coup final, la préparation et le soutien reçoivent leurs auteurs réels.</x:v>
      </x:c>
      <x:c r="J13" s="14" t="str">
        <x:v>Une arme endommagée change la phase suivante et demande un repli ou un autre outil disponible.</x:v>
      </x:c>
      <x:c r="K13" s="14" t="str">
        <x:v>Enregistrer WARP5-A03-S02.resolved et .success séparément, puis les passages, témoins, objets et retours effectivement accomplis. Aucune écriture de rang, de fin d’origine ou d’inventaire dupliqué.</x:v>
      </x:c>
      <x:c r="L13" s="14" t="str">
        <x:v>Extension V5</x:v>
      </x:c>
    </x:row>
    <x:row r="14" ht="102" customHeight="1">
      <x:c r="A14" s="13" t="str">
        <x:v>WARP5-A03-S03</x:v>
      </x:c>
      <x:c r="B14" s="13" t="str">
        <x:v>Le support des deux histoires</x:v>
      </x:c>
      <x:c r="C14" s="13" t="str">
        <x:v>WARP5-ARC03</x:v>
      </x:c>
      <x:c r="D14" s="13" t="str">
        <x:v>WARP-E03</x:v>
      </x:c>
      <x:c r="E14" s="16" t="n">
        <x:v>3</x:v>
      </x:c>
      <x:c r="F14" s="13" t="str">
        <x:v>Cinq conditions Warp vérifiées au départ ; branche déjà identifiée et non réinitialisée ; droit de retour engagé. WARP5-A03-S02 résolue ; tenir compte de sa réussite, de son issue partielle ou de son échec.</x:v>
      </x:c>
      <x:c r="G14" s="13" t="str">
        <x:v>L’arme reste à son propriétaire. Le joueur aide à construire un support qui montre ses deux marques ou conserve seulement un relevé autorisé. Le chasseur décide comment raconter son exploit ; une contestation éventuelle peut être montrée plutôt qu’effacée.</x:v>
      </x:c>
      <x:c r="H14" s="13" t="str">
        <x:v>Proposer une chronologie commune ou deux récits juxtaposés change la présentation locale.</x:v>
      </x:c>
      <x:c r="I14" s="13" t="str">
        <x:v>La branche garde la reconnaissance obtenue ; l’objet n’est pas emporté sans don explicite.</x:v>
      </x:c>
      <x:c r="J14" s="13" t="str">
        <x:v>Un accord incomplet laisse une présentation provisoire avec les faits confirmés seulement.</x:v>
      </x:c>
      <x:c r="K14" s="13" t="str">
        <x:v>Enregistrer WARP5-A03-S03.resolved et .success séparément, puis les passages, témoins, objets et retours effectivement accomplis. Aucune écriture de rang, de fin d’origine ou d’inventaire dupliqué.</x:v>
      </x:c>
      <x:c r="L14" s="13" t="str">
        <x:v>Extension V5</x:v>
      </x:c>
    </x:row>
    <x:row r="15" ht="117" customHeight="1">
      <x:c r="A15" s="14" t="str">
        <x:v>WARP5-A04-S01</x:v>
      </x:c>
      <x:c r="B15" s="14" t="str">
        <x:v>Trois traces au gué</x:v>
      </x:c>
      <x:c r="C15" s="14" t="str">
        <x:v>WARP5-ARC04</x:v>
      </x:c>
      <x:c r="D15" s="14" t="str">
        <x:v>WARP-E04</x:v>
      </x:c>
      <x:c r="E15" s="17" t="n">
        <x:v>1</x:v>
      </x:c>
      <x:c r="F15" s="14" t="str">
        <x:v>Cinq conditions Warp vérifiées au départ ; branche déjà identifiée et non réinitialisée ; droit de retour engagé. Lire les résultats de l’expédition précédente et les objets encore présents.</x:v>
      </x:c>
      <x:c r="G15" s="14" t="str">
        <x:v>Le joueur relève au même gué des empreintes de porteurs, de combattants et d’une proie lourde. Il observe depuis trois hauteurs pour comprendre les horaires de traversée. Un drapeau tombé ne suffit pas à identifier tous les voyageurs ; les gestes observés comptent.</x:v>
      </x:c>
      <x:c r="H15" s="14" t="str">
        <x:v>Préparer une route de contournement ou signaler un intervalle de passage change le premier service.</x:v>
      </x:c>
      <x:c r="I15" s="14" t="str">
        <x:v>Les groupes sont différenciés et leurs trajets réels sont enregistrés dans la branche.</x:v>
      </x:c>
      <x:c r="J15" s="14" t="str">
        <x:v>Une observation interrompue laisse le dernier groupe confirmé sans inventer ceux restés hors champ.</x:v>
      </x:c>
      <x:c r="K15" s="14" t="str">
        <x:v>Enregistrer WARP5-A04-S01.resolved et .success séparément, puis les passages, témoins, objets et retours effectivement accomplis. Aucune écriture de rang, de fin d’origine ou d’inventaire dupliqué.</x:v>
      </x:c>
      <x:c r="L15" s="14" t="str">
        <x:v>Extension V5</x:v>
      </x:c>
    </x:row>
    <x:row r="16" ht="102" customHeight="1">
      <x:c r="A16" s="13" t="str">
        <x:v>WARP5-A04-S02</x:v>
      </x:c>
      <x:c r="B16" s="13" t="str">
        <x:v>La fenêtre entre deux traversées</x:v>
      </x:c>
      <x:c r="C16" s="13" t="str">
        <x:v>WARP5-ARC04</x:v>
      </x:c>
      <x:c r="D16" s="13" t="str">
        <x:v>WARP-E04</x:v>
      </x:c>
      <x:c r="E16" s="16" t="n">
        <x:v>2</x:v>
      </x:c>
      <x:c r="F16" s="13" t="str">
        <x:v>Cinq conditions Warp vérifiées au départ ; branche déjà identifiée et non réinitialisée ; droit de retour engagé. WARP5-A04-S01 résolue ; tenir compte de sa réussite, de son issue partielle ou de son échec.</x:v>
      </x:c>
      <x:c r="G16" s="13" t="str">
        <x:v>La proie attaque pendant un intervalle où le gué peut être dégagé. Le joueur choisit son poste, ferme un petit passage latéral et affronte la cible tandis que des groupes attendent ou contournent. Un combattant local peut intervenir avec son propre objectif.</x:v>
      </x:c>
      <x:c r="H16" s="13" t="str">
        <x:v>Maintenir le gué libre ou attirer la proie sur la rive rocheuse change le combat et les dégâts.</x:v>
      </x:c>
      <x:c r="I16" s="13" t="str">
        <x:v>La chasse n’attribue pas au joueur le commandement des trois groupes ni la victoire d’une guerre antique.</x:v>
      </x:c>
      <x:c r="J16" s="13" t="str">
        <x:v>Une fenêtre perdue exige d’attendre le prochain intervalle, avec menace et ressources conservées.</x:v>
      </x:c>
      <x:c r="K16" s="13" t="str">
        <x:v>Enregistrer WARP5-A04-S02.resolved et .success séparément, puis les passages, témoins, objets et retours effectivement accomplis. Aucune écriture de rang, de fin d’origine ou d’inventaire dupliqué.</x:v>
      </x:c>
      <x:c r="L16" s="13" t="str">
        <x:v>Extension V5</x:v>
      </x:c>
    </x:row>
    <x:row r="17" ht="102" customHeight="1">
      <x:c r="A17" s="14" t="str">
        <x:v>WARP5-A04-S03</x:v>
      </x:c>
      <x:c r="B17" s="14" t="str">
        <x:v>La bannière rendue à sa route</x:v>
      </x:c>
      <x:c r="C17" s="14" t="str">
        <x:v>WARP5-ARC04</x:v>
      </x:c>
      <x:c r="D17" s="14" t="str">
        <x:v>WARP-E04</x:v>
      </x:c>
      <x:c r="E17" s="17" t="n">
        <x:v>3</x:v>
      </x:c>
      <x:c r="F17" s="14" t="str">
        <x:v>Cinq conditions Warp vérifiées au départ ; branche déjà identifiée et non réinitialisée ; droit de retour engagé. WARP5-A04-S02 résolue ; tenir compte de sa réussite, de son issue partielle ou de son échec.</x:v>
      </x:c>
      <x:c r="G17" s="14" t="str">
        <x:v>Après l’affrontement, un objet de groupe doit être remis à un porteur identifié. Le joueur traverse le gué rouvert, restitue l’objet puis peut aider à fixer un signal de passage. Chaque groupe continue sa route et le joueur rejoint son seuil propre.</x:v>
      </x:c>
      <x:c r="H17" s="14" t="str">
        <x:v>Installer un repère commun ou laisser seulement les chemins dégagés change l’usage du gué.</x:v>
      </x:c>
      <x:c r="I17" s="14" t="str">
        <x:v>La branche garde la circulation et les relations, sans import d’unités dans la conquête contemporaine.</x:v>
      </x:c>
      <x:c r="J17" s="14" t="str">
        <x:v>Un destinataire absent laisse l’objet à une garde locale nommée ; le retour n’attend pas un personnage introuvable.</x:v>
      </x:c>
      <x:c r="K17" s="14" t="str">
        <x:v>Enregistrer WARP5-A04-S03.resolved et .success séparément, puis les passages, témoins, objets et retours effectivement accomplis. Aucune écriture de rang, de fin d’origine ou d’inventaire dupliqué.</x:v>
      </x:c>
      <x:c r="L17" s="14" t="str">
        <x:v>Extension V5</x:v>
      </x:c>
    </x:row>
    <x:row r="18" ht="102" customHeight="1">
      <x:c r="A18" s="13" t="str">
        <x:v>WARP5-A05-S01</x:v>
      </x:c>
      <x:c r="B18" s="13" t="str">
        <x:v>La quille dans les galets</x:v>
      </x:c>
      <x:c r="C18" s="13" t="str">
        <x:v>WARP5-ARC05</x:v>
      </x:c>
      <x:c r="D18" s="13" t="str">
        <x:v>WARP-E05</x:v>
      </x:c>
      <x:c r="E18" s="16" t="n">
        <x:v>1</x:v>
      </x:c>
      <x:c r="F18" s="13" t="str">
        <x:v>Cinq conditions Warp vérifiées au départ ; branche déjà identifiée et non réinitialisée ; droit de retour engagé. Lire les résultats de l’expédition précédente et les objets encore présents.</x:v>
      </x:c>
      <x:c r="G18" s="13" t="str">
        <x:v>Le joueur rejoint un navire immobilisé sur une grève et observe ses points d’appui. L’équipage local prépare des rouleaux ; une proie a laissé des traces près du chemin de bois. Une montée sur la coque permet de voir le passage entre hall et chantier.</x:v>
      </x:c>
      <x:c r="H18" s="13" t="str">
        <x:v>Aider à stabiliser la coque ou reconnaître d’abord la piste change la préparation de l’équipage.</x:v>
      </x:c>
      <x:c r="I18" s="13" t="str">
        <x:v>La coque reste à ses propriétaires et les postes de travail deviennent réellement utilisables.</x:v>
      </x:c>
      <x:c r="J18" s="13" t="str">
        <x:v>Un rouleau mal placé reste au sol visible et peut être déplacé avant toute traction.</x:v>
      </x:c>
      <x:c r="K18" s="13" t="str">
        <x:v>Enregistrer WARP5-A05-S01.resolved et .success séparément, puis les passages, témoins, objets et retours effectivement accomplis. Aucune écriture de rang, de fin d’origine ou d’inventaire dupliqué.</x:v>
      </x:c>
      <x:c r="L18" s="13" t="str">
        <x:v>Extension V5</x:v>
      </x:c>
    </x:row>
    <x:row r="19" ht="117" customHeight="1">
      <x:c r="A19" s="14" t="str">
        <x:v>WARP5-A05-S02</x:v>
      </x:c>
      <x:c r="B19" s="14" t="str">
        <x:v>La chasse du chemin de bois</x:v>
      </x:c>
      <x:c r="C19" s="14" t="str">
        <x:v>WARP5-ARC05</x:v>
      </x:c>
      <x:c r="D19" s="14" t="str">
        <x:v>WARP-E05</x:v>
      </x:c>
      <x:c r="E19" s="17" t="n">
        <x:v>2</x:v>
      </x:c>
      <x:c r="F19" s="14" t="str">
        <x:v>Cinq conditions Warp vérifiées au départ ; branche déjà identifiée et non réinitialisée ; droit de retour engagé. WARP5-A05-S01 résolue ; tenir compte de sa réussite, de son issue partielle ou de son échec.</x:v>
      </x:c>
      <x:c r="G19" s="14" t="str">
        <x:v>La proie utilise les piles de bois et les rochers comme couvertures. Le joueur lit ses bonds, protège un passage pour les porteurs et choisit une confrontation loin de la coque. Un membre d’équipage peut ouvrir un volet de chantier si la coordination a été établie.</x:v>
      </x:c>
      <x:c r="H19" s="14" t="str">
        <x:v>Attirer vers les rochers ou couper sa voie de retour par un obstacle mobile change la chasse.</x:v>
      </x:c>
      <x:c r="I19" s="14" t="str">
        <x:v>Le chemin s’ouvre selon le résultat et les dégâts au bois sont conservés.</x:v>
      </x:c>
      <x:c r="J19" s="14" t="str">
        <x:v>Une retraite laisse l’équipage dans son abri réel et une nouvelle approche possible par la grève.</x:v>
      </x:c>
      <x:c r="K19" s="14" t="str">
        <x:v>Enregistrer WARP5-A05-S02.resolved et .success séparément, puis les passages, témoins, objets et retours effectivement accomplis. Aucune écriture de rang, de fin d’origine ou d’inventaire dupliqué.</x:v>
      </x:c>
      <x:c r="L19" s="14" t="str">
        <x:v>Extension V5</x:v>
      </x:c>
    </x:row>
    <x:row r="20" ht="102" customHeight="1">
      <x:c r="A20" s="13" t="str">
        <x:v>WARP5-A05-S03</x:v>
      </x:c>
      <x:c r="B20" s="13" t="str">
        <x:v>La mer n’est pas à moi</x:v>
      </x:c>
      <x:c r="C20" s="13" t="str">
        <x:v>WARP5-ARC05</x:v>
      </x:c>
      <x:c r="D20" s="13" t="str">
        <x:v>WARP-E05</x:v>
      </x:c>
      <x:c r="E20" s="16" t="n">
        <x:v>3</x:v>
      </x:c>
      <x:c r="F20" s="13" t="str">
        <x:v>Cinq conditions Warp vérifiées au départ ; branche déjà identifiée et non réinitialisée ; droit de retour engagé. WARP5-A05-S02 résolue ; tenir compte de sa réussite, de son issue partielle ou de son échec.</x:v>
      </x:c>
      <x:c r="G20" s="13" t="str">
        <x:v>Le joueur participe à la remise à flot par des gestes de coordination, puis les propriétaires décident de repartir ou de garder une halte temporaire. Le personnage peut recevoir un petit don autorisé, jamais le navire entier comme récompense implicite.</x:v>
      </x:c>
      <x:c r="H20" s="13" t="str">
        <x:v>Accompagner le lancement jusqu’au bout ou préparer son retour après la stabilisation finale change le salut.</x:v>
      </x:c>
      <x:c r="I20" s="13" t="str">
        <x:v>La coque poursuit sa propre histoire dans la branche ; le vaisseau du joueur reste celui du présent.</x:v>
      </x:c>
      <x:c r="J20" s="13" t="str">
        <x:v>Une traction ratée arrête le mouvement sur les cales et conserve les travaux déjà accomplis.</x:v>
      </x:c>
      <x:c r="K20" s="13" t="str">
        <x:v>Enregistrer WARP5-A05-S03.resolved et .success séparément, puis les passages, témoins, objets et retours effectivement accomplis. Aucune écriture de rang, de fin d’origine ou d’inventaire dupliqué.</x:v>
      </x:c>
      <x:c r="L20" s="13" t="str">
        <x:v>Extension V5</x:v>
      </x:c>
    </x:row>
    <x:row r="21" ht="117" customHeight="1">
      <x:c r="A21" s="14" t="str">
        <x:v>WARP5-A06-S01</x:v>
      </x:c>
      <x:c r="B21" s="14" t="str">
        <x:v>Le signal déplacé</x:v>
      </x:c>
      <x:c r="C21" s="14" t="str">
        <x:v>WARP5-ARC06</x:v>
      </x:c>
      <x:c r="D21" s="14" t="str">
        <x:v>WARP-E06</x:v>
      </x:c>
      <x:c r="E21" s="17" t="n">
        <x:v>1</x:v>
      </x:c>
      <x:c r="F21" s="14" t="str">
        <x:v>Cinq conditions Warp vérifiées au départ ; branche déjà identifiée et non réinitialisée ; droit de retour engagé. Lire les résultats de l’expédition précédente et les objets encore présents.</x:v>
      </x:c>
      <x:c r="G21" s="14" t="str">
        <x:v>Dans le col fermé, le joueur entend une clochette à un endroit incompatible avec sa corde. Il suit les traces jusqu’à un passage de proie, compare deux postes et découvre que chacun interprète mal les signaux de l’autre. La verticalité rend les angles d’écoute différents.</x:v>
      </x:c>
      <x:c r="H21" s="14" t="str">
        <x:v>Rétablir un premier signal ou observer un cycle complet change la réaction des guetteurs.</x:v>
      </x:c>
      <x:c r="I21" s="14" t="str">
        <x:v>Le malentendu a une cause matérielle locale et ne devient pas hostilité culturelle universelle.</x:v>
      </x:c>
      <x:c r="J21" s="14" t="str">
        <x:v>Un signal mal replacé peut être entendu depuis l’autre poste avant validation et corrigé.</x:v>
      </x:c>
      <x:c r="K21" s="14" t="str">
        <x:v>Enregistrer WARP5-A06-S01.resolved et .success séparément, puis les passages, témoins, objets et retours effectivement accomplis. Aucune écriture de rang, de fin d’origine ou d’inventaire dupliqué.</x:v>
      </x:c>
      <x:c r="L21" s="14" t="str">
        <x:v>Extension V5</x:v>
      </x:c>
    </x:row>
    <x:row r="22" ht="102" customHeight="1">
      <x:c r="A22" s="13" t="str">
        <x:v>WARP5-A06-S02</x:v>
      </x:c>
      <x:c r="B22" s="13" t="str">
        <x:v>Le bond entre les terrasses</x:v>
      </x:c>
      <x:c r="C22" s="13" t="str">
        <x:v>WARP5-ARC06</x:v>
      </x:c>
      <x:c r="D22" s="13" t="str">
        <x:v>WARP-E06</x:v>
      </x:c>
      <x:c r="E22" s="16" t="n">
        <x:v>2</x:v>
      </x:c>
      <x:c r="F22" s="13" t="str">
        <x:v>Cinq conditions Warp vérifiées au départ ; branche déjà identifiée et non réinitialisée ; droit de retour engagé. WARP5-A06-S01 résolue ; tenir compte de sa réussite, de son issue partielle ou de son échec.</x:v>
      </x:c>
      <x:c r="G22" s="13" t="str">
        <x:v>La proie traverse les terrasses au moment des signaux. Le joueur choisit un niveau, prépare une ouverture et évite que les guetteurs se prennent mutuellement pour la menace. Une corde de clochette peut servir d’indice de mouvement, pas d’arme miraculeuse.</x:v>
      </x:c>
      <x:c r="H22" s="13" t="str">
        <x:v>Engager sur une terrasse vide ou pousser la cible vers un passage rocheux change la confrontation.</x:v>
      </x:c>
      <x:c r="I22" s="13" t="str">
        <x:v>Les guetteurs voient des contributions précises et la menace conserve son état de combat.</x:v>
      </x:c>
      <x:c r="J22" s="13" t="str">
        <x:v>Une confusion de signal déclenche un repli des postes, puis une nouvelle approche avec les signes corrigés.</x:v>
      </x:c>
      <x:c r="K22" s="13" t="str">
        <x:v>Enregistrer WARP5-A06-S02.resolved et .success séparément, puis les passages, témoins, objets et retours effectivement accomplis. Aucune écriture de rang, de fin d’origine ou d’inventaire dupliqué.</x:v>
      </x:c>
      <x:c r="L22" s="13" t="str">
        <x:v>Extension V5</x:v>
      </x:c>
    </x:row>
    <x:row r="23" ht="102" customHeight="1">
      <x:c r="A23" s="14" t="str">
        <x:v>WARP5-A06-S03</x:v>
      </x:c>
      <x:c r="B23" s="14" t="str">
        <x:v>Un son pour le retour</x:v>
      </x:c>
      <x:c r="C23" s="14" t="str">
        <x:v>WARP5-ARC06</x:v>
      </x:c>
      <x:c r="D23" s="14" t="str">
        <x:v>WARP-E06</x:v>
      </x:c>
      <x:c r="E23" s="17" t="n">
        <x:v>3</x:v>
      </x:c>
      <x:c r="F23" s="14" t="str">
        <x:v>Cinq conditions Warp vérifiées au départ ; branche déjà identifiée et non réinitialisée ; droit de retour engagé. WARP5-A06-S02 résolue ; tenir compte de sa réussite, de son issue partielle ou de son échec.</x:v>
      </x:c>
      <x:c r="G23" s="14" t="str">
        <x:v>Les deux postes testent une nouvelle disposition de signaux. Le joueur parcourt les terrasses, écoute depuis chaque point et aide à fixer le dernier appui. La sortie Warp reste distincte de leur route de garde ; la coopération se termine par un salut situé.</x:v>
      </x:c>
      <x:c r="H23" s="14" t="str">
        <x:v>Garder un système simple ou une variante à deux hauteurs change la lisibilité du col.</x:v>
      </x:c>
      <x:c r="I23" s="14" t="str">
        <x:v>La branche conserve les signaux et les passages rouverts ; aucun rituel universel n’est proclamé.</x:v>
      </x:c>
      <x:c r="J23" s="14" t="str">
        <x:v>Un angle sonore encore confus reste signalé et peut être repris lors d’une revisite.</x:v>
      </x:c>
      <x:c r="K23" s="14" t="str">
        <x:v>Enregistrer WARP5-A06-S03.resolved et .success séparément, puis les passages, témoins, objets et retours effectivement accomplis. Aucune écriture de rang, de fin d’origine ou d’inventaire dupliqué.</x:v>
      </x:c>
      <x:c r="L23" s="14" t="str">
        <x:v>Extension V5</x:v>
      </x:c>
    </x:row>
    <x:row r="24" ht="117" customHeight="1">
      <x:c r="A24" s="13" t="str">
        <x:v>WARP5-A07-S01</x:v>
      </x:c>
      <x:c r="B24" s="13" t="str">
        <x:v>Le nez contre la pierre</x:v>
      </x:c>
      <x:c r="C24" s="13" t="str">
        <x:v>WARP5-ARC07</x:v>
      </x:c>
      <x:c r="D24" s="13" t="str">
        <x:v>WARP-E07</x:v>
      </x:c>
      <x:c r="E24" s="16" t="n">
        <x:v>1</x:v>
      </x:c>
      <x:c r="F24" s="13" t="str">
        <x:v>Cinq conditions Warp vérifiées au départ ; branche déjà identifiée et non réinitialisée ; droit de retour engagé. Lire les résultats de l’expédition précédente et les objets encore présents.</x:v>
      </x:c>
      <x:c r="G24" s="13" t="str">
        <x:v>Le joueur suit une proie sur une dalle où les empreintes disparaissent. Un chien appartenant à une personne locale réagit à une autre piste. Le joueur observe vent, arrêt et regard de l’animal avant de comprendre l’indice ; il n’en prend pas le contrôle automatique.</x:v>
      </x:c>
      <x:c r="H24" s="13" t="str">
        <x:v>Suivre à distance ou proposer une coopération par un geste au maître change l’approche.</x:v>
      </x:c>
      <x:c r="I24" s="13" t="str">
        <x:v>Le chien reste auprès de son propriétaire et la méthode de piste est apprise par observation.</x:v>
      </x:c>
      <x:c r="J24" s="13" t="str">
        <x:v>Une approche trop brusque fait reculer l’animal ; un détour calme permet de reprendre sans violence imposée.</x:v>
      </x:c>
      <x:c r="K24" s="13" t="str">
        <x:v>Enregistrer WARP5-A07-S01.resolved et .success séparément, puis les passages, témoins, objets et retours effectivement accomplis. Aucune écriture de rang, de fin d’origine ou d’inventaire dupliqué.</x:v>
      </x:c>
      <x:c r="L24" s="13" t="str">
        <x:v>Extension V5</x:v>
      </x:c>
    </x:row>
    <x:row r="25" ht="102" customHeight="1">
      <x:c r="A25" s="14" t="str">
        <x:v>WARP5-A07-S02</x:v>
      </x:c>
      <x:c r="B25" s="14" t="str">
        <x:v>Deux pistes, une ouverture</x:v>
      </x:c>
      <x:c r="C25" s="14" t="str">
        <x:v>WARP5-ARC07</x:v>
      </x:c>
      <x:c r="D25" s="14" t="str">
        <x:v>WARP-E07</x:v>
      </x:c>
      <x:c r="E25" s="17" t="n">
        <x:v>2</x:v>
      </x:c>
      <x:c r="F25" s="14" t="str">
        <x:v>Cinq conditions Warp vérifiées au départ ; branche déjà identifiée et non réinitialisée ; droit de retour engagé. WARP5-A07-S01 résolue ; tenir compte de sa réussite, de son issue partielle ou de son échec.</x:v>
      </x:c>
      <x:c r="G25" s="14" t="str">
        <x:v>La proie passe entre un lit de rivière et une barre rocheuse. Le joueur choisit un angle complémentaire à celui du pisteur local ; le chien n’est pas envoyé comme ressource jetable au contact. Des signaux simples coordonnent le moment de traverser.</x:v>
      </x:c>
      <x:c r="H25" s="14" t="str">
        <x:v>Créer une ouverture à distance ou conserver deux chasses parallèles change les contributions.</x:v>
      </x:c>
      <x:c r="I25" s="14" t="str">
        <x:v>La chasse crédite les actes réels de chacun et conserve une route de repli pour le partenaire.</x:v>
      </x:c>
      <x:c r="J25" s="14" t="str">
        <x:v>Un signal manqué entraîne un arrêt au couvert et une nouvelle fenêtre, avec la proie dans son état actuel.</x:v>
      </x:c>
      <x:c r="K25" s="14" t="str">
        <x:v>Enregistrer WARP5-A07-S02.resolved et .success séparément, puis les passages, témoins, objets et retours effectivement accomplis. Aucune écriture de rang, de fin d’origine ou d’inventaire dupliqué.</x:v>
      </x:c>
      <x:c r="L25" s="14" t="str">
        <x:v>Extension V5</x:v>
      </x:c>
    </x:row>
    <x:row r="26" ht="102" customHeight="1">
      <x:c r="A26" s="13" t="str">
        <x:v>WARP5-A07-S03</x:v>
      </x:c>
      <x:c r="B26" s="13" t="str">
        <x:v>Le chien reprend sa place</x:v>
      </x:c>
      <x:c r="C26" s="13" t="str">
        <x:v>WARP5-ARC07</x:v>
      </x:c>
      <x:c r="D26" s="13" t="str">
        <x:v>WARP-E07</x:v>
      </x:c>
      <x:c r="E26" s="16" t="n">
        <x:v>3</x:v>
      </x:c>
      <x:c r="F26" s="13" t="str">
        <x:v>Cinq conditions Warp vérifiées au départ ; branche déjà identifiée et non réinitialisée ; droit de retour engagé. WARP5-A07-S02 résolue ; tenir compte de sa réussite, de son issue partielle ou de son échec.</x:v>
      </x:c>
      <x:c r="G26" s="13" t="str">
        <x:v>Au retour au gué, le chien rejoint son propriétaire et leur équipement est rangé. Le joueur peut rendre une pièce prêtée ou montrer un relevé autorisé, puis rejoint son seuil. Aucun compagnon animal n’apparaît dans le présent à la fin de la mission.</x:v>
      </x:c>
      <x:c r="H26" s="13" t="str">
        <x:v>Échanger un signe de gratitude ou partir discrètement compose la séparation.</x:v>
      </x:c>
      <x:c r="I26" s="13" t="str">
        <x:v>Le partenaire humain et l’animal continuent leur route dans la branche, sans capture ni recrutement automatique.</x:v>
      </x:c>
      <x:c r="J26" s="13" t="str">
        <x:v>Une restitution retardée laisse un dépôt identifié et une tâche précise lors d’une revisite.</x:v>
      </x:c>
      <x:c r="K26" s="13" t="str">
        <x:v>Enregistrer WARP5-A07-S03.resolved et .success séparément, puis les passages, témoins, objets et retours effectivement accomplis. Aucune écriture de rang, de fin d’origine ou d’inventaire dupliqué.</x:v>
      </x:c>
      <x:c r="L26" s="13" t="str">
        <x:v>Extension V5</x:v>
      </x:c>
    </x:row>
    <x:row r="27" ht="102" customHeight="1">
      <x:c r="A27" s="14" t="str">
        <x:v>WARP5-A08-S01</x:v>
      </x:c>
      <x:c r="B27" s="14" t="str">
        <x:v>Le wagon et la corniche</x:v>
      </x:c>
      <x:c r="C27" s="14" t="str">
        <x:v>WARP5-ARC08</x:v>
      </x:c>
      <x:c r="D27" s="14" t="str">
        <x:v>WARP-E08</x:v>
      </x:c>
      <x:c r="E27" s="17" t="n">
        <x:v>1</x:v>
      </x:c>
      <x:c r="F27" s="14" t="str">
        <x:v>Cinq conditions Warp vérifiées au départ ; branche déjà identifiée et non réinitialisée ; droit de retour engagé. Lire les résultats de l’expédition précédente et les objets encore présents.</x:v>
      </x:c>
      <x:c r="G27" s="14" t="str">
        <x:v>Le joueur observe le train immobilisé depuis une corniche. Des voyageurs occupent un wagon, des travailleurs examinent la voie et une proie passe sous les essieux. Il doit relier ces espaces par un trajet qui ne traverse pas directement les personnes en attente.</x:v>
      </x:c>
      <x:c r="H27" s="14" t="str">
        <x:v>Ouvrir une évacuation vers la corniche ou sécuriser le wagon d’abord change les groupes accessibles.</x:v>
      </x:c>
      <x:c r="I27" s="14" t="str">
        <x:v>Les voyageurs sauvés et les passages ouverts sont identifiés ; le train reste immobile tant que la voie l’est.</x:v>
      </x:c>
      <x:c r="J27" s="14" t="str">
        <x:v>Un accès bloqué conduit à une autre porte visible et ne téléporte pas les voyageurs hors du wagon.</x:v>
      </x:c>
      <x:c r="K27" s="14" t="str">
        <x:v>Enregistrer WARP5-A08-S01.resolved et .success séparément, puis les passages, témoins, objets et retours effectivement accomplis. Aucune écriture de rang, de fin d’origine ou d’inventaire dupliqué.</x:v>
      </x:c>
      <x:c r="L27" s="14" t="str">
        <x:v>Extension V5</x:v>
      </x:c>
    </x:row>
    <x:row r="28" ht="102" customHeight="1">
      <x:c r="A28" s="13" t="str">
        <x:v>WARP5-A08-S02</x:v>
      </x:c>
      <x:c r="B28" s="13" t="str">
        <x:v>La chasse sous le dernier wagon</x:v>
      </x:c>
      <x:c r="C28" s="13" t="str">
        <x:v>WARP5-ARC08</x:v>
      </x:c>
      <x:c r="D28" s="13" t="str">
        <x:v>WARP-E08</x:v>
      </x:c>
      <x:c r="E28" s="16" t="n">
        <x:v>2</x:v>
      </x:c>
      <x:c r="F28" s="13" t="str">
        <x:v>Cinq conditions Warp vérifiées au départ ; branche déjà identifiée et non réinitialisée ; droit de retour engagé. WARP5-A08-S01 résolue ; tenir compte de sa réussite, de son issue partielle ou de son échec.</x:v>
      </x:c>
      <x:c r="G28" s="13" t="str">
        <x:v>La proie se déplace entre ombre des wagons et rochers. Le joueur lit ses frottements, choisit un poste et peut l’attirer hors de l’axe des personnes. Le train ne repart pas pendant que la zone de travail reste occupée, ce qui rend le terrain prévisible.</x:v>
      </x:c>
      <x:c r="H28" s="13" t="str">
        <x:v>Chasser dans les rochers ou éloigner la cible vers un canyon vide change la résolution.</x:v>
      </x:c>
      <x:c r="I28" s="13" t="str">
        <x:v>La menace et les dégâts restent réels ; une fuite ne compte pas comme victoire de chasse.</x:v>
      </x:c>
      <x:c r="J28" s="13" t="str">
        <x:v>Un wagon endommagé ferme un angle et oblige à utiliser la route de corniche préparée.</x:v>
      </x:c>
      <x:c r="K28" s="13" t="str">
        <x:v>Enregistrer WARP5-A08-S02.resolved et .success séparément, puis les passages, témoins, objets et retours effectivement accomplis. Aucune écriture de rang, de fin d’origine ou d’inventaire dupliqué.</x:v>
      </x:c>
      <x:c r="L28" s="13" t="str">
        <x:v>Extension V5</x:v>
      </x:c>
    </x:row>
    <x:row r="29" ht="117" customHeight="1">
      <x:c r="A29" s="14" t="str">
        <x:v>WARP5-A08-S03</x:v>
      </x:c>
      <x:c r="B29" s="14" t="str">
        <x:v>Quand les roues repartent</x:v>
      </x:c>
      <x:c r="C29" s="14" t="str">
        <x:v>WARP5-ARC08</x:v>
      </x:c>
      <x:c r="D29" s="14" t="str">
        <x:v>WARP-E08</x:v>
      </x:c>
      <x:c r="E29" s="17" t="n">
        <x:v>3</x:v>
      </x:c>
      <x:c r="F29" s="14" t="str">
        <x:v>Cinq conditions Warp vérifiées au départ ; branche déjà identifiée et non réinitialisée ; droit de retour engagé. WARP5-A08-S02 résolue ; tenir compte de sa réussite, de son issue partielle ou de son échec.</x:v>
      </x:c>
      <x:c r="G29" s="14" t="str">
        <x:v>Les travailleurs dégagent la voie avec l’aide possible du joueur. Celui-ci transporte une pièce, vérifie une sortie de secours et rend les objets récupérés à leurs propriétaires. Le départ du train est joué seulement après validation de la route, puis le joueur rejoint son seuil.</x:v>
      </x:c>
      <x:c r="H29" s="14" t="str">
        <x:v>Achever le service ou transmettre une tâche restante à une équipe présente change le moment du départ.</x:v>
      </x:c>
      <x:c r="I29" s="14" t="str">
        <x:v>Le train, les personnes et leurs biens continuent dans la branche ; aucun wagon n’est importé comme butin.</x:v>
      </x:c>
      <x:c r="J29" s="14" t="str">
        <x:v>Une pièce mal fixée arrête le test et se corrige avant mouvement, sans effacer les autres réparations.</x:v>
      </x:c>
      <x:c r="K29" s="14" t="str">
        <x:v>Enregistrer WARP5-A08-S03.resolved et .success séparément, puis les passages, témoins, objets et retours effectivement accomplis. Aucune écriture de rang, de fin d’origine ou d’inventaire dupliqué.</x:v>
      </x:c>
      <x:c r="L29" s="14" t="str">
        <x:v>Extension V5</x:v>
      </x:c>
    </x:row>
    <x:row r="30" ht="117" customHeight="1">
      <x:c r="A30" s="13" t="str">
        <x:v>WARP5-A09-S01</x:v>
      </x:c>
      <x:c r="B30" s="13" t="str">
        <x:v>Les enveloppes au poste</x:v>
      </x:c>
      <x:c r="C30" s="13" t="str">
        <x:v>WARP5-ARC09</x:v>
      </x:c>
      <x:c r="D30" s="13" t="str">
        <x:v>WARP-E09</x:v>
      </x:c>
      <x:c r="E30" s="16" t="n">
        <x:v>1</x:v>
      </x:c>
      <x:c r="F30" s="13" t="str">
        <x:v>Cinq conditions Warp vérifiées au départ ; branche déjà identifiée et non réinitialisée ; droit de retour engagé. Lire les résultats de l’expédition précédente et les objets encore présents.</x:v>
      </x:c>
      <x:c r="G30" s="13" t="str">
        <x:v>Le joueur découvre un poste gris où des lettres sont triées pour des destinataires absents ou en déplacement. Une personne demande de récupérer une sacoche tombée sur un passage. Le joueur observe les trajets de blessés et les traces d’une menace avant d’approcher.</x:v>
      </x:c>
      <x:c r="H30" s="13" t="str">
        <x:v>Récupérer la sacoche accessible ou sécuriser d’abord le passage change les personnes aidées.</x:v>
      </x:c>
      <x:c r="I30" s="13" t="str">
        <x:v>Les lettres restent des biens adressés, pas des objets narratifs que le joueur peut tous s’approprier.</x:v>
      </x:c>
      <x:c r="J30" s="13" t="str">
        <x:v>Une sacoche déplacée garde sa dernière trace et peut être recherchée sans inventer son contenu.</x:v>
      </x:c>
      <x:c r="K30" s="13" t="str">
        <x:v>Enregistrer WARP5-A09-S01.resolved et .success séparément, puis les passages, témoins, objets et retours effectivement accomplis. Aucune écriture de rang, de fin d’origine ou d’inventaire dupliqué.</x:v>
      </x:c>
      <x:c r="L30" s="13" t="str">
        <x:v>Extension V5</x:v>
      </x:c>
    </x:row>
    <x:row r="31" ht="117" customHeight="1">
      <x:c r="A31" s="14" t="str">
        <x:v>WARP5-A09-S02</x:v>
      </x:c>
      <x:c r="B31" s="14" t="str">
        <x:v>Le bois entre deux signaux</x:v>
      </x:c>
      <x:c r="C31" s="14" t="str">
        <x:v>WARP5-ARC09</x:v>
      </x:c>
      <x:c r="D31" s="14" t="str">
        <x:v>WARP-E09</x:v>
      </x:c>
      <x:c r="E31" s="17" t="n">
        <x:v>2</x:v>
      </x:c>
      <x:c r="F31" s="14" t="str">
        <x:v>Cinq conditions Warp vérifiées au départ ; branche déjà identifiée et non réinitialisée ; droit de retour engagé. WARP5-A09-S01 résolue ; tenir compte de sa réussite, de son issue partielle ou de son échec.</x:v>
      </x:c>
      <x:c r="G31" s="14" t="str">
        <x:v>La menace traverse un bois détruit près de la route de courrier. Le joueur suit ses mouvements entre troncs et murs, choisit une arène vide et laisse la voie des brancards hors du combat. Les personnes locales réagissent aux sons qu’elles peuvent réellement entendre.</x:v>
      </x:c>
      <x:c r="H31" s="14" t="str">
        <x:v>Attirer la cible loin de la route ou tenir un passage jusqu’au départ du groupe change la mission.</x:v>
      </x:c>
      <x:c r="I31" s="14" t="str">
        <x:v>Le succès de protection et celui de chasse restent séparés, avec pertes et objets conservés.</x:v>
      </x:c>
      <x:c r="J31" s="14" t="str">
        <x:v>Une proie échappée laisse une route encore surveillée et un objectif de reprise distinct de la livraison.</x:v>
      </x:c>
      <x:c r="K31" s="14" t="str">
        <x:v>Enregistrer WARP5-A09-S02.resolved et .success séparément, puis les passages, témoins, objets et retours effectivement accomplis. Aucune écriture de rang, de fin d’origine ou d’inventaire dupliqué.</x:v>
      </x:c>
      <x:c r="L31" s="14" t="str">
        <x:v>Extension V5</x:v>
      </x:c>
    </x:row>
    <x:row r="32" ht="102" customHeight="1">
      <x:c r="A32" s="13" t="str">
        <x:v>WARP5-A09-S03</x:v>
      </x:c>
      <x:c r="B32" s="13" t="str">
        <x:v>Ce qui appartient aux absents</x:v>
      </x:c>
      <x:c r="C32" s="13" t="str">
        <x:v>WARP5-ARC09</x:v>
      </x:c>
      <x:c r="D32" s="13" t="str">
        <x:v>WARP-E09</x:v>
      </x:c>
      <x:c r="E32" s="16" t="n">
        <x:v>3</x:v>
      </x:c>
      <x:c r="F32" s="13" t="str">
        <x:v>Cinq conditions Warp vérifiées au départ ; branche déjà identifiée et non réinitialisée ; droit de retour engagé. WARP5-A09-S02 résolue ; tenir compte de sa réussite, de son issue partielle ou de son échec.</x:v>
      </x:c>
      <x:c r="G32" s="13" t="str">
        <x:v>Le joueur remet la sacoche et laisse le responsable local répartir les lettres. Une personne peut lui offrir un objet personnel ou refuser de partager son histoire. La scène se termine par un passage libéré puis le retour vers le seuil propre du joueur.</x:v>
      </x:c>
      <x:c r="H32" s="13" t="str">
        <x:v>Accepter seulement un don explicite ou garder un relevé du lieu choisit le souvenir.</x:v>
      </x:c>
      <x:c r="I32" s="13" t="str">
        <x:v>La branche conserve destinataires connus, absences et restitutions, sans mémoire humaine collectée de force.</x:v>
      </x:c>
      <x:c r="J32" s="13" t="str">
        <x:v>Une lettre sans destinataire confirmé reste au poste avec son statut inconnu.</x:v>
      </x:c>
      <x:c r="K32" s="13" t="str">
        <x:v>Enregistrer WARP5-A09-S03.resolved et .success séparément, puis les passages, témoins, objets et retours effectivement accomplis. Aucune écriture de rang, de fin d’origine ou d’inventaire dupliqué.</x:v>
      </x:c>
      <x:c r="L32" s="13" t="str">
        <x:v>Extension V5</x:v>
      </x:c>
    </x:row>
    <x:row r="33" ht="102" customHeight="1">
      <x:c r="A33" s="14" t="str">
        <x:v>WARP5-A10-S01</x:v>
      </x:c>
      <x:c r="B33" s="14" t="str">
        <x:v>Les traces du pilote</x:v>
      </x:c>
      <x:c r="C33" s="14" t="str">
        <x:v>WARP5-ARC10</x:v>
      </x:c>
      <x:c r="D33" s="14" t="str">
        <x:v>WARP-E10</x:v>
      </x:c>
      <x:c r="E33" s="17" t="n">
        <x:v>1</x:v>
      </x:c>
      <x:c r="F33" s="14" t="str">
        <x:v>Cinq conditions Warp vérifiées au départ ; branche déjà identifiée et non réinitialisée ; droit de retour engagé. Lire les résultats de l’expédition précédente et les objets encore présents.</x:v>
      </x:c>
      <x:c r="G33" s="14" t="str">
        <x:v>Le joueur suit une trace de parachute ou de matériel dans un secteur fictif de montagne. Le pilote local s’est réfugié derrière un rocher et garde son arme. Le premier échange demande de montrer une sortie et de respecter sa distance avant toute coopération.</x:v>
      </x:c>
      <x:c r="H33" s="14" t="str">
        <x:v>Ouvrir un passage indirect ou approcher après un signe compris change sa confiance.</x:v>
      </x:c>
      <x:c r="I33" s="14" t="str">
        <x:v>Le pilote est une personne originale de la branche, distincte des avatars de Killer of Killers.</x:v>
      </x:c>
      <x:c r="J33" s="14" t="str">
        <x:v>Une incompréhension conduit chacun à son couvert et laisse une seconde approche par gestes simples.</x:v>
      </x:c>
      <x:c r="K33" s="14" t="str">
        <x:v>Enregistrer WARP5-A10-S01.resolved et .success séparément, puis les passages, témoins, objets et retours effectivement accomplis. Aucune écriture de rang, de fin d’origine ou d’inventaire dupliqué.</x:v>
      </x:c>
      <x:c r="L33" s="14" t="str">
        <x:v>Extension V5</x:v>
      </x:c>
    </x:row>
    <x:row r="34" ht="102" customHeight="1">
      <x:c r="A34" s="13" t="str">
        <x:v>WARP5-A10-S02</x:v>
      </x:c>
      <x:c r="B34" s="13" t="str">
        <x:v>Le massif avant l’extraction</x:v>
      </x:c>
      <x:c r="C34" s="13" t="str">
        <x:v>WARP5-ARC10</x:v>
      </x:c>
      <x:c r="D34" s="13" t="str">
        <x:v>WARP-E10</x:v>
      </x:c>
      <x:c r="E34" s="16" t="n">
        <x:v>2</x:v>
      </x:c>
      <x:c r="F34" s="13" t="str">
        <x:v>Cinq conditions Warp vérifiées au départ ; branche déjà identifiée et non réinitialisée ; droit de retour engagé. WARP5-A10-S01 résolue ; tenir compte de sa réussite, de son issue partielle ou de son échec.</x:v>
      </x:c>
      <x:c r="G34" s="13" t="str">
        <x:v>Deux routes mènent au point recherché : une crête rapide exposée et un trajet d’abris plus long. Une proie suit les vibrations du matériel transporté. Le joueur peut couvrir le pilote ou garder une chasse parallèle, selon l’accord et les ressources disponibles.</x:v>
      </x:c>
      <x:c r="H34" s="13" t="str">
        <x:v>Choisir la crête ou les abris change fatigue, rencontres et fenêtres de chasse.</x:v>
      </x:c>
      <x:c r="I34" s="13" t="str">
        <x:v>Le pilote conserve ses décisions et sa capacité d’action ; il n’est pas une unité à importer.</x:v>
      </x:c>
      <x:c r="J34" s="13" t="str">
        <x:v>Une route fermée peut être remplacée par l’autre si sa préparation existe ; les ressources consommées restent comptées.</x:v>
      </x:c>
      <x:c r="K34" s="13" t="str">
        <x:v>Enregistrer WARP5-A10-S02.resolved et .success séparément, puis les passages, témoins, objets et retours effectivement accomplis. Aucune écriture de rang, de fin d’origine ou d’inventaire dupliqué.</x:v>
      </x:c>
      <x:c r="L34" s="13" t="str">
        <x:v>Extension V5</x:v>
      </x:c>
    </x:row>
    <x:row r="35" ht="117" customHeight="1">
      <x:c r="A35" s="14" t="str">
        <x:v>WARP5-A10-S03</x:v>
      </x:c>
      <x:c r="B35" s="14" t="str">
        <x:v>Deux départs dans le même ciel</x:v>
      </x:c>
      <x:c r="C35" s="14" t="str">
        <x:v>WARP5-ARC10</x:v>
      </x:c>
      <x:c r="D35" s="14" t="str">
        <x:v>WARP-E10</x:v>
      </x:c>
      <x:c r="E35" s="17" t="n">
        <x:v>3</x:v>
      </x:c>
      <x:c r="F35" s="14" t="str">
        <x:v>Cinq conditions Warp vérifiées au départ ; branche déjà identifiée et non réinitialisée ; droit de retour engagé. WARP5-A10-S02 résolue ; tenir compte de sa réussite, de son issue partielle ou de son échec.</x:v>
      </x:c>
      <x:c r="G35" s="14" t="str">
        <x:v>Le pilote rejoint son extraction locale si le trajet a abouti. Le joueur rend les objets prêtés, observe le départ puis rejoint son propre seuil Warp. Si l’extraction est reportée, une halte viable et une prise en charge locale sont montrées, sans forcer un voyage vers le présent.</x:v>
      </x:c>
      <x:c r="H35" s="14" t="str">
        <x:v>Attendre le départ effectif ou transmettre la surveillance à une personne présente change la clôture.</x:v>
      </x:c>
      <x:c r="I35" s="14" t="str">
        <x:v>Les deux routes restent séparées et les chroniques cinéma ne sont pas modifiées.</x:v>
      </x:c>
      <x:c r="J35" s="14" t="str">
        <x:v>Une fenêtre d’extraction manquée reporte le pilote dans sa branche ; le retour engagé du joueur demeure garanti.</x:v>
      </x:c>
      <x:c r="K35" s="14" t="str">
        <x:v>Enregistrer WARP5-A10-S03.resolved et .success séparément, puis les passages, témoins, objets et retours effectivement accomplis. Aucune écriture de rang, de fin d’origine ou d’inventaire dupliqué.</x:v>
      </x:c>
      <x:c r="L35" s="14" t="str">
        <x:v>Extension V5</x:v>
      </x:c>
    </x:row>
    <x:row r="36" ht="102" customHeight="1">
      <x:c r="A36" s="13" t="str">
        <x:v>WARP5-A11-S01</x:v>
      </x:c>
      <x:c r="B36" s="13" t="str">
        <x:v>Les étages qui vivent encore</x:v>
      </x:c>
      <x:c r="C36" s="13" t="str">
        <x:v>WARP5-ARC11</x:v>
      </x:c>
      <x:c r="D36" s="13" t="str">
        <x:v>WARP-E11</x:v>
      </x:c>
      <x:c r="E36" s="16" t="n">
        <x:v>1</x:v>
      </x:c>
      <x:c r="F36" s="13" t="str">
        <x:v>Cinq conditions Warp vérifiées au départ ; branche déjà identifiée et non réinitialisée ; droit de retour engagé. Lire les résultats de l’expédition précédente et les objets encore présents.</x:v>
      </x:c>
      <x:c r="G36" s="13" t="str">
        <x:v>Le joueur observe une tour dont certains étages sont habités et d’autres techniques. Les lumières, sons et déplacements permettent de distinguer les usages avant d’approcher la proie. Un plan de service incomplet doit être confronté aux portes réellement ouvertes.</x:v>
      </x:c>
      <x:c r="H36" s="13" t="str">
        <x:v>Prendre la façade ou les couloirs techniques change témoins et proximité des habitants.</x:v>
      </x:c>
      <x:c r="I36" s="13" t="str">
        <x:v>La carte de la branche ne suppose pas que tous les appartements sont vides parce qu’une chasse y passe.</x:v>
      </x:c>
      <x:c r="J36" s="13" t="str">
        <x:v>Une porte occupée impose un détour et reste fermée, sans traversée invisible du logement.</x:v>
      </x:c>
      <x:c r="K36" s="13" t="str">
        <x:v>Enregistrer WARP5-A11-S01.resolved et .success séparément, puis les passages, témoins, objets et retours effectivement accomplis. Aucune écriture de rang, de fin d’origine ou d’inventaire dupliqué.</x:v>
      </x:c>
      <x:c r="L36" s="13" t="str">
        <x:v>Extension V5</x:v>
      </x:c>
    </x:row>
    <x:row r="37" ht="117" customHeight="1">
      <x:c r="A37" s="14" t="str">
        <x:v>WARP5-A11-S02</x:v>
      </x:c>
      <x:c r="B37" s="14" t="str">
        <x:v>Le prédateur des gaines</x:v>
      </x:c>
      <x:c r="C37" s="14" t="str">
        <x:v>WARP5-ARC11</x:v>
      </x:c>
      <x:c r="D37" s="14" t="str">
        <x:v>WARP-E11</x:v>
      </x:c>
      <x:c r="E37" s="17" t="n">
        <x:v>2</x:v>
      </x:c>
      <x:c r="F37" s="14" t="str">
        <x:v>Cinq conditions Warp vérifiées au départ ; branche déjà identifiée et non réinitialisée ; droit de retour engagé. WARP5-A11-S01 résolue ; tenir compte de sa réussite, de son issue partielle ou de son échec.</x:v>
      </x:c>
      <x:c r="G37" s="14" t="str">
        <x:v>La proie utilise les gaines ouvertes et les étages inachevés. Le joueur la suit depuis des passerelles, ferme une issue vers un appartement et choisit une zone d’affrontement dégagée. Les lumières peuvent révéler une silhouette sans supprimer les indices dans une version accessible.</x:v>
      </x:c>
      <x:c r="H37" s="14" t="str">
        <x:v>Attirer vers le toit ou vers une cour de service change le combat et les dégâts.</x:v>
      </x:c>
      <x:c r="I37" s="14" t="str">
        <x:v>Les étages gardent leurs fermetures, dommages et témoins ; la chasse reste une fiction originale.</x:v>
      </x:c>
      <x:c r="J37" s="14" t="str">
        <x:v>Un accès détruit laisse un chemin de retour par la façade prévu au niveau, avec blessures conservées.</x:v>
      </x:c>
      <x:c r="K37" s="14" t="str">
        <x:v>Enregistrer WARP5-A11-S02.resolved et .success séparément, puis les passages, témoins, objets et retours effectivement accomplis. Aucune écriture de rang, de fin d’origine ou d’inventaire dupliqué.</x:v>
      </x:c>
      <x:c r="L37" s="14" t="str">
        <x:v>Extension V5</x:v>
      </x:c>
    </x:row>
    <x:row r="38" ht="117" customHeight="1">
      <x:c r="A38" s="13" t="str">
        <x:v>WARP5-A11-S03</x:v>
      </x:c>
      <x:c r="B38" s="13" t="str">
        <x:v>Les lumières se rallument</x:v>
      </x:c>
      <x:c r="C38" s="13" t="str">
        <x:v>WARP5-ARC11</x:v>
      </x:c>
      <x:c r="D38" s="13" t="str">
        <x:v>WARP-E11</x:v>
      </x:c>
      <x:c r="E38" s="16" t="n">
        <x:v>3</x:v>
      </x:c>
      <x:c r="F38" s="13" t="str">
        <x:v>Cinq conditions Warp vérifiées au départ ; branche déjà identifiée et non réinitialisée ; droit de retour engagé. WARP5-A11-S02 résolue ; tenir compte de sa réussite, de son issue partielle ou de son échec.</x:v>
      </x:c>
      <x:c r="G38" s="13" t="str">
        <x:v>Le joueur peut remettre en place un élément de passage ou laisser une réparation à des personnes présentes, puis récupère son matériel propre. Les habitants reprennent leurs usages selon les zones réellement ouvertes. Le retour Warp n’efface pas les rumeurs ni les traces.</x:v>
      </x:c>
      <x:c r="H38" s="13" t="str">
        <x:v>Réparer un accès utile ou quitter discrètement après retrait de son équipement change la mémoire locale.</x:v>
      </x:c>
      <x:c r="I38" s="13" t="str">
        <x:v>La tour demeure transformée par les événements et l’objet emporté garde son identité.</x:v>
      </x:c>
      <x:c r="J38" s="13" t="str">
        <x:v>Une réparation inachevée laisse une fermeture visible pour la revisite, sans retour magique à l’état initial.</x:v>
      </x:c>
      <x:c r="K38" s="13" t="str">
        <x:v>Enregistrer WARP5-A11-S03.resolved et .success séparément, puis les passages, témoins, objets et retours effectivement accomplis. Aucune écriture de rang, de fin d’origine ou d’inventaire dupliqué.</x:v>
      </x:c>
      <x:c r="L38" s="13" t="str">
        <x:v>Extension V5</x:v>
      </x:c>
    </x:row>
    <x:row r="39" ht="102" customHeight="1">
      <x:c r="A39" s="14" t="str">
        <x:v>WARP5-A12-S01</x:v>
      </x:c>
      <x:c r="B39" s="14" t="str">
        <x:v>Le seuil en train de naître</x:v>
      </x:c>
      <x:c r="C39" s="14" t="str">
        <x:v>WARP5-ARC12</x:v>
      </x:c>
      <x:c r="D39" s="14" t="str">
        <x:v>WARP-E12</x:v>
      </x:c>
      <x:c r="E39" s="17" t="n">
        <x:v>1</x:v>
      </x:c>
      <x:c r="F39" s="14" t="str">
        <x:v>Cinq conditions Warp vérifiées au départ ; branche déjà identifiée et non réinitialisée ; droit de retour engagé. Lire les résultats de l’expédition précédente et les objets encore présents.</x:v>
      </x:c>
      <x:c r="G39" s="14" t="str">
        <x:v>Dans le passé original du Homeworld, des bâtisseurs testent un seuil destiné aux voyageurs. Le joueur observe les tailles, charges et usages différents, puis aide éventuellement à tenir un appui. Une proie attirée par le chantier a marqué un passage voisin.</x:v>
      </x:c>
      <x:c r="H39" s="14" t="str">
        <x:v>Participer au test ou relever seulement la méthode change la première contribution.</x:v>
      </x:c>
      <x:c r="I39" s="14" t="str">
        <x:v>La communauté conserve ses auteurs et ses choix ; le joueur n’est pas déclaré fondateur de ses coutumes.</x:v>
      </x:c>
      <x:c r="J39" s="14" t="str">
        <x:v>Un appui mal placé reste un essai corrigeable et n’ouvre pas prématurément la halte.</x:v>
      </x:c>
      <x:c r="K39" s="14" t="str">
        <x:v>Enregistrer WARP5-A12-S01.resolved et .success séparément, puis les passages, témoins, objets et retours effectivement accomplis. Aucune écriture de rang, de fin d’origine ou d’inventaire dupliqué.</x:v>
      </x:c>
      <x:c r="L39" s="14" t="str">
        <x:v>Extension V5</x:v>
      </x:c>
    </x:row>
    <x:row r="40" ht="102" customHeight="1">
      <x:c r="A40" s="13" t="str">
        <x:v>WARP5-A12-S02</x:v>
      </x:c>
      <x:c r="B40" s="13" t="str">
        <x:v>La chasse des bâtisseurs</x:v>
      </x:c>
      <x:c r="C40" s="13" t="str">
        <x:v>WARP5-ARC12</x:v>
      </x:c>
      <x:c r="D40" s="13" t="str">
        <x:v>WARP-E12</x:v>
      </x:c>
      <x:c r="E40" s="16" t="n">
        <x:v>2</x:v>
      </x:c>
      <x:c r="F40" s="13" t="str">
        <x:v>Cinq conditions Warp vérifiées au départ ; branche déjà identifiée et non réinitialisée ; droit de retour engagé. WARP5-A12-S01 résolue ; tenir compte de sa réussite, de son issue partielle ou de son échec.</x:v>
      </x:c>
      <x:c r="G40" s="13" t="str">
        <x:v>La proie menace le trajet de matériaux. Le joueur peut soutenir une chasse locale en tenant un angle, déplacer un obstacle ou suivre une piste indépendante. Les outils et les signes anciens sont ceux de cette communauté fictive, avec limites clairement visibles.</x:v>
      </x:c>
      <x:c r="H40" s="13" t="str">
        <x:v>Aider l’ouverture du chasseur local ou protéger la route des porteurs change le mérite attribué.</x:v>
      </x:c>
      <x:c r="I40" s="13" t="str">
        <x:v>La chasse et la construction gardent des résultats distincts ; aucune civilisation entière ne dépend du joueur.</x:v>
      </x:c>
      <x:c r="J40" s="13" t="str">
        <x:v>Un échec impose un autre trajet de matériaux et conserve la menace pour une reprise cohérente.</x:v>
      </x:c>
      <x:c r="K40" s="13" t="str">
        <x:v>Enregistrer WARP5-A12-S02.resolved et .success séparément, puis les passages, témoins, objets et retours effectivement accomplis. Aucune écriture de rang, de fin d’origine ou d’inventaire dupliqué.</x:v>
      </x:c>
      <x:c r="L40" s="13" t="str">
        <x:v>Extension V5</x:v>
      </x:c>
    </x:row>
    <x:row r="41" ht="102" customHeight="1">
      <x:c r="A41" s="14" t="str">
        <x:v>WARP5-A12-S03</x:v>
      </x:c>
      <x:c r="B41" s="14" t="str">
        <x:v>Le nom qui ne sera pas le mien</x:v>
      </x:c>
      <x:c r="C41" s="14" t="str">
        <x:v>WARP5-ARC12</x:v>
      </x:c>
      <x:c r="D41" s="14" t="str">
        <x:v>WARP-E12</x:v>
      </x:c>
      <x:c r="E41" s="17" t="n">
        <x:v>3</x:v>
      </x:c>
      <x:c r="F41" s="14" t="str">
        <x:v>Cinq conditions Warp vérifiées au départ ; branche déjà identifiée et non réinitialisée ; droit de retour engagé. WARP5-A12-S02 résolue ; tenir compte de sa réussite, de son issue partielle ou de son échec.</x:v>
      </x:c>
      <x:c r="G41" s="14" t="str">
        <x:v>Les bâtisseurs achèvent le seuil et discutent du signe à y placer. Le joueur peut accepter une marque de visite limitée, refuser un honneur excessif ou transmettre un geste de support. Le dernier plan laisse la communauté choisir son nom après son départ.</x:v>
      </x:c>
      <x:c r="H41" s="14" t="str">
        <x:v>Laisser une technique ou aucun signe compose une contribution bornée.</x:v>
      </x:c>
      <x:c r="I41" s="14" t="str">
        <x:v>La branche garde la halte et ses habitants ; les 15 clans modernes ne sont pas réécrits par cette scène.</x:v>
      </x:c>
      <x:c r="J41" s="14" t="str">
        <x:v>Le retour reste accessible même si le joueur refuse la cérémonie et ne reçoit aucun objet matériel.</x:v>
      </x:c>
      <x:c r="K41" s="14" t="str">
        <x:v>Enregistrer WARP5-A12-S03.resolved et .success séparément, puis les passages, témoins, objets et retours effectivement accomplis. Aucune écriture de rang, de fin d’origine ou d’inventaire dupliqué.</x:v>
      </x:c>
      <x:c r="L41" s="14" t="str">
        <x:v>Extension V5</x:v>
      </x:c>
    </x:row>
  </x:sheetData>
  <x:pageMargins left="0.7" right="0.7" top="0.75" bottom="0.75" header="0.3" footer="0.3"/>
  <x:tableParts count="1">
    <x:tablePart xmlns:r="http://schemas.openxmlformats.org/officeDocument/2006/relationships" r:id="R79f70c05503c4224"/>
  </x:tableParts>
</x:worksheet>
</file>

<file path=xl/worksheets/sheet3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Prologue jouable</x:v>
      </x:c>
      <x:c r="B2" s="3"/>
      <x:c r="C2" s="3"/>
      <x:c r="D2" s="3"/>
      <x:c r="E2" s="3"/>
      <x:c r="F2" s="3"/>
    </x:row>
    <x:row r="3">
      <x:c r="A3" s="4"/>
      <x:c r="B3" s="4"/>
      <x:c r="C3" s="4"/>
      <x:c r="D3" s="4"/>
      <x:c r="E3" s="4"/>
      <x:c r="F3" s="4"/>
    </x:row>
    <x:row r="4">
      <x:c r="A4" s="2" t="str">
        <x:v>Histoire · 12 fiches · Lecture intégrale dans « Lire Histoire » ou le lecteur HTML.</x:v>
      </x:c>
      <x:c r="B4" s="2"/>
      <x:c r="C4" s="2"/>
      <x:c r="D4" s="2"/>
      <x:c r="E4" s="2"/>
      <x:c r="F4" s="2"/>
    </x:row>
    <x:row r="5" ht="48" customHeight="1">
      <x:c r="A5" s="10" t="str">
        <x:v>Identifiant</x:v>
      </x:c>
      <x:c r="B5" s="11" t="str">
        <x:v>Titre</x:v>
      </x:c>
      <x:c r="C5" s="11" t="str">
        <x:v>Nature</x:v>
      </x:c>
      <x:c r="D5" s="11" t="str">
        <x:v>Durée indicative</x:v>
      </x:c>
      <x:c r="E5" s="11" t="str">
        <x:v>Caméra et scène</x:v>
      </x:c>
      <x:c r="F5" s="11" t="str">
        <x:v>Actions en 2D</x:v>
      </x:c>
      <x:c r="G5" s="11" t="str">
        <x:v>Dialogue original</x:v>
      </x:c>
      <x:c r="H5" s="11" t="str">
        <x:v>Choix et effets</x:v>
      </x:c>
      <x:c r="I5" s="11" t="str">
        <x:v>Variantes six origines</x:v>
      </x:c>
      <x:c r="J5" s="11" t="str">
        <x:v>État sortie et jalon</x:v>
      </x:c>
      <x:c r="K5" s="11" t="str">
        <x:v>Échec et reprise</x:v>
      </x:c>
      <x:c r="L5" s="11" t="str">
        <x:v>État à l’entrée</x:v>
      </x:c>
      <x:c r="M5" s="12" t="str">
        <x:v>Provenance</x:v>
      </x:c>
    </x:row>
    <x:row r="6" ht="132" customHeight="1">
      <x:c r="A6" s="13" t="str">
        <x:v>PRO5-S01</x:v>
      </x:c>
      <x:c r="B6" s="13" t="str">
        <x:v>Avant le premier nom</x:v>
      </x:c>
      <x:c r="C6" s="13" t="str">
        <x:v>Cinématique courte, puis mouvement</x:v>
      </x:c>
      <x:c r="D6" s="13" t="str">
        <x:v>45–70 secondes indicatives</x:v>
      </x:c>
      <x:c r="E6" s="13" t="str">
        <x:v>La caméra part d’une architecture du Homeworld, descend vers un quartier vivant puis rejoint la cour de cohorte. On voit un atelier ouvrir, un porteur franchir une passerelle et une proie d’exercice transportée vers l’enclos. Le joueur apparaît parmi les jeunes ; le contrôle est donné avant la fin du déplacement de caméra.</x:v>
      </x:c>
      <x:c r="F6" s="13" t="str">
        <x:v>Marcher jusqu’au point de rassemblement, regarder un élément du décor et répondre à l’appel de Saar. Les commandes de déplacement apparaissent seulement lorsque nécessaires.</x:v>
      </x:c>
      <x:c r="G6" s="13" t="str">
        <x:v>Saar : « Approche. Aujourd’hui, regarde avant d’agir. »</x:v>
      </x:c>
      <x:c r="H6" s="13" t="str">
        <x:v>Rejoindre directement la cohorte ou observer brièvement un atelier change le premier détail mémorisé.</x:v>
      </x:c>
      <x:c r="I6" s="13" t="str">
        <x:v>O1 : regard de Varek depuis une terrasse ; O2 : masque familial porté par Sael ; O3 : repère de niveau d’eau vérifié par Tava ; O4 : salut adulte interrompu ; O5 : camarades utilisant deux signes ; O6 : Harek attend déjà près du fanion.</x:v>
      </x:c>
      <x:c r="J6" s="13" t="str">
        <x:v>R2-M001 prend la main ensuite ; aucun rang ou inventaire de chasse n’est accordé par la cinématique.</x:v>
      </x:c>
      <x:c r="K6" s="13" t="str">
        <x:v>Cinématique sautable après affichage de son contexte essentiel ; le joueur réapparaît au même point, avec motivation et personnages dans le journal.</x:v>
      </x:c>
      <x:c r="L6" s="13" t="str">
        <x:v>Nouvelle partie ; origine choisie ; emplacement et niveau de formation Youngling.</x:v>
      </x:c>
      <x:c r="M6" s="13" t="str">
        <x:v>Extension V5</x:v>
      </x:c>
    </x:row>
    <x:row r="7" ht="132" customHeight="1">
      <x:c r="A7" s="14" t="str">
        <x:v>PRO5-S02</x:v>
      </x:c>
      <x:c r="B7" s="14" t="str">
        <x:v>La consigne avant le danger</x:v>
      </x:c>
      <x:c r="C7" s="14" t="str">
        <x:v>Mise en place jouable</x:v>
      </x:c>
      <x:c r="D7" s="14" t="str">
        <x:v>60–90 secondes indicatives</x:v>
      </x:c>
      <x:c r="E7" s="14" t="str">
        <x:v>Saar explique la tâche : accompagner le déplacement d’une petite proie d’exercice vers un enclos plus large, en restant derrière les repères et en observant sa réaction aux sons. Les jeunes ont des rôles simples ; les adultes tiennent les postes risqués. La caméra montre le filet de sécurité et les sorties avant le combat.</x:v>
      </x:c>
      <x:c r="F7" s="14" t="str">
        <x:v>Prendre un outil factice au râtelier, déplacer un fanion et rejoindre son poste. Le joueur voit la route de la bête et peut tester la distance d’un coup sur un sac.</x:v>
      </x:c>
      <x:c r="G7" s="14" t="str">
        <x:v>Saar : « Le passage doit rester libre. Si elle tourne, recule vers le filet. »</x:v>
      </x:c>
      <x:c r="H7" s="14" t="str">
        <x:v>Choisir le poste proche du fanion ou celui de l’appât modifie le premier apprentissage de combat.</x:v>
      </x:c>
      <x:c r="I7" s="14" t="str">
        <x:v>Les six voies partagent la même consigne. Leurs réactions changent par regard, geste et dialogue court ; aucune autre intrigue d’origine ne remplace cette cause commune.</x:v>
      </x:c>
      <x:c r="J7" s="14" t="str">
        <x:v>Préparer prologue.role et les positions initiales ; ne pas lancer le danger tant que la sortie n’a pas été montrée.</x:v>
      </x:c>
      <x:c r="K7" s="14" t="str">
        <x:v>Si le joueur reste immobile, Saar démontre le geste puis attend ; l’assistance ne retire aucune fin future.</x:v>
      </x:c>
      <x:c r="L7" s="14" t="str">
        <x:v>PRO5-S01 résolue ; personnages, outils et résultats réellement présents conservés.</x:v>
      </x:c>
      <x:c r="M7" s="14" t="str">
        <x:v>Extension V5</x:v>
      </x:c>
    </x:row>
    <x:row r="8" ht="117" customHeight="1">
      <x:c r="A8" s="13" t="str">
        <x:v>PRO5-S03</x:v>
      </x:c>
      <x:c r="B8" s="13" t="str">
        <x:v>Les mains sur l’outil</x:v>
      </x:c>
      <x:c r="C8" s="13" t="str">
        <x:v>Tutoriel intégré</x:v>
      </x:c>
      <x:c r="D8" s="13" t="str">
        <x:v>45–80 secondes indicatives</x:v>
      </x:c>
      <x:c r="E8" s="13" t="str">
        <x:v>Le joueur tient l’outil d’exercice, entend son poids contre le sol et voit sa portée sur un sac suspendu. Harek réussit un geste plus vif, Yena montre une prise stable et Tov remarque le bruit de l’enclos. La caméra reste à hauteur de jeu, avec le passage de sortie dans le cadre.</x:v>
      </x:c>
      <x:c r="F8" s="13" t="str">
        <x:v>Essayer une frappe courte, une garde ou un recul selon le poste choisi. Un repère discret indique la récupération après le geste ; les autres commandes attendent leur moment utile.</x:v>
      </x:c>
      <x:c r="G8" s="13" t="str">
        <x:v>Yena : « Là. Ta main peut glisser jusqu’à cette marque. »</x:v>
      </x:c>
      <x:c r="H8" s="13" t="str">
        <x:v>Accepter la démonstration de Yena ou demander un second essai seul change une première relation de cohorte.</x:v>
      </x:c>
      <x:c r="I8" s="13" t="str">
        <x:v>O1 peut hésiter sous le regard paternel ; O2 reconnaît un geste familial ; O3 regarde le sol ; O4 surveille un murmure ; O5 imite un signal ; O6 compare son style à Harek.</x:v>
      </x:c>
      <x:c r="J8" s="13" t="str">
        <x:v>Enregistrer gestes essayés et aides utilisées comme apprentissage, jamais comme faiblesse permanente de la voie.</x:v>
      </x:c>
      <x:c r="K8" s="13" t="str">
        <x:v>Une frappe manquée touche le sac sans danger réel et ouvre un retour précis ; aucune répétition entière de l’introduction n’est exigée.</x:v>
      </x:c>
      <x:c r="L8" s="13" t="str">
        <x:v>PRO5-S02 résolue ; personnages, outils et résultats réellement présents conservés.</x:v>
      </x:c>
      <x:c r="M8" s="13" t="str">
        <x:v>Extension V5</x:v>
      </x:c>
    </x:row>
    <x:row r="9" ht="117" customHeight="1">
      <x:c r="A9" s="14" t="str">
        <x:v>PRO5-S04</x:v>
      </x:c>
      <x:c r="B9" s="14" t="str">
        <x:v>Le loquet cède</x:v>
      </x:c>
      <x:c r="C9" s="14" t="str">
        <x:v>Rupture cinématique très brève</x:v>
      </x:c>
      <x:c r="D9" s="14" t="str">
        <x:v>15–25 secondes indicatives</x:v>
      </x:c>
      <x:c r="E9" s="14" t="str">
        <x:v>Un gros plan montre une pièce usée se déplacer lorsque la proie heurte sa barrière. Le loquet cède et la bête entre dans la cour, tandis qu’un adulte bloque l’accès à la rue. Le jeu relie ainsi matériel, mouvement et danger ; il n’affirme pas un sabotage propre à une origine sans preuve.</x:v>
      </x:c>
      <x:c r="F9" s="14" t="str">
        <x:v>Le contrôle revient pendant que le joueur recule vers le repère déjà montré. L’interface indique un seul objectif : garder une route vers le filet et aider le camarade le plus proche à s’écarter.</x:v>
      </x:c>
      <x:c r="G9" s="14" t="str">
        <x:v>Saar : « Vers le filet ! Laisse-lui de l’espace ! »</x:v>
      </x:c>
      <x:c r="H9" s="14" t="str">
        <x:v>Prendre le détour haut ou passer derrière le sac change la première esquive et la position de la cible.</x:v>
      </x:c>
      <x:c r="I9" s="14" t="str">
        <x:v>O1 : Varek réagit durement mais n’est pas désigné auteur de la panne ; O3 : aucun complot ne remplace la catastrophe naturelle ultérieure ; les autres voies conservent leurs contextes sans modifier la cause du loquet.</x:v>
      </x:c>
      <x:c r="J9" s="14" t="str">
        <x:v>R2-M001 lance la phase de combat commune avec mêmes règles de résolution pour les six origines.</x:v>
      </x:c>
      <x:c r="K9" s="14" t="str">
        <x:v>Une option d’assistance ralentit la première charge ; le passage de repli reste toujours lisible.</x:v>
      </x:c>
      <x:c r="L9" s="14" t="str">
        <x:v>PRO5-S03 résolue ; personnages, outils et résultats réellement présents conservés.</x:v>
      </x:c>
      <x:c r="M9" s="14" t="str">
        <x:v>Extension V5</x:v>
      </x:c>
    </x:row>
    <x:row r="10" ht="117" customHeight="1">
      <x:c r="A10" s="13" t="str">
        <x:v>PRO5-S05</x:v>
      </x:c>
      <x:c r="B10" s="13" t="str">
        <x:v>Le premier déplacement juste</x:v>
      </x:c>
      <x:c r="C10" s="13" t="str">
        <x:v>Combat, phase d’observation</x:v>
      </x:c>
      <x:c r="D10" s="13" t="str">
        <x:v>60–100 secondes indicatives</x:v>
      </x:c>
      <x:c r="E10" s="13" t="str">
        <x:v>La proie annonce sa charge par un appui et un son distincts. Le joueur doit bouger vers un couvert ouvert, attendre la récupération de la bête puis toucher un appât ou un sac pour orienter sa course. Saar occupe l’autre angle ; le joueur ne gagne pas soudain la puissance d’un adulte.</x:v>
      </x:c>
      <x:c r="F10" s="13" t="str">
        <x:v>Esquiver une charge, voir la cible heurter un support prévu et rejoindre un nouveau point d’appui. Une attaque courte peut créer une ouverture mais n’est pas la seule solution.</x:v>
      </x:c>
      <x:c r="G10" s="13" t="str">
        <x:v>Saar : « Regarde ses pattes. Maintenant ! »</x:v>
      </x:c>
      <x:c r="H10" s="13" t="str">
        <x:v>Dévier la charge avec l’appât ou profiter du support pour changer de hauteur produit deux gestes initiaux reconnus.</x:v>
      </x:c>
      <x:c r="I10" s="13" t="str">
        <x:v>O1 valorise la ruse malgré la faiblesse ; O2 découvre que l’ouverture compte ; O3 protège un trajet ; O4 distingue cible active et cible arrêtée ; O5 lit le signal d’autrui ; O6 affirme sa place dans la cohorte.</x:v>
      </x:c>
      <x:c r="J10" s="13" t="str">
        <x:v>Conserver méthode, coups reçus et aides. Aucun résultat de voie ne remplace la réussite ou l’échec réel du combat commun.</x:v>
      </x:c>
      <x:c r="K10" s="13" t="str">
        <x:v>Un coup reçu envoie vers un abri prévu ; Saar crée une fenêtre de reprise au lieu d’un écran de victoire mensonger.</x:v>
      </x:c>
      <x:c r="L10" s="13" t="str">
        <x:v>PRO5-S04 résolue ; personnages, outils et résultats réellement présents conservés.</x:v>
      </x:c>
      <x:c r="M10" s="13" t="str">
        <x:v>Extension V5</x:v>
      </x:c>
    </x:row>
    <x:row r="11" ht="117" customHeight="1">
      <x:c r="A11" s="14" t="str">
        <x:v>PRO5-S06</x:v>
      </x:c>
      <x:c r="B11" s="14" t="str">
        <x:v>Le camarade dans le passage</x:v>
      </x:c>
      <x:c r="C11" s="14" t="str">
        <x:v>Combat, phase de coopération</x:v>
      </x:c>
      <x:c r="D11" s="14" t="str">
        <x:v>60–120 secondes indicatives</x:v>
      </x:c>
      <x:c r="E11" s="14" t="str">
        <x:v>Un camarade se retrouve derrière un sac tombé. La proie peut revenir par l’axe central ; le joueur voit à la fois l’obstacle et la charge préparée. Il doit créer un intervalle pour permettre au camarade de se déplacer. Le personnage aidé agit dès que le passage existe.</x:v>
      </x:c>
      <x:c r="F11" s="14" t="str">
        <x:v>Pousser le sac par une interaction maintenue ou détourner la bête vers un autre fanion, puis signaler la sortie. Le partenaire rejoint un couvert réel et peut tenir une corde pour la phase suivante.</x:v>
      </x:c>
      <x:c r="G11" s="14" t="str">
        <x:v>Tov : « Le passage est fermé ! » puis « Je tiens la corde ! » si secouru.</x:v>
      </x:c>
      <x:c r="H11" s="14" t="str">
        <x:v>Ouvrir directement le passage ou détourner d’abord la cible change dégâts, durée et gratitude exprimée.</x:v>
      </x:c>
      <x:c r="I11" s="14" t="str">
        <x:v>Le camarade dépend de la composition de départ commune. Les voix d’origine ajoutent une interprétation, sans créer un frère, une humaine ou un survivant absent à sa place.</x:v>
      </x:c>
      <x:c r="J11" s="14" t="str">
        <x:v>Enregistrer le secours réellement accompli. Une intervention finale de Saar peut résoudre le danger sans attribuer tout le mérite au joueur.</x:v>
      </x:c>
      <x:c r="K11" s="14" t="str">
        <x:v>Si le joueur est dépassé, Saar libère le passage ; le récit conserve cette aide et propose ensuite un exercice accessible de reprise.</x:v>
      </x:c>
      <x:c r="L11" s="14" t="str">
        <x:v>PRO5-S05 résolue ; personnages, outils et résultats réellement présents conservés.</x:v>
      </x:c>
      <x:c r="M11" s="14" t="str">
        <x:v>Extension V5</x:v>
      </x:c>
    </x:row>
    <x:row r="12" ht="117" customHeight="1">
      <x:c r="A12" s="13" t="str">
        <x:v>PRO5-S07</x:v>
      </x:c>
      <x:c r="B12" s="13" t="str">
        <x:v>Le filet se referme</x:v>
      </x:c>
      <x:c r="C12" s="13" t="str">
        <x:v>Combat, résolution</x:v>
      </x:c>
      <x:c r="D12" s="13" t="str">
        <x:v>45–90 secondes indicatives</x:v>
      </x:c>
      <x:c r="E12" s="13" t="str">
        <x:v>Le filet montré avant le danger devient l’objectif final. Saar tient un ancrage ; le joueur doit guider la proie vers la zone, atteindre la poignée puis agir pendant l’ouverture. Le camarade secouru peut aider à la corde. La bête est contenue, sans trophée ni mise à mort exigés pour un exercice d’enfance.</x:v>
      </x:c>
      <x:c r="F12" s="13" t="str">
        <x:v>Déplacer l’appât, franchir le dernier couvert et tirer la poignée à la fenêtre lisible. Le joueur voit le filet se tendre et les adultes sécuriser la zone après sa fermeture.</x:v>
      </x:c>
      <x:c r="G12" s="13" t="str">
        <x:v>Saar : « Maintenant, tiens. Nous l’avons. »</x:v>
      </x:c>
      <x:c r="H12" s="13" t="str">
        <x:v>Agir avec le camarade ou attendre une ouverture autonome change la contribution enregistrée.</x:v>
      </x:c>
      <x:c r="I12" s="13" t="str">
        <x:v>O1 peut prouver une compétence sans puissance ; O2 voit plusieurs gestes nécessaires ; O3 éprouve le secours ; O4 entend un arrêt respecté ; O5 comprend le signal partagé ; O6 vit son premier résultat de cohorte.</x:v>
      </x:c>
      <x:c r="J12" s="13" t="str">
        <x:v>R2-M001 écrit openingResolved ; openingSuccess seulement si le critère du joueur est rempli. L’aide adulte reste mentionnée.</x:v>
      </x:c>
      <x:c r="K12" s="13" t="str">
        <x:v>Un déclenchement prématuré laisse une autre ouverture ou un secours visible ; l’échec ne bloque pas l’histoire originale.</x:v>
      </x:c>
      <x:c r="L12" s="13" t="str">
        <x:v>PRO5-S06 résolue ; personnages, outils et résultats réellement présents conservés.</x:v>
      </x:c>
      <x:c r="M12" s="13" t="str">
        <x:v>Extension V5</x:v>
      </x:c>
    </x:row>
    <x:row r="13" ht="117" customHeight="1">
      <x:c r="A13" s="14" t="str">
        <x:v>PRO5-S08</x:v>
      </x:c>
      <x:c r="B13" s="14" t="str">
        <x:v>Le silence après le choc</x:v>
      </x:c>
      <x:c r="C13" s="14" t="str">
        <x:v>Retour au calme jouable</x:v>
      </x:c>
      <x:c r="D13" s="14" t="str">
        <x:v>60–100 secondes indicatives</x:v>
      </x:c>
      <x:c r="E13" s="14" t="str">
        <x:v>La musique baisse, les bruits de respiration et de cordage deviennent audibles. Le joueur peut ramasser son outil, regarder le filet et rejoindre un banc. Saar vérifie les jeunes, puis un artisan apporte la pièce du loquet usée. Le danger possède une conséquence matérielle immédiate.</x:v>
      </x:c>
      <x:c r="F13" s="14" t="str">
        <x:v>Ranger l’outil sur son support, accepter un soin fictif si nécessaire et examiner la pièce cassée sans en conclure un auteur malveillant. Une caméra courte montre la route enfin dégagée.</x:v>
      </x:c>
      <x:c r="G13" s="14" t="str">
        <x:v>Saar : « Ce qui s’est passé sera réparé. Dis-moi ce que tu as vu. »</x:v>
      </x:c>
      <x:c r="H13" s="14" t="str">
        <x:v>Parler du geste réussi, de la peur ou de l’aide reçue change le premier retour de mentor.</x:v>
      </x:c>
      <x:c r="I13" s="14" t="str">
        <x:v>O1 : Dhera peut observer le bilan ; O2 : Sael écoute les contributions ; O3 : Tava vérifie le calme des jeunes ; O4 : le nom ne remplace pas les actes ; O5 : le signal est rappelé ; O6 : Saar parle à toute la cohorte.</x:v>
      </x:c>
      <x:c r="J13" s="14" t="str">
        <x:v>R2-M002 conserve blessures, aide et observations. Aucun trophée de proie d’exercice n’est ajouté.</x:v>
      </x:c>
      <x:c r="K13" s="14" t="str">
        <x:v>Le joueur peut rester au banc ou reprendre la conversation ; aucune réponse émotionnelle correcte unique n’est exigée.</x:v>
      </x:c>
      <x:c r="L13" s="14" t="str">
        <x:v>PRO5-S07 résolue ; personnages, outils et résultats réellement présents conservés.</x:v>
      </x:c>
      <x:c r="M13" s="14" t="str">
        <x:v>Extension V5</x:v>
      </x:c>
    </x:row>
    <x:row r="14" ht="117" customHeight="1">
      <x:c r="A14" s="13" t="str">
        <x:v>PRO5-S09</x:v>
      </x:c>
      <x:c r="B14" s="13" t="str">
        <x:v>Quatre visages, pas quatre étiquettes</x:v>
      </x:c>
      <x:c r="C14" s="13" t="str">
        <x:v>Présentation interactive des compagnons</x:v>
      </x:c>
      <x:c r="D14" s="13" t="str">
        <x:v>90–150 secondes indicatives</x:v>
      </x:c>
      <x:c r="E14" s="13" t="str">
        <x:v>Harek redresse un sac, Yena remet une attache, Tov teste la corde et Saar rassemble les outils. Le joueur peut rejoindre chacun dans cette activité. Les personnalités naissent de leurs gestes : rivalité, précision, écoute et transmission ; elles ne se réduisent pas à un texte de fiche.</x:v>
      </x:c>
      <x:c r="F14" s="13" t="str">
        <x:v>Aider un compagnon à terminer sa tâche puis écouter son commentaire sur le combat réel. Le résultat de chaque aide modifie un premier souvenir partagé ; parler aux quatre reste possible sans ordre imposé.</x:v>
      </x:c>
      <x:c r="G14" s="13" t="str">
        <x:v>Harek : « La prochaine fois, je prendrai l’autre appui. » Yena : « Cette attache a tenu. »</x:v>
      </x:c>
      <x:c r="H14" s="13" t="str">
        <x:v>Choisir qui aider en premier change le premier lien fort, sans fermer définitivement les autres relations.</x:v>
      </x:c>
      <x:c r="I14" s="13" t="str">
        <x:v>Les six origines conservent ce noyau commun. Leurs personnages propres seront introduits dans les missions de voie, sans remplacer arbitrairement les camarades.</x:v>
      </x:c>
      <x:c r="J14" s="13" t="str">
        <x:v>Écrire cohortIntroduced et les aides faites ; les missions d’origine peuvent lire ces liens au lieu de les inventer.</x:v>
      </x:c>
      <x:c r="K14" s="13" t="str">
        <x:v>Quitter trop tôt laisse les activités accessibles après le retour en ville ; aucun camarade n’est perdu pour une interaction manquée.</x:v>
      </x:c>
      <x:c r="L14" s="13" t="str">
        <x:v>PRO5-S08 résolue ; personnages, outils et résultats réellement présents conservés.</x:v>
      </x:c>
      <x:c r="M14" s="13" t="str">
        <x:v>Extension V5</x:v>
      </x:c>
    </x:row>
    <x:row r="15" ht="117" customHeight="1">
      <x:c r="A15" s="14" t="str">
        <x:v>PRO5-S10</x:v>
      </x:c>
      <x:c r="B15" s="14" t="str">
        <x:v>Le titre au-dessus de la route</x:v>
      </x:c>
      <x:c r="C15" s="14" t="str">
        <x:v>Transition vers la cité</x:v>
      </x:c>
      <x:c r="D15" s="14" t="str">
        <x:v>35–60 secondes indicatives</x:v>
      </x:c>
      <x:c r="E15" s="14" t="str">
        <x:v>La caméra accompagne la cohorte quittant la cour, franchit la porte avec elle et révèle la cité sur plusieurs plans. Le titre « Yautja : La Longue Chasse » apparaît pendant que les personnages marchent réellement. Le plan montre leur destination, leurs ombres et la continuité du trajet.</x:v>
      </x:c>
      <x:c r="F15" s="14" t="str">
        <x:v>Le joueur garde un déplacement limité puis reprend pleinement la main au premier croisement. Le titre peut être passé sans sauter la marche jusqu’à la cité ni les éléments d’état nécessaires.</x:v>
      </x:c>
      <x:c r="G15" s="14" t="str">
        <x:v>Saar : « La chasse commence aussi ici. Regarde ceux qui préparent ton retour. »</x:v>
      </x:c>
      <x:c r="H15" s="14" t="str">
        <x:v>Suivre le centre du groupe ou rester brièvement avec un camarade donne un commentaire de transition.</x:v>
      </x:c>
      <x:c r="I15" s="14" t="str">
        <x:v>O6 reçoit cette route comme début original ; les autres voies lisent la même cité à travers leurs contextes familiaux et sociaux déjà montrés.</x:v>
      </x:c>
      <x:c r="J15" s="14" t="str">
        <x:v>R2-M003 commence ; l’arrivée en ville reste à jouer. Aucun combat supplémentaire n’est déclenché sous le titre.</x:v>
      </x:c>
      <x:c r="K15" s="14" t="str">
        <x:v>Le saut de présentation rend la main au même croisement et conserve le groupe, sans téléportation dans un menu de ville.</x:v>
      </x:c>
      <x:c r="L15" s="14" t="str">
        <x:v>PRO5-S09 résolue ; personnages, outils et résultats réellement présents conservés.</x:v>
      </x:c>
      <x:c r="M15" s="14" t="str">
        <x:v>Extension V5</x:v>
      </x:c>
    </x:row>
    <x:row r="16" ht="132" customHeight="1">
      <x:c r="A16" s="13" t="str">
        <x:v>PRO5-S11</x:v>
      </x:c>
      <x:c r="B16" s="13" t="str">
        <x:v>Les mains qui font vivre la ville</x:v>
      </x:c>
      <x:c r="C16" s="13" t="str">
        <x:v>Exploration guidée ouverte</x:v>
      </x:c>
      <x:c r="D16" s="13" t="str">
        <x:v>3–6 minutes indicatives</x:v>
      </x:c>
      <x:c r="E16" s="13" t="str">
        <x:v>Le joueur traverse une rue d’ateliers, contourne une livraison et rend une pièce au forgeron. Un banc doit rester accessible, les entrées ont des dégagements et les barrières guident sans boucher les portes. Chenil, archive et marché sont visibles par des chemins reliés, avec profondeur et verticalité lisibles.</x:v>
      </x:c>
      <x:c r="F16" s="13" t="str">
        <x:v>Porter la pièce, ouvrir une petite grille puis choisir une première visite courte. Les personnages utilisent leurs postes, les charges circulent et les props ont une fonction compréhensible dans l’espace.</x:v>
      </x:c>
      <x:c r="G16" s="13" t="str">
        <x:v>Forgeron : « Pose-la sur le support libre. Tu vois l’usure près de l’axe ? »</x:v>
      </x:c>
      <x:c r="H16" s="13" t="str">
        <x:v>Visiter atelier, chenil ou archive change le contact initial et un petit indice, sans exiger toutes les visites pour continuer.</x:v>
      </x:c>
      <x:c r="I16" s="13" t="str">
        <x:v>O1 trouve un regard moins hostile ; O2 repère un support ancien ; O3 observe les voies de secours ; O4 reçoit un remerciement pour son geste ; O5 remarque plusieurs manières de signaler ; O6 reconnaît les aides à la cohorte.</x:v>
      </x:c>
      <x:c r="J16" s="13" t="str">
        <x:v>Marquer seulement les lieux réellement visités. La ville reste explorable et les accès de rang fermés ont des raisons visibles.</x:v>
      </x:c>
      <x:c r="K16" s="13" t="str">
        <x:v>Un détour manqué reste disponible plus tard ; la mission évite tout verrou permanent causé par la première visite choisie.</x:v>
      </x:c>
      <x:c r="L16" s="13" t="str">
        <x:v>PRO5-S10 résolue ; personnages, outils et résultats réellement présents conservés.</x:v>
      </x:c>
      <x:c r="M16" s="13" t="str">
        <x:v>Extension V5</x:v>
      </x:c>
    </x:row>
    <x:row r="17" ht="132" customHeight="1">
      <x:c r="A17" s="14" t="str">
        <x:v>PRO5-S12</x:v>
      </x:c>
      <x:c r="B17" s="14" t="str">
        <x:v>Le premier objectif à soi</x:v>
      </x:c>
      <x:c r="C17" s="14" t="str">
        <x:v>Clôture du prologue et ouverture des voies</x:v>
      </x:c>
      <x:c r="D17" s="14" t="str">
        <x:v>90–150 secondes indicatives</x:v>
      </x:c>
      <x:c r="E17" s="14" t="str">
        <x:v>Au point de rassemblement, Saar rappelle la prochaine séance commune. Le joueur retrouve ensuite le personnage ou le lieu de son origine par un trajet bref : foyer, atelier, refuge ou terrasse. Une scène personnelle donne un enjeu immédiat, puis le journal propose clairement mission commune et mission de voie en parallèle.</x:v>
      </x:c>
      <x:c r="F17" s="14" t="str">
        <x:v>Ranger l’objet d’exercice, choisir le premier trajet puis franchir le seuil de la scène personnelle. La caméra rend la main après une phrase courte ; le joueur comprend où revenir pour poursuivre la formation.</x:v>
      </x:c>
      <x:c r="G17" s="14" t="str">
        <x:v>Saar : « Reviens pour la prochaine séance. Le reste de la journée t’appartient. »</x:v>
      </x:c>
      <x:c r="H17" s="14" t="str">
        <x:v>Commencer par la formation ou par l’enjeu d’origine change l’ordre de scènes, pas les validations de rang.</x:v>
      </x:c>
      <x:c r="I17" s="14" t="str">
        <x:v>O1 : gagner une place face au père hostile ; O2 : comprendre le masque ; O3 : faire face au désastre naturel dans sa voie ; O4 : questionner le nom ; O5 : apprendre la coopération avant tout futur contact humain ; O6 : retrouver la cohorte et le rival.</x:v>
      </x:c>
      <x:c r="J17" s="14" t="str">
        <x:v>Prologue terminé ; Oi-M01 accessible. Les événements de voie restent dans leurs missions propres ; aucun Blooded, vaisseau, Warp ou trophée de victoire n’est accordé.</x:v>
      </x:c>
      <x:c r="K17" s="14" t="str">
        <x:v>Le journal conserve un rappel concret de lieu et d’action ; le joueur peut revenir à l’autre trajet sans recommencer l’introduction.</x:v>
      </x:c>
      <x:c r="L17" s="14" t="str">
        <x:v>PRO5-S11 résolue ; personnages, outils et résultats réellement présents conservés.</x:v>
      </x:c>
      <x:c r="M17" s="14" t="str">
        <x:v>Extension V5</x:v>
      </x:c>
    </x:row>
  </x:sheetData>
  <x:pageMargins left="0.7" right="0.7" top="0.75" bottom="0.75" header="0.3" footer="0.3"/>
  <x:tableParts count="1">
    <x:tablePart xmlns:r="http://schemas.openxmlformats.org/officeDocument/2006/relationships" r:id="R1d7f5db7acd8474c"/>
  </x:tableParts>
</x:worksheet>
</file>

<file path=xl/worksheets/sheet3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Parcours complet</x:v>
      </x:c>
      <x:c r="B2" s="3"/>
      <x:c r="C2" s="3"/>
      <x:c r="D2" s="3"/>
      <x:c r="E2" s="3"/>
      <x:c r="F2" s="3"/>
    </x:row>
    <x:row r="3">
      <x:c r="A3" s="4"/>
      <x:c r="B3" s="4"/>
      <x:c r="C3" s="4"/>
      <x:c r="D3" s="4"/>
      <x:c r="E3" s="4"/>
      <x:c r="F3" s="4"/>
    </x:row>
    <x:row r="4">
      <x:c r="A4" s="2" t="str">
        <x:v>Histoire · 24 fiches · Lecture intégrale dans « Lire Histoire » ou le lecteur HTML.</x:v>
      </x:c>
      <x:c r="B4" s="2"/>
      <x:c r="C4" s="2"/>
      <x:c r="D4" s="2"/>
      <x:c r="E4" s="2"/>
      <x:c r="F4" s="2"/>
    </x:row>
    <x:row r="5" ht="48" customHeight="1">
      <x:c r="A5" s="10" t="str">
        <x:v>Identifiant</x:v>
      </x:c>
      <x:c r="B5" s="11" t="str">
        <x:v>Titre</x:v>
      </x:c>
      <x:c r="C5" s="11" t="str">
        <x:v>Stade</x:v>
      </x:c>
      <x:c r="D5" s="11" t="str">
        <x:v>Systeme</x:v>
      </x:c>
      <x:c r="E5" s="11" t="str">
        <x:v>Séquence</x:v>
      </x:c>
      <x:c r="F5" s="11" t="str">
        <x:v>Condition</x:v>
      </x:c>
      <x:c r="G5" s="11" t="str">
        <x:v>Ordre</x:v>
      </x:c>
      <x:c r="H5" s="11" t="str">
        <x:v>Sauvegarde</x:v>
      </x:c>
      <x:c r="I5" s="12" t="str">
        <x:v>Provenance</x:v>
      </x:c>
    </x:row>
    <x:row r="6" ht="72" customHeight="1">
      <x:c r="A6" s="13" t="str">
        <x:v>JOURNEY-01</x:v>
      </x:c>
      <x:c r="B6" s="13" t="str">
        <x:v>L’origine choisie</x:v>
      </x:c>
      <x:c r="C6" s="13" t="str">
        <x:v>Youngling</x:v>
      </x:c>
      <x:c r="D6" s="13" t="str">
        <x:v>O1 à O6</x:v>
      </x:c>
      <x:c r="E6" s="13" t="str">
        <x:v>Choisir une voie et jouer la situation initiale avec le même socle de déplacements.</x:v>
      </x:c>
      <x:c r="F6" s="13" t="str">
        <x:v>La voie change les liens, pas les capacités de base imposées.</x:v>
      </x:c>
      <x:c r="G6" s="13" t="str">
        <x:v>Parcours illustratif. Les activités annexes et le Warp peuvent être ignorés; les jalons nécessaires restent définis par la campagne commune.</x:v>
      </x:c>
      <x:c r="H6" s="13" t="str">
        <x:v>Reprendre au dernier état physique validé avec objets, relations, équipage et résultats conservés.</x:v>
      </x:c>
      <x:c r="I6" s="13" t="str">
        <x:v>Reconstitution documentée V4 — nouvelle rédaction V5</x:v>
      </x:c>
    </x:row>
    <x:row r="7" ht="72" customHeight="1">
      <x:c r="A7" s="14" t="str">
        <x:v>JOURNEY-02</x:v>
      </x:c>
      <x:c r="B7" s="14" t="str">
        <x:v>Le combat expliqué</x:v>
      </x:c>
      <x:c r="C7" s="14" t="str">
        <x:v>Youngling</x:v>
      </x:c>
      <x:c r="D7" s="14" t="str">
        <x:v>PRO5-S01 à 12</x:v>
      </x:c>
      <x:c r="E7" s="14" t="str">
        <x:v>Voir la raison de l’affrontement, apprendre la parade et rejoindre la cohorte.</x:v>
      </x:c>
      <x:c r="F7" s="14" t="str">
        <x:v>Le prologue établit un avant et un après au combat d’ouverture.</x:v>
      </x:c>
      <x:c r="G7" s="14" t="str">
        <x:v>Parcours illustratif. Les activités annexes et le Warp peuvent être ignorés; les jalons nécessaires restent définis par la campagne commune.</x:v>
      </x:c>
      <x:c r="H7" s="14" t="str">
        <x:v>Reprendre au dernier état physique validé avec objets, relations, équipage et résultats conservés.</x:v>
      </x:c>
      <x:c r="I7" s="14" t="str">
        <x:v>Reconstitution documentée V4 — nouvelle rédaction V5</x:v>
      </x:c>
    </x:row>
    <x:row r="8" ht="72" customHeight="1">
      <x:c r="A8" s="13" t="str">
        <x:v>JOURNEY-03</x:v>
      </x:c>
      <x:c r="B8" s="13" t="str">
        <x:v>La cité reconnue</x:v>
      </x:c>
      <x:c r="C8" s="13" t="str">
        <x:v>Youngling</x:v>
      </x:c>
      <x:c r="D8" s="13" t="str">
        <x:v>CITY-01 à 09</x:v>
      </x:c>
      <x:c r="E8" s="13" t="str">
        <x:v>Marcher entre mentor, atelier et place de retour.</x:v>
      </x:c>
      <x:c r="F8" s="13" t="str">
        <x:v>Les portes connues deviennent des points de mémoire.</x:v>
      </x:c>
      <x:c r="G8" s="13" t="str">
        <x:v>Parcours illustratif. Les activités annexes et le Warp peuvent être ignorés; les jalons nécessaires restent définis par la campagne commune.</x:v>
      </x:c>
      <x:c r="H8" s="13" t="str">
        <x:v>Reprendre au dernier état physique validé avec objets, relations, équipage et résultats conservés.</x:v>
      </x:c>
      <x:c r="I8" s="13" t="str">
        <x:v>Reconstitution documentée V4 — nouvelle rédaction V5</x:v>
      </x:c>
    </x:row>
    <x:row r="9" ht="72" customHeight="1">
      <x:c r="A9" s="14" t="str">
        <x:v>JOURNEY-04</x:v>
      </x:c>
      <x:c r="B9" s="14" t="str">
        <x:v>La première piste</x:v>
      </x:c>
      <x:c r="C9" s="14" t="str">
        <x:v>Unblooded</x:v>
      </x:c>
      <x:c r="D9" s="14" t="str">
        <x:v>Règles communes</x:v>
      </x:c>
      <x:c r="E9" s="14" t="str">
        <x:v>Comparer deux traces avant d’approcher une proie de formation.</x:v>
      </x:c>
      <x:c r="F9" s="14" t="str">
        <x:v>La réussite et les erreurs d’observation sont séparées.</x:v>
      </x:c>
      <x:c r="G9" s="14" t="str">
        <x:v>Parcours illustratif. Les activités annexes et le Warp peuvent être ignorés; les jalons nécessaires restent définis par la campagne commune.</x:v>
      </x:c>
      <x:c r="H9" s="14" t="str">
        <x:v>Reprendre au dernier état physique validé avec objets, relations, équipage et résultats conservés.</x:v>
      </x:c>
      <x:c r="I9" s="14" t="str">
        <x:v>Reconstitution documentée V4 — nouvelle rédaction V5</x:v>
      </x:c>
    </x:row>
    <x:row r="10" ht="72" customHeight="1">
      <x:c r="A10" s="13" t="str">
        <x:v>JOURNEY-05</x:v>
      </x:c>
      <x:c r="B10" s="13" t="str">
        <x:v>L’atelier découvert</x:v>
      </x:c>
      <x:c r="C10" s="13" t="str">
        <x:v>Unblooded</x:v>
      </x:c>
      <x:c r="D10" s="13" t="str">
        <x:v>TR-M01 à 03</x:v>
      </x:c>
      <x:c r="E10" s="13" t="str">
        <x:v>Suivre le tutoriel sur prise admissible ou modèle local.</x:v>
      </x:c>
      <x:c r="F10" s="13" t="str">
        <x:v>Aucun départ spatial anticipé.</x:v>
      </x:c>
      <x:c r="G10" s="13" t="str">
        <x:v>Parcours illustratif. Les activités annexes et le Warp peuvent être ignorés; les jalons nécessaires restent définis par la campagne commune.</x:v>
      </x:c>
      <x:c r="H10" s="13" t="str">
        <x:v>Reprendre au dernier état physique validé avec objets, relations, équipage et résultats conservés.</x:v>
      </x:c>
      <x:c r="I10" s="13" t="str">
        <x:v>Reconstitution documentée V4 — nouvelle rédaction V5</x:v>
      </x:c>
    </x:row>
    <x:row r="11" ht="72" customHeight="1">
      <x:c r="A11" s="14" t="str">
        <x:v>JOURNEY-06</x:v>
      </x:c>
      <x:c r="B11" s="14" t="str">
        <x:v>La maison espérée</x:v>
      </x:c>
      <x:c r="C11" s="14" t="str">
        <x:v>Young Blood</x:v>
      </x:c>
      <x:c r="D11" s="14" t="str">
        <x:v>HOME-CM01 à 20</x:v>
      </x:c>
      <x:c r="E11" s="14" t="str">
        <x:v>Réaliser la mission locale et gagner le respect nécessaire.</x:v>
      </x:c>
      <x:c r="F11" s="14" t="str">
        <x:v>Un droit est obtenu sans activer automatiquement toutes les maisons.</x:v>
      </x:c>
      <x:c r="G11" s="14" t="str">
        <x:v>Parcours illustratif. Les activités annexes et le Warp peuvent être ignorés; les jalons nécessaires restent définis par la campagne commune.</x:v>
      </x:c>
      <x:c r="H11" s="14" t="str">
        <x:v>Reprendre au dernier état physique validé avec objets, relations, équipage et résultats conservés.</x:v>
      </x:c>
      <x:c r="I11" s="14" t="str">
        <x:v>Reconstitution documentée V4 — nouvelle rédaction V5</x:v>
      </x:c>
    </x:row>
    <x:row r="12" ht="72" customHeight="1">
      <x:c r="A12" s="13" t="str">
        <x:v>JOURNEY-07</x:v>
      </x:c>
      <x:c r="B12" s="13" t="str">
        <x:v>Le rite en triade</x:v>
      </x:c>
      <x:c r="C12" s="13" t="str">
        <x:v>Young Blood</x:v>
      </x:c>
      <x:c r="D12" s="13" t="str">
        <x:v>Jalon commun Quatza-Rij</x:v>
      </x:c>
      <x:c r="E12" s="13" t="str">
        <x:v>Partir à trois, observer les rôles et revenir avec le résultat commun.</x:v>
      </x:c>
      <x:c r="F12" s="13" t="str">
        <x:v>L’arc d’origine réagit à ce rite sans en créer un second.</x:v>
      </x:c>
      <x:c r="G12" s="13" t="str">
        <x:v>Parcours illustratif. Les activités annexes et le Warp peuvent être ignorés; les jalons nécessaires restent définis par la campagne commune.</x:v>
      </x:c>
      <x:c r="H12" s="13" t="str">
        <x:v>Reprendre au dernier état physique validé avec objets, relations, équipage et résultats conservés.</x:v>
      </x:c>
      <x:c r="I12" s="13" t="str">
        <x:v>Reconstitution documentée V4 — nouvelle rédaction V5</x:v>
      </x:c>
    </x:row>
    <x:row r="13" ht="72" customHeight="1">
      <x:c r="A13" s="14" t="str">
        <x:v>JOURNEY-08</x:v>
      </x:c>
      <x:c r="B13" s="14" t="str">
        <x:v>Les Trois Ombres</x:v>
      </x:c>
      <x:c r="C13" s="14" t="str">
        <x:v>Young Blood</x:v>
      </x:c>
      <x:c r="D13" s="14" t="str">
        <x:v>Temple commun</x:v>
      </x:c>
      <x:c r="E13" s="14" t="str">
        <x:v>Déposer les outils exclus du rite et lire la géométrie variable.</x:v>
      </x:c>
      <x:c r="F13" s="14" t="str">
        <x:v>Le parcours est enregistré avant le retour de reconnaissance.</x:v>
      </x:c>
      <x:c r="G13" s="14" t="str">
        <x:v>Parcours illustratif. Les activités annexes et le Warp peuvent être ignorés; les jalons nécessaires restent définis par la campagne commune.</x:v>
      </x:c>
      <x:c r="H13" s="14" t="str">
        <x:v>Reprendre au dernier état physique validé avec objets, relations, équipage et résultats conservés.</x:v>
      </x:c>
      <x:c r="I13" s="14" t="str">
        <x:v>Reconstitution documentée V4 — nouvelle rédaction V5</x:v>
      </x:c>
    </x:row>
    <x:row r="14" ht="72" customHeight="1">
      <x:c r="A14" s="13" t="str">
        <x:v>JOURNEY-09</x:v>
      </x:c>
      <x:c r="B14" s="13" t="str">
        <x:v>Le retour reconnu</x:v>
      </x:c>
      <x:c r="C14" s="13" t="str">
        <x:v>Blooded</x:v>
      </x:c>
      <x:c r="D14" s="13" t="str">
        <x:v>Jalon commun</x:v>
      </x:c>
      <x:c r="E14" s="13" t="str">
        <x:v>Présenter le résultat et recevoir la progression commune.</x:v>
      </x:c>
      <x:c r="F14" s="13" t="str">
        <x:v>L’échec ne se transforme pas en promotion par un simple dialogue.</x:v>
      </x:c>
      <x:c r="G14" s="13" t="str">
        <x:v>Parcours illustratif. Les activités annexes et le Warp peuvent être ignorés; les jalons nécessaires restent définis par la campagne commune.</x:v>
      </x:c>
      <x:c r="H14" s="13" t="str">
        <x:v>Reprendre au dernier état physique validé avec objets, relations, équipage et résultats conservés.</x:v>
      </x:c>
      <x:c r="I14" s="13" t="str">
        <x:v>Reconstitution documentée V4 — nouvelle rédaction V5</x:v>
      </x:c>
    </x:row>
    <x:row r="15" ht="72" customHeight="1">
      <x:c r="A15" s="14" t="str">
        <x:v>JOURNEY-10</x:v>
      </x:c>
      <x:c r="B15" s="14" t="str">
        <x:v>Le vaisseau obtenu</x:v>
      </x:c>
      <x:c r="C15" s="14" t="str">
        <x:v>Blooded</x:v>
      </x:c>
      <x:c r="D15" s="14" t="str">
        <x:v>Huit salles personnelles</x:v>
      </x:c>
      <x:c r="E15" s="14" t="str">
        <x:v>Prendre possession du bâtiment puis circuler et préparer une vraie sortie.</x:v>
      </x:c>
      <x:c r="F15" s="14" t="str">
        <x:v>La carte galactique n’accorde pas un appareil gratuit.</x:v>
      </x:c>
      <x:c r="G15" s="14" t="str">
        <x:v>Parcours illustratif. Les activités annexes et le Warp peuvent être ignorés; les jalons nécessaires restent définis par la campagne commune.</x:v>
      </x:c>
      <x:c r="H15" s="14" t="str">
        <x:v>Reprendre au dernier état physique validé avec objets, relations, équipage et résultats conservés.</x:v>
      </x:c>
      <x:c r="I15" s="14" t="str">
        <x:v>Reconstitution documentée V4 — nouvelle rédaction V5</x:v>
      </x:c>
    </x:row>
    <x:row r="16" ht="72" customHeight="1">
      <x:c r="A16" s="13" t="str">
        <x:v>JOURNEY-11</x:v>
      </x:c>
      <x:c r="B16" s="13" t="str">
        <x:v>La première escale</x:v>
      </x:c>
      <x:c r="C16" s="13" t="str">
        <x:v>Blooded</x:v>
      </x:c>
      <x:c r="D16" s="13" t="str">
        <x:v>SPACE-BASE-01</x:v>
      </x:c>
      <x:c r="E16" s="13" t="str">
        <x:v>Approcher, amarrer et descendre au quai.</x:v>
      </x:c>
      <x:c r="F16" s="13" t="str">
        <x:v>Équipe, charge et route restent liés au voyage.</x:v>
      </x:c>
      <x:c r="G16" s="13" t="str">
        <x:v>Parcours illustratif. Les activités annexes et le Warp peuvent être ignorés; les jalons nécessaires restent définis par la campagne commune.</x:v>
      </x:c>
      <x:c r="H16" s="13" t="str">
        <x:v>Reprendre au dernier état physique validé avec objets, relations, équipage et résultats conservés.</x:v>
      </x:c>
      <x:c r="I16" s="13" t="str">
        <x:v>Reconstitution documentée V4 — nouvelle rédaction V5</x:v>
      </x:c>
    </x:row>
    <x:row r="17" ht="72" customHeight="1">
      <x:c r="A17" s="14" t="str">
        <x:v>JOURNEY-12</x:v>
      </x:c>
      <x:c r="B17" s="14" t="str">
        <x:v>Une chasse extérieure</x:v>
      </x:c>
      <x:c r="C17" s="14" t="str">
        <x:v>Blooded</x:v>
      </x:c>
      <x:c r="D17" s="14" t="str">
        <x:v>PLAN02 à 09</x:v>
      </x:c>
      <x:c r="E17" s="14" t="str">
        <x:v>Préparer, voyager, traquer, engager puis extraire.</x:v>
      </x:c>
      <x:c r="F17" s="14" t="str">
        <x:v>Le monde garde le résultat et les prises retirées.</x:v>
      </x:c>
      <x:c r="G17" s="14" t="str">
        <x:v>Parcours illustratif. Les activités annexes et le Warp peuvent être ignorés; les jalons nécessaires restent définis par la campagne commune.</x:v>
      </x:c>
      <x:c r="H17" s="14" t="str">
        <x:v>Reprendre au dernier état physique validé avec objets, relations, équipage et résultats conservés.</x:v>
      </x:c>
      <x:c r="I17" s="14" t="str">
        <x:v>Reconstitution documentée V4 — nouvelle rédaction V5</x:v>
      </x:c>
    </x:row>
    <x:row r="18" ht="72" customHeight="1">
      <x:c r="A18" s="13" t="str">
        <x:v>JOURNEY-13</x:v>
      </x:c>
      <x:c r="B18" s="13" t="str">
        <x:v>La galerie personnelle</x:v>
      </x:c>
      <x:c r="C18" s="13" t="str">
        <x:v>Blooded</x:v>
      </x:c>
      <x:c r="D18" s="13" t="str">
        <x:v>Trophées</x:v>
      </x:c>
      <x:c r="E18" s="13" t="str">
        <x:v>Transporter puis exposer l’objet au bon gabarit.</x:v>
      </x:c>
      <x:c r="F18" s="13" t="str">
        <x:v>Original unique et récit issu des traces.</x:v>
      </x:c>
      <x:c r="G18" s="13" t="str">
        <x:v>Parcours illustratif. Les activités annexes et le Warp peuvent être ignorés; les jalons nécessaires restent définis par la campagne commune.</x:v>
      </x:c>
      <x:c r="H18" s="13" t="str">
        <x:v>Reprendre au dernier état physique validé avec objets, relations, équipage et résultats conservés.</x:v>
      </x:c>
      <x:c r="I18" s="13" t="str">
        <x:v>Reconstitution documentée V4 — nouvelle rédaction V5</x:v>
      </x:c>
    </x:row>
    <x:row r="19" ht="72" customHeight="1">
      <x:c r="A19" s="14" t="str">
        <x:v>JOURNEY-14</x:v>
      </x:c>
      <x:c r="B19" s="14" t="str">
        <x:v>La dette rencontrée</x:v>
      </x:c>
      <x:c r="C19" s="14" t="str">
        <x:v>Blooded</x:v>
      </x:c>
      <x:c r="D19" s="14" t="str">
        <x:v>O5-M19 à 24</x:v>
      </x:c>
      <x:c r="E19" s="14" t="str">
        <x:v>Pour O5 seulement, rencontrer Mara sur Namarra et respecter son départ.</x:v>
      </x:c>
      <x:c r="F19" s="14" t="str">
        <x:v>Les autres voies ne reçoivent pas automatiquement cette scène.</x:v>
      </x:c>
      <x:c r="G19" s="14" t="str">
        <x:v>Parcours illustratif. Les activités annexes et le Warp peuvent être ignorés; les jalons nécessaires restent définis par la campagne commune.</x:v>
      </x:c>
      <x:c r="H19" s="14" t="str">
        <x:v>Reprendre au dernier état physique validé avec objets, relations, équipage et résultats conservés.</x:v>
      </x:c>
      <x:c r="I19" s="14" t="str">
        <x:v>Reconstitution documentée V4 — nouvelle rédaction V5</x:v>
      </x:c>
    </x:row>
    <x:row r="20" ht="72" customHeight="1">
      <x:c r="A20" s="13" t="str">
        <x:v>JOURNEY-15</x:v>
      </x:c>
      <x:c r="B20" s="13" t="str">
        <x:v>La rivalité locale</x:v>
      </x:c>
      <x:c r="C20" s="13" t="str">
        <x:v>Blooded</x:v>
      </x:c>
      <x:c r="D20" s="13" t="str">
        <x:v>Guerre narrative</x:v>
      </x:c>
      <x:c r="E20" s="13" t="str">
        <x:v>Accomplir ou décliner une mission de clan annexe.</x:v>
      </x:c>
      <x:c r="F20" s="13" t="str">
        <x:v>La guerre reste un choix de parcours.</x:v>
      </x:c>
      <x:c r="G20" s="13" t="str">
        <x:v>Parcours illustratif. Les activités annexes et le Warp peuvent être ignorés; les jalons nécessaires restent définis par la campagne commune.</x:v>
      </x:c>
      <x:c r="H20" s="13" t="str">
        <x:v>Reprendre au dernier état physique validé avec objets, relations, équipage et résultats conservés.</x:v>
      </x:c>
      <x:c r="I20" s="13" t="str">
        <x:v>Reconstitution documentée V4 — nouvelle rédaction V5</x:v>
      </x:c>
    </x:row>
    <x:row r="21" ht="72" customHeight="1">
      <x:c r="A21" s="14" t="str">
        <x:v>JOURNEY-16</x:v>
      </x:c>
      <x:c r="B21" s="14" t="str">
        <x:v>Le commandement appris</x:v>
      </x:c>
      <x:c r="C21" s="14" t="str">
        <x:v>Blooded</x:v>
      </x:c>
      <x:c r="D21" s="14" t="str">
        <x:v>Escarmouche RTS</x:v>
      </x:c>
      <x:c r="E21" s="14" t="str">
        <x:v>Diriger une petite équipe existante et apprendre le repli.</x:v>
      </x:c>
      <x:c r="F21" s="14" t="str">
        <x:v>Pertes et expérience persistent dans le registre d’opération.</x:v>
      </x:c>
      <x:c r="G21" s="14" t="str">
        <x:v>Parcours illustratif. Les activités annexes et le Warp peuvent être ignorés; les jalons nécessaires restent définis par la campagne commune.</x:v>
      </x:c>
      <x:c r="H21" s="14" t="str">
        <x:v>Reprendre au dernier état physique validé avec objets, relations, équipage et résultats conservés.</x:v>
      </x:c>
      <x:c r="I21" s="14" t="str">
        <x:v>Reconstitution documentée V4 — nouvelle rédaction V5</x:v>
      </x:c>
    </x:row>
    <x:row r="22" ht="72" customHeight="1">
      <x:c r="A22" s="13" t="str">
        <x:v>JOURNEY-17</x:v>
      </x:c>
      <x:c r="B22" s="13" t="str">
        <x:v>La campagne planétaire</x:v>
      </x:c>
      <x:c r="C22" s="13" t="str">
        <x:v>Blooded expérimenté</x:v>
      </x:c>
      <x:c r="D22" s="13" t="str">
        <x:v>Korthas</x:v>
      </x:c>
      <x:c r="E22" s="13" t="str">
        <x:v>Choisir route, objectif et approvisionnement avant la bataille.</x:v>
      </x:c>
      <x:c r="F22" s="13" t="str">
        <x:v>Une prise de zone ne vaut pas contrôle instantané de toute la planète.</x:v>
      </x:c>
      <x:c r="G22" s="13" t="str">
        <x:v>Parcours illustratif. Les activités annexes et le Warp peuvent être ignorés; les jalons nécessaires restent définis par la campagne commune.</x:v>
      </x:c>
      <x:c r="H22" s="13" t="str">
        <x:v>Reprendre au dernier état physique validé avec objets, relations, équipage et résultats conservés.</x:v>
      </x:c>
      <x:c r="I22" s="13" t="str">
        <x:v>Reconstitution documentée V4 — nouvelle rédaction V5</x:v>
      </x:c>
    </x:row>
    <x:row r="23" ht="72" customHeight="1">
      <x:c r="A23" s="14" t="str">
        <x:v>JOURNEY-18</x:v>
      </x:c>
      <x:c r="B23" s="14" t="str">
        <x:v>La fonction Adjutant</x:v>
      </x:c>
      <x:c r="C23" s="14" t="str">
        <x:v>Blooded</x:v>
      </x:c>
      <x:c r="D23" s="14" t="str">
        <x:v>Fonction et quête communes</x:v>
      </x:c>
      <x:c r="E23" s="14" t="str">
        <x:v>Assumer la fonction du joueur et préparer le module.</x:v>
      </x:c>
      <x:c r="F23" s="14" t="str">
        <x:v>Adjutant est une fonction, non un rang supplémentaire.</x:v>
      </x:c>
      <x:c r="G23" s="14" t="str">
        <x:v>Parcours illustratif. Les activités annexes et le Warp peuvent être ignorés; les jalons nécessaires restent définis par la campagne commune.</x:v>
      </x:c>
      <x:c r="H23" s="14" t="str">
        <x:v>Reprendre au dernier état physique validé avec objets, relations, équipage et résultats conservés.</x:v>
      </x:c>
      <x:c r="I23" s="14" t="str">
        <x:v>Reconstitution documentée V4 — nouvelle rédaction V5</x:v>
      </x:c>
    </x:row>
    <x:row r="24" ht="72" customHeight="1">
      <x:c r="A24" s="13" t="str">
        <x:v>JOURNEY-19</x:v>
      </x:c>
      <x:c r="B24" s="13" t="str">
        <x:v>Le premier Warp</x:v>
      </x:c>
      <x:c r="C24" s="13" t="str">
        <x:v>Blooded avec conditions</x:v>
      </x:c>
      <x:c r="D24" s="13" t="str">
        <x:v>Branche historique</x:v>
      </x:c>
      <x:c r="E24" s="13" t="str">
        <x:v>Vérifier les cinq conditions puis voyager avec un retour réservé.</x:v>
      </x:c>
      <x:c r="F24" s="13" t="str">
        <x:v>Le Warp demeure facultatif pour Elite.</x:v>
      </x:c>
      <x:c r="G24" s="13" t="str">
        <x:v>Parcours illustratif. Les activités annexes et le Warp peuvent être ignorés; les jalons nécessaires restent définis par la campagne commune.</x:v>
      </x:c>
      <x:c r="H24" s="13" t="str">
        <x:v>Reprendre au dernier état physique validé avec objets, relations, équipage et résultats conservés.</x:v>
      </x:c>
      <x:c r="I24" s="13" t="str">
        <x:v>Reconstitution documentée V4 — nouvelle rédaction V5</x:v>
      </x:c>
    </x:row>
    <x:row r="25" ht="72" customHeight="1">
      <x:c r="A25" s="14" t="str">
        <x:v>JOURNEY-20</x:v>
      </x:c>
      <x:c r="B25" s="14" t="str">
        <x:v>La première reine</x:v>
      </x:c>
      <x:c r="C25" s="14" t="str">
        <x:v>Blooded</x:v>
      </x:c>
      <x:c r="D25" s="14" t="str">
        <x:v>XP-Z12 et jalon commun</x:v>
      </x:c>
      <x:c r="E25" s="14" t="str">
        <x:v>Affronter la reine active et extraire selon la mission.</x:v>
      </x:c>
      <x:c r="F25" s="14" t="str">
        <x:v>La tête géante au sol de XP-Z09 ne compte pas comme victoire.</x:v>
      </x:c>
      <x:c r="G25" s="14" t="str">
        <x:v>Parcours illustratif. Les activités annexes et le Warp peuvent être ignorés; les jalons nécessaires restent définis par la campagne commune.</x:v>
      </x:c>
      <x:c r="H25" s="14" t="str">
        <x:v>Reprendre au dernier état physique validé avec objets, relations, équipage et résultats conservés.</x:v>
      </x:c>
      <x:c r="I25" s="14" t="str">
        <x:v>Reconstitution documentée V4 — nouvelle rédaction V5</x:v>
      </x:c>
    </x:row>
    <x:row r="26" ht="72" customHeight="1">
      <x:c r="A26" s="13" t="str">
        <x:v>JOURNEY-21</x:v>
      </x:c>
      <x:c r="B26" s="13" t="str">
        <x:v>L’épreuve solitaire</x:v>
      </x:c>
      <x:c r="C26" s="13" t="str">
        <x:v>Elite</x:v>
      </x:c>
      <x:c r="D26" s="13" t="str">
        <x:v>Jalon et fin de voie</x:v>
      </x:c>
      <x:c r="E26" s="13" t="str">
        <x:v>Accomplir l’épreuve puis choisir le dénouement de sa voie.</x:v>
      </x:c>
      <x:c r="F26" s="13" t="str">
        <x:v>Le choix exclusif demeure lors des prolongements.</x:v>
      </x:c>
      <x:c r="G26" s="13" t="str">
        <x:v>Parcours illustratif. Les activités annexes et le Warp peuvent être ignorés; les jalons nécessaires restent définis par la campagne commune.</x:v>
      </x:c>
      <x:c r="H26" s="13" t="str">
        <x:v>Reprendre au dernier état physique validé avec objets, relations, équipage et résultats conservés.</x:v>
      </x:c>
      <x:c r="I26" s="13" t="str">
        <x:v>Reconstitution documentée V4 — nouvelle rédaction V5</x:v>
      </x:c>
    </x:row>
    <x:row r="27" ht="72" customHeight="1">
      <x:c r="A27" s="14" t="str">
        <x:v>JOURNEY-22</x:v>
      </x:c>
      <x:c r="B27" s="14" t="str">
        <x:v>La Veille Partagée</x:v>
      </x:c>
      <x:c r="C27" s="14" t="str">
        <x:v>Elite</x:v>
      </x:c>
      <x:c r="D27" s="14" t="str">
        <x:v>Navire de clan</x:v>
      </x:c>
      <x:c r="E27" s="14" t="str">
        <x:v>Remettre la coque en service et ouvrir les postes avec l’équipage.</x:v>
      </x:c>
      <x:c r="F27" s="14" t="str">
        <x:v>Capacités 7/13/19, vaisseau personnel conservé.</x:v>
      </x:c>
      <x:c r="G27" s="14" t="str">
        <x:v>Parcours illustratif. Les activités annexes et le Warp peuvent être ignorés; les jalons nécessaires restent définis par la campagne commune.</x:v>
      </x:c>
      <x:c r="H27" s="14" t="str">
        <x:v>Reprendre au dernier état physique validé avec objets, relations, équipage et résultats conservés.</x:v>
      </x:c>
      <x:c r="I27" s="14" t="str">
        <x:v>Reconstitution documentée V4 — nouvelle rédaction V5</x:v>
      </x:c>
    </x:row>
    <x:row r="28" ht="72" customHeight="1">
      <x:c r="A28" s="13" t="str">
        <x:v>JOURNEY-23</x:v>
      </x:c>
      <x:c r="B28" s="13" t="str">
        <x:v>La transmission vécue</x:v>
      </x:c>
      <x:c r="C28" s="13" t="str">
        <x:v>Elder</x:v>
      </x:c>
      <x:c r="D28" s="13" t="str">
        <x:v>Maison, cohorte et clan</x:v>
      </x:c>
      <x:c r="E28" s="13" t="str">
        <x:v>Enseigner une technique ou confier un objet à quelqu’un qui l’accepte.</x:v>
      </x:c>
      <x:c r="F28" s="13" t="str">
        <x:v>Les survivants et héritiers ont leur propre choix.</x:v>
      </x:c>
      <x:c r="G28" s="13" t="str">
        <x:v>Parcours illustratif. Les activités annexes et le Warp peuvent être ignorés; les jalons nécessaires restent définis par la campagne commune.</x:v>
      </x:c>
      <x:c r="H28" s="13" t="str">
        <x:v>Reprendre au dernier état physique validé avec objets, relations, équipage et résultats conservés.</x:v>
      </x:c>
      <x:c r="I28" s="13" t="str">
        <x:v>Reconstitution documentée V4 — nouvelle rédaction V5</x:v>
      </x:c>
    </x:row>
    <x:row r="29" ht="72" customHeight="1">
      <x:c r="A29" s="14" t="str">
        <x:v>JOURNEY-24</x:v>
      </x:c>
      <x:c r="B29" s="14" t="str">
        <x:v>Le dernier récit</x:v>
      </x:c>
      <x:c r="C29" s="14" t="str">
        <x:v>Ancient</x:v>
      </x:c>
      <x:c r="D29" s="14" t="str">
        <x:v>Mausolée et dénouement</x:v>
      </x:c>
      <x:c r="E29" s="14" t="str">
        <x:v>Installer une mémoire cohérente avec toute la partie.</x:v>
      </x:c>
      <x:c r="F29" s="14" t="str">
        <x:v>Aucune extension ne réécrit la fin choisie à Elite.</x:v>
      </x:c>
      <x:c r="G29" s="14" t="str">
        <x:v>Parcours illustratif. Les activités annexes et le Warp peuvent être ignorés; les jalons nécessaires restent définis par la campagne commune.</x:v>
      </x:c>
      <x:c r="H29" s="14" t="str">
        <x:v>Reprendre au dernier état physique validé avec objets, relations, équipage et résultats conservés.</x:v>
      </x:c>
      <x:c r="I29" s="14" t="str">
        <x:v>Reconstitution documentée V4 — nouvelle rédaction V5</x:v>
      </x:c>
    </x:row>
  </x:sheetData>
  <x:pageMargins left="0.7" right="0.7" top="0.75" bottom="0.75" header="0.3" footer="0.3"/>
  <x:tableParts count="1">
    <x:tablePart xmlns:r="http://schemas.openxmlformats.org/officeDocument/2006/relationships" r:id="Rec587d8b46cf4999"/>
  </x:tableParts>
</x:worksheet>
</file>

<file path=xl/worksheets/sheet3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Régions du Homeworld</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Clan</x:v>
      </x:c>
      <x:c r="D5" s="26" t="str">
        <x:v>Planète</x:v>
      </x:c>
      <x:c r="E5" s="26" t="str">
        <x:v>Identité visuelle</x:v>
      </x:c>
      <x:c r="F5" s="26" t="str">
        <x:v>Risque</x:v>
      </x:c>
      <x:c r="G5" s="26" t="str">
        <x:v>Architecture</x:v>
      </x:c>
      <x:c r="H5" s="26" t="str">
        <x:v>Séquence locale</x:v>
      </x:c>
      <x:c r="I5" s="26" t="str">
        <x:v>Faune signature</x:v>
      </x:c>
      <x:c r="J5" s="26" t="str">
        <x:v>Accès</x:v>
      </x:c>
      <x:c r="K5" s="26" t="str">
        <x:v>État persistant</x:v>
      </x:c>
      <x:c r="L5" s="26" t="str">
        <x:v>Vie locale</x:v>
      </x:c>
      <x:c r="M5" s="27" t="str">
        <x:v>Provenance</x:v>
      </x:c>
    </x:row>
    <x:row r="6" ht="44" customHeight="1">
      <x:c r="A6" s="13" t="str">
        <x:v>ash-marches</x:v>
      </x:c>
      <x:c r="B6" s="13" t="str">
        <x:v>Marches de Cendre</x:v>
      </x:c>
      <x:c r="C6" s="13" t="str">
        <x:v>CL1</x:v>
      </x:c>
      <x:c r="D6" s="13" t="str">
        <x:v>PLAN01</x:v>
      </x:c>
      <x:c r="E6" s="13" t="str">
        <x:v>basalte noir, braises lointaines et tentures ocre</x:v>
      </x:c>
      <x:c r="F6" s="13" t="str">
        <x:v>cendres portées par rafales</x:v>
      </x:c>
      <x:c r="G6" s="13" t="str">
        <x:v>galeries d’abri et terrasses de pierre</x:v>
      </x:c>
      <x:c r="H6" s="13" t="str">
        <x:v>lier une passerelle puis traverser entre deux bouffées</x:v>
      </x:c>
      <x:c r="I6" s="13" t="str">
        <x:v>scarabée des scories</x:v>
      </x:c>
      <x:c r="J6" s="13" t="str">
        <x:v>Promenade encadrée dès Youngling, raccourcis ouverts par apprentissage</x:v>
      </x:c>
      <x:c r="K6" s="13" t="str">
        <x:v>Raccourcis, portes, objets déposés et traces connues restent dans leur état sauvegardé.</x:v>
      </x:c>
      <x:c r="L6" s="13" t="str">
        <x:v>forge et mémoire des retours</x:v>
      </x:c>
      <x:c r="M6" s="13" t="str">
        <x:v>Reconstitution documentée V4 — nouvelle rédaction V5</x:v>
      </x:c>
    </x:row>
    <x:row r="7" ht="44" customHeight="1">
      <x:c r="A7" s="14" t="str">
        <x:v>glass-desert</x:v>
      </x:c>
      <x:c r="B7" s="14" t="str">
        <x:v>Désert de Verre</x:v>
      </x:c>
      <x:c r="C7" s="14" t="str">
        <x:v>CL2</x:v>
      </x:c>
      <x:c r="D7" s="14" t="str">
        <x:v>PLAN01</x:v>
      </x:c>
      <x:c r="E7" s="14" t="str">
        <x:v>dunes vitrifiées, citernes basses et ombres tranchées</x:v>
      </x:c>
      <x:c r="F7" s="14" t="str">
        <x:v>reflets qui brouillent la vision thermique</x:v>
      </x:c>
      <x:c r="G7" s="14" t="str">
        <x:v>rues couvertes et puits à margelles</x:v>
      </x:c>
      <x:c r="H7" s="14" t="str">
        <x:v>suivre une ombre mobile jusqu’à un puits secondaire</x:v>
      </x:c>
      <x:c r="I7" s="14" t="str">
        <x:v>coureur des dunes</x:v>
      </x:c>
      <x:c r="J7" s="14" t="str">
        <x:v>Promenade encadrée dès Youngling, raccourcis ouverts par apprentissage</x:v>
      </x:c>
      <x:c r="K7" s="14" t="str">
        <x:v>Raccourcis, portes, objets déposés et traces connues restent dans leur état sauvegardé.</x:v>
      </x:c>
      <x:c r="L7" s="14" t="str">
        <x:v>eau, orientation et endurance</x:v>
      </x:c>
      <x:c r="M7" s="14" t="str">
        <x:v>Reconstitution documentée V4 — nouvelle rédaction V5</x:v>
      </x:c>
    </x:row>
    <x:row r="8" ht="44" customHeight="1">
      <x:c r="A8" s="13" t="str">
        <x:v>pillar-jungle</x:v>
      </x:c>
      <x:c r="B8" s="13" t="str">
        <x:v>Jungle des Piliers</x:v>
      </x:c>
      <x:c r="C8" s="13" t="str">
        <x:v>CL3</x:v>
      </x:c>
      <x:c r="D8" s="13" t="str">
        <x:v>PLAN01</x:v>
      </x:c>
      <x:c r="E8" s="13" t="str">
        <x:v>arbres colossaux, racines contreforts et passerelles suspendues</x:v>
      </x:c>
      <x:c r="F8" s="13" t="str">
        <x:v>chute entre deux plans et branches flexibles</x:v>
      </x:c>
      <x:c r="G8" s="13" t="str">
        <x:v>plateformes en couronne et ascenseurs à contrepoids</x:v>
      </x:c>
      <x:c r="H8" s="13" t="str">
        <x:v>tester une racine avant de déplacer un contrepoids</x:v>
      </x:c>
      <x:c r="I8" s="13" t="str">
        <x:v>grimpeur à plaques</x:v>
      </x:c>
      <x:c r="J8" s="13" t="str">
        <x:v>Promenade encadrée dès Youngling, raccourcis ouverts par apprentissage</x:v>
      </x:c>
      <x:c r="K8" s="13" t="str">
        <x:v>Raccourcis, portes, objets déposés et traces connues restent dans leur état sauvegardé.</x:v>
      </x:c>
      <x:c r="L8" s="13" t="str">
        <x:v>lecture des hauteurs et routes communes</x:v>
      </x:c>
      <x:c r="M8" s="13" t="str">
        <x:v>Reconstitution documentée V4 — nouvelle rédaction V5</x:v>
      </x:c>
    </x:row>
    <x:row r="9" ht="44" customHeight="1">
      <x:c r="A9" s="14" t="str">
        <x:v>luminous-marshes</x:v>
      </x:c>
      <x:c r="B9" s="14" t="str">
        <x:v>Marais Luminescents</x:v>
      </x:c>
      <x:c r="C9" s="14" t="str">
        <x:v>CL4</x:v>
      </x:c>
      <x:c r="D9" s="14" t="str">
        <x:v>PLAN01</x:v>
      </x:c>
      <x:c r="E9" s="14" t="str">
        <x:v>pilotis, eau noire et balises bioluminescentes</x:v>
      </x:c>
      <x:c r="F9" s="14" t="str">
        <x:v>niveau d’eau et sédiments qui masquent une piste</x:v>
      </x:c>
      <x:c r="G9" s="14" t="str">
        <x:v>pontons mobiles et maisons sur pieux</x:v>
      </x:c>
      <x:c r="H9" s="14" t="str">
        <x:v>orienter trois balises puis franchir le chenal</x:v>
      </x:c>
      <x:c r="I9" s="14" t="str">
        <x:v>rôdeur des roseaux</x:v>
      </x:c>
      <x:c r="J9" s="14" t="str">
        <x:v>Route locale déverrouillée par mission et équipement de parcours</x:v>
      </x:c>
      <x:c r="K9" s="14" t="str">
        <x:v>Raccourcis, portes, objets déposés et traces connues restent dans leur état sauvegardé.</x:v>
      </x:c>
      <x:c r="L9" s="14" t="str">
        <x:v>courants, crues et passages</x:v>
      </x:c>
      <x:c r="M9" s="14" t="str">
        <x:v>Reconstitution documentée V4 — nouvelle rédaction V5</x:v>
      </x:c>
    </x:row>
    <x:row r="10" ht="44" customHeight="1">
      <x:c r="A10" s="13" t="str">
        <x:v>storm-chain</x:v>
      </x:c>
      <x:c r="B10" s="13" t="str">
        <x:v>Chaîne des Orages</x:v>
      </x:c>
      <x:c r="C10" s="13" t="str">
        <x:v>CL5</x:v>
      </x:c>
      <x:c r="D10" s="13" t="str">
        <x:v>PLAN01</x:v>
      </x:c>
      <x:c r="E10" s="13" t="str">
        <x:v>crêtes métalliques, falaises et passerelles abritées</x:v>
      </x:c>
      <x:c r="F10" s="13" t="str">
        <x:v>rafales qui interrompent saut et visée</x:v>
      </x:c>
      <x:c r="G10" s="13" t="str">
        <x:v>belvédères en retrait et rampes taillées</x:v>
      </x:c>
      <x:c r="H10" s="13" t="str">
        <x:v>s’abriter à un signal puis tendre une ligne de traversée</x:v>
      </x:c>
      <x:c r="I10" s="13" t="str">
        <x:v>rapace de crête</x:v>
      </x:c>
      <x:c r="J10" s="13" t="str">
        <x:v>Route locale déverrouillée par mission et équipement de parcours</x:v>
      </x:c>
      <x:c r="K10" s="13" t="str">
        <x:v>Raccourcis, portes, objets déposés et traces connues restent dans leur état sauvegardé.</x:v>
      </x:c>
      <x:c r="L10" s="13" t="str">
        <x:v>prévision, signaux et altitude</x:v>
      </x:c>
      <x:c r="M10" s="13" t="str">
        <x:v>Reconstitution documentée V4 — nouvelle rédaction V5</x:v>
      </x:c>
    </x:row>
    <x:row r="11" ht="44" customHeight="1">
      <x:c r="A11" s="14" t="str">
        <x:v>leviathan-coast</x:v>
      </x:c>
      <x:c r="B11" s="14" t="str">
        <x:v>Côte des Léviathans</x:v>
      </x:c>
      <x:c r="C11" s="14" t="str">
        <x:v>CL6</x:v>
      </x:c>
      <x:c r="D11" s="14" t="str">
        <x:v>PLAN01</x:v>
      </x:c>
      <x:c r="E11" s="14" t="str">
        <x:v>arches côtières, quais en gradins et épaves visibles</x:v>
      </x:c>
      <x:c r="F11" s="14" t="str">
        <x:v>marée montante qui ferme les passages bas</x:v>
      </x:c>
      <x:c r="G11" s="14" t="str">
        <x:v>jetées, cales sèches et sentiers supérieurs</x:v>
      </x:c>
      <x:c r="H11" s="14" t="str">
        <x:v>ouvrir un retour haut avant de descendre sur l’estran</x:v>
      </x:c>
      <x:c r="I11" s="14" t="str">
        <x:v>carapace de ressac</x:v>
      </x:c>
      <x:c r="J11" s="14" t="str">
        <x:v>Route locale déverrouillée par mission et équipement de parcours</x:v>
      </x:c>
      <x:c r="K11" s="14" t="str">
        <x:v>Raccourcis, portes, objets déposés et traces connues restent dans leur état sauvegardé.</x:v>
      </x:c>
      <x:c r="L11" s="14" t="str">
        <x:v>navigation, marées et vestiges</x:v>
      </x:c>
      <x:c r="M11" s="14" t="str">
        <x:v>Reconstitution documentée V4 — nouvelle rédaction V5</x:v>
      </x:c>
    </x:row>
    <x:row r="12" ht="44" customHeight="1">
      <x:c r="A12" s="13" t="str">
        <x:v>thermal-caves</x:v>
      </x:c>
      <x:c r="B12" s="13" t="str">
        <x:v>Grottes Thermiques</x:v>
      </x:c>
      <x:c r="C12" s="13" t="str">
        <x:v>CL7</x:v>
      </x:c>
      <x:c r="D12" s="13" t="str">
        <x:v>PLAN01</x:v>
      </x:c>
      <x:c r="E12" s="13" t="str">
        <x:v>voûtes rouge sombre, ateliers ventilés et veines minérales</x:v>
      </x:c>
      <x:c r="F12" s="13" t="str">
        <x:v>vapeur périodique et sols brûlants annoncés</x:v>
      </x:c>
      <x:c r="G12" s="13" t="str">
        <x:v>niches fraîches et paliers de refroidissement</x:v>
      </x:c>
      <x:c r="H12" s="13" t="str">
        <x:v>lire un cycle de vapeur puis tourner une vanne fictive</x:v>
      </x:c>
      <x:c r="I12" s="13" t="str">
        <x:v>fouisseur de chaleur</x:v>
      </x:c>
      <x:c r="J12" s="13" t="str">
        <x:v>Route locale déverrouillée par mission et équipement de parcours</x:v>
      </x:c>
      <x:c r="K12" s="13" t="str">
        <x:v>Raccourcis, portes, objets déposés et traces connues restent dans leur état sauvegardé.</x:v>
      </x:c>
      <x:c r="L12" s="13" t="str">
        <x:v>métal, réparation et chaleur</x:v>
      </x:c>
      <x:c r="M12" s="13" t="str">
        <x:v>Reconstitution documentée V4 — nouvelle rédaction V5</x:v>
      </x:c>
    </x:row>
    <x:row r="13" ht="44" customHeight="1">
      <x:c r="A13" s="14" t="str">
        <x:v>cold-crown</x:v>
      </x:c>
      <x:c r="B13" s="14" t="str">
        <x:v>Couronne Froide</x:v>
      </x:c>
      <x:c r="C13" s="14" t="str">
        <x:v>CL8</x:v>
      </x:c>
      <x:c r="D13" s="14" t="str">
        <x:v>PLAN01</x:v>
      </x:c>
      <x:c r="E13" s="14" t="str">
        <x:v>glace bleue, pierre nue et toits bas épais</x:v>
      </x:c>
      <x:c r="F13" s="14" t="str">
        <x:v>bourrasques qui effacent les traces récentes</x:v>
      </x:c>
      <x:c r="G13" s="14" t="str">
        <x:v>couloirs coupe-vent et niches de feu</x:v>
      </x:c>
      <x:c r="H13" s="14" t="str">
        <x:v>retrouver une piste grâce aux ombres sous la neige</x:v>
      </x:c>
      <x:c r="I13" s="14" t="str">
        <x:v>marcheur du givre</x:v>
      </x:c>
      <x:c r="J13" s="14" t="str">
        <x:v>Route locale déverrouillée par mission et équipement de parcours</x:v>
      </x:c>
      <x:c r="K13" s="14" t="str">
        <x:v>Raccourcis, portes, objets déposés et traces connues restent dans leur état sauvegardé.</x:v>
      </x:c>
      <x:c r="L13" s="14" t="str">
        <x:v>patience, abri et conservation</x:v>
      </x:c>
      <x:c r="M13" s="14" t="str">
        <x:v>Reconstitution documentée V4 — nouvelle rédaction V5</x:v>
      </x:c>
    </x:row>
    <x:row r="14" ht="44" customHeight="1">
      <x:c r="A14" s="13" t="str">
        <x:v>first-city-ruins</x:v>
      </x:c>
      <x:c r="B14" s="13" t="str">
        <x:v>Ruines de la Première Cité</x:v>
      </x:c>
      <x:c r="C14" s="13" t="str">
        <x:v>CL9</x:v>
      </x:c>
      <x:c r="D14" s="13" t="str">
        <x:v>PLAN01</x:v>
      </x:c>
      <x:c r="E14" s="13" t="str">
        <x:v>terrasses anciennes, arches brisées et sculptures incomplètes</x:v>
      </x:c>
      <x:c r="F14" s="13" t="str">
        <x:v>effondrement local après vibrations annoncées</x:v>
      </x:c>
      <x:c r="G14" s="13" t="str">
        <x:v>chemins balisés autour des fouilles</x:v>
      </x:c>
      <x:c r="H14" s="13" t="str">
        <x:v>superposer un relevé puis déplacer un échafaudage</x:v>
      </x:c>
      <x:c r="I14" s="13" t="str">
        <x:v>veilleur de pierre</x:v>
      </x:c>
      <x:c r="J14" s="13" t="str">
        <x:v>Route locale déverrouillée par mission et équipement de parcours</x:v>
      </x:c>
      <x:c r="K14" s="13" t="str">
        <x:v>Raccourcis, portes, objets déposés et traces connues restent dans leur état sauvegardé.</x:v>
      </x:c>
      <x:c r="L14" s="13" t="str">
        <x:v>archives, fouilles et débats de mémoire</x:v>
      </x:c>
      <x:c r="M14" s="13" t="str">
        <x:v>Reconstitution documentée V4 — nouvelle rédaction V5</x:v>
      </x:c>
    </x:row>
    <x:row r="15" ht="57" customHeight="1">
      <x:c r="A15" s="14" t="str">
        <x:v>forbidden-reserve</x:v>
      </x:c>
      <x:c r="B15" s="14" t="str">
        <x:v>Réserve Interdite</x:v>
      </x:c>
      <x:c r="C15" s="14" t="str">
        <x:v>CL10</x:v>
      </x:c>
      <x:c r="D15" s="14" t="str">
        <x:v>PLAN01</x:v>
      </x:c>
      <x:c r="E15" s="14" t="str">
        <x:v>enceintes de pierre, sous-bois dense et postes isolés</x:v>
      </x:c>
      <x:c r="F15" s="14" t="str">
        <x:v>grands prédateurs et portes de confinement</x:v>
      </x:c>
      <x:c r="G15" s="14" t="str">
        <x:v>couloirs de service et observatoires protégés</x:v>
      </x:c>
      <x:c r="H15" s="14" t="str">
        <x:v>isoler un secteur avant de rouvrir le retour</x:v>
      </x:c>
      <x:c r="I15" s="14" t="str">
        <x:v>traqueur des lisières</x:v>
      </x:c>
      <x:c r="J15" s="14" t="str">
        <x:v>Accès progressif par mission de réserve, portes de service distinctes de la zone dangereuse</x:v>
      </x:c>
      <x:c r="K15" s="14" t="str">
        <x:v>Raccourcis, portes, objets déposés et traces connues restent dans leur état sauvegardé.</x:v>
      </x:c>
      <x:c r="L15" s="14" t="str">
        <x:v>observation, limites et chasses contrôlées</x:v>
      </x:c>
      <x:c r="M15" s="14" t="str">
        <x:v>Reconstitution documentée V4 — nouvelle rédaction V5</x:v>
      </x:c>
    </x:row>
  </x:sheetData>
  <x:pageMargins left="0.7" right="0.7" top="0.75" bottom="0.75" header="0.3" footer="0.3"/>
  <x:tableParts count="1">
    <x:tablePart xmlns:r="http://schemas.openxmlformats.org/officeDocument/2006/relationships" r:id="R915700ca9c994975"/>
  </x:tableParts>
</x:worksheet>
</file>

<file path=xl/worksheets/sheet3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Identités des clans</x:v>
      </x:c>
      <x:c r="B2" s="3"/>
      <x:c r="C2" s="3"/>
      <x:c r="D2" s="3"/>
      <x:c r="E2" s="3"/>
      <x:c r="F2" s="3"/>
    </x:row>
    <x:row r="3">
      <x:c r="A3" s="4"/>
      <x:c r="B3" s="4"/>
      <x:c r="C3" s="4"/>
      <x:c r="D3" s="4"/>
      <x:c r="E3" s="4"/>
      <x:c r="F3" s="4"/>
    </x:row>
    <x:row r="4">
      <x:c r="A4" s="2" t="str">
        <x:v>Mondes · 15 fiches · Lecture intégrale dans « Lire Mondes » ou le lecteur HTML.</x:v>
      </x:c>
      <x:c r="B4" s="2"/>
      <x:c r="C4" s="2"/>
      <x:c r="D4" s="2"/>
      <x:c r="E4" s="2"/>
      <x:c r="F4" s="2"/>
    </x:row>
    <x:row r="5" ht="48" customHeight="1">
      <x:c r="A5" s="25" t="str">
        <x:v>Identifiant</x:v>
      </x:c>
      <x:c r="B5" s="26" t="str">
        <x:v>Titre</x:v>
      </x:c>
      <x:c r="C5" s="26" t="str">
        <x:v>Valeur</x:v>
      </x:c>
      <x:c r="D5" s="26" t="str">
        <x:v>Spécialité</x:v>
      </x:c>
      <x:c r="E5" s="26" t="str">
        <x:v>Alliance possible</x:v>
      </x:c>
      <x:c r="F5" s="26" t="str">
        <x:v>Tension interne</x:v>
      </x:c>
      <x:c r="G5" s="26" t="str">
        <x:v>Apparence</x:v>
      </x:c>
      <x:c r="H5" s="26" t="str">
        <x:v>Implantation</x:v>
      </x:c>
      <x:c r="I5" s="26" t="str">
        <x:v>Relation joueur</x:v>
      </x:c>
      <x:c r="J5" s="26" t="str">
        <x:v>Limite sociale</x:v>
      </x:c>
      <x:c r="K5" s="26" t="str">
        <x:v>Lien maison</x:v>
      </x:c>
      <x:c r="L5" s="26" t="str">
        <x:v>Lien guerre</x:v>
      </x:c>
      <x:c r="M5" s="27" t="str">
        <x:v>Provenance</x:v>
      </x:c>
    </x:row>
    <x:row r="6" ht="72" customHeight="1">
      <x:c r="A6" s="13" t="str">
        <x:v>CL1</x:v>
      </x:c>
      <x:c r="B6" s="13" t="str">
        <x:v>Maisons des Braises</x:v>
      </x:c>
      <x:c r="C6" s="13" t="str">
        <x:v>savoir réparer ce que la chasse éprouve</x:v>
      </x:c>
      <x:c r="D6" s="13" t="str">
        <x:v>forge</x:v>
      </x:c>
      <x:c r="E6" s="13" t="str">
        <x:v>CL7</x:v>
      </x:c>
      <x:c r="F6" s="13" t="str">
        <x:v>un atelier veut fermer la route aux étrangers</x:v>
      </x:c>
      <x:c r="G6" s="13" t="str">
        <x:v>plaques de cuivre terni et liens ocre</x:v>
      </x:c>
      <x:c r="H6" s="13" t="str">
        <x:v>Marches de Cendre</x:v>
      </x:c>
      <x:c r="I6" s="13" t="str">
        <x:v>Le respect se gagne par des actes liés à cette spécialité, puis par la manière d’assumer leurs conséquences.</x:v>
      </x:c>
      <x:c r="J6" s="13" t="str">
        <x:v>Le clan comporte plusieurs positions. Sa doctrine ne définit pas une loi commune à tous les Yautja.</x:v>
      </x:c>
      <x:c r="K6" s="13" t="str">
        <x:v>CM01 et CM02, droits locaux séparés</x:v>
      </x:c>
      <x:c r="L6" s="13" t="str">
        <x:v>Acteur commun aux trois modes. Affiliation d’un membre, décision du chef et contrôle militaire d’un territoire sont des états distincts.</x:v>
      </x:c>
      <x:c r="M6" s="13" t="str">
        <x:v>Reconstitution documentée V4 — nouvelle rédaction V5</x:v>
      </x:c>
    </x:row>
    <x:row r="7" ht="72" customHeight="1">
      <x:c r="A7" s="14" t="str">
        <x:v>CL2</x:v>
      </x:c>
      <x:c r="B7" s="14" t="str">
        <x:v>Peuple des Citernes</x:v>
      </x:c>
      <x:c r="C7" s="14" t="str">
        <x:v>mesurer ses réserves avant de partir</x:v>
      </x:c>
      <x:c r="D7" s="14" t="str">
        <x:v>eau et balises</x:v>
      </x:c>
      <x:c r="E7" s="14" t="str">
        <x:v>CL6</x:v>
      </x:c>
      <x:c r="F7" s="14" t="str">
        <x:v>une nouvelle expédition détourne l’eau des quartiers</x:v>
      </x:c>
      <x:c r="G7" s="14" t="str">
        <x:v>bronze sable et gravures de niveau</x:v>
      </x:c>
      <x:c r="H7" s="14" t="str">
        <x:v>Désert de Verre</x:v>
      </x:c>
      <x:c r="I7" s="14" t="str">
        <x:v>Le respect se gagne par des actes liés à cette spécialité, puis par la manière d’assumer leurs conséquences.</x:v>
      </x:c>
      <x:c r="J7" s="14" t="str">
        <x:v>Le clan comporte plusieurs positions. Sa doctrine ne définit pas une loi commune à tous les Yautja.</x:v>
      </x:c>
      <x:c r="K7" s="14" t="str">
        <x:v>CM03 et CM04, droits locaux séparés</x:v>
      </x:c>
      <x:c r="L7" s="14" t="str">
        <x:v>Acteur commun aux trois modes. Affiliation d’un membre, décision du chef et contrôle militaire d’un territoire sont des états distincts.</x:v>
      </x:c>
      <x:c r="M7" s="14" t="str">
        <x:v>Reconstitution documentée V4 — nouvelle rédaction V5</x:v>
      </x:c>
    </x:row>
    <x:row r="8" ht="72" customHeight="1">
      <x:c r="A8" s="13" t="str">
        <x:v>CL3</x:v>
      </x:c>
      <x:c r="B8" s="13" t="str">
        <x:v>Gardiens des Hautes Branches</x:v>
      </x:c>
      <x:c r="C8" s="13" t="str">
        <x:v>laisser une route sûre à ceux qui suivent</x:v>
      </x:c>
      <x:c r="D8" s="13" t="str">
        <x:v>passerelles et observation</x:v>
      </x:c>
      <x:c r="E8" s="13" t="str">
        <x:v>CL5</x:v>
      </x:c>
      <x:c r="F8" s="13" t="str">
        <x:v>des chasseurs veulent abattre un arbre de passage</x:v>
      </x:c>
      <x:c r="G8" s="13" t="str">
        <x:v>vert sombre et attaches longues</x:v>
      </x:c>
      <x:c r="H8" s="13" t="str">
        <x:v>Jungle des Piliers</x:v>
      </x:c>
      <x:c r="I8" s="13" t="str">
        <x:v>Le respect se gagne par des actes liés à cette spécialité, puis par la manière d’assumer leurs conséquences.</x:v>
      </x:c>
      <x:c r="J8" s="13" t="str">
        <x:v>Le clan comporte plusieurs positions. Sa doctrine ne définit pas une loi commune à tous les Yautja.</x:v>
      </x:c>
      <x:c r="K8" s="13" t="str">
        <x:v>CM05 et CM06, droits locaux séparés</x:v>
      </x:c>
      <x:c r="L8" s="13" t="str">
        <x:v>Acteur commun aux trois modes. Affiliation d’un membre, décision du chef et contrôle militaire d’un territoire sont des états distincts.</x:v>
      </x:c>
      <x:c r="M8" s="13" t="str">
        <x:v>Reconstitution documentée V4 — nouvelle rédaction V5</x:v>
      </x:c>
    </x:row>
    <x:row r="9" ht="72" customHeight="1">
      <x:c r="A9" s="14" t="str">
        <x:v>CL4</x:v>
      </x:c>
      <x:c r="B9" s="14" t="str">
        <x:v>Veilleurs des Eaux Calmes</x:v>
      </x:c>
      <x:c r="C9" s="14" t="str">
        <x:v>lire les mouvements invisibles du milieu</x:v>
      </x:c>
      <x:c r="D9" s="14" t="str">
        <x:v>navigation des marais</x:v>
      </x:c>
      <x:c r="E9" s="14" t="str">
        <x:v>CL2</x:v>
      </x:c>
      <x:c r="F9" s="14" t="str">
        <x:v>un chenal de chasse coupe une route de transport</x:v>
      </x:c>
      <x:c r="G9" s="14" t="str">
        <x:v>bleu pétrole et nacre mate</x:v>
      </x:c>
      <x:c r="H9" s="14" t="str">
        <x:v>Marais Luminescents</x:v>
      </x:c>
      <x:c r="I9" s="14" t="str">
        <x:v>Le respect se gagne par des actes liés à cette spécialité, puis par la manière d’assumer leurs conséquences.</x:v>
      </x:c>
      <x:c r="J9" s="14" t="str">
        <x:v>Le clan comporte plusieurs positions. Sa doctrine ne définit pas une loi commune à tous les Yautja.</x:v>
      </x:c>
      <x:c r="K9" s="14" t="str">
        <x:v>CM07 et CM08, droits locaux séparés</x:v>
      </x:c>
      <x:c r="L9" s="14" t="str">
        <x:v>Acteur commun aux trois modes. Affiliation d’un membre, décision du chef et contrôle militaire d’un territoire sont des états distincts.</x:v>
      </x:c>
      <x:c r="M9" s="14" t="str">
        <x:v>Reconstitution documentée V4 — nouvelle rédaction V5</x:v>
      </x:c>
    </x:row>
    <x:row r="10" ht="72" customHeight="1">
      <x:c r="A10" s="13" t="str">
        <x:v>CL5</x:v>
      </x:c>
      <x:c r="B10" s="13" t="str">
        <x:v>Veilleurs des Crêtes</x:v>
      </x:c>
      <x:c r="C10" s="13" t="str">
        <x:v>annoncer le danger assez tôt pour choisir</x:v>
      </x:c>
      <x:c r="D10" s="13" t="str">
        <x:v>signaux et éclaireurs</x:v>
      </x:c>
      <x:c r="E10" s="13" t="str">
        <x:v>CL3</x:v>
      </x:c>
      <x:c r="F10" s="13" t="str">
        <x:v>le prestige d’un duel contredit le signal de repli</x:v>
      </x:c>
      <x:c r="G10" s="13" t="str">
        <x:v>gris acier et tresses claires</x:v>
      </x:c>
      <x:c r="H10" s="13" t="str">
        <x:v>Chaîne des Orages</x:v>
      </x:c>
      <x:c r="I10" s="13" t="str">
        <x:v>Le respect se gagne par des actes liés à cette spécialité, puis par la manière d’assumer leurs conséquences.</x:v>
      </x:c>
      <x:c r="J10" s="13" t="str">
        <x:v>Le clan comporte plusieurs positions. Sa doctrine ne définit pas une loi commune à tous les Yautja.</x:v>
      </x:c>
      <x:c r="K10" s="13" t="str">
        <x:v>CM09 et CM10, droits locaux séparés</x:v>
      </x:c>
      <x:c r="L10" s="13" t="str">
        <x:v>Acteur commun aux trois modes. Affiliation d’un membre, décision du chef et contrôle militaire d’un territoire sont des états distincts.</x:v>
      </x:c>
      <x:c r="M10" s="13" t="str">
        <x:v>Reconstitution documentée V4 — nouvelle rédaction V5</x:v>
      </x:c>
    </x:row>
    <x:row r="11" ht="72" customHeight="1">
      <x:c r="A11" s="14" t="str">
        <x:v>CL6</x:v>
      </x:c>
      <x:c r="B11" s="14" t="str">
        <x:v>Maisons du Rivage</x:v>
      </x:c>
      <x:c r="C11" s="14" t="str">
        <x:v>revenir avec son équipage et ses prises</x:v>
      </x:c>
      <x:c r="D11" s="14" t="str">
        <x:v>quais et transports</x:v>
      </x:c>
      <x:c r="E11" s="14" t="str">
        <x:v>CL11</x:v>
      </x:c>
      <x:c r="F11" s="14" t="str">
        <x:v>une épave devient un trophée disputé</x:v>
      </x:c>
      <x:c r="G11" s="14" t="str">
        <x:v>ocre salin et pièces polies</x:v>
      </x:c>
      <x:c r="H11" s="14" t="str">
        <x:v>Côte des Léviathans</x:v>
      </x:c>
      <x:c r="I11" s="14" t="str">
        <x:v>Le respect se gagne par des actes liés à cette spécialité, puis par la manière d’assumer leurs conséquences.</x:v>
      </x:c>
      <x:c r="J11" s="14" t="str">
        <x:v>Le clan comporte plusieurs positions. Sa doctrine ne définit pas une loi commune à tous les Yautja.</x:v>
      </x:c>
      <x:c r="K11" s="14" t="str">
        <x:v>CM11 et CM12, droits locaux séparés</x:v>
      </x:c>
      <x:c r="L11" s="14" t="str">
        <x:v>Acteur commun aux trois modes. Affiliation d’un membre, décision du chef et contrôle militaire d’un territoire sont des états distincts.</x:v>
      </x:c>
      <x:c r="M11" s="14" t="str">
        <x:v>Reconstitution documentée V4 — nouvelle rédaction V5</x:v>
      </x:c>
    </x:row>
    <x:row r="12" ht="72" customHeight="1">
      <x:c r="A12" s="13" t="str">
        <x:v>CL7</x:v>
      </x:c>
      <x:c r="B12" s="13" t="str">
        <x:v>Artisans de la Roche Chaude</x:v>
      </x:c>
      <x:c r="C12" s="13" t="str">
        <x:v>connaître la limite de ses outils</x:v>
      </x:c>
      <x:c r="D12" s="13" t="str">
        <x:v>réparation et échange thermique</x:v>
      </x:c>
      <x:c r="E12" s="13" t="str">
        <x:v>CL1</x:v>
      </x:c>
      <x:c r="F12" s="13" t="str">
        <x:v>un prototype attire une ambition imprudente</x:v>
      </x:c>
      <x:c r="G12" s="13" t="str">
        <x:v>rouge sombre et métal martelé</x:v>
      </x:c>
      <x:c r="H12" s="13" t="str">
        <x:v>Grottes Thermiques</x:v>
      </x:c>
      <x:c r="I12" s="13" t="str">
        <x:v>Le respect se gagne par des actes liés à cette spécialité, puis par la manière d’assumer leurs conséquences.</x:v>
      </x:c>
      <x:c r="J12" s="13" t="str">
        <x:v>Le clan comporte plusieurs positions. Sa doctrine ne définit pas une loi commune à tous les Yautja.</x:v>
      </x:c>
      <x:c r="K12" s="13" t="str">
        <x:v>CM13 et CM14, droits locaux séparés</x:v>
      </x:c>
      <x:c r="L12" s="13" t="str">
        <x:v>Acteur commun aux trois modes. Affiliation d’un membre, décision du chef et contrôle militaire d’un territoire sont des états distincts.</x:v>
      </x:c>
      <x:c r="M12" s="13" t="str">
        <x:v>Reconstitution documentée V4 — nouvelle rédaction V5</x:v>
      </x:c>
    </x:row>
    <x:row r="13" ht="72" customHeight="1">
      <x:c r="A13" s="14" t="str">
        <x:v>CL8</x:v>
      </x:c>
      <x:c r="B13" s="14" t="str">
        <x:v>Maisons du Givre</x:v>
      </x:c>
      <x:c r="C13" s="14" t="str">
        <x:v>préserver l’attention lorsque tout s’efface</x:v>
      </x:c>
      <x:c r="D13" s="14" t="str">
        <x:v>conservation et endurance</x:v>
      </x:c>
      <x:c r="E13" s="14" t="str">
        <x:v>CL14</x:v>
      </x:c>
      <x:c r="F13" s="14" t="str">
        <x:v>une chasse longue prive un refuge de ses gardes</x:v>
      </x:c>
      <x:c r="G13" s="14" t="str">
        <x:v>ivoire mat et fourrures synthétiques du projet</x:v>
      </x:c>
      <x:c r="H13" s="14" t="str">
        <x:v>Couronne Froide</x:v>
      </x:c>
      <x:c r="I13" s="14" t="str">
        <x:v>Le respect se gagne par des actes liés à cette spécialité, puis par la manière d’assumer leurs conséquences.</x:v>
      </x:c>
      <x:c r="J13" s="14" t="str">
        <x:v>Le clan comporte plusieurs positions. Sa doctrine ne définit pas une loi commune à tous les Yautja.</x:v>
      </x:c>
      <x:c r="K13" s="14" t="str">
        <x:v>CM15 et CM16, droits locaux séparés</x:v>
      </x:c>
      <x:c r="L13" s="14" t="str">
        <x:v>Acteur commun aux trois modes. Affiliation d’un membre, décision du chef et contrôle militaire d’un territoire sont des états distincts.</x:v>
      </x:c>
      <x:c r="M13" s="14" t="str">
        <x:v>Reconstitution documentée V4 — nouvelle rédaction V5</x:v>
      </x:c>
    </x:row>
    <x:row r="14" ht="72" customHeight="1">
      <x:c r="A14" s="13" t="str">
        <x:v>CL9</x:v>
      </x:c>
      <x:c r="B14" s="13" t="str">
        <x:v>Conservateurs des Anciennes Pierres</x:v>
      </x:c>
      <x:c r="C14" s="13" t="str">
        <x:v>confronter un récit aux traces laissées</x:v>
      </x:c>
      <x:c r="D14" s="13" t="str">
        <x:v>archives et restauration</x:v>
      </x:c>
      <x:c r="E14" s="13" t="str">
        <x:v>CL13</x:v>
      </x:c>
      <x:c r="F14" s="13" t="str">
        <x:v>deux lignées revendiquent la même inscription</x:v>
      </x:c>
      <x:c r="G14" s="13" t="str">
        <x:v>basalte gravé et laiton ancien</x:v>
      </x:c>
      <x:c r="H14" s="13" t="str">
        <x:v>Ruines de la Première Cité</x:v>
      </x:c>
      <x:c r="I14" s="13" t="str">
        <x:v>Le respect se gagne par des actes liés à cette spécialité, puis par la manière d’assumer leurs conséquences.</x:v>
      </x:c>
      <x:c r="J14" s="13" t="str">
        <x:v>Le clan comporte plusieurs positions. Sa doctrine ne définit pas une loi commune à tous les Yautja.</x:v>
      </x:c>
      <x:c r="K14" s="13" t="str">
        <x:v>CM17 et CM18, droits locaux séparés</x:v>
      </x:c>
      <x:c r="L14" s="13" t="str">
        <x:v>Acteur commun aux trois modes. Affiliation d’un membre, décision du chef et contrôle militaire d’un territoire sont des états distincts.</x:v>
      </x:c>
      <x:c r="M14" s="13" t="str">
        <x:v>Reconstitution documentée V4 — nouvelle rédaction V5</x:v>
      </x:c>
    </x:row>
    <x:row r="15" ht="72" customHeight="1">
      <x:c r="A15" s="14" t="str">
        <x:v>CL10</x:v>
      </x:c>
      <x:c r="B15" s="14" t="str">
        <x:v>Gardiens du Confinement</x:v>
      </x:c>
      <x:c r="C15" s="14" t="str">
        <x:v>connaître la proie avant d’ouvrir sa cage</x:v>
      </x:c>
      <x:c r="D15" s="14" t="str">
        <x:v>réserves et surveillance</x:v>
      </x:c>
      <x:c r="E15" s="14" t="str">
        <x:v>CL12</x:v>
      </x:c>
      <x:c r="F15" s="14" t="str">
        <x:v>une bête précieuse menace les voies locales</x:v>
      </x:c>
      <x:c r="G15" s="14" t="str">
        <x:v>anthracite et repères d’ambre</x:v>
      </x:c>
      <x:c r="H15" s="14" t="str">
        <x:v>Réserve Interdite</x:v>
      </x:c>
      <x:c r="I15" s="14" t="str">
        <x:v>Le respect se gagne par des actes liés à cette spécialité, puis par la manière d’assumer leurs conséquences.</x:v>
      </x:c>
      <x:c r="J15" s="14" t="str">
        <x:v>Le clan comporte plusieurs positions. Sa doctrine ne définit pas une loi commune à tous les Yautja.</x:v>
      </x:c>
      <x:c r="K15" s="14" t="str">
        <x:v>CM19 et CM20, droits locaux séparés</x:v>
      </x:c>
      <x:c r="L15" s="14" t="str">
        <x:v>Acteur commun aux trois modes. Affiliation d’un membre, décision du chef et contrôle militaire d’un territoire sont des états distincts.</x:v>
      </x:c>
      <x:c r="M15" s="14" t="str">
        <x:v>Reconstitution documentée V4 — nouvelle rédaction V5</x:v>
      </x:c>
    </x:row>
    <x:row r="16" ht="72" customHeight="1">
      <x:c r="A16" s="13" t="str">
        <x:v>CL11</x:v>
      </x:c>
      <x:c r="B16" s="13" t="str">
        <x:v>Flotte des Haltes Lointaines</x:v>
      </x:c>
      <x:c r="C16" s="13" t="str">
        <x:v>tenir une route entre des foyers éloignés</x:v>
      </x:c>
      <x:c r="D16" s="13" t="str">
        <x:v>escales et équipages</x:v>
      </x:c>
      <x:c r="E16" s="13" t="str">
        <x:v>CL6</x:v>
      </x:c>
      <x:c r="F16" s="13" t="str">
        <x:v>un passage rapide exige une halte abandonnée</x:v>
      </x:c>
      <x:c r="G16" s="13" t="str">
        <x:v>bleu nuit et plaques de trajet</x:v>
      </x:c>
      <x:c r="H16" s="13" t="str">
        <x:v>Réseau de navires et de communautés alliées</x:v>
      </x:c>
      <x:c r="I16" s="13" t="str">
        <x:v>Le respect se gagne par des actes liés à cette spécialité, puis par la manière d’assumer leurs conséquences.</x:v>
      </x:c>
      <x:c r="J16" s="13" t="str">
        <x:v>Le clan comporte plusieurs positions. Sa doctrine ne définit pas une loi commune à tous les Yautja.</x:v>
      </x:c>
      <x:c r="K16" s="13" t="str">
        <x:v>Accueil dans une communauté hôte et missions du navire de clan</x:v>
      </x:c>
      <x:c r="L16" s="13" t="str">
        <x:v>Acteur commun aux trois modes. Affiliation d’un membre, décision du chef et contrôle militaire d’un territoire sont des états distincts.</x:v>
      </x:c>
      <x:c r="M16" s="13" t="str">
        <x:v>Reconstitution documentée V4 — nouvelle rédaction V5</x:v>
      </x:c>
    </x:row>
    <x:row r="17" ht="72" customHeight="1">
      <x:c r="A17" s="14" t="str">
        <x:v>CL12</x:v>
      </x:c>
      <x:c r="B17" s="14" t="str">
        <x:v>Pacte des Mandats Liés</x:v>
      </x:c>
      <x:c r="C17" s="14" t="str">
        <x:v>annoncer clairement jusqu’où va un engagement</x:v>
      </x:c>
      <x:c r="D17" s="14" t="str">
        <x:v>expéditions communes</x:v>
      </x:c>
      <x:c r="E17" s="14" t="str">
        <x:v>CL10</x:v>
      </x:c>
      <x:c r="F17" s="14" t="str">
        <x:v>une victoire dépasse l’objectif accepté</x:v>
      </x:c>
      <x:c r="G17" s="14" t="str">
        <x:v>acier sombre et attaches jumelées</x:v>
      </x:c>
      <x:c r="H17" s="14" t="str">
        <x:v>Réseau de navires et de communautés alliées</x:v>
      </x:c>
      <x:c r="I17" s="14" t="str">
        <x:v>Le respect se gagne par des actes liés à cette spécialité, puis par la manière d’assumer leurs conséquences.</x:v>
      </x:c>
      <x:c r="J17" s="14" t="str">
        <x:v>Le clan comporte plusieurs positions. Sa doctrine ne définit pas une loi commune à tous les Yautja.</x:v>
      </x:c>
      <x:c r="K17" s="14" t="str">
        <x:v>Accueil dans une communauté hôte et missions du navire de clan</x:v>
      </x:c>
      <x:c r="L17" s="14" t="str">
        <x:v>Acteur commun aux trois modes. Affiliation d’un membre, décision du chef et contrôle militaire d’un territoire sont des états distincts.</x:v>
      </x:c>
      <x:c r="M17" s="14" t="str">
        <x:v>Reconstitution documentée V4 — nouvelle rédaction V5</x:v>
      </x:c>
    </x:row>
    <x:row r="18" ht="72" customHeight="1">
      <x:c r="A18" s="13" t="str">
        <x:v>CL13</x:v>
      </x:c>
      <x:c r="B18" s="13" t="str">
        <x:v>Cercle des Noms Rapportés</x:v>
      </x:c>
      <x:c r="C18" s="13" t="str">
        <x:v>rapporter les actes avec leurs auteurs</x:v>
      </x:c>
      <x:c r="D18" s="13" t="str">
        <x:v>témoignages et trophées</x:v>
      </x:c>
      <x:c r="E18" s="13" t="str">
        <x:v>CL9</x:v>
      </x:c>
      <x:c r="F18" s="13" t="str">
        <x:v>un récit glorieux efface un rival réel</x:v>
      </x:c>
      <x:c r="G18" s="13" t="str">
        <x:v>os poli et inscriptions fines</x:v>
      </x:c>
      <x:c r="H18" s="13" t="str">
        <x:v>Réseau de navires et de communautés alliées</x:v>
      </x:c>
      <x:c r="I18" s="13" t="str">
        <x:v>Le respect se gagne par des actes liés à cette spécialité, puis par la manière d’assumer leurs conséquences.</x:v>
      </x:c>
      <x:c r="J18" s="13" t="str">
        <x:v>Le clan comporte plusieurs positions. Sa doctrine ne définit pas une loi commune à tous les Yautja.</x:v>
      </x:c>
      <x:c r="K18" s="13" t="str">
        <x:v>Accueil dans une communauté hôte et missions du navire de clan</x:v>
      </x:c>
      <x:c r="L18" s="13" t="str">
        <x:v>Acteur commun aux trois modes. Affiliation d’un membre, décision du chef et contrôle militaire d’un territoire sont des états distincts.</x:v>
      </x:c>
      <x:c r="M18" s="13" t="str">
        <x:v>Reconstitution documentée V4 — nouvelle rédaction V5</x:v>
      </x:c>
    </x:row>
    <x:row r="19" ht="72" customHeight="1">
      <x:c r="A19" s="14" t="str">
        <x:v>CL14</x:v>
      </x:c>
      <x:c r="B19" s="14" t="str">
        <x:v>Foyer des Retours</x:v>
      </x:c>
      <x:c r="C19" s="14" t="str">
        <x:v>offrir un lieu après la perte sans imposer une lignée</x:v>
      </x:c>
      <x:c r="D19" s="14" t="str">
        <x:v>accueil et relais de repos</x:v>
      </x:c>
      <x:c r="E19" s="14" t="str">
        <x:v>CL8</x:v>
      </x:c>
      <x:c r="F19" s="14" t="str">
        <x:v>certains survivants veulent repartir</x:v>
      </x:c>
      <x:c r="G19" s="14" t="str">
        <x:v>cuivre doux et étoffes de voyage</x:v>
      </x:c>
      <x:c r="H19" s="14" t="str">
        <x:v>Réseau de navires et de communautés alliées</x:v>
      </x:c>
      <x:c r="I19" s="14" t="str">
        <x:v>Le respect se gagne par des actes liés à cette spécialité, puis par la manière d’assumer leurs conséquences.</x:v>
      </x:c>
      <x:c r="J19" s="14" t="str">
        <x:v>Le clan comporte plusieurs positions. Sa doctrine ne définit pas une loi commune à tous les Yautja.</x:v>
      </x:c>
      <x:c r="K19" s="14" t="str">
        <x:v>Accueil dans une communauté hôte et missions du navire de clan</x:v>
      </x:c>
      <x:c r="L19" s="14" t="str">
        <x:v>Acteur commun aux trois modes. Affiliation d’un membre, décision du chef et contrôle militaire d’un territoire sont des états distincts.</x:v>
      </x:c>
      <x:c r="M19" s="14" t="str">
        <x:v>Reconstitution documentée V4 — nouvelle rédaction V5</x:v>
      </x:c>
    </x:row>
    <x:row r="20" ht="72" customHeight="1">
      <x:c r="A20" s="13" t="str">
        <x:v>CL15</x:v>
      </x:c>
      <x:c r="B20" s="13" t="str">
        <x:v>Ligue des Forges Fermées</x:v>
      </x:c>
      <x:c r="C20" s="13" t="str">
        <x:v>protéger un savoir par sa maîtrise</x:v>
      </x:c>
      <x:c r="D20" s="13" t="str">
        <x:v>outils spécialisés</x:v>
      </x:c>
      <x:c r="E20" s="13" t="str">
        <x:v>CL7</x:v>
      </x:c>
      <x:c r="F20" s="13" t="str">
        <x:v>des maîtres refusent de transmettre un procédé</x:v>
      </x:c>
      <x:c r="G20" s="13" t="str">
        <x:v>métal noir et pièces verrouillées</x:v>
      </x:c>
      <x:c r="H20" s="13" t="str">
        <x:v>Réseau de navires et de communautés alliées</x:v>
      </x:c>
      <x:c r="I20" s="13" t="str">
        <x:v>Le respect se gagne par des actes liés à cette spécialité, puis par la manière d’assumer leurs conséquences.</x:v>
      </x:c>
      <x:c r="J20" s="13" t="str">
        <x:v>Le clan comporte plusieurs positions. Sa doctrine ne définit pas une loi commune à tous les Yautja.</x:v>
      </x:c>
      <x:c r="K20" s="13" t="str">
        <x:v>Accueil dans une communauté hôte et missions du navire de clan</x:v>
      </x:c>
      <x:c r="L20" s="13" t="str">
        <x:v>Acteur commun aux trois modes. Affiliation d’un membre, décision du chef et contrôle militaire d’un territoire sont des états distincts.</x:v>
      </x:c>
      <x:c r="M20" s="13" t="str">
        <x:v>Reconstitution documentée V4 — nouvelle rédaction V5</x:v>
      </x:c>
    </x:row>
  </x:sheetData>
  <x:pageMargins left="0.7" right="0.7" top="0.75" bottom="0.75" header="0.3" footer="0.3"/>
  <x:tableParts count="1">
    <x:tablePart xmlns:r="http://schemas.openxmlformats.org/officeDocument/2006/relationships" r:id="R9acbf842b6654cb8"/>
  </x:tableParts>
</x:worksheet>
</file>

<file path=xl/worksheets/sheet4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50" hidden="0" customWidth="1"/>
    <x:col min="6" max="6" width="50" hidden="0" customWidth="1"/>
    <x:col min="7" max="7" width="50"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Les vingt communautés</x:v>
      </x:c>
      <x:c r="B2" s="3"/>
      <x:c r="C2" s="3"/>
      <x:c r="D2" s="3"/>
      <x:c r="E2" s="3"/>
      <x:c r="F2" s="3"/>
    </x:row>
    <x:row r="3">
      <x:c r="A3" s="4"/>
      <x:c r="B3" s="4"/>
      <x:c r="C3" s="4"/>
      <x:c r="D3" s="4"/>
      <x:c r="E3" s="4"/>
      <x:c r="F3" s="4"/>
    </x:row>
    <x:row r="4">
      <x:c r="A4" s="2" t="str">
        <x:v>Mondes · 20 fiches · Lecture intégrale dans « Lire Mondes » ou le lecteur HTML.</x:v>
      </x:c>
      <x:c r="B4" s="2"/>
      <x:c r="C4" s="2"/>
      <x:c r="D4" s="2"/>
      <x:c r="E4" s="2"/>
      <x:c r="F4" s="2"/>
    </x:row>
    <x:row r="5" ht="48" customHeight="1">
      <x:c r="A5" s="25" t="str">
        <x:v>Identifiant</x:v>
      </x:c>
      <x:c r="B5" s="26" t="str">
        <x:v>Titre</x:v>
      </x:c>
      <x:c r="C5" s="26" t="str">
        <x:v>Région</x:v>
      </x:c>
      <x:c r="D5" s="26" t="str">
        <x:v>Clan</x:v>
      </x:c>
      <x:c r="E5" s="26" t="str">
        <x:v>Lieu central</x:v>
      </x:c>
      <x:c r="F5" s="26" t="str">
        <x:v>Ressource locale</x:v>
      </x:c>
      <x:c r="G5" s="26" t="str">
        <x:v>Premier contact</x:v>
      </x:c>
      <x:c r="H5" s="26" t="str">
        <x:v>Respect initial</x:v>
      </x:c>
      <x:c r="I5" s="26" t="str">
        <x:v>Respect max</x:v>
      </x:c>
      <x:c r="J5" s="26" t="str">
        <x:v>Résidence</x:v>
      </x:c>
      <x:c r="K5" s="26" t="str">
        <x:v>Dilemme</x:v>
      </x:c>
      <x:c r="L5" s="26" t="str">
        <x:v>Réaction</x:v>
      </x:c>
      <x:c r="M5" s="26" t="str">
        <x:v>Accès</x:v>
      </x:c>
      <x:c r="N5" s="27" t="str">
        <x:v>Provenance</x:v>
      </x:c>
    </x:row>
    <x:row r="6" ht="57" customHeight="1">
      <x:c r="A6" s="13" t="str">
        <x:v>CM01</x:v>
      </x:c>
      <x:c r="B6" s="13" t="str">
        <x:v>La Cour des Fourneaux</x:v>
      </x:c>
      <x:c r="C6" s="13" t="str">
        <x:v>ash-marches</x:v>
      </x:c>
      <x:c r="D6" s="13" t="str">
        <x:v>CL1</x:v>
      </x:c>
      <x:c r="E6" s="13" t="str">
        <x:v>Atelier et place de retour proches de la route principale</x:v>
      </x:c>
      <x:c r="F6" s="13" t="str">
        <x:v>forge et mémoire des retours</x:v>
      </x:c>
      <x:c r="G6" s="13" t="str">
        <x:v>Un artisan propose un service court dont le résultat reste visible dans le quartier.</x:v>
      </x:c>
      <x:c r="H6" s="28" t="n">
        <x:v>0</x:v>
      </x:c>
      <x:c r="I6" s="28" t="n">
        <x:v>100</x:v>
      </x:c>
      <x:c r="J6" s="13" t="str">
        <x:v>HOME-CM01</x:v>
      </x:c>
      <x:c r="K6" s="13" t="str">
        <x:v>Aider la préparation d’une chasse prestigieuse ou remettre en état un service quotidien.</x:v>
      </x:c>
      <x:c r="L6" s="13" t="str">
        <x:v>Les voisins commentent l’acte accompli, son coût et les personnes aidées. Le dialogue dépend de la voie et des témoins.</x:v>
      </x:c>
      <x:c r="M6" s="13" t="str">
        <x:v>Rang et mission locale définis par la résidence. Le Homeworld reste accessible sans vaisseau.</x:v>
      </x:c>
      <x:c r="N6" s="13" t="str">
        <x:v>Reconstitution documentée V4 — nouvelle rédaction V5</x:v>
      </x:c>
    </x:row>
    <x:row r="7" ht="57" customHeight="1">
      <x:c r="A7" s="14" t="str">
        <x:v>CM02</x:v>
      </x:c>
      <x:c r="B7" s="14" t="str">
        <x:v>Le Replat des Veilleurs</x:v>
      </x:c>
      <x:c r="C7" s="14" t="str">
        <x:v>ash-marches</x:v>
      </x:c>
      <x:c r="D7" s="14" t="str">
        <x:v>CL1</x:v>
      </x:c>
      <x:c r="E7" s="14" t="str">
        <x:v>Cour de passage reliée au quartier résidentiel</x:v>
      </x:c>
      <x:c r="F7" s="14" t="str">
        <x:v>forge et mémoire des retours</x:v>
      </x:c>
      <x:c r="G7" s="14" t="str">
        <x:v>Un éclaireur réclame une observation précise avant de guider le novice.</x:v>
      </x:c>
      <x:c r="H7" s="29" t="n">
        <x:v>0</x:v>
      </x:c>
      <x:c r="I7" s="29" t="n">
        <x:v>100</x:v>
      </x:c>
      <x:c r="J7" s="14" t="str">
        <x:v>HOME-CM02</x:v>
      </x:c>
      <x:c r="K7" s="14" t="str">
        <x:v>Préserver un itinéraire familier ou ouvrir un passage mieux adapté à une nouvelle activité.</x:v>
      </x:c>
      <x:c r="L7" s="14" t="str">
        <x:v>Les voisins commentent l’acte accompli, son coût et les personnes aidées. Le dialogue dépend de la voie et des témoins.</x:v>
      </x:c>
      <x:c r="M7" s="14" t="str">
        <x:v>Rang et mission locale définis par la résidence. Le Homeworld reste accessible sans vaisseau.</x:v>
      </x:c>
      <x:c r="N7" s="14" t="str">
        <x:v>Reconstitution documentée V4 — nouvelle rédaction V5</x:v>
      </x:c>
    </x:row>
    <x:row r="8" ht="57" customHeight="1">
      <x:c r="A8" s="13" t="str">
        <x:v>CM03</x:v>
      </x:c>
      <x:c r="B8" s="13" t="str">
        <x:v>Les Citernes Hautes</x:v>
      </x:c>
      <x:c r="C8" s="13" t="str">
        <x:v>glass-desert</x:v>
      </x:c>
      <x:c r="D8" s="13" t="str">
        <x:v>CL2</x:v>
      </x:c>
      <x:c r="E8" s="13" t="str">
        <x:v>Atelier et place de retour proches de la route principale</x:v>
      </x:c>
      <x:c r="F8" s="13" t="str">
        <x:v>eau, orientation et endurance</x:v>
      </x:c>
      <x:c r="G8" s="13" t="str">
        <x:v>Un artisan propose un service court dont le résultat reste visible dans le quartier.</x:v>
      </x:c>
      <x:c r="H8" s="28" t="n">
        <x:v>0</x:v>
      </x:c>
      <x:c r="I8" s="28" t="n">
        <x:v>100</x:v>
      </x:c>
      <x:c r="J8" s="13" t="str">
        <x:v>HOME-CM03</x:v>
      </x:c>
      <x:c r="K8" s="13" t="str">
        <x:v>Aider la préparation d’une chasse prestigieuse ou remettre en état un service quotidien.</x:v>
      </x:c>
      <x:c r="L8" s="13" t="str">
        <x:v>Les voisins commentent l’acte accompli, son coût et les personnes aidées. Le dialogue dépend de la voie et des témoins.</x:v>
      </x:c>
      <x:c r="M8" s="13" t="str">
        <x:v>Rang et mission locale définis par la résidence. Le Homeworld reste accessible sans vaisseau.</x:v>
      </x:c>
      <x:c r="N8" s="13" t="str">
        <x:v>Reconstitution documentée V4 — nouvelle rédaction V5</x:v>
      </x:c>
    </x:row>
    <x:row r="9" ht="57" customHeight="1">
      <x:c r="A9" s="14" t="str">
        <x:v>CM04</x:v>
      </x:c>
      <x:c r="B9" s="14" t="str">
        <x:v>Le Seuil des Dunes</x:v>
      </x:c>
      <x:c r="C9" s="14" t="str">
        <x:v>glass-desert</x:v>
      </x:c>
      <x:c r="D9" s="14" t="str">
        <x:v>CL2</x:v>
      </x:c>
      <x:c r="E9" s="14" t="str">
        <x:v>Cour de passage reliée au quartier résidentiel</x:v>
      </x:c>
      <x:c r="F9" s="14" t="str">
        <x:v>eau, orientation et endurance</x:v>
      </x:c>
      <x:c r="G9" s="14" t="str">
        <x:v>Un éclaireur réclame une observation précise avant de guider le novice.</x:v>
      </x:c>
      <x:c r="H9" s="29" t="n">
        <x:v>0</x:v>
      </x:c>
      <x:c r="I9" s="29" t="n">
        <x:v>100</x:v>
      </x:c>
      <x:c r="J9" s="14" t="str">
        <x:v>HOME-CM04</x:v>
      </x:c>
      <x:c r="K9" s="14" t="str">
        <x:v>Préserver un itinéraire familier ou ouvrir un passage mieux adapté à une nouvelle activité.</x:v>
      </x:c>
      <x:c r="L9" s="14" t="str">
        <x:v>Les voisins commentent l’acte accompli, son coût et les personnes aidées. Le dialogue dépend de la voie et des témoins.</x:v>
      </x:c>
      <x:c r="M9" s="14" t="str">
        <x:v>Rang et mission locale définis par la résidence. Le Homeworld reste accessible sans vaisseau.</x:v>
      </x:c>
      <x:c r="N9" s="14" t="str">
        <x:v>Reconstitution documentée V4 — nouvelle rédaction V5</x:v>
      </x:c>
    </x:row>
    <x:row r="10" ht="57" customHeight="1">
      <x:c r="A10" s="13" t="str">
        <x:v>CM05</x:v>
      </x:c>
      <x:c r="B10" s="13" t="str">
        <x:v>Les Branches Entrelacées</x:v>
      </x:c>
      <x:c r="C10" s="13" t="str">
        <x:v>pillar-jungle</x:v>
      </x:c>
      <x:c r="D10" s="13" t="str">
        <x:v>CL3</x:v>
      </x:c>
      <x:c r="E10" s="13" t="str">
        <x:v>Atelier et place de retour proches de la route principale</x:v>
      </x:c>
      <x:c r="F10" s="13" t="str">
        <x:v>lecture des hauteurs et routes communes</x:v>
      </x:c>
      <x:c r="G10" s="13" t="str">
        <x:v>Un artisan propose un service court dont le résultat reste visible dans le quartier.</x:v>
      </x:c>
      <x:c r="H10" s="28" t="n">
        <x:v>0</x:v>
      </x:c>
      <x:c r="I10" s="28" t="n">
        <x:v>100</x:v>
      </x:c>
      <x:c r="J10" s="13" t="str">
        <x:v>HOME-CM05</x:v>
      </x:c>
      <x:c r="K10" s="13" t="str">
        <x:v>Aider la préparation d’une chasse prestigieuse ou remettre en état un service quotidien.</x:v>
      </x:c>
      <x:c r="L10" s="13" t="str">
        <x:v>Les voisins commentent l’acte accompli, son coût et les personnes aidées. Le dialogue dépend de la voie et des témoins.</x:v>
      </x:c>
      <x:c r="M10" s="13" t="str">
        <x:v>Rang et mission locale définis par la résidence. Le Homeworld reste accessible sans vaisseau.</x:v>
      </x:c>
      <x:c r="N10" s="13" t="str">
        <x:v>Reconstitution documentée V4 — nouvelle rédaction V5</x:v>
      </x:c>
    </x:row>
    <x:row r="11" ht="57" customHeight="1">
      <x:c r="A11" s="14" t="str">
        <x:v>CM06</x:v>
      </x:c>
      <x:c r="B11" s="14" t="str">
        <x:v>La Couronne des Vigies</x:v>
      </x:c>
      <x:c r="C11" s="14" t="str">
        <x:v>pillar-jungle</x:v>
      </x:c>
      <x:c r="D11" s="14" t="str">
        <x:v>CL3</x:v>
      </x:c>
      <x:c r="E11" s="14" t="str">
        <x:v>Cour de passage reliée au quartier résidentiel</x:v>
      </x:c>
      <x:c r="F11" s="14" t="str">
        <x:v>lecture des hauteurs et routes communes</x:v>
      </x:c>
      <x:c r="G11" s="14" t="str">
        <x:v>Un éclaireur réclame une observation précise avant de guider le novice.</x:v>
      </x:c>
      <x:c r="H11" s="29" t="n">
        <x:v>0</x:v>
      </x:c>
      <x:c r="I11" s="29" t="n">
        <x:v>100</x:v>
      </x:c>
      <x:c r="J11" s="14" t="str">
        <x:v>HOME-CM06</x:v>
      </x:c>
      <x:c r="K11" s="14" t="str">
        <x:v>Préserver un itinéraire familier ou ouvrir un passage mieux adapté à une nouvelle activité.</x:v>
      </x:c>
      <x:c r="L11" s="14" t="str">
        <x:v>Les voisins commentent l’acte accompli, son coût et les personnes aidées. Le dialogue dépend de la voie et des témoins.</x:v>
      </x:c>
      <x:c r="M11" s="14" t="str">
        <x:v>Rang et mission locale définis par la résidence. Le Homeworld reste accessible sans vaisseau.</x:v>
      </x:c>
      <x:c r="N11" s="14" t="str">
        <x:v>Reconstitution documentée V4 — nouvelle rédaction V5</x:v>
      </x:c>
    </x:row>
    <x:row r="12" ht="57" customHeight="1">
      <x:c r="A12" s="13" t="str">
        <x:v>CM07</x:v>
      </x:c>
      <x:c r="B12" s="13" t="str">
        <x:v>Les Pilotis Calmes</x:v>
      </x:c>
      <x:c r="C12" s="13" t="str">
        <x:v>luminous-marshes</x:v>
      </x:c>
      <x:c r="D12" s="13" t="str">
        <x:v>CL4</x:v>
      </x:c>
      <x:c r="E12" s="13" t="str">
        <x:v>Atelier et place de retour proches de la route principale</x:v>
      </x:c>
      <x:c r="F12" s="13" t="str">
        <x:v>courants, crues et passages</x:v>
      </x:c>
      <x:c r="G12" s="13" t="str">
        <x:v>Un artisan propose un service court dont le résultat reste visible dans le quartier.</x:v>
      </x:c>
      <x:c r="H12" s="28" t="n">
        <x:v>0</x:v>
      </x:c>
      <x:c r="I12" s="28" t="n">
        <x:v>100</x:v>
      </x:c>
      <x:c r="J12" s="13" t="str">
        <x:v>HOME-CM07</x:v>
      </x:c>
      <x:c r="K12" s="13" t="str">
        <x:v>Aider la préparation d’une chasse prestigieuse ou remettre en état un service quotidien.</x:v>
      </x:c>
      <x:c r="L12" s="13" t="str">
        <x:v>Les voisins commentent l’acte accompli, son coût et les personnes aidées. Le dialogue dépend de la voie et des témoins.</x:v>
      </x:c>
      <x:c r="M12" s="13" t="str">
        <x:v>Rang et mission locale définis par la résidence. Le Homeworld reste accessible sans vaisseau.</x:v>
      </x:c>
      <x:c r="N12" s="13" t="str">
        <x:v>Reconstitution documentée V4 — nouvelle rédaction V5</x:v>
      </x:c>
    </x:row>
    <x:row r="13" ht="57" customHeight="1">
      <x:c r="A13" s="14" t="str">
        <x:v>CM08</x:v>
      </x:c>
      <x:c r="B13" s="14" t="str">
        <x:v>La Confluence des Lanternes</x:v>
      </x:c>
      <x:c r="C13" s="14" t="str">
        <x:v>luminous-marshes</x:v>
      </x:c>
      <x:c r="D13" s="14" t="str">
        <x:v>CL4</x:v>
      </x:c>
      <x:c r="E13" s="14" t="str">
        <x:v>Cour de passage reliée au quartier résidentiel</x:v>
      </x:c>
      <x:c r="F13" s="14" t="str">
        <x:v>courants, crues et passages</x:v>
      </x:c>
      <x:c r="G13" s="14" t="str">
        <x:v>Un éclaireur réclame une observation précise avant de guider le novice.</x:v>
      </x:c>
      <x:c r="H13" s="29" t="n">
        <x:v>0</x:v>
      </x:c>
      <x:c r="I13" s="29" t="n">
        <x:v>100</x:v>
      </x:c>
      <x:c r="J13" s="14" t="str">
        <x:v>HOME-CM08</x:v>
      </x:c>
      <x:c r="K13" s="14" t="str">
        <x:v>Préserver un itinéraire familier ou ouvrir un passage mieux adapté à une nouvelle activité.</x:v>
      </x:c>
      <x:c r="L13" s="14" t="str">
        <x:v>Les voisins commentent l’acte accompli, son coût et les personnes aidées. Le dialogue dépend de la voie et des témoins.</x:v>
      </x:c>
      <x:c r="M13" s="14" t="str">
        <x:v>Rang et mission locale définis par la résidence. Le Homeworld reste accessible sans vaisseau.</x:v>
      </x:c>
      <x:c r="N13" s="14" t="str">
        <x:v>Reconstitution documentée V4 — nouvelle rédaction V5</x:v>
      </x:c>
    </x:row>
    <x:row r="14" ht="57" customHeight="1">
      <x:c r="A14" s="13" t="str">
        <x:v>CM09</x:v>
      </x:c>
      <x:c r="B14" s="13" t="str">
        <x:v>Le Col des Échos</x:v>
      </x:c>
      <x:c r="C14" s="13" t="str">
        <x:v>storm-chain</x:v>
      </x:c>
      <x:c r="D14" s="13" t="str">
        <x:v>CL5</x:v>
      </x:c>
      <x:c r="E14" s="13" t="str">
        <x:v>Atelier et place de retour proches de la route principale</x:v>
      </x:c>
      <x:c r="F14" s="13" t="str">
        <x:v>prévision, signaux et altitude</x:v>
      </x:c>
      <x:c r="G14" s="13" t="str">
        <x:v>Un artisan propose un service court dont le résultat reste visible dans le quartier.</x:v>
      </x:c>
      <x:c r="H14" s="28" t="n">
        <x:v>0</x:v>
      </x:c>
      <x:c r="I14" s="28" t="n">
        <x:v>100</x:v>
      </x:c>
      <x:c r="J14" s="13" t="str">
        <x:v>HOME-CM09</x:v>
      </x:c>
      <x:c r="K14" s="13" t="str">
        <x:v>Aider la préparation d’une chasse prestigieuse ou remettre en état un service quotidien.</x:v>
      </x:c>
      <x:c r="L14" s="13" t="str">
        <x:v>Les voisins commentent l’acte accompli, son coût et les personnes aidées. Le dialogue dépend de la voie et des témoins.</x:v>
      </x:c>
      <x:c r="M14" s="13" t="str">
        <x:v>Rang et mission locale définis par la résidence. Le Homeworld reste accessible sans vaisseau.</x:v>
      </x:c>
      <x:c r="N14" s="13" t="str">
        <x:v>Reconstitution documentée V4 — nouvelle rédaction V5</x:v>
      </x:c>
    </x:row>
    <x:row r="15" ht="57" customHeight="1">
      <x:c r="A15" s="14" t="str">
        <x:v>CM10</x:v>
      </x:c>
      <x:c r="B15" s="14" t="str">
        <x:v>Les Tours du Vent</x:v>
      </x:c>
      <x:c r="C15" s="14" t="str">
        <x:v>storm-chain</x:v>
      </x:c>
      <x:c r="D15" s="14" t="str">
        <x:v>CL5</x:v>
      </x:c>
      <x:c r="E15" s="14" t="str">
        <x:v>Cour de passage reliée au quartier résidentiel</x:v>
      </x:c>
      <x:c r="F15" s="14" t="str">
        <x:v>prévision, signaux et altitude</x:v>
      </x:c>
      <x:c r="G15" s="14" t="str">
        <x:v>Un éclaireur réclame une observation précise avant de guider le novice.</x:v>
      </x:c>
      <x:c r="H15" s="29" t="n">
        <x:v>0</x:v>
      </x:c>
      <x:c r="I15" s="29" t="n">
        <x:v>100</x:v>
      </x:c>
      <x:c r="J15" s="14" t="str">
        <x:v>HOME-CM10</x:v>
      </x:c>
      <x:c r="K15" s="14" t="str">
        <x:v>Préserver un itinéraire familier ou ouvrir un passage mieux adapté à une nouvelle activité.</x:v>
      </x:c>
      <x:c r="L15" s="14" t="str">
        <x:v>Les voisins commentent l’acte accompli, son coût et les personnes aidées. Le dialogue dépend de la voie et des témoins.</x:v>
      </x:c>
      <x:c r="M15" s="14" t="str">
        <x:v>Rang et mission locale définis par la résidence. Le Homeworld reste accessible sans vaisseau.</x:v>
      </x:c>
      <x:c r="N15" s="14" t="str">
        <x:v>Reconstitution documentée V4 — nouvelle rédaction V5</x:v>
      </x:c>
    </x:row>
    <x:row r="16" ht="57" customHeight="1">
      <x:c r="A16" s="13" t="str">
        <x:v>CM11</x:v>
      </x:c>
      <x:c r="B16" s="13" t="str">
        <x:v>La Jetée des Ossements</x:v>
      </x:c>
      <x:c r="C16" s="13" t="str">
        <x:v>leviathan-coast</x:v>
      </x:c>
      <x:c r="D16" s="13" t="str">
        <x:v>CL6</x:v>
      </x:c>
      <x:c r="E16" s="13" t="str">
        <x:v>Atelier et place de retour proches de la route principale</x:v>
      </x:c>
      <x:c r="F16" s="13" t="str">
        <x:v>navigation, marées et vestiges</x:v>
      </x:c>
      <x:c r="G16" s="13" t="str">
        <x:v>Un artisan propose un service court dont le résultat reste visible dans le quartier.</x:v>
      </x:c>
      <x:c r="H16" s="28" t="n">
        <x:v>0</x:v>
      </x:c>
      <x:c r="I16" s="28" t="n">
        <x:v>100</x:v>
      </x:c>
      <x:c r="J16" s="13" t="str">
        <x:v>HOME-CM11</x:v>
      </x:c>
      <x:c r="K16" s="13" t="str">
        <x:v>Aider la préparation d’une chasse prestigieuse ou remettre en état un service quotidien.</x:v>
      </x:c>
      <x:c r="L16" s="13" t="str">
        <x:v>Les voisins commentent l’acte accompli, son coût et les personnes aidées. Le dialogue dépend de la voie et des témoins.</x:v>
      </x:c>
      <x:c r="M16" s="13" t="str">
        <x:v>Rang et mission locale définis par la résidence. Le Homeworld reste accessible sans vaisseau.</x:v>
      </x:c>
      <x:c r="N16" s="13" t="str">
        <x:v>Reconstitution documentée V4 — nouvelle rédaction V5</x:v>
      </x:c>
    </x:row>
    <x:row r="17" ht="57" customHeight="1">
      <x:c r="A17" s="14" t="str">
        <x:v>CM12</x:v>
      </x:c>
      <x:c r="B17" s="14" t="str">
        <x:v>Les Arches de l’Écume</x:v>
      </x:c>
      <x:c r="C17" s="14" t="str">
        <x:v>leviathan-coast</x:v>
      </x:c>
      <x:c r="D17" s="14" t="str">
        <x:v>CL6</x:v>
      </x:c>
      <x:c r="E17" s="14" t="str">
        <x:v>Cour de passage reliée au quartier résidentiel</x:v>
      </x:c>
      <x:c r="F17" s="14" t="str">
        <x:v>navigation, marées et vestiges</x:v>
      </x:c>
      <x:c r="G17" s="14" t="str">
        <x:v>Un éclaireur réclame une observation précise avant de guider le novice.</x:v>
      </x:c>
      <x:c r="H17" s="29" t="n">
        <x:v>0</x:v>
      </x:c>
      <x:c r="I17" s="29" t="n">
        <x:v>100</x:v>
      </x:c>
      <x:c r="J17" s="14" t="str">
        <x:v>HOME-CM12</x:v>
      </x:c>
      <x:c r="K17" s="14" t="str">
        <x:v>Préserver un itinéraire familier ou ouvrir un passage mieux adapté à une nouvelle activité.</x:v>
      </x:c>
      <x:c r="L17" s="14" t="str">
        <x:v>Les voisins commentent l’acte accompli, son coût et les personnes aidées. Le dialogue dépend de la voie et des témoins.</x:v>
      </x:c>
      <x:c r="M17" s="14" t="str">
        <x:v>Rang et mission locale définis par la résidence. Le Homeworld reste accessible sans vaisseau.</x:v>
      </x:c>
      <x:c r="N17" s="14" t="str">
        <x:v>Reconstitution documentée V4 — nouvelle rédaction V5</x:v>
      </x:c>
    </x:row>
    <x:row r="18" ht="57" customHeight="1">
      <x:c r="A18" s="13" t="str">
        <x:v>CM13</x:v>
      </x:c>
      <x:c r="B18" s="13" t="str">
        <x:v>Les Forges Souterraines</x:v>
      </x:c>
      <x:c r="C18" s="13" t="str">
        <x:v>thermal-caves</x:v>
      </x:c>
      <x:c r="D18" s="13" t="str">
        <x:v>CL7</x:v>
      </x:c>
      <x:c r="E18" s="13" t="str">
        <x:v>Atelier et place de retour proches de la route principale</x:v>
      </x:c>
      <x:c r="F18" s="13" t="str">
        <x:v>métal, réparation et chaleur</x:v>
      </x:c>
      <x:c r="G18" s="13" t="str">
        <x:v>Un artisan propose un service court dont le résultat reste visible dans le quartier.</x:v>
      </x:c>
      <x:c r="H18" s="28" t="n">
        <x:v>0</x:v>
      </x:c>
      <x:c r="I18" s="28" t="n">
        <x:v>100</x:v>
      </x:c>
      <x:c r="J18" s="13" t="str">
        <x:v>HOME-CM13</x:v>
      </x:c>
      <x:c r="K18" s="13" t="str">
        <x:v>Aider la préparation d’une chasse prestigieuse ou remettre en état un service quotidien.</x:v>
      </x:c>
      <x:c r="L18" s="13" t="str">
        <x:v>Les voisins commentent l’acte accompli, son coût et les personnes aidées. Le dialogue dépend de la voie et des témoins.</x:v>
      </x:c>
      <x:c r="M18" s="13" t="str">
        <x:v>Rang et mission locale définis par la résidence. Le Homeworld reste accessible sans vaisseau.</x:v>
      </x:c>
      <x:c r="N18" s="13" t="str">
        <x:v>Reconstitution documentée V4 — nouvelle rédaction V5</x:v>
      </x:c>
    </x:row>
    <x:row r="19" ht="57" customHeight="1">
      <x:c r="A19" s="14" t="str">
        <x:v>CM14</x:v>
      </x:c>
      <x:c r="B19" s="14" t="str">
        <x:v>Le Palier des Sources</x:v>
      </x:c>
      <x:c r="C19" s="14" t="str">
        <x:v>thermal-caves</x:v>
      </x:c>
      <x:c r="D19" s="14" t="str">
        <x:v>CL7</x:v>
      </x:c>
      <x:c r="E19" s="14" t="str">
        <x:v>Cour de passage reliée au quartier résidentiel</x:v>
      </x:c>
      <x:c r="F19" s="14" t="str">
        <x:v>métal, réparation et chaleur</x:v>
      </x:c>
      <x:c r="G19" s="14" t="str">
        <x:v>Un éclaireur réclame une observation précise avant de guider le novice.</x:v>
      </x:c>
      <x:c r="H19" s="29" t="n">
        <x:v>0</x:v>
      </x:c>
      <x:c r="I19" s="29" t="n">
        <x:v>100</x:v>
      </x:c>
      <x:c r="J19" s="14" t="str">
        <x:v>HOME-CM14</x:v>
      </x:c>
      <x:c r="K19" s="14" t="str">
        <x:v>Préserver un itinéraire familier ou ouvrir un passage mieux adapté à une nouvelle activité.</x:v>
      </x:c>
      <x:c r="L19" s="14" t="str">
        <x:v>Les voisins commentent l’acte accompli, son coût et les personnes aidées. Le dialogue dépend de la voie et des témoins.</x:v>
      </x:c>
      <x:c r="M19" s="14" t="str">
        <x:v>Rang et mission locale définis par la résidence. Le Homeworld reste accessible sans vaisseau.</x:v>
      </x:c>
      <x:c r="N19" s="14" t="str">
        <x:v>Reconstitution documentée V4 — nouvelle rédaction V5</x:v>
      </x:c>
    </x:row>
    <x:row r="20" ht="57" customHeight="1">
      <x:c r="A20" s="13" t="str">
        <x:v>CM15</x:v>
      </x:c>
      <x:c r="B20" s="13" t="str">
        <x:v>Le Cercle des Feux Bas</x:v>
      </x:c>
      <x:c r="C20" s="13" t="str">
        <x:v>cold-crown</x:v>
      </x:c>
      <x:c r="D20" s="13" t="str">
        <x:v>CL8</x:v>
      </x:c>
      <x:c r="E20" s="13" t="str">
        <x:v>Atelier et place de retour proches de la route principale</x:v>
      </x:c>
      <x:c r="F20" s="13" t="str">
        <x:v>patience, abri et conservation</x:v>
      </x:c>
      <x:c r="G20" s="13" t="str">
        <x:v>Un artisan propose un service court dont le résultat reste visible dans le quartier.</x:v>
      </x:c>
      <x:c r="H20" s="28" t="n">
        <x:v>0</x:v>
      </x:c>
      <x:c r="I20" s="28" t="n">
        <x:v>100</x:v>
      </x:c>
      <x:c r="J20" s="13" t="str">
        <x:v>HOME-CM15</x:v>
      </x:c>
      <x:c r="K20" s="13" t="str">
        <x:v>Aider la préparation d’une chasse prestigieuse ou remettre en état un service quotidien.</x:v>
      </x:c>
      <x:c r="L20" s="13" t="str">
        <x:v>Les voisins commentent l’acte accompli, son coût et les personnes aidées. Le dialogue dépend de la voie et des témoins.</x:v>
      </x:c>
      <x:c r="M20" s="13" t="str">
        <x:v>Rang et mission locale définis par la résidence. Le Homeworld reste accessible sans vaisseau.</x:v>
      </x:c>
      <x:c r="N20" s="13" t="str">
        <x:v>Reconstitution documentée V4 — nouvelle rédaction V5</x:v>
      </x:c>
    </x:row>
    <x:row r="21" ht="57" customHeight="1">
      <x:c r="A21" s="14" t="str">
        <x:v>CM16</x:v>
      </x:c>
      <x:c r="B21" s="14" t="str">
        <x:v>La Terrasse de Glace</x:v>
      </x:c>
      <x:c r="C21" s="14" t="str">
        <x:v>cold-crown</x:v>
      </x:c>
      <x:c r="D21" s="14" t="str">
        <x:v>CL8</x:v>
      </x:c>
      <x:c r="E21" s="14" t="str">
        <x:v>Cour de passage reliée au quartier résidentiel</x:v>
      </x:c>
      <x:c r="F21" s="14" t="str">
        <x:v>patience, abri et conservation</x:v>
      </x:c>
      <x:c r="G21" s="14" t="str">
        <x:v>Un éclaireur réclame une observation précise avant de guider le novice.</x:v>
      </x:c>
      <x:c r="H21" s="29" t="n">
        <x:v>0</x:v>
      </x:c>
      <x:c r="I21" s="29" t="n">
        <x:v>100</x:v>
      </x:c>
      <x:c r="J21" s="14" t="str">
        <x:v>HOME-CM16</x:v>
      </x:c>
      <x:c r="K21" s="14" t="str">
        <x:v>Préserver un itinéraire familier ou ouvrir un passage mieux adapté à une nouvelle activité.</x:v>
      </x:c>
      <x:c r="L21" s="14" t="str">
        <x:v>Les voisins commentent l’acte accompli, son coût et les personnes aidées. Le dialogue dépend de la voie et des témoins.</x:v>
      </x:c>
      <x:c r="M21" s="14" t="str">
        <x:v>Rang et mission locale définis par la résidence. Le Homeworld reste accessible sans vaisseau.</x:v>
      </x:c>
      <x:c r="N21" s="14" t="str">
        <x:v>Reconstitution documentée V4 — nouvelle rédaction V5</x:v>
      </x:c>
    </x:row>
    <x:row r="22" ht="57" customHeight="1">
      <x:c r="A22" s="13" t="str">
        <x:v>CM17</x:v>
      </x:c>
      <x:c r="B22" s="13" t="str">
        <x:v>Les Pierres Levées</x:v>
      </x:c>
      <x:c r="C22" s="13" t="str">
        <x:v>first-city-ruins</x:v>
      </x:c>
      <x:c r="D22" s="13" t="str">
        <x:v>CL9</x:v>
      </x:c>
      <x:c r="E22" s="13" t="str">
        <x:v>Atelier et place de retour proches de la route principale</x:v>
      </x:c>
      <x:c r="F22" s="13" t="str">
        <x:v>archives, fouilles et débats de mémoire</x:v>
      </x:c>
      <x:c r="G22" s="13" t="str">
        <x:v>Un artisan propose un service court dont le résultat reste visible dans le quartier.</x:v>
      </x:c>
      <x:c r="H22" s="28" t="n">
        <x:v>0</x:v>
      </x:c>
      <x:c r="I22" s="28" t="n">
        <x:v>100</x:v>
      </x:c>
      <x:c r="J22" s="13" t="str">
        <x:v>HOME-CM17</x:v>
      </x:c>
      <x:c r="K22" s="13" t="str">
        <x:v>Aider la préparation d’une chasse prestigieuse ou remettre en état un service quotidien.</x:v>
      </x:c>
      <x:c r="L22" s="13" t="str">
        <x:v>Les voisins commentent l’acte accompli, son coût et les personnes aidées. Le dialogue dépend de la voie et des témoins.</x:v>
      </x:c>
      <x:c r="M22" s="13" t="str">
        <x:v>Rang et mission locale définis par la résidence. Le Homeworld reste accessible sans vaisseau.</x:v>
      </x:c>
      <x:c r="N22" s="13" t="str">
        <x:v>Reconstitution documentée V4 — nouvelle rédaction V5</x:v>
      </x:c>
    </x:row>
    <x:row r="23" ht="57" customHeight="1">
      <x:c r="A23" s="14" t="str">
        <x:v>CM18</x:v>
      </x:c>
      <x:c r="B23" s="14" t="str">
        <x:v>La Cour des Cartographes</x:v>
      </x:c>
      <x:c r="C23" s="14" t="str">
        <x:v>first-city-ruins</x:v>
      </x:c>
      <x:c r="D23" s="14" t="str">
        <x:v>CL9</x:v>
      </x:c>
      <x:c r="E23" s="14" t="str">
        <x:v>Cour de passage reliée au quartier résidentiel</x:v>
      </x:c>
      <x:c r="F23" s="14" t="str">
        <x:v>archives, fouilles et débats de mémoire</x:v>
      </x:c>
      <x:c r="G23" s="14" t="str">
        <x:v>Un éclaireur réclame une observation précise avant de guider le novice.</x:v>
      </x:c>
      <x:c r="H23" s="29" t="n">
        <x:v>0</x:v>
      </x:c>
      <x:c r="I23" s="29" t="n">
        <x:v>100</x:v>
      </x:c>
      <x:c r="J23" s="14" t="str">
        <x:v>HOME-CM18</x:v>
      </x:c>
      <x:c r="K23" s="14" t="str">
        <x:v>Préserver un itinéraire familier ou ouvrir un passage mieux adapté à une nouvelle activité.</x:v>
      </x:c>
      <x:c r="L23" s="14" t="str">
        <x:v>Les voisins commentent l’acte accompli, son coût et les personnes aidées. Le dialogue dépend de la voie et des témoins.</x:v>
      </x:c>
      <x:c r="M23" s="14" t="str">
        <x:v>Rang et mission locale définis par la résidence. Le Homeworld reste accessible sans vaisseau.</x:v>
      </x:c>
      <x:c r="N23" s="14" t="str">
        <x:v>Reconstitution documentée V4 — nouvelle rédaction V5</x:v>
      </x:c>
    </x:row>
    <x:row r="24" ht="57" customHeight="1">
      <x:c r="A24" s="13" t="str">
        <x:v>CM19</x:v>
      </x:c>
      <x:c r="B24" s="13" t="str">
        <x:v>Le Seuil du Confinement</x:v>
      </x:c>
      <x:c r="C24" s="13" t="str">
        <x:v>forbidden-reserve</x:v>
      </x:c>
      <x:c r="D24" s="13" t="str">
        <x:v>CL10</x:v>
      </x:c>
      <x:c r="E24" s="13" t="str">
        <x:v>Atelier et place de retour proches de la route principale</x:v>
      </x:c>
      <x:c r="F24" s="13" t="str">
        <x:v>observation, limites et chasses contrôlées</x:v>
      </x:c>
      <x:c r="G24" s="13" t="str">
        <x:v>Un artisan propose un service court dont le résultat reste visible dans le quartier.</x:v>
      </x:c>
      <x:c r="H24" s="28" t="n">
        <x:v>0</x:v>
      </x:c>
      <x:c r="I24" s="28" t="n">
        <x:v>100</x:v>
      </x:c>
      <x:c r="J24" s="13" t="str">
        <x:v>HOME-CM19</x:v>
      </x:c>
      <x:c r="K24" s="13" t="str">
        <x:v>Aider la préparation d’une chasse prestigieuse ou remettre en état un service quotidien.</x:v>
      </x:c>
      <x:c r="L24" s="13" t="str">
        <x:v>Les voisins commentent l’acte accompli, son coût et les personnes aidées. Le dialogue dépend de la voie et des témoins.</x:v>
      </x:c>
      <x:c r="M24" s="13" t="str">
        <x:v>Rang et mission locale définis par la résidence. Le Homeworld reste accessible sans vaisseau.</x:v>
      </x:c>
      <x:c r="N24" s="13" t="str">
        <x:v>Reconstitution documentée V4 — nouvelle rédaction V5</x:v>
      </x:c>
    </x:row>
    <x:row r="25" ht="57" customHeight="1">
      <x:c r="A25" s="14" t="str">
        <x:v>CM20</x:v>
      </x:c>
      <x:c r="B25" s="14" t="str">
        <x:v>Les Veilles de la Lisière</x:v>
      </x:c>
      <x:c r="C25" s="14" t="str">
        <x:v>forbidden-reserve</x:v>
      </x:c>
      <x:c r="D25" s="14" t="str">
        <x:v>CL10</x:v>
      </x:c>
      <x:c r="E25" s="14" t="str">
        <x:v>Cour de passage reliée au quartier résidentiel</x:v>
      </x:c>
      <x:c r="F25" s="14" t="str">
        <x:v>observation, limites et chasses contrôlées</x:v>
      </x:c>
      <x:c r="G25" s="14" t="str">
        <x:v>Un éclaireur réclame une observation précise avant de guider le novice.</x:v>
      </x:c>
      <x:c r="H25" s="29" t="n">
        <x:v>0</x:v>
      </x:c>
      <x:c r="I25" s="29" t="n">
        <x:v>100</x:v>
      </x:c>
      <x:c r="J25" s="14" t="str">
        <x:v>HOME-CM20</x:v>
      </x:c>
      <x:c r="K25" s="14" t="str">
        <x:v>Préserver un itinéraire familier ou ouvrir un passage mieux adapté à une nouvelle activité.</x:v>
      </x:c>
      <x:c r="L25" s="14" t="str">
        <x:v>Les voisins commentent l’acte accompli, son coût et les personnes aidées. Le dialogue dépend de la voie et des témoins.</x:v>
      </x:c>
      <x:c r="M25" s="14" t="str">
        <x:v>Rang et mission locale définis par la résidence. Le Homeworld reste accessible sans vaisseau.</x:v>
      </x:c>
      <x:c r="N25" s="14" t="str">
        <x:v>Reconstitution documentée V4 — nouvelle rédaction V5</x:v>
      </x:c>
    </x:row>
  </x:sheetData>
  <x:pageMargins left="0.7" right="0.7" top="0.75" bottom="0.75" header="0.3" footer="0.3"/>
  <x:tableParts count="1">
    <x:tablePart xmlns:r="http://schemas.openxmlformats.org/officeDocument/2006/relationships" r:id="R164ffc02ef004366"/>
  </x:tableParts>
</x:worksheet>
</file>

<file path=xl/worksheets/sheet4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Lieux de la cité</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Niveau</x:v>
      </x:c>
      <x:c r="D5" s="26" t="str">
        <x:v>Usage</x:v>
      </x:c>
      <x:c r="E5" s="26" t="str">
        <x:v>Objets</x:v>
      </x:c>
      <x:c r="F5" s="26" t="str">
        <x:v>Action</x:v>
      </x:c>
      <x:c r="G5" s="26" t="str">
        <x:v>Liaison</x:v>
      </x:c>
      <x:c r="H5" s="26" t="str">
        <x:v>Placement</x:v>
      </x:c>
      <x:c r="I5" s="26" t="str">
        <x:v>Personnages</x:v>
      </x:c>
      <x:c r="J5" s="26" t="str">
        <x:v>Retour</x:v>
      </x:c>
      <x:c r="K5" s="26" t="str">
        <x:v>Statut</x:v>
      </x:c>
      <x:c r="L5" s="27" t="str">
        <x:v>Provenance</x:v>
      </x:c>
    </x:row>
    <x:row r="6" ht="57" customHeight="1">
      <x:c r="A6" s="13" t="str">
        <x:v>CITY-01</x:v>
      </x:c>
      <x:c r="B6" s="13" t="str">
        <x:v>Porte des Cohortes</x:v>
      </x:c>
      <x:c r="C6" s="16" t="n">
        <x:v>0</x:v>
      </x:c>
      <x:c r="D6" s="13" t="str">
        <x:v>enseignement</x:v>
      </x:c>
      <x:c r="E6" s="13" t="str">
        <x:v>portillon, tableau de traces, banc orienté vers la cour</x:v>
      </x:c>
      <x:c r="F6" s="13" t="str">
        <x:v>retenir la silhouette du mentor puis rejoindre le groupe</x:v>
      </x:c>
      <x:c r="G6" s="13" t="str">
        <x:v>Escalier, ascenseur appelable ou porte entre niveaux identifiés</x:v>
      </x:c>
      <x:c r="H6" s="13" t="str">
        <x:v>Dégager un chemin continu entre entrée, point interactif et sortie. L’orientation du mobilier suit sa fonction.</x:v>
      </x:c>
      <x:c r="I6" s="13" t="str">
        <x:v>Un responsable visible et des visiteurs compatibles avec l’horaire. Leur silhouette ne masque pas le point interactif.</x:v>
      </x:c>
      <x:c r="J6" s="13" t="str">
        <x:v>Le joueur retrouve sa dernière sortie et les objets déplacés à la reprise.</x:v>
      </x:c>
      <x:c r="K6" s="13" t="str">
        <x:v>Lieu proposé du projet, architecture détaillée à produire en sprites séparés</x:v>
      </x:c>
      <x:c r="L6" s="13" t="str">
        <x:v>Reconstitution documentée V4 — nouvelle rédaction V5</x:v>
      </x:c>
    </x:row>
    <x:row r="7" ht="57" customHeight="1">
      <x:c r="A7" s="14" t="str">
        <x:v>CITY-02</x:v>
      </x:c>
      <x:c r="B7" s="14" t="str">
        <x:v>Cour des Premiers Pas</x:v>
      </x:c>
      <x:c r="C7" s="17" t="n">
        <x:v>0</x:v>
      </x:c>
      <x:c r="D7" s="14" t="str">
        <x:v>apprentissage</x:v>
      </x:c>
      <x:c r="E7" s="14" t="str">
        <x:v>trois obstacles, zones de réception et rangements</x:v>
      </x:c>
      <x:c r="F7" s="14" t="str">
        <x:v>sauter, ramper et revenir au point de départ</x:v>
      </x:c>
      <x:c r="G7" s="14" t="str">
        <x:v>Escalier, ascenseur appelable ou porte entre niveaux identifiés</x:v>
      </x:c>
      <x:c r="H7" s="14" t="str">
        <x:v>Dégager un chemin continu entre entrée, point interactif et sortie. L’orientation du mobilier suit sa fonction.</x:v>
      </x:c>
      <x:c r="I7" s="14" t="str">
        <x:v>Un responsable visible et des visiteurs compatibles avec l’horaire. Leur silhouette ne masque pas le point interactif.</x:v>
      </x:c>
      <x:c r="J7" s="14" t="str">
        <x:v>Le joueur retrouve sa dernière sortie et les objets déplacés à la reprise.</x:v>
      </x:c>
      <x:c r="K7" s="14" t="str">
        <x:v>Lieu proposé du projet, architecture détaillée à produire en sprites séparés</x:v>
      </x:c>
      <x:c r="L7" s="14" t="str">
        <x:v>Reconstitution documentée V4 — nouvelle rédaction V5</x:v>
      </x:c>
    </x:row>
    <x:row r="8" ht="57" customHeight="1">
      <x:c r="A8" s="13" t="str">
        <x:v>CITY-03</x:v>
      </x:c>
      <x:c r="B8" s="13" t="str">
        <x:v>Forge des Masques</x:v>
      </x:c>
      <x:c r="C8" s="16" t="n">
        <x:v>0</x:v>
      </x:c>
      <x:c r="D8" s="13" t="str">
        <x:v>artisanat</x:v>
      </x:c>
      <x:c r="E8" s="13" t="str">
        <x:v>établi, porte-masque, miroir et casier</x:v>
      </x:c>
      <x:c r="F8" s="13" t="str">
        <x:v>essayer une pièce puis la reposer dans son logement</x:v>
      </x:c>
      <x:c r="G8" s="13" t="str">
        <x:v>Escalier, ascenseur appelable ou porte entre niveaux identifiés</x:v>
      </x:c>
      <x:c r="H8" s="13" t="str">
        <x:v>Dégager un chemin continu entre entrée, point interactif et sortie. L’orientation du mobilier suit sa fonction.</x:v>
      </x:c>
      <x:c r="I8" s="13" t="str">
        <x:v>Un responsable visible et des visiteurs compatibles avec l’horaire. Leur silhouette ne masque pas le point interactif.</x:v>
      </x:c>
      <x:c r="J8" s="13" t="str">
        <x:v>Le joueur retrouve sa dernière sortie et les objets déplacés à la reprise.</x:v>
      </x:c>
      <x:c r="K8" s="13" t="str">
        <x:v>Lieu proposé du projet, architecture détaillée à produire en sprites séparés</x:v>
      </x:c>
      <x:c r="L8" s="13" t="str">
        <x:v>Reconstitution documentée V4 — nouvelle rédaction V5</x:v>
      </x:c>
    </x:row>
    <x:row r="9" ht="57" customHeight="1">
      <x:c r="A9" s="14" t="str">
        <x:v>CITY-04</x:v>
      </x:c>
      <x:c r="B9" s="14" t="str">
        <x:v>Armurerie Murale</x:v>
      </x:c>
      <x:c r="C9" s="17" t="n">
        <x:v>0</x:v>
      </x:c>
      <x:c r="D9" s="14" t="str">
        <x:v>équipement</x:v>
      </x:c>
      <x:c r="E9" s="14" t="str">
        <x:v>supports espacés et table d’inspection</x:v>
      </x:c>
      <x:c r="F9" s="14" t="str">
        <x:v>prendre un outil, inspecter son attache et comparer son poids</x:v>
      </x:c>
      <x:c r="G9" s="14" t="str">
        <x:v>Escalier, ascenseur appelable ou porte entre niveaux identifiés</x:v>
      </x:c>
      <x:c r="H9" s="14" t="str">
        <x:v>Dégager un chemin continu entre entrée, point interactif et sortie. L’orientation du mobilier suit sa fonction.</x:v>
      </x:c>
      <x:c r="I9" s="14" t="str">
        <x:v>Un responsable visible et des visiteurs compatibles avec l’horaire. Leur silhouette ne masque pas le point interactif.</x:v>
      </x:c>
      <x:c r="J9" s="14" t="str">
        <x:v>Le joueur retrouve sa dernière sortie et les objets déplacés à la reprise.</x:v>
      </x:c>
      <x:c r="K9" s="14" t="str">
        <x:v>Lieu proposé du projet, architecture détaillée à produire en sprites séparés</x:v>
      </x:c>
      <x:c r="L9" s="14" t="str">
        <x:v>Reconstitution documentée V4 — nouvelle rédaction V5</x:v>
      </x:c>
    </x:row>
    <x:row r="10" ht="57" customHeight="1">
      <x:c r="A10" s="13" t="str">
        <x:v>CITY-05</x:v>
      </x:c>
      <x:c r="B10" s="13" t="str">
        <x:v>Place des Retours</x:v>
      </x:c>
      <x:c r="C10" s="16" t="n">
        <x:v>0</x:v>
      </x:c>
      <x:c r="D10" s="13" t="str">
        <x:v>social</x:v>
      </x:c>
      <x:c r="E10" s="13" t="str">
        <x:v>estrade basse, allées latérales et places pour témoins</x:v>
      </x:c>
      <x:c r="F10" s="13" t="str">
        <x:v>choisir où déposer une prise et écouter les réactions</x:v>
      </x:c>
      <x:c r="G10" s="13" t="str">
        <x:v>Escalier, ascenseur appelable ou porte entre niveaux identifiés</x:v>
      </x:c>
      <x:c r="H10" s="13" t="str">
        <x:v>Dégager un chemin continu entre entrée, point interactif et sortie. L’orientation du mobilier suit sa fonction.</x:v>
      </x:c>
      <x:c r="I10" s="13" t="str">
        <x:v>Un responsable visible et des visiteurs compatibles avec l’horaire. Leur silhouette ne masque pas le point interactif.</x:v>
      </x:c>
      <x:c r="J10" s="13" t="str">
        <x:v>Le joueur retrouve sa dernière sortie et les objets déplacés à la reprise.</x:v>
      </x:c>
      <x:c r="K10" s="13" t="str">
        <x:v>Lieu proposé du projet, architecture détaillée à produire en sprites séparés</x:v>
      </x:c>
      <x:c r="L10" s="13" t="str">
        <x:v>Reconstitution documentée V4 — nouvelle rédaction V5</x:v>
      </x:c>
    </x:row>
    <x:row r="11" ht="57" customHeight="1">
      <x:c r="A11" s="14" t="str">
        <x:v>CITY-06</x:v>
      </x:c>
      <x:c r="B11" s="14" t="str">
        <x:v>Marché des Ateliers</x:v>
      </x:c>
      <x:c r="C11" s="17" t="n">
        <x:v>0</x:v>
      </x:c>
      <x:c r="D11" s="14" t="str">
        <x:v>échanges</x:v>
      </x:c>
      <x:c r="E11" s="14" t="str">
        <x:v>échoppes avec entrées indépendantes et espaces de file</x:v>
      </x:c>
      <x:c r="F11" s="14" t="str">
        <x:v>rencontrer un spécialiste puis porter sa commande</x:v>
      </x:c>
      <x:c r="G11" s="14" t="str">
        <x:v>Escalier, ascenseur appelable ou porte entre niveaux identifiés</x:v>
      </x:c>
      <x:c r="H11" s="14" t="str">
        <x:v>Dégager un chemin continu entre entrée, point interactif et sortie. L’orientation du mobilier suit sa fonction.</x:v>
      </x:c>
      <x:c r="I11" s="14" t="str">
        <x:v>Un responsable visible et des visiteurs compatibles avec l’horaire. Leur silhouette ne masque pas le point interactif.</x:v>
      </x:c>
      <x:c r="J11" s="14" t="str">
        <x:v>Le joueur retrouve sa dernière sortie et les objets déplacés à la reprise.</x:v>
      </x:c>
      <x:c r="K11" s="14" t="str">
        <x:v>Lieu proposé du projet, architecture détaillée à produire en sprites séparés</x:v>
      </x:c>
      <x:c r="L11" s="14" t="str">
        <x:v>Reconstitution documentée V4 — nouvelle rédaction V5</x:v>
      </x:c>
    </x:row>
    <x:row r="12" ht="57" customHeight="1">
      <x:c r="A12" s="13" t="str">
        <x:v>CITY-07</x:v>
      </x:c>
      <x:c r="B12" s="13" t="str">
        <x:v>Porte des Marches</x:v>
      </x:c>
      <x:c r="C12" s="16" t="n">
        <x:v>0</x:v>
      </x:c>
      <x:c r="D12" s="13" t="str">
        <x:v>route</x:v>
      </x:c>
      <x:c r="E12" s="13" t="str">
        <x:v>double seuil, belvédère et embranchement visible</x:v>
      </x:c>
      <x:c r="F12" s="13" t="str">
        <x:v>préparer la traversée avant de quitter la ville</x:v>
      </x:c>
      <x:c r="G12" s="13" t="str">
        <x:v>Escalier, ascenseur appelable ou porte entre niveaux identifiés</x:v>
      </x:c>
      <x:c r="H12" s="13" t="str">
        <x:v>Dégager un chemin continu entre entrée, point interactif et sortie. L’orientation du mobilier suit sa fonction.</x:v>
      </x:c>
      <x:c r="I12" s="13" t="str">
        <x:v>Un responsable visible et des visiteurs compatibles avec l’horaire. Leur silhouette ne masque pas le point interactif.</x:v>
      </x:c>
      <x:c r="J12" s="13" t="str">
        <x:v>Le joueur retrouve sa dernière sortie et les objets déplacés à la reprise.</x:v>
      </x:c>
      <x:c r="K12" s="13" t="str">
        <x:v>Lieu proposé du projet, architecture détaillée à produire en sprites séparés</x:v>
      </x:c>
      <x:c r="L12" s="13" t="str">
        <x:v>Reconstitution documentée V4 — nouvelle rédaction V5</x:v>
      </x:c>
    </x:row>
    <x:row r="13" ht="57" customHeight="1">
      <x:c r="A13" s="14" t="str">
        <x:v>CITY-08</x:v>
      </x:c>
      <x:c r="B13" s="14" t="str">
        <x:v>Tribune des Duels</x:v>
      </x:c>
      <x:c r="C13" s="17" t="n">
        <x:v>0</x:v>
      </x:c>
      <x:c r="D13" s="14" t="str">
        <x:v>combat</x:v>
      </x:c>
      <x:c r="E13" s="14" t="str">
        <x:v>aire centrale dégagée, accès arbitre, gradins latéraux</x:v>
      </x:c>
      <x:c r="F13" s="14" t="str">
        <x:v>entrer par le seuil annoncé et respecter la limite du duel</x:v>
      </x:c>
      <x:c r="G13" s="14" t="str">
        <x:v>Escalier, ascenseur appelable ou porte entre niveaux identifiés</x:v>
      </x:c>
      <x:c r="H13" s="14" t="str">
        <x:v>Dégager un chemin continu entre entrée, point interactif et sortie. L’orientation du mobilier suit sa fonction.</x:v>
      </x:c>
      <x:c r="I13" s="14" t="str">
        <x:v>Un responsable visible et des visiteurs compatibles avec l’horaire. Leur silhouette ne masque pas le point interactif.</x:v>
      </x:c>
      <x:c r="J13" s="14" t="str">
        <x:v>Le joueur retrouve sa dernière sortie et les objets déplacés à la reprise.</x:v>
      </x:c>
      <x:c r="K13" s="14" t="str">
        <x:v>Lieu proposé du projet, architecture détaillée à produire en sprites séparés</x:v>
      </x:c>
      <x:c r="L13" s="14" t="str">
        <x:v>Reconstitution documentée V4 — nouvelle rédaction V5</x:v>
      </x:c>
    </x:row>
    <x:row r="14" ht="57" customHeight="1">
      <x:c r="A14" s="13" t="str">
        <x:v>CITY-09</x:v>
      </x:c>
      <x:c r="B14" s="13" t="str">
        <x:v>Maison des Soins</x:v>
      </x:c>
      <x:c r="C14" s="16" t="n">
        <x:v>0</x:v>
      </x:c>
      <x:c r="D14" s="13" t="str">
        <x:v>soins</x:v>
      </x:c>
      <x:c r="E14" s="13" t="str">
        <x:v>lits séparés, matériel stylisé et couloir large</x:v>
      </x:c>
      <x:c r="F14" s="13" t="str">
        <x:v>rejoindre un poste libre et décrire la blessure de mission</x:v>
      </x:c>
      <x:c r="G14" s="13" t="str">
        <x:v>Escalier, ascenseur appelable ou porte entre niveaux identifiés</x:v>
      </x:c>
      <x:c r="H14" s="13" t="str">
        <x:v>Dégager un chemin continu entre entrée, point interactif et sortie. L’orientation du mobilier suit sa fonction.</x:v>
      </x:c>
      <x:c r="I14" s="13" t="str">
        <x:v>Un responsable visible et des visiteurs compatibles avec l’horaire. Leur silhouette ne masque pas le point interactif.</x:v>
      </x:c>
      <x:c r="J14" s="13" t="str">
        <x:v>Le joueur retrouve sa dernière sortie et les objets déplacés à la reprise.</x:v>
      </x:c>
      <x:c r="K14" s="13" t="str">
        <x:v>Lieu proposé du projet, architecture détaillée à produire en sprites séparés</x:v>
      </x:c>
      <x:c r="L14" s="13" t="str">
        <x:v>Reconstitution documentée V4 — nouvelle rédaction V5</x:v>
      </x:c>
    </x:row>
    <x:row r="15" ht="57" customHeight="1">
      <x:c r="A15" s="14" t="str">
        <x:v>CITY-10</x:v>
      </x:c>
      <x:c r="B15" s="14" t="str">
        <x:v>Escalier du Roi</x:v>
      </x:c>
      <x:c r="C15" s="17" t="n">
        <x:v>1</x:v>
      </x:c>
      <x:c r="D15" s="14" t="str">
        <x:v>cour</x:v>
      </x:c>
      <x:c r="E15" s="14" t="str">
        <x:v>palier d’attente, porte gardée et voie de sortie</x:v>
      </x:c>
      <x:c r="F15" s="14" t="str">
        <x:v>suivre une audience sans bloquer la circulation</x:v>
      </x:c>
      <x:c r="G15" s="14" t="str">
        <x:v>Escalier, ascenseur appelable ou porte entre niveaux identifiés</x:v>
      </x:c>
      <x:c r="H15" s="14" t="str">
        <x:v>Dégager un chemin continu entre entrée, point interactif et sortie. L’orientation du mobilier suit sa fonction.</x:v>
      </x:c>
      <x:c r="I15" s="14" t="str">
        <x:v>Un responsable visible et des visiteurs compatibles avec l’horaire. Leur silhouette ne masque pas le point interactif.</x:v>
      </x:c>
      <x:c r="J15" s="14" t="str">
        <x:v>Le joueur retrouve sa dernière sortie et les objets déplacés à la reprise.</x:v>
      </x:c>
      <x:c r="K15" s="14" t="str">
        <x:v>Lieu proposé du projet, architecture détaillée à produire en sprites séparés</x:v>
      </x:c>
      <x:c r="L15" s="14" t="str">
        <x:v>Reconstitution documentée V4 — nouvelle rédaction V5</x:v>
      </x:c>
    </x:row>
    <x:row r="16" ht="57" customHeight="1">
      <x:c r="A16" s="13" t="str">
        <x:v>CITY-11</x:v>
      </x:c>
      <x:c r="B16" s="13" t="str">
        <x:v>Cour du Roi</x:v>
      </x:c>
      <x:c r="C16" s="16" t="n">
        <x:v>1</x:v>
      </x:c>
      <x:c r="D16" s="13" t="str">
        <x:v>politique</x:v>
      </x:c>
      <x:c r="E16" s="13" t="str">
        <x:v>trône, positions des représentants et sol libre</x:v>
      </x:c>
      <x:c r="F16" s="13" t="str">
        <x:v>écouter des positions divergentes avant de prendre parti</x:v>
      </x:c>
      <x:c r="G16" s="13" t="str">
        <x:v>Escalier, ascenseur appelable ou porte entre niveaux identifiés</x:v>
      </x:c>
      <x:c r="H16" s="13" t="str">
        <x:v>Dégager un chemin continu entre entrée, point interactif et sortie. L’orientation du mobilier suit sa fonction.</x:v>
      </x:c>
      <x:c r="I16" s="13" t="str">
        <x:v>Un responsable visible et des visiteurs compatibles avec l’horaire. Leur silhouette ne masque pas le point interactif.</x:v>
      </x:c>
      <x:c r="J16" s="13" t="str">
        <x:v>Le joueur retrouve sa dernière sortie et les objets déplacés à la reprise.</x:v>
      </x:c>
      <x:c r="K16" s="13" t="str">
        <x:v>Lieu proposé du projet, architecture détaillée à produire en sprites séparés</x:v>
      </x:c>
      <x:c r="L16" s="13" t="str">
        <x:v>Reconstitution documentée V4 — nouvelle rédaction V5</x:v>
      </x:c>
    </x:row>
    <x:row r="17" ht="57" customHeight="1">
      <x:c r="A17" s="14" t="str">
        <x:v>CITY-12</x:v>
      </x:c>
      <x:c r="B17" s="14" t="str">
        <x:v>Conseil des Anciens</x:v>
      </x:c>
      <x:c r="C17" s="17" t="n">
        <x:v>1</x:v>
      </x:c>
      <x:c r="D17" s="14" t="str">
        <x:v>transmission</x:v>
      </x:c>
      <x:c r="E17" s="14" t="str">
        <x:v>sièges en arc et table d’objets</x:v>
      </x:c>
      <x:c r="F17" s="14" t="str">
        <x:v>montrer un objet et confronter son récit aux témoins</x:v>
      </x:c>
      <x:c r="G17" s="14" t="str">
        <x:v>Escalier, ascenseur appelable ou porte entre niveaux identifiés</x:v>
      </x:c>
      <x:c r="H17" s="14" t="str">
        <x:v>Dégager un chemin continu entre entrée, point interactif et sortie. L’orientation du mobilier suit sa fonction.</x:v>
      </x:c>
      <x:c r="I17" s="14" t="str">
        <x:v>Un responsable visible et des visiteurs compatibles avec l’horaire. Leur silhouette ne masque pas le point interactif.</x:v>
      </x:c>
      <x:c r="J17" s="14" t="str">
        <x:v>Le joueur retrouve sa dernière sortie et les objets déplacés à la reprise.</x:v>
      </x:c>
      <x:c r="K17" s="14" t="str">
        <x:v>Lieu proposé du projet, architecture détaillée à produire en sprites séparés</x:v>
      </x:c>
      <x:c r="L17" s="14" t="str">
        <x:v>Reconstitution documentée V4 — nouvelle rédaction V5</x:v>
      </x:c>
    </x:row>
    <x:row r="18" ht="57" customHeight="1">
      <x:c r="A18" s="13" t="str">
        <x:v>CITY-13</x:v>
      </x:c>
      <x:c r="B18" s="13" t="str">
        <x:v>Archives des Lignées</x:v>
      </x:c>
      <x:c r="C18" s="16" t="n">
        <x:v>1</x:v>
      </x:c>
      <x:c r="D18" s="13" t="str">
        <x:v>mémoire</x:v>
      </x:c>
      <x:c r="E18" s="13" t="str">
        <x:v>râteliers, niches identifiées et établi de lecture</x:v>
      </x:c>
      <x:c r="F18" s="13" t="str">
        <x:v>rapprocher deux plaques sans déplacer leurs originaux hors registre</x:v>
      </x:c>
      <x:c r="G18" s="13" t="str">
        <x:v>Escalier, ascenseur appelable ou porte entre niveaux identifiés</x:v>
      </x:c>
      <x:c r="H18" s="13" t="str">
        <x:v>Dégager un chemin continu entre entrée, point interactif et sortie. L’orientation du mobilier suit sa fonction.</x:v>
      </x:c>
      <x:c r="I18" s="13" t="str">
        <x:v>Un responsable visible et des visiteurs compatibles avec l’horaire. Leur silhouette ne masque pas le point interactif.</x:v>
      </x:c>
      <x:c r="J18" s="13" t="str">
        <x:v>Le joueur retrouve sa dernière sortie et les objets déplacés à la reprise.</x:v>
      </x:c>
      <x:c r="K18" s="13" t="str">
        <x:v>Lieu proposé du projet, architecture détaillée à produire en sprites séparés</x:v>
      </x:c>
      <x:c r="L18" s="13" t="str">
        <x:v>Reconstitution documentée V4 — nouvelle rédaction V5</x:v>
      </x:c>
    </x:row>
    <x:row r="19" ht="57" customHeight="1">
      <x:c r="A19" s="14" t="str">
        <x:v>CITY-14</x:v>
      </x:c>
      <x:c r="B19" s="14" t="str">
        <x:v>Galerie des Masques</x:v>
      </x:c>
      <x:c r="C19" s="17" t="n">
        <x:v>1</x:v>
      </x:c>
      <x:c r="D19" s="14" t="str">
        <x:v>exposition</x:v>
      </x:c>
      <x:c r="E19" s="14" t="str">
        <x:v>piédestaux, dégagements et éclairages directionnels</x:v>
      </x:c>
      <x:c r="F19" s="14" t="str">
        <x:v>observer puis manipuler seulement la pièce confiée</x:v>
      </x:c>
      <x:c r="G19" s="14" t="str">
        <x:v>Escalier, ascenseur appelable ou porte entre niveaux identifiés</x:v>
      </x:c>
      <x:c r="H19" s="14" t="str">
        <x:v>Dégager un chemin continu entre entrée, point interactif et sortie. L’orientation du mobilier suit sa fonction.</x:v>
      </x:c>
      <x:c r="I19" s="14" t="str">
        <x:v>Un responsable visible et des visiteurs compatibles avec l’horaire. Leur silhouette ne masque pas le point interactif.</x:v>
      </x:c>
      <x:c r="J19" s="14" t="str">
        <x:v>Le joueur retrouve sa dernière sortie et les objets déplacés à la reprise.</x:v>
      </x:c>
      <x:c r="K19" s="14" t="str">
        <x:v>Lieu proposé du projet, architecture détaillée à produire en sprites séparés</x:v>
      </x:c>
      <x:c r="L19" s="14" t="str">
        <x:v>Reconstitution documentée V4 — nouvelle rédaction V5</x:v>
      </x:c>
    </x:row>
    <x:row r="20" ht="57" customHeight="1">
      <x:c r="A20" s="13" t="str">
        <x:v>CITY-15</x:v>
      </x:c>
      <x:c r="B20" s="13" t="str">
        <x:v>Terrasse des Veilleurs</x:v>
      </x:c>
      <x:c r="C20" s="16" t="n">
        <x:v>1</x:v>
      </x:c>
      <x:c r="D20" s="13" t="str">
        <x:v>observation</x:v>
      </x:c>
      <x:c r="E20" s="13" t="str">
        <x:v>parapet, longues vues et marches en retrait</x:v>
      </x:c>
      <x:c r="F20" s="13" t="str">
        <x:v>repérer trois balises et mémoriser leur ordre</x:v>
      </x:c>
      <x:c r="G20" s="13" t="str">
        <x:v>Escalier, ascenseur appelable ou porte entre niveaux identifiés</x:v>
      </x:c>
      <x:c r="H20" s="13" t="str">
        <x:v>Dégager un chemin continu entre entrée, point interactif et sortie. L’orientation du mobilier suit sa fonction.</x:v>
      </x:c>
      <x:c r="I20" s="13" t="str">
        <x:v>Un responsable visible et des visiteurs compatibles avec l’horaire. Leur silhouette ne masque pas le point interactif.</x:v>
      </x:c>
      <x:c r="J20" s="13" t="str">
        <x:v>Le joueur retrouve sa dernière sortie et les objets déplacés à la reprise.</x:v>
      </x:c>
      <x:c r="K20" s="13" t="str">
        <x:v>Lieu proposé du projet, architecture détaillée à produire en sprites séparés</x:v>
      </x:c>
      <x:c r="L20" s="13" t="str">
        <x:v>Reconstitution documentée V4 — nouvelle rédaction V5</x:v>
      </x:c>
    </x:row>
    <x:row r="21" ht="57" customHeight="1">
      <x:c r="A21" s="14" t="str">
        <x:v>CITY-16</x:v>
      </x:c>
      <x:c r="B21" s="14" t="str">
        <x:v>Salle des Émissaires</x:v>
      </x:c>
      <x:c r="C21" s="17" t="n">
        <x:v>1</x:v>
      </x:c>
      <x:c r="D21" s="14" t="str">
        <x:v>relations</x:v>
      </x:c>
      <x:c r="E21" s="14" t="str">
        <x:v>deux accès et zone neutre centrale</x:v>
      </x:c>
      <x:c r="F21" s="14" t="str">
        <x:v>reconnaître le signe d’un visiteur et adapter sa présentation</x:v>
      </x:c>
      <x:c r="G21" s="14" t="str">
        <x:v>Escalier, ascenseur appelable ou porte entre niveaux identifiés</x:v>
      </x:c>
      <x:c r="H21" s="14" t="str">
        <x:v>Dégager un chemin continu entre entrée, point interactif et sortie. L’orientation du mobilier suit sa fonction.</x:v>
      </x:c>
      <x:c r="I21" s="14" t="str">
        <x:v>Un responsable visible et des visiteurs compatibles avec l’horaire. Leur silhouette ne masque pas le point interactif.</x:v>
      </x:c>
      <x:c r="J21" s="14" t="str">
        <x:v>Le joueur retrouve sa dernière sortie et les objets déplacés à la reprise.</x:v>
      </x:c>
      <x:c r="K21" s="14" t="str">
        <x:v>Lieu proposé du projet, architecture détaillée à produire en sprites séparés</x:v>
      </x:c>
      <x:c r="L21" s="14" t="str">
        <x:v>Reconstitution documentée V4 — nouvelle rédaction V5</x:v>
      </x:c>
    </x:row>
    <x:row r="22" ht="57" customHeight="1">
      <x:c r="A22" s="13" t="str">
        <x:v>CITY-17</x:v>
      </x:c>
      <x:c r="B22" s="13" t="str">
        <x:v>Passage des Toits</x:v>
      </x:c>
      <x:c r="C22" s="16" t="n">
        <x:v>1</x:v>
      </x:c>
      <x:c r="D22" s="13" t="str">
        <x:v>parcours</x:v>
      </x:c>
      <x:c r="E22" s="13" t="str">
        <x:v>échelles, toits praticables et retours protégés</x:v>
      </x:c>
      <x:c r="F22" s="13" t="str">
        <x:v>ouvrir un raccourci qui garde une sortie au sol</x:v>
      </x:c>
      <x:c r="G22" s="13" t="str">
        <x:v>Escalier, ascenseur appelable ou porte entre niveaux identifiés</x:v>
      </x:c>
      <x:c r="H22" s="13" t="str">
        <x:v>Dégager un chemin continu entre entrée, point interactif et sortie. L’orientation du mobilier suit sa fonction.</x:v>
      </x:c>
      <x:c r="I22" s="13" t="str">
        <x:v>Un responsable visible et des visiteurs compatibles avec l’horaire. Leur silhouette ne masque pas le point interactif.</x:v>
      </x:c>
      <x:c r="J22" s="13" t="str">
        <x:v>Le joueur retrouve sa dernière sortie et les objets déplacés à la reprise.</x:v>
      </x:c>
      <x:c r="K22" s="13" t="str">
        <x:v>Lieu proposé du projet, architecture détaillée à produire en sprites séparés</x:v>
      </x:c>
      <x:c r="L22" s="13" t="str">
        <x:v>Reconstitution documentée V4 — nouvelle rédaction V5</x:v>
      </x:c>
    </x:row>
    <x:row r="23" ht="57" customHeight="1">
      <x:c r="A23" s="14" t="str">
        <x:v>CITY-18</x:v>
      </x:c>
      <x:c r="B23" s="14" t="str">
        <x:v>Belvédère de la Cité</x:v>
      </x:c>
      <x:c r="C23" s="17" t="n">
        <x:v>2</x:v>
      </x:c>
      <x:c r="D23" s="14" t="str">
        <x:v>carte</x:v>
      </x:c>
      <x:c r="E23" s="14" t="str">
        <x:v>panorama par plans et table de repères</x:v>
      </x:c>
      <x:c r="F23" s="14" t="str">
        <x:v>relier une silhouette de bâtiment à sa rue réelle</x:v>
      </x:c>
      <x:c r="G23" s="14" t="str">
        <x:v>Escalier, ascenseur appelable ou porte entre niveaux identifiés</x:v>
      </x:c>
      <x:c r="H23" s="14" t="str">
        <x:v>Dégager un chemin continu entre entrée, point interactif et sortie. L’orientation du mobilier suit sa fonction.</x:v>
      </x:c>
      <x:c r="I23" s="14" t="str">
        <x:v>Un responsable visible et des visiteurs compatibles avec l’horaire. Leur silhouette ne masque pas le point interactif.</x:v>
      </x:c>
      <x:c r="J23" s="14" t="str">
        <x:v>Le joueur retrouve sa dernière sortie et les objets déplacés à la reprise.</x:v>
      </x:c>
      <x:c r="K23" s="14" t="str">
        <x:v>Lieu proposé du projet, architecture détaillée à produire en sprites séparés</x:v>
      </x:c>
      <x:c r="L23" s="14" t="str">
        <x:v>Reconstitution documentée V4 — nouvelle rédaction V5</x:v>
      </x:c>
    </x:row>
    <x:row r="24" ht="57" customHeight="1">
      <x:c r="A24" s="13" t="str">
        <x:v>CITY-19</x:v>
      </x:c>
      <x:c r="B24" s="13" t="str">
        <x:v>Tour des Signaux</x:v>
      </x:c>
      <x:c r="C24" s="16" t="n">
        <x:v>2</x:v>
      </x:c>
      <x:c r="D24" s="13" t="str">
        <x:v>signaux</x:v>
      </x:c>
      <x:c r="E24" s="13" t="str">
        <x:v>mâts séparés, volets et plateformes</x:v>
      </x:c>
      <x:c r="F24" s="13" t="str">
        <x:v>régler les volets dans le rythme d’un appel</x:v>
      </x:c>
      <x:c r="G24" s="13" t="str">
        <x:v>Escalier, ascenseur appelable ou porte entre niveaux identifiés</x:v>
      </x:c>
      <x:c r="H24" s="13" t="str">
        <x:v>Dégager un chemin continu entre entrée, point interactif et sortie. L’orientation du mobilier suit sa fonction.</x:v>
      </x:c>
      <x:c r="I24" s="13" t="str">
        <x:v>Un responsable visible et des visiteurs compatibles avec l’horaire. Leur silhouette ne masque pas le point interactif.</x:v>
      </x:c>
      <x:c r="J24" s="13" t="str">
        <x:v>Le joueur retrouve sa dernière sortie et les objets déplacés à la reprise.</x:v>
      </x:c>
      <x:c r="K24" s="13" t="str">
        <x:v>Lieu proposé du projet, architecture détaillée à produire en sprites séparés</x:v>
      </x:c>
      <x:c r="L24" s="13" t="str">
        <x:v>Reconstitution documentée V4 — nouvelle rédaction V5</x:v>
      </x:c>
    </x:row>
    <x:row r="25" ht="57" customHeight="1">
      <x:c r="A25" s="14" t="str">
        <x:v>CITY-20</x:v>
      </x:c>
      <x:c r="B25" s="14" t="str">
        <x:v>Jardin Suspendu</x:v>
      </x:c>
      <x:c r="C25" s="17" t="n">
        <x:v>2</x:v>
      </x:c>
      <x:c r="D25" s="14" t="str">
        <x:v>faune</x:v>
      </x:c>
      <x:c r="E25" s="14" t="str">
        <x:v>bacs, bassin bas et allée sans obstacle</x:v>
      </x:c>
      <x:c r="F25" s="14" t="str">
        <x:v>observer une petite créature sans confondre décor et menace</x:v>
      </x:c>
      <x:c r="G25" s="14" t="str">
        <x:v>Escalier, ascenseur appelable ou porte entre niveaux identifiés</x:v>
      </x:c>
      <x:c r="H25" s="14" t="str">
        <x:v>Dégager un chemin continu entre entrée, point interactif et sortie. L’orientation du mobilier suit sa fonction.</x:v>
      </x:c>
      <x:c r="I25" s="14" t="str">
        <x:v>Un responsable visible et des visiteurs compatibles avec l’horaire. Leur silhouette ne masque pas le point interactif.</x:v>
      </x:c>
      <x:c r="J25" s="14" t="str">
        <x:v>Le joueur retrouve sa dernière sortie et les objets déplacés à la reprise.</x:v>
      </x:c>
      <x:c r="K25" s="14" t="str">
        <x:v>Lieu proposé du projet, architecture détaillée à produire en sprites séparés</x:v>
      </x:c>
      <x:c r="L25" s="14" t="str">
        <x:v>Reconstitution documentée V4 — nouvelle rédaction V5</x:v>
      </x:c>
    </x:row>
    <x:row r="26" ht="57" customHeight="1">
      <x:c r="A26" s="13" t="str">
        <x:v>CITY-21</x:v>
      </x:c>
      <x:c r="B26" s="13" t="str">
        <x:v>Temple des Trois Ombres</x:v>
      </x:c>
      <x:c r="C26" s="16" t="n">
        <x:v>2</x:v>
      </x:c>
      <x:c r="D26" s="13" t="str">
        <x:v>rite</x:v>
      </x:c>
      <x:c r="E26" s="13" t="str">
        <x:v>chambres variables, sas de dépôt et retour distinct</x:v>
      </x:c>
      <x:c r="F26" s="13" t="str">
        <x:v>lire des ombres et déplacer des obstacles sans armes énergétiques dans ce rite</x:v>
      </x:c>
      <x:c r="G26" s="13" t="str">
        <x:v>Escalier, ascenseur appelable ou porte entre niveaux identifiés</x:v>
      </x:c>
      <x:c r="H26" s="13" t="str">
        <x:v>Dégager un chemin continu entre entrée, point interactif et sortie. L’orientation du mobilier suit sa fonction.</x:v>
      </x:c>
      <x:c r="I26" s="13" t="str">
        <x:v>Un responsable visible et des visiteurs compatibles avec l’horaire. Leur silhouette ne masque pas le point interactif.</x:v>
      </x:c>
      <x:c r="J26" s="13" t="str">
        <x:v>Le joueur retrouve sa dernière sortie et les objets déplacés à la reprise.</x:v>
      </x:c>
      <x:c r="K26" s="13" t="str">
        <x:v>Lieu proposé du projet, architecture détaillée à produire en sprites séparés</x:v>
      </x:c>
      <x:c r="L26" s="13" t="str">
        <x:v>Reconstitution documentée V4 — nouvelle rédaction V5</x:v>
      </x:c>
    </x:row>
    <x:row r="27" ht="57" customHeight="1">
      <x:c r="A27" s="14" t="str">
        <x:v>CITY-22</x:v>
      </x:c>
      <x:c r="B27" s="14" t="str">
        <x:v>Cour des Maîtres</x:v>
      </x:c>
      <x:c r="C27" s="17" t="n">
        <x:v>2</x:v>
      </x:c>
      <x:c r="D27" s="14" t="str">
        <x:v>entraînement</x:v>
      </x:c>
      <x:c r="E27" s="14" t="str">
        <x:v>pistes spécialisées et espace de démonstration</x:v>
      </x:c>
      <x:c r="F27" s="14" t="str">
        <x:v>observer une technique puis la reproduire sur cible</x:v>
      </x:c>
      <x:c r="G27" s="14" t="str">
        <x:v>Escalier, ascenseur appelable ou porte entre niveaux identifiés</x:v>
      </x:c>
      <x:c r="H27" s="14" t="str">
        <x:v>Dégager un chemin continu entre entrée, point interactif et sortie. L’orientation du mobilier suit sa fonction.</x:v>
      </x:c>
      <x:c r="I27" s="14" t="str">
        <x:v>Un responsable visible et des visiteurs compatibles avec l’horaire. Leur silhouette ne masque pas le point interactif.</x:v>
      </x:c>
      <x:c r="J27" s="14" t="str">
        <x:v>Le joueur retrouve sa dernière sortie et les objets déplacés à la reprise.</x:v>
      </x:c>
      <x:c r="K27" s="14" t="str">
        <x:v>Lieu proposé du projet, architecture détaillée à produire en sprites séparés</x:v>
      </x:c>
      <x:c r="L27" s="14" t="str">
        <x:v>Reconstitution documentée V4 — nouvelle rédaction V5</x:v>
      </x:c>
    </x:row>
    <x:row r="28" ht="57" customHeight="1">
      <x:c r="A28" s="13" t="str">
        <x:v>CITY-23</x:v>
      </x:c>
      <x:c r="B28" s="13" t="str">
        <x:v>Mausolée des Chasseurs</x:v>
      </x:c>
      <x:c r="C28" s="16" t="n">
        <x:v>2</x:v>
      </x:c>
      <x:c r="D28" s="13" t="str">
        <x:v>DLC</x:v>
      </x:c>
      <x:c r="E28" s="13" t="str">
        <x:v>piédestaux de masques et niches accessibles</x:v>
      </x:c>
      <x:c r="F28" s="13" t="str">
        <x:v>choisir un masque, jouer sa pose et entrer dans la chronique associée</x:v>
      </x:c>
      <x:c r="G28" s="13" t="str">
        <x:v>Escalier, ascenseur appelable ou porte entre niveaux identifiés</x:v>
      </x:c>
      <x:c r="H28" s="13" t="str">
        <x:v>Dégager un chemin continu entre entrée, point interactif et sortie. L’orientation du mobilier suit sa fonction.</x:v>
      </x:c>
      <x:c r="I28" s="13" t="str">
        <x:v>Un responsable visible et des visiteurs compatibles avec l’horaire. Leur silhouette ne masque pas le point interactif.</x:v>
      </x:c>
      <x:c r="J28" s="13" t="str">
        <x:v>Le joueur retrouve sa dernière sortie et les objets déplacés à la reprise.</x:v>
      </x:c>
      <x:c r="K28" s="13" t="str">
        <x:v>Lieu proposé du projet, architecture détaillée à produire en sprites séparés</x:v>
      </x:c>
      <x:c r="L28" s="13" t="str">
        <x:v>Reconstitution documentée V4 — nouvelle rédaction V5</x:v>
      </x:c>
    </x:row>
    <x:row r="29" ht="57" customHeight="1">
      <x:c r="A29" s="14" t="str">
        <x:v>CITY-24</x:v>
      </x:c>
      <x:c r="B29" s="14" t="str">
        <x:v>Observatoire des Routes</x:v>
      </x:c>
      <x:c r="C29" s="17" t="n">
        <x:v>2</x:v>
      </x:c>
      <x:c r="D29" s="14" t="str">
        <x:v>astronomie</x:v>
      </x:c>
      <x:c r="E29" s="14" t="str">
        <x:v>instruments, tables et verrière</x:v>
      </x:c>
      <x:c r="F29" s="14" t="str">
        <x:v>pointer une route connue sans déclencher un départ gratuit</x:v>
      </x:c>
      <x:c r="G29" s="14" t="str">
        <x:v>Escalier, ascenseur appelable ou porte entre niveaux identifiés</x:v>
      </x:c>
      <x:c r="H29" s="14" t="str">
        <x:v>Dégager un chemin continu entre entrée, point interactif et sortie. L’orientation du mobilier suit sa fonction.</x:v>
      </x:c>
      <x:c r="I29" s="14" t="str">
        <x:v>Un responsable visible et des visiteurs compatibles avec l’horaire. Leur silhouette ne masque pas le point interactif.</x:v>
      </x:c>
      <x:c r="J29" s="14" t="str">
        <x:v>Le joueur retrouve sa dernière sortie et les objets déplacés à la reprise.</x:v>
      </x:c>
      <x:c r="K29" s="14" t="str">
        <x:v>Lieu proposé du projet, architecture détaillée à produire en sprites séparés</x:v>
      </x:c>
      <x:c r="L29" s="14" t="str">
        <x:v>Reconstitution documentée V4 — nouvelle rédaction V5</x:v>
      </x:c>
    </x:row>
    <x:row r="30" ht="57" customHeight="1">
      <x:c r="A30" s="13" t="str">
        <x:v>CITY-25</x:v>
      </x:c>
      <x:c r="B30" s="13" t="str">
        <x:v>Soutes du Marché</x:v>
      </x:c>
      <x:c r="C30" s="16" t="n">
        <x:v>-1</x:v>
      </x:c>
      <x:c r="D30" s="13" t="str">
        <x:v>logistique</x:v>
      </x:c>
      <x:c r="E30" s="13" t="str">
        <x:v>quais bas, racks et voies de manutention</x:v>
      </x:c>
      <x:c r="F30" s="13" t="str">
        <x:v>retrouver une caisse par forme et marques</x:v>
      </x:c>
      <x:c r="G30" s="13" t="str">
        <x:v>Escalier, ascenseur appelable ou porte entre niveaux identifiés</x:v>
      </x:c>
      <x:c r="H30" s="13" t="str">
        <x:v>Dégager un chemin continu entre entrée, point interactif et sortie. L’orientation du mobilier suit sa fonction.</x:v>
      </x:c>
      <x:c r="I30" s="13" t="str">
        <x:v>Un responsable visible et des visiteurs compatibles avec l’horaire. Leur silhouette ne masque pas le point interactif.</x:v>
      </x:c>
      <x:c r="J30" s="13" t="str">
        <x:v>Le joueur retrouve sa dernière sortie et les objets déplacés à la reprise.</x:v>
      </x:c>
      <x:c r="K30" s="13" t="str">
        <x:v>Lieu proposé du projet, architecture détaillée à produire en sprites séparés</x:v>
      </x:c>
      <x:c r="L30" s="13" t="str">
        <x:v>Reconstitution documentée V4 — nouvelle rédaction V5</x:v>
      </x:c>
    </x:row>
    <x:row r="31" ht="57" customHeight="1">
      <x:c r="A31" s="14" t="str">
        <x:v>CITY-26</x:v>
      </x:c>
      <x:c r="B31" s="14" t="str">
        <x:v>Forges Profondes</x:v>
      </x:c>
      <x:c r="C31" s="17" t="n">
        <x:v>-1</x:v>
      </x:c>
      <x:c r="D31" s="14" t="str">
        <x:v>artisanat</x:v>
      </x:c>
      <x:c r="E31" s="14" t="str">
        <x:v>postes chauds isolés et couloir froid</x:v>
      </x:c>
      <x:c r="F31" s="14" t="str">
        <x:v>transporter une pièce par les paliers appropriés</x:v>
      </x:c>
      <x:c r="G31" s="14" t="str">
        <x:v>Escalier, ascenseur appelable ou porte entre niveaux identifiés</x:v>
      </x:c>
      <x:c r="H31" s="14" t="str">
        <x:v>Dégager un chemin continu entre entrée, point interactif et sortie. L’orientation du mobilier suit sa fonction.</x:v>
      </x:c>
      <x:c r="I31" s="14" t="str">
        <x:v>Un responsable visible et des visiteurs compatibles avec l’horaire. Leur silhouette ne masque pas le point interactif.</x:v>
      </x:c>
      <x:c r="J31" s="14" t="str">
        <x:v>Le joueur retrouve sa dernière sortie et les objets déplacés à la reprise.</x:v>
      </x:c>
      <x:c r="K31" s="14" t="str">
        <x:v>Lieu proposé du projet, architecture détaillée à produire en sprites séparés</x:v>
      </x:c>
      <x:c r="L31" s="14" t="str">
        <x:v>Reconstitution documentée V4 — nouvelle rédaction V5</x:v>
      </x:c>
    </x:row>
    <x:row r="32" ht="57" customHeight="1">
      <x:c r="A32" s="13" t="str">
        <x:v>CITY-27</x:v>
      </x:c>
      <x:c r="B32" s="13" t="str">
        <x:v>Écuries des Montures</x:v>
      </x:c>
      <x:c r="C32" s="16" t="n">
        <x:v>-1</x:v>
      </x:c>
      <x:c r="D32" s="13" t="str">
        <x:v>montures</x:v>
      </x:c>
      <x:c r="E32" s="13" t="str">
        <x:v>boxes, abreuvoirs et aire de retournement</x:v>
      </x:c>
      <x:c r="F32" s="13" t="str">
        <x:v>approcher un animal puis préparer son harnachement</x:v>
      </x:c>
      <x:c r="G32" s="13" t="str">
        <x:v>Escalier, ascenseur appelable ou porte entre niveaux identifiés</x:v>
      </x:c>
      <x:c r="H32" s="13" t="str">
        <x:v>Dégager un chemin continu entre entrée, point interactif et sortie. L’orientation du mobilier suit sa fonction.</x:v>
      </x:c>
      <x:c r="I32" s="13" t="str">
        <x:v>Un responsable visible et des visiteurs compatibles avec l’horaire. Leur silhouette ne masque pas le point interactif.</x:v>
      </x:c>
      <x:c r="J32" s="13" t="str">
        <x:v>Le joueur retrouve sa dernière sortie et les objets déplacés à la reprise.</x:v>
      </x:c>
      <x:c r="K32" s="13" t="str">
        <x:v>Lieu proposé du projet, architecture détaillée à produire en sprites séparés</x:v>
      </x:c>
      <x:c r="L32" s="13" t="str">
        <x:v>Reconstitution documentée V4 — nouvelle rédaction V5</x:v>
      </x:c>
    </x:row>
    <x:row r="33" ht="57" customHeight="1">
      <x:c r="A33" s="14" t="str">
        <x:v>CITY-28</x:v>
      </x:c>
      <x:c r="B33" s="14" t="str">
        <x:v>Chenil des Pisteurs</x:v>
      </x:c>
      <x:c r="C33" s="17" t="n">
        <x:v>-1</x:v>
      </x:c>
      <x:c r="D33" s="14" t="str">
        <x:v>compagnons</x:v>
      </x:c>
      <x:c r="E33" s="14" t="str">
        <x:v>enclos, sas et sentier d’exercice</x:v>
      </x:c>
      <x:c r="F33" s="14" t="str">
        <x:v>lire l’attention du compagnon et donner une consigne</x:v>
      </x:c>
      <x:c r="G33" s="14" t="str">
        <x:v>Escalier, ascenseur appelable ou porte entre niveaux identifiés</x:v>
      </x:c>
      <x:c r="H33" s="14" t="str">
        <x:v>Dégager un chemin continu entre entrée, point interactif et sortie. L’orientation du mobilier suit sa fonction.</x:v>
      </x:c>
      <x:c r="I33" s="14" t="str">
        <x:v>Un responsable visible et des visiteurs compatibles avec l’horaire. Leur silhouette ne masque pas le point interactif.</x:v>
      </x:c>
      <x:c r="J33" s="14" t="str">
        <x:v>Le joueur retrouve sa dernière sortie et les objets déplacés à la reprise.</x:v>
      </x:c>
      <x:c r="K33" s="14" t="str">
        <x:v>Lieu proposé du projet, architecture détaillée à produire en sprites séparés</x:v>
      </x:c>
      <x:c r="L33" s="14" t="str">
        <x:v>Reconstitution documentée V4 — nouvelle rédaction V5</x:v>
      </x:c>
    </x:row>
    <x:row r="34" ht="57" customHeight="1">
      <x:c r="A34" s="13" t="str">
        <x:v>CITY-29</x:v>
      </x:c>
      <x:c r="B34" s="13" t="str">
        <x:v>Citernes de Service</x:v>
      </x:c>
      <x:c r="C34" s="16" t="n">
        <x:v>-1</x:v>
      </x:c>
      <x:c r="D34" s="13" t="str">
        <x:v>eau</x:v>
      </x:c>
      <x:c r="E34" s="13" t="str">
        <x:v>vannes fictives, repères de niveau et coursives</x:v>
      </x:c>
      <x:c r="F34" s="13" t="str">
        <x:v>comparer deux niveaux pour localiser une fuite de jeu</x:v>
      </x:c>
      <x:c r="G34" s="13" t="str">
        <x:v>Escalier, ascenseur appelable ou porte entre niveaux identifiés</x:v>
      </x:c>
      <x:c r="H34" s="13" t="str">
        <x:v>Dégager un chemin continu entre entrée, point interactif et sortie. L’orientation du mobilier suit sa fonction.</x:v>
      </x:c>
      <x:c r="I34" s="13" t="str">
        <x:v>Un responsable visible et des visiteurs compatibles avec l’horaire. Leur silhouette ne masque pas le point interactif.</x:v>
      </x:c>
      <x:c r="J34" s="13" t="str">
        <x:v>Le joueur retrouve sa dernière sortie et les objets déplacés à la reprise.</x:v>
      </x:c>
      <x:c r="K34" s="13" t="str">
        <x:v>Lieu proposé du projet, architecture détaillée à produire en sprites séparés</x:v>
      </x:c>
      <x:c r="L34" s="13" t="str">
        <x:v>Reconstitution documentée V4 — nouvelle rédaction V5</x:v>
      </x:c>
    </x:row>
    <x:row r="35" ht="57" customHeight="1">
      <x:c r="A35" s="14" t="str">
        <x:v>CITY-30</x:v>
      </x:c>
      <x:c r="B35" s="14" t="str">
        <x:v>Passage des Racines</x:v>
      </x:c>
      <x:c r="C35" s="17" t="n">
        <x:v>-1</x:v>
      </x:c>
      <x:c r="D35" s="14" t="str">
        <x:v>exploration</x:v>
      </x:c>
      <x:c r="E35" s="14" t="str">
        <x:v>plancher irrégulier et raccourcis à verrou</x:v>
      </x:c>
      <x:c r="F35" s="14" t="str">
        <x:v>suivre les racines vers une porte oubliée</x:v>
      </x:c>
      <x:c r="G35" s="14" t="str">
        <x:v>Escalier, ascenseur appelable ou porte entre niveaux identifiés</x:v>
      </x:c>
      <x:c r="H35" s="14" t="str">
        <x:v>Dégager un chemin continu entre entrée, point interactif et sortie. L’orientation du mobilier suit sa fonction.</x:v>
      </x:c>
      <x:c r="I35" s="14" t="str">
        <x:v>Un responsable visible et des visiteurs compatibles avec l’horaire. Leur silhouette ne masque pas le point interactif.</x:v>
      </x:c>
      <x:c r="J35" s="14" t="str">
        <x:v>Le joueur retrouve sa dernière sortie et les objets déplacés à la reprise.</x:v>
      </x:c>
      <x:c r="K35" s="14" t="str">
        <x:v>Lieu proposé du projet, architecture détaillée à produire en sprites séparés</x:v>
      </x:c>
      <x:c r="L35" s="14" t="str">
        <x:v>Reconstitution documentée V4 — nouvelle rédaction V5</x:v>
      </x:c>
    </x:row>
    <x:row r="36" ht="57" customHeight="1">
      <x:c r="A36" s="13" t="str">
        <x:v>CITY-31</x:v>
      </x:c>
      <x:c r="B36" s="13" t="str">
        <x:v>Salle des Enforcers</x:v>
      </x:c>
      <x:c r="C36" s="16" t="n">
        <x:v>-1</x:v>
      </x:c>
      <x:c r="D36" s="13" t="str">
        <x:v>justice</x:v>
      </x:c>
      <x:c r="E36" s="13" t="str">
        <x:v>vestiaire, table de preuves et sortie vers la garde</x:v>
      </x:c>
      <x:c r="F36" s="13" t="str">
        <x:v>distinguer témoignage, mandat et mission jouable</x:v>
      </x:c>
      <x:c r="G36" s="13" t="str">
        <x:v>Escalier, ascenseur appelable ou porte entre niveaux identifiés</x:v>
      </x:c>
      <x:c r="H36" s="13" t="str">
        <x:v>Dégager un chemin continu entre entrée, point interactif et sortie. L’orientation du mobilier suit sa fonction.</x:v>
      </x:c>
      <x:c r="I36" s="13" t="str">
        <x:v>Un responsable visible et des visiteurs compatibles avec l’horaire. Leur silhouette ne masque pas le point interactif.</x:v>
      </x:c>
      <x:c r="J36" s="13" t="str">
        <x:v>Le joueur retrouve sa dernière sortie et les objets déplacés à la reprise.</x:v>
      </x:c>
      <x:c r="K36" s="13" t="str">
        <x:v>Lieu proposé du projet, architecture détaillée à produire en sprites séparés</x:v>
      </x:c>
      <x:c r="L36" s="13" t="str">
        <x:v>Reconstitution documentée V4 — nouvelle rédaction V5</x:v>
      </x:c>
    </x:row>
    <x:row r="37" ht="57" customHeight="1">
      <x:c r="A37" s="14" t="str">
        <x:v>CITY-32</x:v>
      </x:c>
      <x:c r="B37" s="14" t="str">
        <x:v>Accès de THE PIT</x:v>
      </x:c>
      <x:c r="C37" s="17" t="n">
        <x:v>-1</x:v>
      </x:c>
      <x:c r="D37" s="14" t="str">
        <x:v>versus</x:v>
      </x:c>
      <x:c r="E37" s="14" t="str">
        <x:v>vestiaire, sas d’arène et tableau des contrats</x:v>
      </x:c>
      <x:c r="F37" s="14" t="str">
        <x:v>choisir le combat avant la transition plein écran</x:v>
      </x:c>
      <x:c r="G37" s="14" t="str">
        <x:v>Escalier, ascenseur appelable ou porte entre niveaux identifiés</x:v>
      </x:c>
      <x:c r="H37" s="14" t="str">
        <x:v>Dégager un chemin continu entre entrée, point interactif et sortie. L’orientation du mobilier suit sa fonction.</x:v>
      </x:c>
      <x:c r="I37" s="14" t="str">
        <x:v>Un responsable visible et des visiteurs compatibles avec l’horaire. Leur silhouette ne masque pas le point interactif.</x:v>
      </x:c>
      <x:c r="J37" s="14" t="str">
        <x:v>Le joueur retrouve sa dernière sortie et les objets déplacés à la reprise.</x:v>
      </x:c>
      <x:c r="K37" s="14" t="str">
        <x:v>Lieu proposé du projet, architecture détaillée à produire en sprites séparés</x:v>
      </x:c>
      <x:c r="L37" s="14" t="str">
        <x:v>Reconstitution documentée V4 — nouvelle rédaction V5</x:v>
      </x:c>
    </x:row>
    <x:row r="38" ht="57" customHeight="1">
      <x:c r="A38" s="13" t="str">
        <x:v>CITY-33</x:v>
      </x:c>
      <x:c r="B38" s="13" t="str">
        <x:v>Spatioport Oriental</x:v>
      </x:c>
      <x:c r="C38" s="16" t="n">
        <x:v>0</x:v>
      </x:c>
      <x:c r="D38" s="13" t="str">
        <x:v>espace</x:v>
      </x:c>
      <x:c r="E38" s="13" t="str">
        <x:v>quai à droite, sas, file de chargement et passerelle</x:v>
      </x:c>
      <x:c r="F38" s="13" t="str">
        <x:v>embarquer après acquisition réelle du vaisseau</x:v>
      </x:c>
      <x:c r="G38" s="13" t="str">
        <x:v>Route extérieure reliée physiquement à la cité</x:v>
      </x:c>
      <x:c r="H38" s="13" t="str">
        <x:v>Dégager un chemin continu entre entrée, point interactif et sortie. L’orientation du mobilier suit sa fonction.</x:v>
      </x:c>
      <x:c r="I38" s="13" t="str">
        <x:v>Un responsable visible et des visiteurs compatibles avec l’horaire. Leur silhouette ne masque pas le point interactif.</x:v>
      </x:c>
      <x:c r="J38" s="13" t="str">
        <x:v>Le joueur retrouve sa dernière sortie et les objets déplacés à la reprise.</x:v>
      </x:c>
      <x:c r="K38" s="13" t="str">
        <x:v>Lieu proposé du projet, architecture détaillée à produire en sprites séparés</x:v>
      </x:c>
      <x:c r="L38" s="13" t="str">
        <x:v>Reconstitution documentée V4 — nouvelle rédaction V5</x:v>
      </x:c>
    </x:row>
    <x:row r="39" ht="57" customHeight="1">
      <x:c r="A39" s="14" t="str">
        <x:v>CITY-34</x:v>
      </x:c>
      <x:c r="B39" s="14" t="str">
        <x:v>Port Côtier</x:v>
      </x:c>
      <x:c r="C39" s="17" t="n">
        <x:v>0</x:v>
      </x:c>
      <x:c r="D39" s="14" t="str">
        <x:v>navigation</x:v>
      </x:c>
      <x:c r="E39" s="14" t="str">
        <x:v>jetée, cale et sentier supérieur</x:v>
      </x:c>
      <x:c r="F39" s="14" t="str">
        <x:v>prendre une route maritime distincte du spatioport</x:v>
      </x:c>
      <x:c r="G39" s="14" t="str">
        <x:v>Route extérieure reliée physiquement à la cité</x:v>
      </x:c>
      <x:c r="H39" s="14" t="str">
        <x:v>Dégager un chemin continu entre entrée, point interactif et sortie. L’orientation du mobilier suit sa fonction.</x:v>
      </x:c>
      <x:c r="I39" s="14" t="str">
        <x:v>Un responsable visible et des visiteurs compatibles avec l’horaire. Leur silhouette ne masque pas le point interactif.</x:v>
      </x:c>
      <x:c r="J39" s="14" t="str">
        <x:v>Le joueur retrouve sa dernière sortie et les objets déplacés à la reprise.</x:v>
      </x:c>
      <x:c r="K39" s="14" t="str">
        <x:v>Lieu proposé du projet, architecture détaillée à produire en sprites séparés</x:v>
      </x:c>
      <x:c r="L39" s="14" t="str">
        <x:v>Reconstitution documentée V4 — nouvelle rédaction V5</x:v>
      </x:c>
    </x:row>
    <x:row r="40" ht="57" customHeight="1">
      <x:c r="A40" s="13" t="str">
        <x:v>CITY-35</x:v>
      </x:c>
      <x:c r="B40" s="13" t="str">
        <x:v>Cour des Habitants</x:v>
      </x:c>
      <x:c r="C40" s="16" t="n">
        <x:v>0</x:v>
      </x:c>
      <x:c r="D40" s="13" t="str">
        <x:v>résidence</x:v>
      </x:c>
      <x:c r="E40" s="13" t="str">
        <x:v>seuils, bancs face à face et atelier de quartier</x:v>
      </x:c>
      <x:c r="F40" s="13" t="str">
        <x:v>recevoir une visite sans bloquer un passage public</x:v>
      </x:c>
      <x:c r="G40" s="13" t="str">
        <x:v>Route extérieure reliée physiquement à la cité</x:v>
      </x:c>
      <x:c r="H40" s="13" t="str">
        <x:v>Dégager un chemin continu entre entrée, point interactif et sortie. L’orientation du mobilier suit sa fonction.</x:v>
      </x:c>
      <x:c r="I40" s="13" t="str">
        <x:v>Un responsable visible et des visiteurs compatibles avec l’horaire. Leur silhouette ne masque pas le point interactif.</x:v>
      </x:c>
      <x:c r="J40" s="13" t="str">
        <x:v>Le joueur retrouve sa dernière sortie et les objets déplacés à la reprise.</x:v>
      </x:c>
      <x:c r="K40" s="13" t="str">
        <x:v>Lieu proposé du projet, architecture détaillée à produire en sprites séparés</x:v>
      </x:c>
      <x:c r="L40" s="13" t="str">
        <x:v>Reconstitution documentée V4 — nouvelle rédaction V5</x:v>
      </x:c>
    </x:row>
    <x:row r="41" ht="57" customHeight="1">
      <x:c r="A41" s="14" t="str">
        <x:v>CITY-36</x:v>
      </x:c>
      <x:c r="B41" s="14" t="str">
        <x:v>Porte des Réserves</x:v>
      </x:c>
      <x:c r="C41" s="17" t="n">
        <x:v>0</x:v>
      </x:c>
      <x:c r="D41" s="14" t="str">
        <x:v>chasse</x:v>
      </x:c>
      <x:c r="E41" s="14" t="str">
        <x:v>contrôle, dépôt et observatoire de la faune</x:v>
      </x:c>
      <x:c r="F41" s="14" t="str">
        <x:v>préparer une expédition et vérifier sa sortie de secours</x:v>
      </x:c>
      <x:c r="G41" s="14" t="str">
        <x:v>Route extérieure reliée physiquement à la cité</x:v>
      </x:c>
      <x:c r="H41" s="14" t="str">
        <x:v>Dégager un chemin continu entre entrée, point interactif et sortie. L’orientation du mobilier suit sa fonction.</x:v>
      </x:c>
      <x:c r="I41" s="14" t="str">
        <x:v>Un responsable visible et des visiteurs compatibles avec l’horaire. Leur silhouette ne masque pas le point interactif.</x:v>
      </x:c>
      <x:c r="J41" s="14" t="str">
        <x:v>Le joueur retrouve sa dernière sortie et les objets déplacés à la reprise.</x:v>
      </x:c>
      <x:c r="K41" s="14" t="str">
        <x:v>Lieu proposé du projet, architecture détaillée à produire en sprites séparés</x:v>
      </x:c>
      <x:c r="L41" s="14" t="str">
        <x:v>Reconstitution documentée V4 — nouvelle rédaction V5</x:v>
      </x:c>
    </x:row>
  </x:sheetData>
  <x:pageMargins left="0.7" right="0.7" top="0.75" bottom="0.75" header="0.3" footer="0.3"/>
  <x:tableParts count="1">
    <x:tablePart xmlns:r="http://schemas.openxmlformats.org/officeDocument/2006/relationships" r:id="R7bf1939b26bf43e7"/>
  </x:tableParts>
</x:worksheet>
</file>

<file path=xl/worksheets/sheet4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Métiers et PNJ</x:v>
      </x:c>
      <x:c r="B2" s="3"/>
      <x:c r="C2" s="3"/>
      <x:c r="D2" s="3"/>
      <x:c r="E2" s="3"/>
      <x:c r="F2" s="3"/>
    </x:row>
    <x:row r="3">
      <x:c r="A3" s="4"/>
      <x:c r="B3" s="4"/>
      <x:c r="C3" s="4"/>
      <x:c r="D3" s="4"/>
      <x:c r="E3" s="4"/>
      <x:c r="F3" s="4"/>
    </x:row>
    <x:row r="4">
      <x:c r="A4" s="2" t="str">
        <x:v>Mondes · 20 fiches · Lecture intégrale dans « Lire Mondes » ou le lecteur HTML.</x:v>
      </x:c>
      <x:c r="B4" s="2"/>
      <x:c r="C4" s="2"/>
      <x:c r="D4" s="2"/>
      <x:c r="E4" s="2"/>
      <x:c r="F4" s="2"/>
    </x:row>
    <x:row r="5" ht="48" customHeight="1">
      <x:c r="A5" s="25" t="str">
        <x:v>Identifiant</x:v>
      </x:c>
      <x:c r="B5" s="26" t="str">
        <x:v>Titre</x:v>
      </x:c>
      <x:c r="C5" s="26" t="str">
        <x:v>Action</x:v>
      </x:c>
      <x:c r="D5" s="26" t="str">
        <x:v>Accessoires</x:v>
      </x:c>
      <x:c r="E5" s="26" t="str">
        <x:v>Personnalité</x:v>
      </x:c>
      <x:c r="F5" s="26" t="str">
        <x:v>Dialogue entrée</x:v>
      </x:c>
      <x:c r="G5" s="26" t="str">
        <x:v>Variation origine</x:v>
      </x:c>
      <x:c r="H5" s="26" t="str">
        <x:v>Service</x:v>
      </x:c>
      <x:c r="I5" s="26" t="str">
        <x:v>Limite</x:v>
      </x:c>
      <x:c r="J5" s="26" t="str">
        <x:v>Reprise</x:v>
      </x:c>
      <x:c r="K5" s="27" t="str">
        <x:v>Provenance</x:v>
      </x:c>
    </x:row>
    <x:row r="6" ht="72" customHeight="1">
      <x:c r="A6" s="13" t="str">
        <x:v>PNJ-ROLE-01</x:v>
      </x:c>
      <x:c r="B6" s="13" t="str">
        <x:v>Forgeron de lames</x:v>
      </x:c>
      <x:c r="C6" s="13" t="str">
        <x:v>tester une garde puis réparer une attache</x:v>
      </x:c>
      <x:c r="D6" s="13" t="str">
        <x:v>lames et pinces</x:v>
      </x:c>
      <x:c r="E6" s="13" t="str">
        <x:v>fier de l’ajustage, peu sensible au prestige</x:v>
      </x:c>
      <x:c r="F6" s="13" t="str">
        <x:v>Une remarque située sur un objet ou une action récente ouvre l’échange.</x:v>
      </x:c>
      <x:c r="G6" s="13" t="str">
        <x:v>O1 recherche la reconnaissance, O2 et O4 confrontent un héritage, O3 évoque une perte, O5 peut parler de Mara, O6 revient à la cohorte.</x:v>
      </x:c>
      <x:c r="H6" s="13" t="str">
        <x:v>Interaction courte d’apprentissage, puis prestation ou mission débloquée par confiance.</x:v>
      </x:c>
      <x:c r="I6" s="13" t="str">
        <x:v>Chaque personne possède sa propre scène et ses horaires. Le métier ne rend pas toutes ses variantes identiques.</x:v>
      </x:c>
      <x:c r="J6" s="13" t="str">
        <x:v>La prestation engagée et les objets confiés restent associés à cette personne.</x:v>
      </x:c>
      <x:c r="K6" s="13" t="str">
        <x:v>Reconstitution documentée V4 — nouvelle rédaction V5</x:v>
      </x:c>
    </x:row>
    <x:row r="7" ht="72" customHeight="1">
      <x:c r="A7" s="14" t="str">
        <x:v>PNJ-ROLE-02</x:v>
      </x:c>
      <x:c r="B7" s="14" t="str">
        <x:v>Façonneuse de masques</x:v>
      </x:c>
      <x:c r="C7" s="14" t="str">
        <x:v>comparer deux champs de vision sur mannequin</x:v>
      </x:c>
      <x:c r="D7" s="14" t="str">
        <x:v>masques et lentilles</x:v>
      </x:c>
      <x:c r="E7" s="14" t="str">
        <x:v>observe longuement avant de conseiller</x:v>
      </x:c>
      <x:c r="F7" s="14" t="str">
        <x:v>Une remarque située sur un objet ou une action récente ouvre l’échange.</x:v>
      </x:c>
      <x:c r="G7" s="14" t="str">
        <x:v>O1 recherche la reconnaissance, O2 et O4 confrontent un héritage, O3 évoque une perte, O5 peut parler de Mara, O6 revient à la cohorte.</x:v>
      </x:c>
      <x:c r="H7" s="14" t="str">
        <x:v>Interaction courte d’apprentissage, puis prestation ou mission débloquée par confiance.</x:v>
      </x:c>
      <x:c r="I7" s="14" t="str">
        <x:v>Chaque personne possède sa propre scène et ses horaires. Le métier ne rend pas toutes ses variantes identiques.</x:v>
      </x:c>
      <x:c r="J7" s="14" t="str">
        <x:v>La prestation engagée et les objets confiés restent associés à cette personne.</x:v>
      </x:c>
      <x:c r="K7" s="14" t="str">
        <x:v>Reconstitution documentée V4 — nouvelle rédaction V5</x:v>
      </x:c>
    </x:row>
    <x:row r="8" ht="72" customHeight="1">
      <x:c r="A8" s="13" t="str">
        <x:v>PNJ-ROLE-03</x:v>
      </x:c>
      <x:c r="B8" s="13" t="str">
        <x:v>Archiviste des lignées</x:v>
      </x:c>
      <x:c r="C8" s="13" t="str">
        <x:v>rapprocher plaque et empreinte</x:v>
      </x:c>
      <x:c r="D8" s="13" t="str">
        <x:v>plaques et lampes</x:v>
      </x:c>
      <x:c r="E8" s="13" t="str">
        <x:v>corrige les récits avec précision</x:v>
      </x:c>
      <x:c r="F8" s="13" t="str">
        <x:v>Une remarque située sur un objet ou une action récente ouvre l’échange.</x:v>
      </x:c>
      <x:c r="G8" s="13" t="str">
        <x:v>O1 recherche la reconnaissance, O2 et O4 confrontent un héritage, O3 évoque une perte, O5 peut parler de Mara, O6 revient à la cohorte.</x:v>
      </x:c>
      <x:c r="H8" s="13" t="str">
        <x:v>Interaction courte d’apprentissage, puis prestation ou mission débloquée par confiance.</x:v>
      </x:c>
      <x:c r="I8" s="13" t="str">
        <x:v>Chaque personne possède sa propre scène et ses horaires. Le métier ne rend pas toutes ses variantes identiques.</x:v>
      </x:c>
      <x:c r="J8" s="13" t="str">
        <x:v>La prestation engagée et les objets confiés restent associés à cette personne.</x:v>
      </x:c>
      <x:c r="K8" s="13" t="str">
        <x:v>Reconstitution documentée V4 — nouvelle rédaction V5</x:v>
      </x:c>
    </x:row>
    <x:row r="9" ht="72" customHeight="1">
      <x:c r="A9" s="14" t="str">
        <x:v>PNJ-ROLE-04</x:v>
      </x:c>
      <x:c r="B9" s="14" t="str">
        <x:v>Passeur des marais</x:v>
      </x:c>
      <x:c r="C9" s="14" t="str">
        <x:v>orienter trois balises du chenal</x:v>
      </x:c>
      <x:c r="D9" s="14" t="str">
        <x:v>perche et lanternes</x:v>
      </x:c>
      <x:c r="E9" s="14" t="str">
        <x:v>parle par gestes courts</x:v>
      </x:c>
      <x:c r="F9" s="14" t="str">
        <x:v>Une remarque située sur un objet ou une action récente ouvre l’échange.</x:v>
      </x:c>
      <x:c r="G9" s="14" t="str">
        <x:v>O1 recherche la reconnaissance, O2 et O4 confrontent un héritage, O3 évoque une perte, O5 peut parler de Mara, O6 revient à la cohorte.</x:v>
      </x:c>
      <x:c r="H9" s="14" t="str">
        <x:v>Interaction courte d’apprentissage, puis prestation ou mission débloquée par confiance.</x:v>
      </x:c>
      <x:c r="I9" s="14" t="str">
        <x:v>Chaque personne possède sa propre scène et ses horaires. Le métier ne rend pas toutes ses variantes identiques.</x:v>
      </x:c>
      <x:c r="J9" s="14" t="str">
        <x:v>La prestation engagée et les objets confiés restent associés à cette personne.</x:v>
      </x:c>
      <x:c r="K9" s="14" t="str">
        <x:v>Reconstitution documentée V4 — nouvelle rédaction V5</x:v>
      </x:c>
    </x:row>
    <x:row r="10" ht="72" customHeight="1">
      <x:c r="A10" s="13" t="str">
        <x:v>PNJ-ROLE-05</x:v>
      </x:c>
      <x:c r="B10" s="13" t="str">
        <x:v>Charpentière des pilotis</x:v>
      </x:c>
      <x:c r="C10" s="13" t="str">
        <x:v>déplacer un renfort puis vérifier le passage</x:v>
      </x:c>
      <x:c r="D10" s="13" t="str">
        <x:v>entretoises et marques</x:v>
      </x:c>
      <x:c r="E10" s="13" t="str">
        <x:v>privilégie les routes que chacun utilise</x:v>
      </x:c>
      <x:c r="F10" s="13" t="str">
        <x:v>Une remarque située sur un objet ou une action récente ouvre l’échange.</x:v>
      </x:c>
      <x:c r="G10" s="13" t="str">
        <x:v>O1 recherche la reconnaissance, O2 et O4 confrontent un héritage, O3 évoque une perte, O5 peut parler de Mara, O6 revient à la cohorte.</x:v>
      </x:c>
      <x:c r="H10" s="13" t="str">
        <x:v>Interaction courte d’apprentissage, puis prestation ou mission débloquée par confiance.</x:v>
      </x:c>
      <x:c r="I10" s="13" t="str">
        <x:v>Chaque personne possède sa propre scène et ses horaires. Le métier ne rend pas toutes ses variantes identiques.</x:v>
      </x:c>
      <x:c r="J10" s="13" t="str">
        <x:v>La prestation engagée et les objets confiés restent associés à cette personne.</x:v>
      </x:c>
      <x:c r="K10" s="13" t="str">
        <x:v>Reconstitution documentée V4 — nouvelle rédaction V5</x:v>
      </x:c>
    </x:row>
    <x:row r="11" ht="72" customHeight="1">
      <x:c r="A11" s="14" t="str">
        <x:v>PNJ-ROLE-06</x:v>
      </x:c>
      <x:c r="B11" s="14" t="str">
        <x:v>Maître de cohorte</x:v>
      </x:c>
      <x:c r="C11" s="14" t="str">
        <x:v>faire rejouer une erreur sur parcours protégé</x:v>
      </x:c>
      <x:c r="D11" s="14" t="str">
        <x:v>cibles et témoins</x:v>
      </x:c>
      <x:c r="E11" s="14" t="str">
        <x:v>exigeant sur l’observation</x:v>
      </x:c>
      <x:c r="F11" s="14" t="str">
        <x:v>Une remarque située sur un objet ou une action récente ouvre l’échange.</x:v>
      </x:c>
      <x:c r="G11" s="14" t="str">
        <x:v>O1 recherche la reconnaissance, O2 et O4 confrontent un héritage, O3 évoque une perte, O5 peut parler de Mara, O6 revient à la cohorte.</x:v>
      </x:c>
      <x:c r="H11" s="14" t="str">
        <x:v>Interaction courte d’apprentissage, puis prestation ou mission débloquée par confiance.</x:v>
      </x:c>
      <x:c r="I11" s="14" t="str">
        <x:v>Chaque personne possède sa propre scène et ses horaires. Le métier ne rend pas toutes ses variantes identiques.</x:v>
      </x:c>
      <x:c r="J11" s="14" t="str">
        <x:v>La prestation engagée et les objets confiés restent associés à cette personne.</x:v>
      </x:c>
      <x:c r="K11" s="14" t="str">
        <x:v>Reconstitution documentée V4 — nouvelle rédaction V5</x:v>
      </x:c>
    </x:row>
    <x:row r="12" ht="72" customHeight="1">
      <x:c r="A12" s="13" t="str">
        <x:v>PNJ-ROLE-07</x:v>
      </x:c>
      <x:c r="B12" s="13" t="str">
        <x:v>Soigneuse de retour</x:v>
      </x:c>
      <x:c r="C12" s="13" t="str">
        <x:v>installer un berceau de soin fictif</x:v>
      </x:c>
      <x:c r="D12" s="13" t="str">
        <x:v>outils stylisés et supports</x:v>
      </x:c>
      <x:c r="E12" s="13" t="str">
        <x:v>se souvient des habitudes du joueur</x:v>
      </x:c>
      <x:c r="F12" s="13" t="str">
        <x:v>Une remarque située sur un objet ou une action récente ouvre l’échange.</x:v>
      </x:c>
      <x:c r="G12" s="13" t="str">
        <x:v>O1 recherche la reconnaissance, O2 et O4 confrontent un héritage, O3 évoque une perte, O5 peut parler de Mara, O6 revient à la cohorte.</x:v>
      </x:c>
      <x:c r="H12" s="13" t="str">
        <x:v>Interaction courte d’apprentissage, puis prestation ou mission débloquée par confiance.</x:v>
      </x:c>
      <x:c r="I12" s="13" t="str">
        <x:v>Chaque personne possède sa propre scène et ses horaires. Le métier ne rend pas toutes ses variantes identiques.</x:v>
      </x:c>
      <x:c r="J12" s="13" t="str">
        <x:v>La prestation engagée et les objets confiés restent associés à cette personne.</x:v>
      </x:c>
      <x:c r="K12" s="13" t="str">
        <x:v>Reconstitution documentée V4 — nouvelle rédaction V5</x:v>
      </x:c>
    </x:row>
    <x:row r="13" ht="72" customHeight="1">
      <x:c r="A13" s="14" t="str">
        <x:v>PNJ-ROLE-08</x:v>
      </x:c>
      <x:c r="B13" s="14" t="str">
        <x:v>Gardien de citerne</x:v>
      </x:c>
      <x:c r="C13" s="14" t="str">
        <x:v>repérer une perte entre deux niveaux</x:v>
      </x:c>
      <x:c r="D13" s="14" t="str">
        <x:v>jauges et clés</x:v>
      </x:c>
      <x:c r="E13" s="14" t="str">
        <x:v>supporte mal les départs mal préparés</x:v>
      </x:c>
      <x:c r="F13" s="14" t="str">
        <x:v>Une remarque située sur un objet ou une action récente ouvre l’échange.</x:v>
      </x:c>
      <x:c r="G13" s="14" t="str">
        <x:v>O1 recherche la reconnaissance, O2 et O4 confrontent un héritage, O3 évoque une perte, O5 peut parler de Mara, O6 revient à la cohorte.</x:v>
      </x:c>
      <x:c r="H13" s="14" t="str">
        <x:v>Interaction courte d’apprentissage, puis prestation ou mission débloquée par confiance.</x:v>
      </x:c>
      <x:c r="I13" s="14" t="str">
        <x:v>Chaque personne possède sa propre scène et ses horaires. Le métier ne rend pas toutes ses variantes identiques.</x:v>
      </x:c>
      <x:c r="J13" s="14" t="str">
        <x:v>La prestation engagée et les objets confiés restent associés à cette personne.</x:v>
      </x:c>
      <x:c r="K13" s="14" t="str">
        <x:v>Reconstitution documentée V4 — nouvelle rédaction V5</x:v>
      </x:c>
    </x:row>
    <x:row r="14" ht="72" customHeight="1">
      <x:c r="A14" s="13" t="str">
        <x:v>PNJ-ROLE-09</x:v>
      </x:c>
      <x:c r="B14" s="13" t="str">
        <x:v>Dresseuse de montures</x:v>
      </x:c>
      <x:c r="C14" s="13" t="str">
        <x:v>traverser un exercice au rythme de l’animal</x:v>
      </x:c>
      <x:c r="D14" s="13" t="str">
        <x:v>harnais et plots</x:v>
      </x:c>
      <x:c r="E14" s="13" t="str">
        <x:v>écoute les signaux de fatigue</x:v>
      </x:c>
      <x:c r="F14" s="13" t="str">
        <x:v>Une remarque située sur un objet ou une action récente ouvre l’échange.</x:v>
      </x:c>
      <x:c r="G14" s="13" t="str">
        <x:v>O1 recherche la reconnaissance, O2 et O4 confrontent un héritage, O3 évoque une perte, O5 peut parler de Mara, O6 revient à la cohorte.</x:v>
      </x:c>
      <x:c r="H14" s="13" t="str">
        <x:v>Interaction courte d’apprentissage, puis prestation ou mission débloquée par confiance.</x:v>
      </x:c>
      <x:c r="I14" s="13" t="str">
        <x:v>Chaque personne possède sa propre scène et ses horaires. Le métier ne rend pas toutes ses variantes identiques.</x:v>
      </x:c>
      <x:c r="J14" s="13" t="str">
        <x:v>La prestation engagée et les objets confiés restent associés à cette personne.</x:v>
      </x:c>
      <x:c r="K14" s="13" t="str">
        <x:v>Reconstitution documentée V4 — nouvelle rédaction V5</x:v>
      </x:c>
    </x:row>
    <x:row r="15" ht="72" customHeight="1">
      <x:c r="A15" s="14" t="str">
        <x:v>PNJ-ROLE-10</x:v>
      </x:c>
      <x:c r="B15" s="14" t="str">
        <x:v>Meneur de pisteurs</x:v>
      </x:c>
      <x:c r="C15" s="14" t="str">
        <x:v>rappeler un compagnon avant une bifurcation</x:v>
      </x:c>
      <x:c r="D15" s="14" t="str">
        <x:v>sifflet fictif et traces</x:v>
      </x:c>
      <x:c r="E15" s="14" t="str">
        <x:v>préfère une piste comprise à une course rapide</x:v>
      </x:c>
      <x:c r="F15" s="14" t="str">
        <x:v>Une remarque située sur un objet ou une action récente ouvre l’échange.</x:v>
      </x:c>
      <x:c r="G15" s="14" t="str">
        <x:v>O1 recherche la reconnaissance, O2 et O4 confrontent un héritage, O3 évoque une perte, O5 peut parler de Mara, O6 revient à la cohorte.</x:v>
      </x:c>
      <x:c r="H15" s="14" t="str">
        <x:v>Interaction courte d’apprentissage, puis prestation ou mission débloquée par confiance.</x:v>
      </x:c>
      <x:c r="I15" s="14" t="str">
        <x:v>Chaque personne possède sa propre scène et ses horaires. Le métier ne rend pas toutes ses variantes identiques.</x:v>
      </x:c>
      <x:c r="J15" s="14" t="str">
        <x:v>La prestation engagée et les objets confiés restent associés à cette personne.</x:v>
      </x:c>
      <x:c r="K15" s="14" t="str">
        <x:v>Reconstitution documentée V4 — nouvelle rédaction V5</x:v>
      </x:c>
    </x:row>
    <x:row r="16" ht="72" customHeight="1">
      <x:c r="A16" s="13" t="str">
        <x:v>PNJ-ROLE-11</x:v>
      </x:c>
      <x:c r="B16" s="13" t="str">
        <x:v>Pilote d’escale</x:v>
      </x:c>
      <x:c r="C16" s="13" t="str">
        <x:v>aligner un appareil sur un quai latéral</x:v>
      </x:c>
      <x:c r="D16" s="13" t="str">
        <x:v>manche et balises</x:v>
      </x:c>
      <x:c r="E16" s="13" t="str">
        <x:v>calme pendant les approches difficiles</x:v>
      </x:c>
      <x:c r="F16" s="13" t="str">
        <x:v>Une remarque située sur un objet ou une action récente ouvre l’échange.</x:v>
      </x:c>
      <x:c r="G16" s="13" t="str">
        <x:v>O1 recherche la reconnaissance, O2 et O4 confrontent un héritage, O3 évoque une perte, O5 peut parler de Mara, O6 revient à la cohorte.</x:v>
      </x:c>
      <x:c r="H16" s="13" t="str">
        <x:v>Interaction courte d’apprentissage, puis prestation ou mission débloquée par confiance.</x:v>
      </x:c>
      <x:c r="I16" s="13" t="str">
        <x:v>Chaque personne possède sa propre scène et ses horaires. Le métier ne rend pas toutes ses variantes identiques.</x:v>
      </x:c>
      <x:c r="J16" s="13" t="str">
        <x:v>La prestation engagée et les objets confiés restent associés à cette personne.</x:v>
      </x:c>
      <x:c r="K16" s="13" t="str">
        <x:v>Reconstitution documentée V4 — nouvelle rédaction V5</x:v>
      </x:c>
    </x:row>
    <x:row r="17" ht="72" customHeight="1">
      <x:c r="A17" s="14" t="str">
        <x:v>PNJ-ROLE-12</x:v>
      </x:c>
      <x:c r="B17" s="14" t="str">
        <x:v>Cartographe</x:v>
      </x:c>
      <x:c r="C17" s="14" t="str">
        <x:v>relever deux repères depuis un point haut</x:v>
      </x:c>
      <x:c r="D17" s="14" t="str">
        <x:v>tablette et bornes</x:v>
      </x:c>
      <x:c r="E17" s="14" t="str">
        <x:v>garde les inconnues visibles</x:v>
      </x:c>
      <x:c r="F17" s="14" t="str">
        <x:v>Une remarque située sur un objet ou une action récente ouvre l’échange.</x:v>
      </x:c>
      <x:c r="G17" s="14" t="str">
        <x:v>O1 recherche la reconnaissance, O2 et O4 confrontent un héritage, O3 évoque une perte, O5 peut parler de Mara, O6 revient à la cohorte.</x:v>
      </x:c>
      <x:c r="H17" s="14" t="str">
        <x:v>Interaction courte d’apprentissage, puis prestation ou mission débloquée par confiance.</x:v>
      </x:c>
      <x:c r="I17" s="14" t="str">
        <x:v>Chaque personne possède sa propre scène et ses horaires. Le métier ne rend pas toutes ses variantes identiques.</x:v>
      </x:c>
      <x:c r="J17" s="14" t="str">
        <x:v>La prestation engagée et les objets confiés restent associés à cette personne.</x:v>
      </x:c>
      <x:c r="K17" s="14" t="str">
        <x:v>Reconstitution documentée V4 — nouvelle rédaction V5</x:v>
      </x:c>
    </x:row>
    <x:row r="18" ht="72" customHeight="1">
      <x:c r="A18" s="13" t="str">
        <x:v>PNJ-ROLE-13</x:v>
      </x:c>
      <x:c r="B18" s="13" t="str">
        <x:v>Chanteur des retours</x:v>
      </x:c>
      <x:c r="C18" s="13" t="str">
        <x:v>reconnaître un motif lié à un équipage</x:v>
      </x:c>
      <x:c r="D18" s="13" t="str">
        <x:v>percussions et objets sonores</x:v>
      </x:c>
      <x:c r="E18" s="13" t="str">
        <x:v>sait qui n’est pas revenu</x:v>
      </x:c>
      <x:c r="F18" s="13" t="str">
        <x:v>Une remarque située sur un objet ou une action récente ouvre l’échange.</x:v>
      </x:c>
      <x:c r="G18" s="13" t="str">
        <x:v>O1 recherche la reconnaissance, O2 et O4 confrontent un héritage, O3 évoque une perte, O5 peut parler de Mara, O6 revient à la cohorte.</x:v>
      </x:c>
      <x:c r="H18" s="13" t="str">
        <x:v>Interaction courte d’apprentissage, puis prestation ou mission débloquée par confiance.</x:v>
      </x:c>
      <x:c r="I18" s="13" t="str">
        <x:v>Chaque personne possède sa propre scène et ses horaires. Le métier ne rend pas toutes ses variantes identiques.</x:v>
      </x:c>
      <x:c r="J18" s="13" t="str">
        <x:v>La prestation engagée et les objets confiés restent associés à cette personne.</x:v>
      </x:c>
      <x:c r="K18" s="13" t="str">
        <x:v>Reconstitution documentée V4 — nouvelle rédaction V5</x:v>
      </x:c>
    </x:row>
    <x:row r="19" ht="72" customHeight="1">
      <x:c r="A19" s="14" t="str">
        <x:v>PNJ-ROLE-14</x:v>
      </x:c>
      <x:c r="B19" s="14" t="str">
        <x:v>Restauratrice de trophées</x:v>
      </x:c>
      <x:c r="C19" s="14" t="str">
        <x:v>orienter une pièce sous lumière rasante</x:v>
      </x:c>
      <x:c r="D19" s="14" t="str">
        <x:v>berceau et lentille</x:v>
      </x:c>
      <x:c r="E19" s="14" t="str">
        <x:v>refuse de gommer une cicatrice significative</x:v>
      </x:c>
      <x:c r="F19" s="14" t="str">
        <x:v>Une remarque située sur un objet ou une action récente ouvre l’échange.</x:v>
      </x:c>
      <x:c r="G19" s="14" t="str">
        <x:v>O1 recherche la reconnaissance, O2 et O4 confrontent un héritage, O3 évoque une perte, O5 peut parler de Mara, O6 revient à la cohorte.</x:v>
      </x:c>
      <x:c r="H19" s="14" t="str">
        <x:v>Interaction courte d’apprentissage, puis prestation ou mission débloquée par confiance.</x:v>
      </x:c>
      <x:c r="I19" s="14" t="str">
        <x:v>Chaque personne possède sa propre scène et ses horaires. Le métier ne rend pas toutes ses variantes identiques.</x:v>
      </x:c>
      <x:c r="J19" s="14" t="str">
        <x:v>La prestation engagée et les objets confiés restent associés à cette personne.</x:v>
      </x:c>
      <x:c r="K19" s="14" t="str">
        <x:v>Reconstitution documentée V4 — nouvelle rédaction V5</x:v>
      </x:c>
    </x:row>
    <x:row r="20" ht="72" customHeight="1">
      <x:c r="A20" s="13" t="str">
        <x:v>PNJ-ROLE-15</x:v>
      </x:c>
      <x:c r="B20" s="13" t="str">
        <x:v>Émissaire de clan</x:v>
      </x:c>
      <x:c r="C20" s="13" t="str">
        <x:v>observer une salutation locale</x:v>
      </x:c>
      <x:c r="D20" s="13" t="str">
        <x:v>insigne et objet confié</x:v>
      </x:c>
      <x:c r="E20" s="13" t="str">
        <x:v>adapte son discours au lieu</x:v>
      </x:c>
      <x:c r="F20" s="13" t="str">
        <x:v>Une remarque située sur un objet ou une action récente ouvre l’échange.</x:v>
      </x:c>
      <x:c r="G20" s="13" t="str">
        <x:v>O1 recherche la reconnaissance, O2 et O4 confrontent un héritage, O3 évoque une perte, O5 peut parler de Mara, O6 revient à la cohorte.</x:v>
      </x:c>
      <x:c r="H20" s="13" t="str">
        <x:v>Interaction courte d’apprentissage, puis prestation ou mission débloquée par confiance.</x:v>
      </x:c>
      <x:c r="I20" s="13" t="str">
        <x:v>Chaque personne possède sa propre scène et ses horaires. Le métier ne rend pas toutes ses variantes identiques.</x:v>
      </x:c>
      <x:c r="J20" s="13" t="str">
        <x:v>La prestation engagée et les objets confiés restent associés à cette personne.</x:v>
      </x:c>
      <x:c r="K20" s="13" t="str">
        <x:v>Reconstitution documentée V4 — nouvelle rédaction V5</x:v>
      </x:c>
    </x:row>
    <x:row r="21" ht="72" customHeight="1">
      <x:c r="A21" s="14" t="str">
        <x:v>PNJ-ROLE-16</x:v>
      </x:c>
      <x:c r="B21" s="14" t="str">
        <x:v>Enforcer</x:v>
      </x:c>
      <x:c r="C21" s="14" t="str">
        <x:v>reconstituer une scène avant confrontation</x:v>
      </x:c>
      <x:c r="D21" s="14" t="str">
        <x:v>marques et registre de mission</x:v>
      </x:c>
      <x:c r="E21" s="14" t="str">
        <x:v>distingue preuve et réputation</x:v>
      </x:c>
      <x:c r="F21" s="14" t="str">
        <x:v>Une remarque située sur un objet ou une action récente ouvre l’échange.</x:v>
      </x:c>
      <x:c r="G21" s="14" t="str">
        <x:v>O1 recherche la reconnaissance, O2 et O4 confrontent un héritage, O3 évoque une perte, O5 peut parler de Mara, O6 revient à la cohorte.</x:v>
      </x:c>
      <x:c r="H21" s="14" t="str">
        <x:v>Interaction courte d’apprentissage, puis prestation ou mission débloquée par confiance.</x:v>
      </x:c>
      <x:c r="I21" s="14" t="str">
        <x:v>Chaque personne possède sa propre scène et ses horaires. Le métier ne rend pas toutes ses variantes identiques.</x:v>
      </x:c>
      <x:c r="J21" s="14" t="str">
        <x:v>La prestation engagée et les objets confiés restent associés à cette personne.</x:v>
      </x:c>
      <x:c r="K21" s="14" t="str">
        <x:v>Reconstitution documentée V4 — nouvelle rédaction V5</x:v>
      </x:c>
    </x:row>
    <x:row r="22" ht="72" customHeight="1">
      <x:c r="A22" s="13" t="str">
        <x:v>PNJ-ROLE-17</x:v>
      </x:c>
      <x:c r="B22" s="13" t="str">
        <x:v>Arbitre de duel</x:v>
      </x:c>
      <x:c r="C22" s="13" t="str">
        <x:v>placer les bornes du combat</x:v>
      </x:c>
      <x:c r="D22" s="13" t="str">
        <x:v>balises et signal</x:v>
      </x:c>
      <x:c r="E22" s="13" t="str">
        <x:v>interrompt une limite franchie</x:v>
      </x:c>
      <x:c r="F22" s="13" t="str">
        <x:v>Une remarque située sur un objet ou une action récente ouvre l’échange.</x:v>
      </x:c>
      <x:c r="G22" s="13" t="str">
        <x:v>O1 recherche la reconnaissance, O2 et O4 confrontent un héritage, O3 évoque une perte, O5 peut parler de Mara, O6 revient à la cohorte.</x:v>
      </x:c>
      <x:c r="H22" s="13" t="str">
        <x:v>Interaction courte d’apprentissage, puis prestation ou mission débloquée par confiance.</x:v>
      </x:c>
      <x:c r="I22" s="13" t="str">
        <x:v>Chaque personne possède sa propre scène et ses horaires. Le métier ne rend pas toutes ses variantes identiques.</x:v>
      </x:c>
      <x:c r="J22" s="13" t="str">
        <x:v>La prestation engagée et les objets confiés restent associés à cette personne.</x:v>
      </x:c>
      <x:c r="K22" s="13" t="str">
        <x:v>Reconstitution documentée V4 — nouvelle rédaction V5</x:v>
      </x:c>
    </x:row>
    <x:row r="23" ht="72" customHeight="1">
      <x:c r="A23" s="14" t="str">
        <x:v>PNJ-ROLE-18</x:v>
      </x:c>
      <x:c r="B23" s="14" t="str">
        <x:v>Guide de réserve</x:v>
      </x:c>
      <x:c r="C23" s="14" t="str">
        <x:v>lire des traces et préparer un repli</x:v>
      </x:c>
      <x:c r="D23" s="14" t="str">
        <x:v>carte et leurres de jeu</x:v>
      </x:c>
      <x:c r="E23" s="14" t="str">
        <x:v>connaît les cycles de chaque secteur</x:v>
      </x:c>
      <x:c r="F23" s="14" t="str">
        <x:v>Une remarque située sur un objet ou une action récente ouvre l’échange.</x:v>
      </x:c>
      <x:c r="G23" s="14" t="str">
        <x:v>O1 recherche la reconnaissance, O2 et O4 confrontent un héritage, O3 évoque une perte, O5 peut parler de Mara, O6 revient à la cohorte.</x:v>
      </x:c>
      <x:c r="H23" s="14" t="str">
        <x:v>Interaction courte d’apprentissage, puis prestation ou mission débloquée par confiance.</x:v>
      </x:c>
      <x:c r="I23" s="14" t="str">
        <x:v>Chaque personne possède sa propre scène et ses horaires. Le métier ne rend pas toutes ses variantes identiques.</x:v>
      </x:c>
      <x:c r="J23" s="14" t="str">
        <x:v>La prestation engagée et les objets confiés restent associés à cette personne.</x:v>
      </x:c>
      <x:c r="K23" s="14" t="str">
        <x:v>Reconstitution documentée V4 — nouvelle rédaction V5</x:v>
      </x:c>
    </x:row>
    <x:row r="24" ht="72" customHeight="1">
      <x:c r="A24" s="13" t="str">
        <x:v>PNJ-ROLE-19</x:v>
      </x:c>
      <x:c r="B24" s="13" t="str">
        <x:v>Intendante de navire</x:v>
      </x:c>
      <x:c r="C24" s="13" t="str">
        <x:v>répartir des contenants entre racks</x:v>
      </x:c>
      <x:c r="D24" s="13" t="str">
        <x:v>étiquettes et berceaux</x:v>
      </x:c>
      <x:c r="E24" s="13" t="str">
        <x:v>repère les charges incompatibles</x:v>
      </x:c>
      <x:c r="F24" s="13" t="str">
        <x:v>Une remarque située sur un objet ou une action récente ouvre l’échange.</x:v>
      </x:c>
      <x:c r="G24" s="13" t="str">
        <x:v>O1 recherche la reconnaissance, O2 et O4 confrontent un héritage, O3 évoque une perte, O5 peut parler de Mara, O6 revient à la cohorte.</x:v>
      </x:c>
      <x:c r="H24" s="13" t="str">
        <x:v>Interaction courte d’apprentissage, puis prestation ou mission débloquée par confiance.</x:v>
      </x:c>
      <x:c r="I24" s="13" t="str">
        <x:v>Chaque personne possède sa propre scène et ses horaires. Le métier ne rend pas toutes ses variantes identiques.</x:v>
      </x:c>
      <x:c r="J24" s="13" t="str">
        <x:v>La prestation engagée et les objets confiés restent associés à cette personne.</x:v>
      </x:c>
      <x:c r="K24" s="13" t="str">
        <x:v>Reconstitution documentée V4 — nouvelle rédaction V5</x:v>
      </x:c>
    </x:row>
    <x:row r="25" ht="72" customHeight="1">
      <x:c r="A25" s="14" t="str">
        <x:v>PNJ-ROLE-20</x:v>
      </x:c>
      <x:c r="B25" s="14" t="str">
        <x:v>Gardien du mausolée</x:v>
      </x:c>
      <x:c r="C25" s="14" t="str">
        <x:v>poser puis retirer un masque de chronique</x:v>
      </x:c>
      <x:c r="D25" s="14" t="str">
        <x:v>piédestaux et volets</x:v>
      </x:c>
      <x:c r="E25" s="14" t="str">
        <x:v>laisse le joueur choisir sa mémoire</x:v>
      </x:c>
      <x:c r="F25" s="14" t="str">
        <x:v>Une remarque située sur un objet ou une action récente ouvre l’échange.</x:v>
      </x:c>
      <x:c r="G25" s="14" t="str">
        <x:v>O1 recherche la reconnaissance, O2 et O4 confrontent un héritage, O3 évoque une perte, O5 peut parler de Mara, O6 revient à la cohorte.</x:v>
      </x:c>
      <x:c r="H25" s="14" t="str">
        <x:v>Interaction courte d’apprentissage, puis prestation ou mission débloquée par confiance.</x:v>
      </x:c>
      <x:c r="I25" s="14" t="str">
        <x:v>Chaque personne possède sa propre scène et ses horaires. Le métier ne rend pas toutes ses variantes identiques.</x:v>
      </x:c>
      <x:c r="J25" s="14" t="str">
        <x:v>La prestation engagée et les objets confiés restent associés à cette personne.</x:v>
      </x:c>
      <x:c r="K25" s="14" t="str">
        <x:v>Reconstitution documentée V4 — nouvelle rédaction V5</x:v>
      </x:c>
    </x:row>
  </x:sheetData>
  <x:pageMargins left="0.7" right="0.7" top="0.75" bottom="0.75" header="0.3" footer="0.3"/>
  <x:tableParts count="1">
    <x:tablePart xmlns:r="http://schemas.openxmlformats.org/officeDocument/2006/relationships" r:id="Rc486bb7386f94498"/>
  </x:tableParts>
</x:worksheet>
</file>

<file path=xl/worksheets/sheet4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Vie et culture</x:v>
      </x:c>
      <x:c r="B2" s="3"/>
      <x:c r="C2" s="3"/>
      <x:c r="D2" s="3"/>
      <x:c r="E2" s="3"/>
      <x:c r="F2" s="3"/>
    </x:row>
    <x:row r="3">
      <x:c r="A3" s="4"/>
      <x:c r="B3" s="4"/>
      <x:c r="C3" s="4"/>
      <x:c r="D3" s="4"/>
      <x:c r="E3" s="4"/>
      <x:c r="F3" s="4"/>
    </x:row>
    <x:row r="4">
      <x:c r="A4" s="2" t="str">
        <x:v>Mondes · 48 fiches · Lecture intégrale dans « Lire Mondes » ou le lecteur HTML.</x:v>
      </x:c>
      <x:c r="B4" s="2"/>
      <x:c r="C4" s="2"/>
      <x:c r="D4" s="2"/>
      <x:c r="E4" s="2"/>
      <x:c r="F4" s="2"/>
    </x:row>
    <x:row r="5" ht="48" customHeight="1">
      <x:c r="A5" s="25" t="str">
        <x:v>Identifiant</x:v>
      </x:c>
      <x:c r="B5" s="26" t="str">
        <x:v>Titre</x:v>
      </x:c>
      <x:c r="C5" s="26" t="str">
        <x:v>Clan</x:v>
      </x:c>
      <x:c r="D5" s="26" t="str">
        <x:v>Situation</x:v>
      </x:c>
      <x:c r="E5" s="26" t="str">
        <x:v>Geste</x:v>
      </x:c>
      <x:c r="F5" s="26" t="str">
        <x:v>Détail visible</x:v>
      </x:c>
      <x:c r="G5" s="26" t="str">
        <x:v>Dialogue</x:v>
      </x:c>
      <x:c r="H5" s="26" t="str">
        <x:v>Choix</x:v>
      </x:c>
      <x:c r="I5" s="26" t="str">
        <x:v>Conséquence</x:v>
      </x:c>
      <x:c r="J5" s="26" t="str">
        <x:v>Statut dans le lore</x:v>
      </x:c>
      <x:c r="K5" s="27" t="str">
        <x:v>Provenance</x:v>
      </x:c>
    </x:row>
    <x:row r="6" ht="72" customHeight="1">
      <x:c r="A6" s="13" t="str">
        <x:v>CULT-01</x:v>
      </x:c>
      <x:c r="B6" s="13" t="str">
        <x:v>Salutation — un visiteur pressé</x:v>
      </x:c>
      <x:c r="C6" s="13" t="str">
        <x:v>CL1</x:v>
      </x:c>
      <x:c r="D6" s="13" t="str">
        <x:v>un visiteur pressé</x:v>
      </x:c>
      <x:c r="E6" s="13" t="str">
        <x:v>observer la posture puis répondre par un signe</x:v>
      </x:c>
      <x:c r="F6" s="13" t="str">
        <x:v>l’inclinaison du masque</x:v>
      </x:c>
      <x:c r="G6" s="13" t="str">
        <x:v>Le personnage parle de un visiteur pressé et de ce que le joueur a réellement fait. Une réponse prudente peut conserver une incertitude au lieu de prétendre tout connaître.</x:v>
      </x:c>
      <x:c r="H6" s="13" t="str">
        <x:v>Participer, observer ou reprendre plus tard. La scène peut changer la relation locale mais ne force pas une croyance universelle.</x:v>
      </x:c>
      <x:c r="I6" s="13" t="str">
        <x:v>Un objet déplacé, une invitation ou une phrase de rappel rend la conséquence visible lors d’une visite ultérieure.</x:v>
      </x:c>
      <x:c r="J6" s="13" t="str">
        <x:v>Coutume locale inventée pour le projet; variations internes prévues.</x:v>
      </x:c>
      <x:c r="K6" s="13" t="str">
        <x:v>Reconstitution documentée V4 — nouvelle rédaction V5</x:v>
      </x:c>
    </x:row>
    <x:row r="7" ht="87" customHeight="1">
      <x:c r="A7" s="14" t="str">
        <x:v>CULT-02</x:v>
      </x:c>
      <x:c r="B7" s="14" t="str">
        <x:v>Salutation — une rencontre de novice</x:v>
      </x:c>
      <x:c r="C7" s="14" t="str">
        <x:v>CL1</x:v>
      </x:c>
      <x:c r="D7" s="14" t="str">
        <x:v>une rencontre de novice</x:v>
      </x:c>
      <x:c r="E7" s="14" t="str">
        <x:v>observer la posture puis répondre par un signe</x:v>
      </x:c>
      <x:c r="F7" s="14" t="str">
        <x:v>l’inclinaison du masque</x:v>
      </x:c>
      <x:c r="G7" s="14" t="str">
        <x:v>Le personnage parle de une rencontre de novice et de ce que le joueur a réellement fait. Une réponse prudente peut conserver une incertitude au lieu de prétendre tout connaître.</x:v>
      </x:c>
      <x:c r="H7" s="14" t="str">
        <x:v>Participer, observer ou reprendre plus tard. La scène peut changer la relation locale mais ne force pas une croyance universelle.</x:v>
      </x:c>
      <x:c r="I7" s="14" t="str">
        <x:v>Un objet déplacé, une invitation ou une phrase de rappel rend la conséquence visible lors d’une visite ultérieure.</x:v>
      </x:c>
      <x:c r="J7" s="14" t="str">
        <x:v>Coutume locale inventée pour le projet; variations internes prévues.</x:v>
      </x:c>
      <x:c r="K7" s="14" t="str">
        <x:v>Reconstitution documentée V4 — nouvelle rédaction V5</x:v>
      </x:c>
    </x:row>
    <x:row r="8" ht="72" customHeight="1">
      <x:c r="A8" s="13" t="str">
        <x:v>CULT-03</x:v>
      </x:c>
      <x:c r="B8" s="13" t="str">
        <x:v>Salutation — un retour de chasse</x:v>
      </x:c>
      <x:c r="C8" s="13" t="str">
        <x:v>CL1</x:v>
      </x:c>
      <x:c r="D8" s="13" t="str">
        <x:v>un retour de chasse</x:v>
      </x:c>
      <x:c r="E8" s="13" t="str">
        <x:v>observer la posture puis répondre par un signe</x:v>
      </x:c>
      <x:c r="F8" s="13" t="str">
        <x:v>l’inclinaison du masque</x:v>
      </x:c>
      <x:c r="G8" s="13" t="str">
        <x:v>Le personnage parle de un retour de chasse et de ce que le joueur a réellement fait. Une réponse prudente peut conserver une incertitude au lieu de prétendre tout connaître.</x:v>
      </x:c>
      <x:c r="H8" s="13" t="str">
        <x:v>Participer, observer ou reprendre plus tard. La scène peut changer la relation locale mais ne force pas une croyance universelle.</x:v>
      </x:c>
      <x:c r="I8" s="13" t="str">
        <x:v>Un objet déplacé, une invitation ou une phrase de rappel rend la conséquence visible lors d’une visite ultérieure.</x:v>
      </x:c>
      <x:c r="J8" s="13" t="str">
        <x:v>Coutume locale inventée pour le projet; variations internes prévues.</x:v>
      </x:c>
      <x:c r="K8" s="13" t="str">
        <x:v>Reconstitution documentée V4 — nouvelle rédaction V5</x:v>
      </x:c>
    </x:row>
    <x:row r="9" ht="72" customHeight="1">
      <x:c r="A9" s="14" t="str">
        <x:v>CULT-04</x:v>
      </x:c>
      <x:c r="B9" s="14" t="str">
        <x:v>Salutation — une rivalité ancienne</x:v>
      </x:c>
      <x:c r="C9" s="14" t="str">
        <x:v>CL1</x:v>
      </x:c>
      <x:c r="D9" s="14" t="str">
        <x:v>une rivalité ancienne</x:v>
      </x:c>
      <x:c r="E9" s="14" t="str">
        <x:v>observer la posture puis répondre par un signe</x:v>
      </x:c>
      <x:c r="F9" s="14" t="str">
        <x:v>l’inclinaison du masque</x:v>
      </x:c>
      <x:c r="G9" s="14" t="str">
        <x:v>Le personnage parle de une rivalité ancienne et de ce que le joueur a réellement fait. Une réponse prudente peut conserver une incertitude au lieu de prétendre tout connaître.</x:v>
      </x:c>
      <x:c r="H9" s="14" t="str">
        <x:v>Participer, observer ou reprendre plus tard. La scène peut changer la relation locale mais ne force pas une croyance universelle.</x:v>
      </x:c>
      <x:c r="I9" s="14" t="str">
        <x:v>Un objet déplacé, une invitation ou une phrase de rappel rend la conséquence visible lors d’une visite ultérieure.</x:v>
      </x:c>
      <x:c r="J9" s="14" t="str">
        <x:v>Coutume locale inventée pour le projet; variations internes prévues.</x:v>
      </x:c>
      <x:c r="K9" s="14" t="str">
        <x:v>Reconstitution documentée V4 — nouvelle rédaction V5</x:v>
      </x:c>
    </x:row>
    <x:row r="10" ht="87" customHeight="1">
      <x:c r="A10" s="13" t="str">
        <x:v>CULT-05</x:v>
      </x:c>
      <x:c r="B10" s="13" t="str">
        <x:v>Salutation — un échange entre artisans</x:v>
      </x:c>
      <x:c r="C10" s="13" t="str">
        <x:v>CL1</x:v>
      </x:c>
      <x:c r="D10" s="13" t="str">
        <x:v>un échange entre artisans</x:v>
      </x:c>
      <x:c r="E10" s="13" t="str">
        <x:v>observer la posture puis répondre par un signe</x:v>
      </x:c>
      <x:c r="F10" s="13" t="str">
        <x:v>l’inclinaison du masque</x:v>
      </x:c>
      <x:c r="G10" s="13" t="str">
        <x:v>Le personnage parle de un échange entre artisans et de ce que le joueur a réellement fait. Une réponse prudente peut conserver une incertitude au lieu de prétendre tout connaître.</x:v>
      </x:c>
      <x:c r="H10" s="13" t="str">
        <x:v>Participer, observer ou reprendre plus tard. La scène peut changer la relation locale mais ne force pas une croyance universelle.</x:v>
      </x:c>
      <x:c r="I10" s="13" t="str">
        <x:v>Un objet déplacé, une invitation ou une phrase de rappel rend la conséquence visible lors d’une visite ultérieure.</x:v>
      </x:c>
      <x:c r="J10" s="13" t="str">
        <x:v>Coutume locale inventée pour le projet; variations internes prévues.</x:v>
      </x:c>
      <x:c r="K10" s="13" t="str">
        <x:v>Reconstitution documentée V4 — nouvelle rédaction V5</x:v>
      </x:c>
    </x:row>
    <x:row r="11" ht="87" customHeight="1">
      <x:c r="A11" s="14" t="str">
        <x:v>CULT-06</x:v>
      </x:c>
      <x:c r="B11" s="14" t="str">
        <x:v>Salutation — une audience solennelle</x:v>
      </x:c>
      <x:c r="C11" s="14" t="str">
        <x:v>CL1</x:v>
      </x:c>
      <x:c r="D11" s="14" t="str">
        <x:v>une audience solennelle</x:v>
      </x:c>
      <x:c r="E11" s="14" t="str">
        <x:v>observer la posture puis répondre par un signe</x:v>
      </x:c>
      <x:c r="F11" s="14" t="str">
        <x:v>l’inclinaison du masque</x:v>
      </x:c>
      <x:c r="G11" s="14" t="str">
        <x:v>Le personnage parle de une audience solennelle et de ce que le joueur a réellement fait. Une réponse prudente peut conserver une incertitude au lieu de prétendre tout connaître.</x:v>
      </x:c>
      <x:c r="H11" s="14" t="str">
        <x:v>Participer, observer ou reprendre plus tard. La scène peut changer la relation locale mais ne force pas une croyance universelle.</x:v>
      </x:c>
      <x:c r="I11" s="14" t="str">
        <x:v>Un objet déplacé, une invitation ou une phrase de rappel rend la conséquence visible lors d’une visite ultérieure.</x:v>
      </x:c>
      <x:c r="J11" s="14" t="str">
        <x:v>Coutume locale inventée pour le projet; variations internes prévues.</x:v>
      </x:c>
      <x:c r="K11" s="14" t="str">
        <x:v>Reconstitution documentée V4 — nouvelle rédaction V5</x:v>
      </x:c>
    </x:row>
    <x:row r="12" ht="72" customHeight="1">
      <x:c r="A12" s="13" t="str">
        <x:v>CULT-07</x:v>
      </x:c>
      <x:c r="B12" s="13" t="str">
        <x:v>Mémoire de chasse — un trophée incomplet</x:v>
      </x:c>
      <x:c r="C12" s="13" t="str">
        <x:v>CL2</x:v>
      </x:c>
      <x:c r="D12" s="13" t="str">
        <x:v>un trophée incomplet</x:v>
      </x:c>
      <x:c r="E12" s="13" t="str">
        <x:v>montrer un objet puis nommer les participants</x:v>
      </x:c>
      <x:c r="F12" s="13" t="str">
        <x:v>la place d’une cicatrice</x:v>
      </x:c>
      <x:c r="G12" s="13" t="str">
        <x:v>Le personnage parle de un trophée incomplet et de ce que le joueur a réellement fait. Une réponse prudente peut conserver une incertitude au lieu de prétendre tout connaître.</x:v>
      </x:c>
      <x:c r="H12" s="13" t="str">
        <x:v>Participer, observer ou reprendre plus tard. La scène peut changer la relation locale mais ne force pas une croyance universelle.</x:v>
      </x:c>
      <x:c r="I12" s="13" t="str">
        <x:v>Un objet déplacé, une invitation ou une phrase de rappel rend la conséquence visible lors d’une visite ultérieure.</x:v>
      </x:c>
      <x:c r="J12" s="13" t="str">
        <x:v>Coutume locale inventée pour le projet; variations internes prévues.</x:v>
      </x:c>
      <x:c r="K12" s="13" t="str">
        <x:v>Reconstitution documentée V4 — nouvelle rédaction V5</x:v>
      </x:c>
    </x:row>
    <x:row r="13" ht="72" customHeight="1">
      <x:c r="A13" s="14" t="str">
        <x:v>CULT-08</x:v>
      </x:c>
      <x:c r="B13" s="14" t="str">
        <x:v>Mémoire de chasse — une victoire partagée</x:v>
      </x:c>
      <x:c r="C13" s="14" t="str">
        <x:v>CL2</x:v>
      </x:c>
      <x:c r="D13" s="14" t="str">
        <x:v>une victoire partagée</x:v>
      </x:c>
      <x:c r="E13" s="14" t="str">
        <x:v>montrer un objet puis nommer les participants</x:v>
      </x:c>
      <x:c r="F13" s="14" t="str">
        <x:v>la place d’une cicatrice</x:v>
      </x:c>
      <x:c r="G13" s="14" t="str">
        <x:v>Le personnage parle de une victoire partagée et de ce que le joueur a réellement fait. Une réponse prudente peut conserver une incertitude au lieu de prétendre tout connaître.</x:v>
      </x:c>
      <x:c r="H13" s="14" t="str">
        <x:v>Participer, observer ou reprendre plus tard. La scène peut changer la relation locale mais ne force pas une croyance universelle.</x:v>
      </x:c>
      <x:c r="I13" s="14" t="str">
        <x:v>Un objet déplacé, une invitation ou une phrase de rappel rend la conséquence visible lors d’une visite ultérieure.</x:v>
      </x:c>
      <x:c r="J13" s="14" t="str">
        <x:v>Coutume locale inventée pour le projet; variations internes prévues.</x:v>
      </x:c>
      <x:c r="K13" s="14" t="str">
        <x:v>Reconstitution documentée V4 — nouvelle rédaction V5</x:v>
      </x:c>
    </x:row>
    <x:row r="14" ht="72" customHeight="1">
      <x:c r="A14" s="13" t="str">
        <x:v>CULT-09</x:v>
      </x:c>
      <x:c r="B14" s="13" t="str">
        <x:v>Mémoire de chasse — une trace contestée</x:v>
      </x:c>
      <x:c r="C14" s="13" t="str">
        <x:v>CL2</x:v>
      </x:c>
      <x:c r="D14" s="13" t="str">
        <x:v>une trace contestée</x:v>
      </x:c>
      <x:c r="E14" s="13" t="str">
        <x:v>montrer un objet puis nommer les participants</x:v>
      </x:c>
      <x:c r="F14" s="13" t="str">
        <x:v>la place d’une cicatrice</x:v>
      </x:c>
      <x:c r="G14" s="13" t="str">
        <x:v>Le personnage parle de une trace contestée et de ce que le joueur a réellement fait. Une réponse prudente peut conserver une incertitude au lieu de prétendre tout connaître.</x:v>
      </x:c>
      <x:c r="H14" s="13" t="str">
        <x:v>Participer, observer ou reprendre plus tard. La scène peut changer la relation locale mais ne force pas une croyance universelle.</x:v>
      </x:c>
      <x:c r="I14" s="13" t="str">
        <x:v>Un objet déplacé, une invitation ou une phrase de rappel rend la conséquence visible lors d’une visite ultérieure.</x:v>
      </x:c>
      <x:c r="J14" s="13" t="str">
        <x:v>Coutume locale inventée pour le projet; variations internes prévues.</x:v>
      </x:c>
      <x:c r="K14" s="13" t="str">
        <x:v>Reconstitution documentée V4 — nouvelle rédaction V5</x:v>
      </x:c>
    </x:row>
    <x:row r="15" ht="72" customHeight="1">
      <x:c r="A15" s="14" t="str">
        <x:v>CULT-10</x:v>
      </x:c>
      <x:c r="B15" s="14" t="str">
        <x:v>Mémoire de chasse — un témoin absent</x:v>
      </x:c>
      <x:c r="C15" s="14" t="str">
        <x:v>CL2</x:v>
      </x:c>
      <x:c r="D15" s="14" t="str">
        <x:v>un témoin absent</x:v>
      </x:c>
      <x:c r="E15" s="14" t="str">
        <x:v>montrer un objet puis nommer les participants</x:v>
      </x:c>
      <x:c r="F15" s="14" t="str">
        <x:v>la place d’une cicatrice</x:v>
      </x:c>
      <x:c r="G15" s="14" t="str">
        <x:v>Le personnage parle de un témoin absent et de ce que le joueur a réellement fait. Une réponse prudente peut conserver une incertitude au lieu de prétendre tout connaître.</x:v>
      </x:c>
      <x:c r="H15" s="14" t="str">
        <x:v>Participer, observer ou reprendre plus tard. La scène peut changer la relation locale mais ne force pas une croyance universelle.</x:v>
      </x:c>
      <x:c r="I15" s="14" t="str">
        <x:v>Un objet déplacé, une invitation ou une phrase de rappel rend la conséquence visible lors d’une visite ultérieure.</x:v>
      </x:c>
      <x:c r="J15" s="14" t="str">
        <x:v>Coutume locale inventée pour le projet; variations internes prévues.</x:v>
      </x:c>
      <x:c r="K15" s="14" t="str">
        <x:v>Reconstitution documentée V4 — nouvelle rédaction V5</x:v>
      </x:c>
    </x:row>
    <x:row r="16" ht="72" customHeight="1">
      <x:c r="A16" s="13" t="str">
        <x:v>CULT-11</x:v>
      </x:c>
      <x:c r="B16" s="13" t="str">
        <x:v>Mémoire de chasse — un objet rendu</x:v>
      </x:c>
      <x:c r="C16" s="13" t="str">
        <x:v>CL2</x:v>
      </x:c>
      <x:c r="D16" s="13" t="str">
        <x:v>un objet rendu</x:v>
      </x:c>
      <x:c r="E16" s="13" t="str">
        <x:v>montrer un objet puis nommer les participants</x:v>
      </x:c>
      <x:c r="F16" s="13" t="str">
        <x:v>la place d’une cicatrice</x:v>
      </x:c>
      <x:c r="G16" s="13" t="str">
        <x:v>Le personnage parle de un objet rendu et de ce que le joueur a réellement fait. Une réponse prudente peut conserver une incertitude au lieu de prétendre tout connaître.</x:v>
      </x:c>
      <x:c r="H16" s="13" t="str">
        <x:v>Participer, observer ou reprendre plus tard. La scène peut changer la relation locale mais ne force pas une croyance universelle.</x:v>
      </x:c>
      <x:c r="I16" s="13" t="str">
        <x:v>Un objet déplacé, une invitation ou une phrase de rappel rend la conséquence visible lors d’une visite ultérieure.</x:v>
      </x:c>
      <x:c r="J16" s="13" t="str">
        <x:v>Coutume locale inventée pour le projet; variations internes prévues.</x:v>
      </x:c>
      <x:c r="K16" s="13" t="str">
        <x:v>Reconstitution documentée V4 — nouvelle rédaction V5</x:v>
      </x:c>
    </x:row>
    <x:row r="17" ht="72" customHeight="1">
      <x:c r="A17" s="14" t="str">
        <x:v>CULT-12</x:v>
      </x:c>
      <x:c r="B17" s="14" t="str">
        <x:v>Mémoire de chasse — un héritage transmis</x:v>
      </x:c>
      <x:c r="C17" s="14" t="str">
        <x:v>CL2</x:v>
      </x:c>
      <x:c r="D17" s="14" t="str">
        <x:v>un héritage transmis</x:v>
      </x:c>
      <x:c r="E17" s="14" t="str">
        <x:v>montrer un objet puis nommer les participants</x:v>
      </x:c>
      <x:c r="F17" s="14" t="str">
        <x:v>la place d’une cicatrice</x:v>
      </x:c>
      <x:c r="G17" s="14" t="str">
        <x:v>Le personnage parle de un héritage transmis et de ce que le joueur a réellement fait. Une réponse prudente peut conserver une incertitude au lieu de prétendre tout connaître.</x:v>
      </x:c>
      <x:c r="H17" s="14" t="str">
        <x:v>Participer, observer ou reprendre plus tard. La scène peut changer la relation locale mais ne force pas une croyance universelle.</x:v>
      </x:c>
      <x:c r="I17" s="14" t="str">
        <x:v>Un objet déplacé, une invitation ou une phrase de rappel rend la conséquence visible lors d’une visite ultérieure.</x:v>
      </x:c>
      <x:c r="J17" s="14" t="str">
        <x:v>Coutume locale inventée pour le projet; variations internes prévues.</x:v>
      </x:c>
      <x:c r="K17" s="14" t="str">
        <x:v>Reconstitution documentée V4 — nouvelle rédaction V5</x:v>
      </x:c>
    </x:row>
    <x:row r="18" ht="72" customHeight="1">
      <x:c r="A18" s="13" t="str">
        <x:v>CULT-13</x:v>
      </x:c>
      <x:c r="B18" s="13" t="str">
        <x:v>Accueil — un jeune chasseur</x:v>
      </x:c>
      <x:c r="C18" s="13" t="str">
        <x:v>CL3</x:v>
      </x:c>
      <x:c r="D18" s="13" t="str">
        <x:v>un jeune chasseur</x:v>
      </x:c>
      <x:c r="E18" s="13" t="str">
        <x:v>préparer un emplacement et présenter les routes proches</x:v>
      </x:c>
      <x:c r="F18" s="13" t="str">
        <x:v>le seuil laissé libre</x:v>
      </x:c>
      <x:c r="G18" s="13" t="str">
        <x:v>Le personnage parle de un jeune chasseur et de ce que le joueur a réellement fait. Une réponse prudente peut conserver une incertitude au lieu de prétendre tout connaître.</x:v>
      </x:c>
      <x:c r="H18" s="13" t="str">
        <x:v>Participer, observer ou reprendre plus tard. La scène peut changer la relation locale mais ne force pas une croyance universelle.</x:v>
      </x:c>
      <x:c r="I18" s="13" t="str">
        <x:v>Un objet déplacé, une invitation ou une phrase de rappel rend la conséquence visible lors d’une visite ultérieure.</x:v>
      </x:c>
      <x:c r="J18" s="13" t="str">
        <x:v>Coutume locale inventée pour le projet; variations internes prévues.</x:v>
      </x:c>
      <x:c r="K18" s="13" t="str">
        <x:v>Reconstitution documentée V4 — nouvelle rédaction V5</x:v>
      </x:c>
    </x:row>
    <x:row r="19" ht="87" customHeight="1">
      <x:c r="A19" s="14" t="str">
        <x:v>CULT-14</x:v>
      </x:c>
      <x:c r="B19" s="14" t="str">
        <x:v>Accueil — un visiteur d’un autre clan</x:v>
      </x:c>
      <x:c r="C19" s="14" t="str">
        <x:v>CL3</x:v>
      </x:c>
      <x:c r="D19" s="14" t="str">
        <x:v>un visiteur d’un autre clan</x:v>
      </x:c>
      <x:c r="E19" s="14" t="str">
        <x:v>préparer un emplacement et présenter les routes proches</x:v>
      </x:c>
      <x:c r="F19" s="14" t="str">
        <x:v>le seuil laissé libre</x:v>
      </x:c>
      <x:c r="G19" s="14" t="str">
        <x:v>Le personnage parle de un visiteur d’un autre clan et de ce que le joueur a réellement fait. Une réponse prudente peut conserver une incertitude au lieu de prétendre tout connaître.</x:v>
      </x:c>
      <x:c r="H19" s="14" t="str">
        <x:v>Participer, observer ou reprendre plus tard. La scène peut changer la relation locale mais ne force pas une croyance universelle.</x:v>
      </x:c>
      <x:c r="I19" s="14" t="str">
        <x:v>Un objet déplacé, une invitation ou une phrase de rappel rend la conséquence visible lors d’une visite ultérieure.</x:v>
      </x:c>
      <x:c r="J19" s="14" t="str">
        <x:v>Coutume locale inventée pour le projet; variations internes prévues.</x:v>
      </x:c>
      <x:c r="K19" s="14" t="str">
        <x:v>Reconstitution documentée V4 — nouvelle rédaction V5</x:v>
      </x:c>
    </x:row>
    <x:row r="20" ht="72" customHeight="1">
      <x:c r="A20" s="13" t="str">
        <x:v>CULT-15</x:v>
      </x:c>
      <x:c r="B20" s="13" t="str">
        <x:v>Accueil — un équipier blessé</x:v>
      </x:c>
      <x:c r="C20" s="13" t="str">
        <x:v>CL3</x:v>
      </x:c>
      <x:c r="D20" s="13" t="str">
        <x:v>un équipier blessé</x:v>
      </x:c>
      <x:c r="E20" s="13" t="str">
        <x:v>préparer un emplacement et présenter les routes proches</x:v>
      </x:c>
      <x:c r="F20" s="13" t="str">
        <x:v>le seuil laissé libre</x:v>
      </x:c>
      <x:c r="G20" s="13" t="str">
        <x:v>Le personnage parle de un équipier blessé et de ce que le joueur a réellement fait. Une réponse prudente peut conserver une incertitude au lieu de prétendre tout connaître.</x:v>
      </x:c>
      <x:c r="H20" s="13" t="str">
        <x:v>Participer, observer ou reprendre plus tard. La scène peut changer la relation locale mais ne force pas une croyance universelle.</x:v>
      </x:c>
      <x:c r="I20" s="13" t="str">
        <x:v>Un objet déplacé, une invitation ou une phrase de rappel rend la conséquence visible lors d’une visite ultérieure.</x:v>
      </x:c>
      <x:c r="J20" s="13" t="str">
        <x:v>Coutume locale inventée pour le projet; variations internes prévues.</x:v>
      </x:c>
      <x:c r="K20" s="13" t="str">
        <x:v>Reconstitution documentée V4 — nouvelle rédaction V5</x:v>
      </x:c>
    </x:row>
    <x:row r="21" ht="87" customHeight="1">
      <x:c r="A21" s="14" t="str">
        <x:v>CULT-16</x:v>
      </x:c>
      <x:c r="B21" s="14" t="str">
        <x:v>Accueil — un survivant de catastrophe</x:v>
      </x:c>
      <x:c r="C21" s="14" t="str">
        <x:v>CL3</x:v>
      </x:c>
      <x:c r="D21" s="14" t="str">
        <x:v>un survivant de catastrophe</x:v>
      </x:c>
      <x:c r="E21" s="14" t="str">
        <x:v>préparer un emplacement et présenter les routes proches</x:v>
      </x:c>
      <x:c r="F21" s="14" t="str">
        <x:v>le seuil laissé libre</x:v>
      </x:c>
      <x:c r="G21" s="14" t="str">
        <x:v>Le personnage parle de un survivant de catastrophe et de ce que le joueur a réellement fait. Une réponse prudente peut conserver une incertitude au lieu de prétendre tout connaître.</x:v>
      </x:c>
      <x:c r="H21" s="14" t="str">
        <x:v>Participer, observer ou reprendre plus tard. La scène peut changer la relation locale mais ne force pas une croyance universelle.</x:v>
      </x:c>
      <x:c r="I21" s="14" t="str">
        <x:v>Un objet déplacé, une invitation ou une phrase de rappel rend la conséquence visible lors d’une visite ultérieure.</x:v>
      </x:c>
      <x:c r="J21" s="14" t="str">
        <x:v>Coutume locale inventée pour le projet; variations internes prévues.</x:v>
      </x:c>
      <x:c r="K21" s="14" t="str">
        <x:v>Reconstitution documentée V4 — nouvelle rédaction V5</x:v>
      </x:c>
    </x:row>
    <x:row r="22" ht="72" customHeight="1">
      <x:c r="A22" s="13" t="str">
        <x:v>CULT-17</x:v>
      </x:c>
      <x:c r="B22" s="13" t="str">
        <x:v>Accueil — un maître de passage</x:v>
      </x:c>
      <x:c r="C22" s="13" t="str">
        <x:v>CL3</x:v>
      </x:c>
      <x:c r="D22" s="13" t="str">
        <x:v>un maître de passage</x:v>
      </x:c>
      <x:c r="E22" s="13" t="str">
        <x:v>préparer un emplacement et présenter les routes proches</x:v>
      </x:c>
      <x:c r="F22" s="13" t="str">
        <x:v>le seuil laissé libre</x:v>
      </x:c>
      <x:c r="G22" s="13" t="str">
        <x:v>Le personnage parle de un maître de passage et de ce que le joueur a réellement fait. Une réponse prudente peut conserver une incertitude au lieu de prétendre tout connaître.</x:v>
      </x:c>
      <x:c r="H22" s="13" t="str">
        <x:v>Participer, observer ou reprendre plus tard. La scène peut changer la relation locale mais ne force pas une croyance universelle.</x:v>
      </x:c>
      <x:c r="I22" s="13" t="str">
        <x:v>Un objet déplacé, une invitation ou une phrase de rappel rend la conséquence visible lors d’une visite ultérieure.</x:v>
      </x:c>
      <x:c r="J22" s="13" t="str">
        <x:v>Coutume locale inventée pour le projet; variations internes prévues.</x:v>
      </x:c>
      <x:c r="K22" s="13" t="str">
        <x:v>Reconstitution documentée V4 — nouvelle rédaction V5</x:v>
      </x:c>
    </x:row>
    <x:row r="23" ht="87" customHeight="1">
      <x:c r="A23" s="14" t="str">
        <x:v>CULT-18</x:v>
      </x:c>
      <x:c r="B23" s="14" t="str">
        <x:v>Accueil — un compagnon qui repart</x:v>
      </x:c>
      <x:c r="C23" s="14" t="str">
        <x:v>CL3</x:v>
      </x:c>
      <x:c r="D23" s="14" t="str">
        <x:v>un compagnon qui repart</x:v>
      </x:c>
      <x:c r="E23" s="14" t="str">
        <x:v>préparer un emplacement et présenter les routes proches</x:v>
      </x:c>
      <x:c r="F23" s="14" t="str">
        <x:v>le seuil laissé libre</x:v>
      </x:c>
      <x:c r="G23" s="14" t="str">
        <x:v>Le personnage parle de un compagnon qui repart et de ce que le joueur a réellement fait. Une réponse prudente peut conserver une incertitude au lieu de prétendre tout connaître.</x:v>
      </x:c>
      <x:c r="H23" s="14" t="str">
        <x:v>Participer, observer ou reprendre plus tard. La scène peut changer la relation locale mais ne force pas une croyance universelle.</x:v>
      </x:c>
      <x:c r="I23" s="14" t="str">
        <x:v>Un objet déplacé, une invitation ou une phrase de rappel rend la conséquence visible lors d’une visite ultérieure.</x:v>
      </x:c>
      <x:c r="J23" s="14" t="str">
        <x:v>Coutume locale inventée pour le projet; variations internes prévues.</x:v>
      </x:c>
      <x:c r="K23" s="14" t="str">
        <x:v>Reconstitution documentée V4 — nouvelle rédaction V5</x:v>
      </x:c>
    </x:row>
    <x:row r="24" ht="72" customHeight="1">
      <x:c r="A24" s="13" t="str">
        <x:v>CULT-19</x:v>
      </x:c>
      <x:c r="B24" s="13" t="str">
        <x:v>Repas de retour — une table de cohorte</x:v>
      </x:c>
      <x:c r="C24" s="13" t="str">
        <x:v>CL4</x:v>
      </x:c>
      <x:c r="D24" s="13" t="str">
        <x:v>une table de cohorte</x:v>
      </x:c>
      <x:c r="E24" s="13" t="str">
        <x:v>déposer ses armes au support puis choisir sa place</x:v>
      </x:c>
      <x:c r="F24" s="13" t="str">
        <x:v>le service des coupes</x:v>
      </x:c>
      <x:c r="G24" s="13" t="str">
        <x:v>Le personnage parle de une table de cohorte et de ce que le joueur a réellement fait. Une réponse prudente peut conserver une incertitude au lieu de prétendre tout connaître.</x:v>
      </x:c>
      <x:c r="H24" s="13" t="str">
        <x:v>Participer, observer ou reprendre plus tard. La scène peut changer la relation locale mais ne force pas une croyance universelle.</x:v>
      </x:c>
      <x:c r="I24" s="13" t="str">
        <x:v>Un objet déplacé, une invitation ou une phrase de rappel rend la conséquence visible lors d’une visite ultérieure.</x:v>
      </x:c>
      <x:c r="J24" s="13" t="str">
        <x:v>Coutume locale inventée pour le projet; variations internes prévues.</x:v>
      </x:c>
      <x:c r="K24" s="13" t="str">
        <x:v>Reconstitution documentée V4 — nouvelle rédaction V5</x:v>
      </x:c>
    </x:row>
    <x:row r="25" ht="72" customHeight="1">
      <x:c r="A25" s="14" t="str">
        <x:v>CULT-20</x:v>
      </x:c>
      <x:c r="B25" s="14" t="str">
        <x:v>Repas de retour — un repas de navire</x:v>
      </x:c>
      <x:c r="C25" s="14" t="str">
        <x:v>CL4</x:v>
      </x:c>
      <x:c r="D25" s="14" t="str">
        <x:v>un repas de navire</x:v>
      </x:c>
      <x:c r="E25" s="14" t="str">
        <x:v>déposer ses armes au support puis choisir sa place</x:v>
      </x:c>
      <x:c r="F25" s="14" t="str">
        <x:v>le service des coupes</x:v>
      </x:c>
      <x:c r="G25" s="14" t="str">
        <x:v>Le personnage parle de un repas de navire et de ce que le joueur a réellement fait. Une réponse prudente peut conserver une incertitude au lieu de prétendre tout connaître.</x:v>
      </x:c>
      <x:c r="H25" s="14" t="str">
        <x:v>Participer, observer ou reprendre plus tard. La scène peut changer la relation locale mais ne force pas une croyance universelle.</x:v>
      </x:c>
      <x:c r="I25" s="14" t="str">
        <x:v>Un objet déplacé, une invitation ou une phrase de rappel rend la conséquence visible lors d’une visite ultérieure.</x:v>
      </x:c>
      <x:c r="J25" s="14" t="str">
        <x:v>Coutume locale inventée pour le projet; variations internes prévues.</x:v>
      </x:c>
      <x:c r="K25" s="14" t="str">
        <x:v>Reconstitution documentée V4 — nouvelle rédaction V5</x:v>
      </x:c>
    </x:row>
    <x:row r="26" ht="87" customHeight="1">
      <x:c r="A26" s="13" t="str">
        <x:v>CULT-21</x:v>
      </x:c>
      <x:c r="B26" s="13" t="str">
        <x:v>Repas de retour — une halte de caravanier</x:v>
      </x:c>
      <x:c r="C26" s="13" t="str">
        <x:v>CL4</x:v>
      </x:c>
      <x:c r="D26" s="13" t="str">
        <x:v>une halte de caravanier</x:v>
      </x:c>
      <x:c r="E26" s="13" t="str">
        <x:v>déposer ses armes au support puis choisir sa place</x:v>
      </x:c>
      <x:c r="F26" s="13" t="str">
        <x:v>le service des coupes</x:v>
      </x:c>
      <x:c r="G26" s="13" t="str">
        <x:v>Le personnage parle de une halte de caravanier et de ce que le joueur a réellement fait. Une réponse prudente peut conserver une incertitude au lieu de prétendre tout connaître.</x:v>
      </x:c>
      <x:c r="H26" s="13" t="str">
        <x:v>Participer, observer ou reprendre plus tard. La scène peut changer la relation locale mais ne force pas une croyance universelle.</x:v>
      </x:c>
      <x:c r="I26" s="13" t="str">
        <x:v>Un objet déplacé, une invitation ou une phrase de rappel rend la conséquence visible lors d’une visite ultérieure.</x:v>
      </x:c>
      <x:c r="J26" s="13" t="str">
        <x:v>Coutume locale inventée pour le projet; variations internes prévues.</x:v>
      </x:c>
      <x:c r="K26" s="13" t="str">
        <x:v>Reconstitution documentée V4 — nouvelle rédaction V5</x:v>
      </x:c>
    </x:row>
    <x:row r="27" ht="72" customHeight="1">
      <x:c r="A27" s="14" t="str">
        <x:v>CULT-22</x:v>
      </x:c>
      <x:c r="B27" s="14" t="str">
        <x:v>Repas de retour — un récit de rival</x:v>
      </x:c>
      <x:c r="C27" s="14" t="str">
        <x:v>CL4</x:v>
      </x:c>
      <x:c r="D27" s="14" t="str">
        <x:v>un récit de rival</x:v>
      </x:c>
      <x:c r="E27" s="14" t="str">
        <x:v>déposer ses armes au support puis choisir sa place</x:v>
      </x:c>
      <x:c r="F27" s="14" t="str">
        <x:v>le service des coupes</x:v>
      </x:c>
      <x:c r="G27" s="14" t="str">
        <x:v>Le personnage parle de un récit de rival et de ce que le joueur a réellement fait. Une réponse prudente peut conserver une incertitude au lieu de prétendre tout connaître.</x:v>
      </x:c>
      <x:c r="H27" s="14" t="str">
        <x:v>Participer, observer ou reprendre plus tard. La scène peut changer la relation locale mais ne force pas une croyance universelle.</x:v>
      </x:c>
      <x:c r="I27" s="14" t="str">
        <x:v>Un objet déplacé, une invitation ou une phrase de rappel rend la conséquence visible lors d’une visite ultérieure.</x:v>
      </x:c>
      <x:c r="J27" s="14" t="str">
        <x:v>Coutume locale inventée pour le projet; variations internes prévues.</x:v>
      </x:c>
      <x:c r="K27" s="14" t="str">
        <x:v>Reconstitution documentée V4 — nouvelle rédaction V5</x:v>
      </x:c>
    </x:row>
    <x:row r="28" ht="72" customHeight="1">
      <x:c r="A28" s="13" t="str">
        <x:v>CULT-23</x:v>
      </x:c>
      <x:c r="B28" s="13" t="str">
        <x:v>Repas de retour — un accueil cérémoniel</x:v>
      </x:c>
      <x:c r="C28" s="13" t="str">
        <x:v>CL4</x:v>
      </x:c>
      <x:c r="D28" s="13" t="str">
        <x:v>un accueil cérémoniel</x:v>
      </x:c>
      <x:c r="E28" s="13" t="str">
        <x:v>déposer ses armes au support puis choisir sa place</x:v>
      </x:c>
      <x:c r="F28" s="13" t="str">
        <x:v>le service des coupes</x:v>
      </x:c>
      <x:c r="G28" s="13" t="str">
        <x:v>Le personnage parle de un accueil cérémoniel et de ce que le joueur a réellement fait. Une réponse prudente peut conserver une incertitude au lieu de prétendre tout connaître.</x:v>
      </x:c>
      <x:c r="H28" s="13" t="str">
        <x:v>Participer, observer ou reprendre plus tard. La scène peut changer la relation locale mais ne force pas une croyance universelle.</x:v>
      </x:c>
      <x:c r="I28" s="13" t="str">
        <x:v>Un objet déplacé, une invitation ou une phrase de rappel rend la conséquence visible lors d’une visite ultérieure.</x:v>
      </x:c>
      <x:c r="J28" s="13" t="str">
        <x:v>Coutume locale inventée pour le projet; variations internes prévues.</x:v>
      </x:c>
      <x:c r="K28" s="13" t="str">
        <x:v>Reconstitution documentée V4 — nouvelle rédaction V5</x:v>
      </x:c>
    </x:row>
    <x:row r="29" ht="87" customHeight="1">
      <x:c r="A29" s="14" t="str">
        <x:v>CULT-24</x:v>
      </x:c>
      <x:c r="B29" s="14" t="str">
        <x:v>Repas de retour — un repas silencieux après une perte</x:v>
      </x:c>
      <x:c r="C29" s="14" t="str">
        <x:v>CL4</x:v>
      </x:c>
      <x:c r="D29" s="14" t="str">
        <x:v>un repas silencieux après une perte</x:v>
      </x:c>
      <x:c r="E29" s="14" t="str">
        <x:v>déposer ses armes au support puis choisir sa place</x:v>
      </x:c>
      <x:c r="F29" s="14" t="str">
        <x:v>le service des coupes</x:v>
      </x:c>
      <x:c r="G29" s="14" t="str">
        <x:v>Le personnage parle de un repas silencieux après une perte et de ce que le joueur a réellement fait. Une réponse prudente peut conserver une incertitude au lieu de prétendre tout connaître.</x:v>
      </x:c>
      <x:c r="H29" s="14" t="str">
        <x:v>Participer, observer ou reprendre plus tard. La scène peut changer la relation locale mais ne force pas une croyance universelle.</x:v>
      </x:c>
      <x:c r="I29" s="14" t="str">
        <x:v>Un objet déplacé, une invitation ou une phrase de rappel rend la conséquence visible lors d’une visite ultérieure.</x:v>
      </x:c>
      <x:c r="J29" s="14" t="str">
        <x:v>Coutume locale inventée pour le projet; variations internes prévues.</x:v>
      </x:c>
      <x:c r="K29" s="14" t="str">
        <x:v>Reconstitution documentée V4 — nouvelle rédaction V5</x:v>
      </x:c>
    </x:row>
    <x:row r="30" ht="117" customHeight="1">
      <x:c r="A30" s="13" t="str">
        <x:v>CULT-25</x:v>
      </x:c>
      <x:c r="B30" s="13" t="str">
        <x:v>C’ntlip et halte de retour — une coupe offerte après la chasse</x:v>
      </x:c>
      <x:c r="C30" s="13" t="str">
        <x:v>CL5</x:v>
      </x:c>
      <x:c r="D30" s="13" t="str">
        <x:v>une coupe offerte après la chasse</x:v>
      </x:c>
      <x:c r="E30" s="13" t="str">
        <x:v>prendre une coupe, choisir une place puis servir ou décliner avant de ranger le plateau</x:v>
      </x:c>
      <x:c r="F30" s="13" t="str">
        <x:v>une boisson nommée dans les romans du crossover, avec une mise en scène locale originale</x:v>
      </x:c>
      <x:c r="G30" s="13" t="str">
        <x:v>Le personnage parle de une coupe offerte après la chasse et de ce que le joueur a réellement fait. Une réponse prudente peut conserver une incertitude au lieu de prétendre tout connaître.</x:v>
      </x:c>
      <x:c r="H30" s="13" t="str">
        <x:v>Participer, observer ou reprendre plus tard. La scène peut changer la relation locale mais ne force pas une croyance universelle.</x:v>
      </x:c>
      <x:c r="I30" s="13" t="str">
        <x:v>Un objet déplacé, une invitation ou une phrase de rappel rend la conséquence visible lors d’une visite ultérieure.</x:v>
      </x:c>
      <x:c r="J30" s="13" t="str">
        <x:v>Univers étendu : Xenopedia présente le C’ntlip comme une boisson intoxicante et renvoie à Aliens vs. Predator: Prey, p. 34 (1994). Référence secondaire consultée; roman non consulté directement. Coutumes locales et effets de jeu proposés.</x:v>
      </x:c>
      <x:c r="K30" s="13" t="str">
        <x:v>Reconstitution documentée V4 — nouvelle rédaction V5</x:v>
      </x:c>
    </x:row>
    <x:row r="31" ht="117" customHeight="1">
      <x:c r="A31" s="14" t="str">
        <x:v>CULT-26</x:v>
      </x:c>
      <x:c r="B31" s="14" t="str">
        <x:v>C’ntlip et halte de retour — le rangement du service partagé</x:v>
      </x:c>
      <x:c r="C31" s="14" t="str">
        <x:v>CL5</x:v>
      </x:c>
      <x:c r="D31" s="14" t="str">
        <x:v>le rangement du service partagé</x:v>
      </x:c>
      <x:c r="E31" s="14" t="str">
        <x:v>prendre une coupe, choisir une place puis servir ou décliner avant de ranger le plateau</x:v>
      </x:c>
      <x:c r="F31" s="14" t="str">
        <x:v>une boisson nommée dans les romans du crossover, avec une mise en scène locale originale</x:v>
      </x:c>
      <x:c r="G31" s="14" t="str">
        <x:v>Le personnage parle de le rangement du service partagé et de ce que le joueur a réellement fait. Une réponse prudente peut conserver une incertitude au lieu de prétendre tout connaître.</x:v>
      </x:c>
      <x:c r="H31" s="14" t="str">
        <x:v>Participer, observer ou reprendre plus tard. La scène peut changer la relation locale mais ne force pas une croyance universelle.</x:v>
      </x:c>
      <x:c r="I31" s="14" t="str">
        <x:v>Un objet déplacé, une invitation ou une phrase de rappel rend la conséquence visible lors d’une visite ultérieure.</x:v>
      </x:c>
      <x:c r="J31" s="14" t="str">
        <x:v>Univers étendu : Xenopedia présente le C’ntlip comme une boisson intoxicante et renvoie à Aliens vs. Predator: Prey, p. 34 (1994). Référence secondaire consultée; roman non consulté directement. Coutumes locales et effets de jeu proposés.</x:v>
      </x:c>
      <x:c r="K31" s="14" t="str">
        <x:v>Reconstitution documentée V4 — nouvelle rédaction V5</x:v>
      </x:c>
    </x:row>
    <x:row r="32" ht="117" customHeight="1">
      <x:c r="A32" s="13" t="str">
        <x:v>CULT-27</x:v>
      </x:c>
      <x:c r="B32" s="13" t="str">
        <x:v>C’ntlip et halte de retour — un récit de compagnon absent</x:v>
      </x:c>
      <x:c r="C32" s="13" t="str">
        <x:v>CL5</x:v>
      </x:c>
      <x:c r="D32" s="13" t="str">
        <x:v>un récit de compagnon absent</x:v>
      </x:c>
      <x:c r="E32" s="13" t="str">
        <x:v>prendre une coupe, choisir une place puis servir ou décliner avant de ranger le plateau</x:v>
      </x:c>
      <x:c r="F32" s="13" t="str">
        <x:v>une boisson nommée dans les romans du crossover, avec une mise en scène locale originale</x:v>
      </x:c>
      <x:c r="G32" s="13" t="str">
        <x:v>Le personnage parle de un récit de compagnon absent et de ce que le joueur a réellement fait. Une réponse prudente peut conserver une incertitude au lieu de prétendre tout connaître.</x:v>
      </x:c>
      <x:c r="H32" s="13" t="str">
        <x:v>Participer, observer ou reprendre plus tard. La scène peut changer la relation locale mais ne force pas une croyance universelle.</x:v>
      </x:c>
      <x:c r="I32" s="13" t="str">
        <x:v>Un objet déplacé, une invitation ou une phrase de rappel rend la conséquence visible lors d’une visite ultérieure.</x:v>
      </x:c>
      <x:c r="J32" s="13" t="str">
        <x:v>Univers étendu : Xenopedia présente le C’ntlip comme une boisson intoxicante et renvoie à Aliens vs. Predator: Prey, p. 34 (1994). Référence secondaire consultée; roman non consulté directement. Coutumes locales et effets de jeu proposés.</x:v>
      </x:c>
      <x:c r="K32" s="13" t="str">
        <x:v>Reconstitution documentée V4 — nouvelle rédaction V5</x:v>
      </x:c>
    </x:row>
    <x:row r="33" ht="117" customHeight="1">
      <x:c r="A33" s="14" t="str">
        <x:v>CULT-28</x:v>
      </x:c>
      <x:c r="B33" s="14" t="str">
        <x:v>C’ntlip et halte de retour — le choix d’une coupe sans boisson</x:v>
      </x:c>
      <x:c r="C33" s="14" t="str">
        <x:v>CL5</x:v>
      </x:c>
      <x:c r="D33" s="14" t="str">
        <x:v>le choix d’une coupe sans boisson</x:v>
      </x:c>
      <x:c r="E33" s="14" t="str">
        <x:v>prendre une coupe, choisir une place puis servir ou décliner avant de ranger le plateau</x:v>
      </x:c>
      <x:c r="F33" s="14" t="str">
        <x:v>une boisson nommée dans les romans du crossover, avec une mise en scène locale originale</x:v>
      </x:c>
      <x:c r="G33" s="14" t="str">
        <x:v>Le personnage parle de le choix d’une coupe sans boisson et de ce que le joueur a réellement fait. Une réponse prudente peut conserver une incertitude au lieu de prétendre tout connaître.</x:v>
      </x:c>
      <x:c r="H33" s="14" t="str">
        <x:v>Participer, observer ou reprendre plus tard. La scène peut changer la relation locale mais ne force pas une croyance universelle.</x:v>
      </x:c>
      <x:c r="I33" s="14" t="str">
        <x:v>Un objet déplacé, une invitation ou une phrase de rappel rend la conséquence visible lors d’une visite ultérieure.</x:v>
      </x:c>
      <x:c r="J33" s="14" t="str">
        <x:v>Univers étendu : Xenopedia présente le C’ntlip comme une boisson intoxicante et renvoie à Aliens vs. Predator: Prey, p. 34 (1994). Référence secondaire consultée; roman non consulté directement. Coutumes locales et effets de jeu proposés.</x:v>
      </x:c>
      <x:c r="K33" s="14" t="str">
        <x:v>Reconstitution documentée V4 — nouvelle rédaction V5</x:v>
      </x:c>
    </x:row>
    <x:row r="34" ht="117" customHeight="1">
      <x:c r="A34" s="13" t="str">
        <x:v>CULT-29</x:v>
      </x:c>
      <x:c r="B34" s="13" t="str">
        <x:v>C’ntlip et halte de retour — une halte dans le navire de clan</x:v>
      </x:c>
      <x:c r="C34" s="13" t="str">
        <x:v>CL5</x:v>
      </x:c>
      <x:c r="D34" s="13" t="str">
        <x:v>une halte dans le navire de clan</x:v>
      </x:c>
      <x:c r="E34" s="13" t="str">
        <x:v>prendre une coupe, choisir une place puis servir ou décliner avant de ranger le plateau</x:v>
      </x:c>
      <x:c r="F34" s="13" t="str">
        <x:v>une boisson nommée dans les romans du crossover, avec une mise en scène locale originale</x:v>
      </x:c>
      <x:c r="G34" s="13" t="str">
        <x:v>Le personnage parle de une halte dans le navire de clan et de ce que le joueur a réellement fait. Une réponse prudente peut conserver une incertitude au lieu de prétendre tout connaître.</x:v>
      </x:c>
      <x:c r="H34" s="13" t="str">
        <x:v>Participer, observer ou reprendre plus tard. La scène peut changer la relation locale mais ne force pas une croyance universelle.</x:v>
      </x:c>
      <x:c r="I34" s="13" t="str">
        <x:v>Un objet déplacé, une invitation ou une phrase de rappel rend la conséquence visible lors d’une visite ultérieure.</x:v>
      </x:c>
      <x:c r="J34" s="13" t="str">
        <x:v>Univers étendu : Xenopedia présente le C’ntlip comme une boisson intoxicante et renvoie à Aliens vs. Predator: Prey, p. 34 (1994). Référence secondaire consultée; roman non consulté directement. Coutumes locales et effets de jeu proposés.</x:v>
      </x:c>
      <x:c r="K34" s="13" t="str">
        <x:v>Reconstitution documentée V4 — nouvelle rédaction V5</x:v>
      </x:c>
    </x:row>
    <x:row r="35" ht="117" customHeight="1">
      <x:c r="A35" s="14" t="str">
        <x:v>CULT-30</x:v>
      </x:c>
      <x:c r="B35" s="14" t="str">
        <x:v>C’ntlip et halte de retour — une invitation à la résidence</x:v>
      </x:c>
      <x:c r="C35" s="14" t="str">
        <x:v>CL5</x:v>
      </x:c>
      <x:c r="D35" s="14" t="str">
        <x:v>une invitation à la résidence</x:v>
      </x:c>
      <x:c r="E35" s="14" t="str">
        <x:v>prendre une coupe, choisir une place puis servir ou décliner avant de ranger le plateau</x:v>
      </x:c>
      <x:c r="F35" s="14" t="str">
        <x:v>une boisson nommée dans les romans du crossover, avec une mise en scène locale originale</x:v>
      </x:c>
      <x:c r="G35" s="14" t="str">
        <x:v>Le personnage parle de une invitation à la résidence et de ce que le joueur a réellement fait. Une réponse prudente peut conserver une incertitude au lieu de prétendre tout connaître.</x:v>
      </x:c>
      <x:c r="H35" s="14" t="str">
        <x:v>Participer, observer ou reprendre plus tard. La scène peut changer la relation locale mais ne force pas une croyance universelle.</x:v>
      </x:c>
      <x:c r="I35" s="14" t="str">
        <x:v>Un objet déplacé, une invitation ou une phrase de rappel rend la conséquence visible lors d’une visite ultérieure.</x:v>
      </x:c>
      <x:c r="J35" s="14" t="str">
        <x:v>Univers étendu : Xenopedia présente le C’ntlip comme une boisson intoxicante et renvoie à Aliens vs. Predator: Prey, p. 34 (1994). Référence secondaire consultée; roman non consulté directement. Coutumes locales et effets de jeu proposés.</x:v>
      </x:c>
      <x:c r="K35" s="14" t="str">
        <x:v>Reconstitution documentée V4 — nouvelle rédaction V5</x:v>
      </x:c>
    </x:row>
    <x:row r="36" ht="72" customHeight="1">
      <x:c r="A36" s="13" t="str">
        <x:v>CULT-31</x:v>
      </x:c>
      <x:c r="B36" s="13" t="str">
        <x:v>Deuil et souvenir — un masque sans porteur</x:v>
      </x:c>
      <x:c r="C36" s="13" t="str">
        <x:v>CL6</x:v>
      </x:c>
      <x:c r="D36" s="13" t="str">
        <x:v>un masque sans porteur</x:v>
      </x:c>
      <x:c r="E36" s="13" t="str">
        <x:v>choisir un lieu pour un objet de mémoire</x:v>
      </x:c>
      <x:c r="F36" s="13" t="str">
        <x:v>une absence conservée dans le décor</x:v>
      </x:c>
      <x:c r="G36" s="13" t="str">
        <x:v>Le personnage parle de un masque sans porteur et de ce que le joueur a réellement fait. Une réponse prudente peut conserver une incertitude au lieu de prétendre tout connaître.</x:v>
      </x:c>
      <x:c r="H36" s="13" t="str">
        <x:v>Participer, observer ou reprendre plus tard. La scène peut changer la relation locale mais ne force pas une croyance universelle.</x:v>
      </x:c>
      <x:c r="I36" s="13" t="str">
        <x:v>Un objet déplacé, une invitation ou une phrase de rappel rend la conséquence visible lors d’une visite ultérieure.</x:v>
      </x:c>
      <x:c r="J36" s="13" t="str">
        <x:v>Coutume locale inventée pour le projet; variations internes prévues.</x:v>
      </x:c>
      <x:c r="K36" s="13" t="str">
        <x:v>Reconstitution documentée V4 — nouvelle rédaction V5</x:v>
      </x:c>
    </x:row>
    <x:row r="37" ht="72" customHeight="1">
      <x:c r="A37" s="14" t="str">
        <x:v>CULT-32</x:v>
      </x:c>
      <x:c r="B37" s="14" t="str">
        <x:v>Deuil et souvenir — une route interrompue</x:v>
      </x:c>
      <x:c r="C37" s="14" t="str">
        <x:v>CL6</x:v>
      </x:c>
      <x:c r="D37" s="14" t="str">
        <x:v>une route interrompue</x:v>
      </x:c>
      <x:c r="E37" s="14" t="str">
        <x:v>choisir un lieu pour un objet de mémoire</x:v>
      </x:c>
      <x:c r="F37" s="14" t="str">
        <x:v>une absence conservée dans le décor</x:v>
      </x:c>
      <x:c r="G37" s="14" t="str">
        <x:v>Le personnage parle de une route interrompue et de ce que le joueur a réellement fait. Une réponse prudente peut conserver une incertitude au lieu de prétendre tout connaître.</x:v>
      </x:c>
      <x:c r="H37" s="14" t="str">
        <x:v>Participer, observer ou reprendre plus tard. La scène peut changer la relation locale mais ne force pas une croyance universelle.</x:v>
      </x:c>
      <x:c r="I37" s="14" t="str">
        <x:v>Un objet déplacé, une invitation ou une phrase de rappel rend la conséquence visible lors d’une visite ultérieure.</x:v>
      </x:c>
      <x:c r="J37" s="14" t="str">
        <x:v>Coutume locale inventée pour le projet; variations internes prévues.</x:v>
      </x:c>
      <x:c r="K37" s="14" t="str">
        <x:v>Reconstitution documentée V4 — nouvelle rédaction V5</x:v>
      </x:c>
    </x:row>
    <x:row r="38" ht="87" customHeight="1">
      <x:c r="A38" s="13" t="str">
        <x:v>CULT-33</x:v>
      </x:c>
      <x:c r="B38" s="13" t="str">
        <x:v>Deuil et souvenir — un outil laissé à un élève</x:v>
      </x:c>
      <x:c r="C38" s="13" t="str">
        <x:v>CL6</x:v>
      </x:c>
      <x:c r="D38" s="13" t="str">
        <x:v>un outil laissé à un élève</x:v>
      </x:c>
      <x:c r="E38" s="13" t="str">
        <x:v>choisir un lieu pour un objet de mémoire</x:v>
      </x:c>
      <x:c r="F38" s="13" t="str">
        <x:v>une absence conservée dans le décor</x:v>
      </x:c>
      <x:c r="G38" s="13" t="str">
        <x:v>Le personnage parle de un outil laissé à un élève et de ce que le joueur a réellement fait. Une réponse prudente peut conserver une incertitude au lieu de prétendre tout connaître.</x:v>
      </x:c>
      <x:c r="H38" s="13" t="str">
        <x:v>Participer, observer ou reprendre plus tard. La scène peut changer la relation locale mais ne force pas une croyance universelle.</x:v>
      </x:c>
      <x:c r="I38" s="13" t="str">
        <x:v>Un objet déplacé, une invitation ou une phrase de rappel rend la conséquence visible lors d’une visite ultérieure.</x:v>
      </x:c>
      <x:c r="J38" s="13" t="str">
        <x:v>Coutume locale inventée pour le projet; variations internes prévues.</x:v>
      </x:c>
      <x:c r="K38" s="13" t="str">
        <x:v>Reconstitution documentée V4 — nouvelle rédaction V5</x:v>
      </x:c>
    </x:row>
    <x:row r="39" ht="87" customHeight="1">
      <x:c r="A39" s="14" t="str">
        <x:v>CULT-34</x:v>
      </x:c>
      <x:c r="B39" s="14" t="str">
        <x:v>Deuil et souvenir — une chambre réattribuée</x:v>
      </x:c>
      <x:c r="C39" s="14" t="str">
        <x:v>CL6</x:v>
      </x:c>
      <x:c r="D39" s="14" t="str">
        <x:v>une chambre réattribuée</x:v>
      </x:c>
      <x:c r="E39" s="14" t="str">
        <x:v>choisir un lieu pour un objet de mémoire</x:v>
      </x:c>
      <x:c r="F39" s="14" t="str">
        <x:v>une absence conservée dans le décor</x:v>
      </x:c>
      <x:c r="G39" s="14" t="str">
        <x:v>Le personnage parle de une chambre réattribuée et de ce que le joueur a réellement fait. Une réponse prudente peut conserver une incertitude au lieu de prétendre tout connaître.</x:v>
      </x:c>
      <x:c r="H39" s="14" t="str">
        <x:v>Participer, observer ou reprendre plus tard. La scène peut changer la relation locale mais ne force pas une croyance universelle.</x:v>
      </x:c>
      <x:c r="I39" s="14" t="str">
        <x:v>Un objet déplacé, une invitation ou une phrase de rappel rend la conséquence visible lors d’une visite ultérieure.</x:v>
      </x:c>
      <x:c r="J39" s="14" t="str">
        <x:v>Coutume locale inventée pour le projet; variations internes prévues.</x:v>
      </x:c>
      <x:c r="K39" s="14" t="str">
        <x:v>Reconstitution documentée V4 — nouvelle rédaction V5</x:v>
      </x:c>
    </x:row>
    <x:row r="40" ht="72" customHeight="1">
      <x:c r="A40" s="13" t="str">
        <x:v>CULT-35</x:v>
      </x:c>
      <x:c r="B40" s="13" t="str">
        <x:v>Deuil et souvenir — un ancien récit repris</x:v>
      </x:c>
      <x:c r="C40" s="13" t="str">
        <x:v>CL6</x:v>
      </x:c>
      <x:c r="D40" s="13" t="str">
        <x:v>un ancien récit repris</x:v>
      </x:c>
      <x:c r="E40" s="13" t="str">
        <x:v>choisir un lieu pour un objet de mémoire</x:v>
      </x:c>
      <x:c r="F40" s="13" t="str">
        <x:v>une absence conservée dans le décor</x:v>
      </x:c>
      <x:c r="G40" s="13" t="str">
        <x:v>Le personnage parle de un ancien récit repris et de ce que le joueur a réellement fait. Une réponse prudente peut conserver une incertitude au lieu de prétendre tout connaître.</x:v>
      </x:c>
      <x:c r="H40" s="13" t="str">
        <x:v>Participer, observer ou reprendre plus tard. La scène peut changer la relation locale mais ne force pas une croyance universelle.</x:v>
      </x:c>
      <x:c r="I40" s="13" t="str">
        <x:v>Un objet déplacé, une invitation ou une phrase de rappel rend la conséquence visible lors d’une visite ultérieure.</x:v>
      </x:c>
      <x:c r="J40" s="13" t="str">
        <x:v>Coutume locale inventée pour le projet; variations internes prévues.</x:v>
      </x:c>
      <x:c r="K40" s="13" t="str">
        <x:v>Reconstitution documentée V4 — nouvelle rédaction V5</x:v>
      </x:c>
    </x:row>
    <x:row r="41" ht="72" customHeight="1">
      <x:c r="A41" s="14" t="str">
        <x:v>CULT-36</x:v>
      </x:c>
      <x:c r="B41" s="14" t="str">
        <x:v>Deuil et souvenir — un départ volontaire</x:v>
      </x:c>
      <x:c r="C41" s="14" t="str">
        <x:v>CL6</x:v>
      </x:c>
      <x:c r="D41" s="14" t="str">
        <x:v>un départ volontaire</x:v>
      </x:c>
      <x:c r="E41" s="14" t="str">
        <x:v>choisir un lieu pour un objet de mémoire</x:v>
      </x:c>
      <x:c r="F41" s="14" t="str">
        <x:v>une absence conservée dans le décor</x:v>
      </x:c>
      <x:c r="G41" s="14" t="str">
        <x:v>Le personnage parle de un départ volontaire et de ce que le joueur a réellement fait. Une réponse prudente peut conserver une incertitude au lieu de prétendre tout connaître.</x:v>
      </x:c>
      <x:c r="H41" s="14" t="str">
        <x:v>Participer, observer ou reprendre plus tard. La scène peut changer la relation locale mais ne force pas une croyance universelle.</x:v>
      </x:c>
      <x:c r="I41" s="14" t="str">
        <x:v>Un objet déplacé, une invitation ou une phrase de rappel rend la conséquence visible lors d’une visite ultérieure.</x:v>
      </x:c>
      <x:c r="J41" s="14" t="str">
        <x:v>Coutume locale inventée pour le projet; variations internes prévues.</x:v>
      </x:c>
      <x:c r="K41" s="14" t="str">
        <x:v>Reconstitution documentée V4 — nouvelle rédaction V5</x:v>
      </x:c>
    </x:row>
    <x:row r="42" ht="72" customHeight="1">
      <x:c r="A42" s="13" t="str">
        <x:v>CULT-37</x:v>
      </x:c>
      <x:c r="B42" s="13" t="str">
        <x:v>Apprentissage — une piste ancienne</x:v>
      </x:c>
      <x:c r="C42" s="13" t="str">
        <x:v>CL7</x:v>
      </x:c>
      <x:c r="D42" s="13" t="str">
        <x:v>une piste ancienne</x:v>
      </x:c>
      <x:c r="E42" s="13" t="str">
        <x:v>observer une démonstration puis expliquer son choix</x:v>
      </x:c>
      <x:c r="F42" s="13" t="str">
        <x:v>la comparaison de deux tentatives</x:v>
      </x:c>
      <x:c r="G42" s="13" t="str">
        <x:v>Le personnage parle de une piste ancienne et de ce que le joueur a réellement fait. Une réponse prudente peut conserver une incertitude au lieu de prétendre tout connaître.</x:v>
      </x:c>
      <x:c r="H42" s="13" t="str">
        <x:v>Participer, observer ou reprendre plus tard. La scène peut changer la relation locale mais ne force pas une croyance universelle.</x:v>
      </x:c>
      <x:c r="I42" s="13" t="str">
        <x:v>Un objet déplacé, une invitation ou une phrase de rappel rend la conséquence visible lors d’une visite ultérieure.</x:v>
      </x:c>
      <x:c r="J42" s="13" t="str">
        <x:v>Coutume locale inventée pour le projet; variations internes prévues.</x:v>
      </x:c>
      <x:c r="K42" s="13" t="str">
        <x:v>Reconstitution documentée V4 — nouvelle rédaction V5</x:v>
      </x:c>
    </x:row>
    <x:row r="43" ht="72" customHeight="1">
      <x:c r="A43" s="14" t="str">
        <x:v>CULT-38</x:v>
      </x:c>
      <x:c r="B43" s="14" t="str">
        <x:v>Apprentissage — un saut trop long</x:v>
      </x:c>
      <x:c r="C43" s="14" t="str">
        <x:v>CL7</x:v>
      </x:c>
      <x:c r="D43" s="14" t="str">
        <x:v>un saut trop long</x:v>
      </x:c>
      <x:c r="E43" s="14" t="str">
        <x:v>observer une démonstration puis expliquer son choix</x:v>
      </x:c>
      <x:c r="F43" s="14" t="str">
        <x:v>la comparaison de deux tentatives</x:v>
      </x:c>
      <x:c r="G43" s="14" t="str">
        <x:v>Le personnage parle de un saut trop long et de ce que le joueur a réellement fait. Une réponse prudente peut conserver une incertitude au lieu de prétendre tout connaître.</x:v>
      </x:c>
      <x:c r="H43" s="14" t="str">
        <x:v>Participer, observer ou reprendre plus tard. La scène peut changer la relation locale mais ne force pas une croyance universelle.</x:v>
      </x:c>
      <x:c r="I43" s="14" t="str">
        <x:v>Un objet déplacé, une invitation ou une phrase de rappel rend la conséquence visible lors d’une visite ultérieure.</x:v>
      </x:c>
      <x:c r="J43" s="14" t="str">
        <x:v>Coutume locale inventée pour le projet; variations internes prévues.</x:v>
      </x:c>
      <x:c r="K43" s="14" t="str">
        <x:v>Reconstitution documentée V4 — nouvelle rédaction V5</x:v>
      </x:c>
    </x:row>
    <x:row r="44" ht="72" customHeight="1">
      <x:c r="A44" s="13" t="str">
        <x:v>CULT-39</x:v>
      </x:c>
      <x:c r="B44" s="13" t="str">
        <x:v>Apprentissage — une approche bruyante</x:v>
      </x:c>
      <x:c r="C44" s="13" t="str">
        <x:v>CL7</x:v>
      </x:c>
      <x:c r="D44" s="13" t="str">
        <x:v>une approche bruyante</x:v>
      </x:c>
      <x:c r="E44" s="13" t="str">
        <x:v>observer une démonstration puis expliquer son choix</x:v>
      </x:c>
      <x:c r="F44" s="13" t="str">
        <x:v>la comparaison de deux tentatives</x:v>
      </x:c>
      <x:c r="G44" s="13" t="str">
        <x:v>Le personnage parle de une approche bruyante et de ce que le joueur a réellement fait. Une réponse prudente peut conserver une incertitude au lieu de prétendre tout connaître.</x:v>
      </x:c>
      <x:c r="H44" s="13" t="str">
        <x:v>Participer, observer ou reprendre plus tard. La scène peut changer la relation locale mais ne force pas une croyance universelle.</x:v>
      </x:c>
      <x:c r="I44" s="13" t="str">
        <x:v>Un objet déplacé, une invitation ou une phrase de rappel rend la conséquence visible lors d’une visite ultérieure.</x:v>
      </x:c>
      <x:c r="J44" s="13" t="str">
        <x:v>Coutume locale inventée pour le projet; variations internes prévues.</x:v>
      </x:c>
      <x:c r="K44" s="13" t="str">
        <x:v>Reconstitution documentée V4 — nouvelle rédaction V5</x:v>
      </x:c>
    </x:row>
    <x:row r="45" ht="72" customHeight="1">
      <x:c r="A45" s="14" t="str">
        <x:v>CULT-40</x:v>
      </x:c>
      <x:c r="B45" s="14" t="str">
        <x:v>Apprentissage — une arme mal adaptée</x:v>
      </x:c>
      <x:c r="C45" s="14" t="str">
        <x:v>CL7</x:v>
      </x:c>
      <x:c r="D45" s="14" t="str">
        <x:v>une arme mal adaptée</x:v>
      </x:c>
      <x:c r="E45" s="14" t="str">
        <x:v>observer une démonstration puis expliquer son choix</x:v>
      </x:c>
      <x:c r="F45" s="14" t="str">
        <x:v>la comparaison de deux tentatives</x:v>
      </x:c>
      <x:c r="G45" s="14" t="str">
        <x:v>Le personnage parle de une arme mal adaptée et de ce que le joueur a réellement fait. Une réponse prudente peut conserver une incertitude au lieu de prétendre tout connaître.</x:v>
      </x:c>
      <x:c r="H45" s="14" t="str">
        <x:v>Participer, observer ou reprendre plus tard. La scène peut changer la relation locale mais ne force pas une croyance universelle.</x:v>
      </x:c>
      <x:c r="I45" s="14" t="str">
        <x:v>Un objet déplacé, une invitation ou une phrase de rappel rend la conséquence visible lors d’une visite ultérieure.</x:v>
      </x:c>
      <x:c r="J45" s="14" t="str">
        <x:v>Coutume locale inventée pour le projet; variations internes prévues.</x:v>
      </x:c>
      <x:c r="K45" s="14" t="str">
        <x:v>Reconstitution documentée V4 — nouvelle rédaction V5</x:v>
      </x:c>
    </x:row>
    <x:row r="46" ht="72" customHeight="1">
      <x:c r="A46" s="13" t="str">
        <x:v>CULT-41</x:v>
      </x:c>
      <x:c r="B46" s="13" t="str">
        <x:v>Apprentissage — un repli tardif</x:v>
      </x:c>
      <x:c r="C46" s="13" t="str">
        <x:v>CL7</x:v>
      </x:c>
      <x:c r="D46" s="13" t="str">
        <x:v>un repli tardif</x:v>
      </x:c>
      <x:c r="E46" s="13" t="str">
        <x:v>observer une démonstration puis expliquer son choix</x:v>
      </x:c>
      <x:c r="F46" s="13" t="str">
        <x:v>la comparaison de deux tentatives</x:v>
      </x:c>
      <x:c r="G46" s="13" t="str">
        <x:v>Le personnage parle de un repli tardif et de ce que le joueur a réellement fait. Une réponse prudente peut conserver une incertitude au lieu de prétendre tout connaître.</x:v>
      </x:c>
      <x:c r="H46" s="13" t="str">
        <x:v>Participer, observer ou reprendre plus tard. La scène peut changer la relation locale mais ne force pas une croyance universelle.</x:v>
      </x:c>
      <x:c r="I46" s="13" t="str">
        <x:v>Un objet déplacé, une invitation ou une phrase de rappel rend la conséquence visible lors d’une visite ultérieure.</x:v>
      </x:c>
      <x:c r="J46" s="13" t="str">
        <x:v>Coutume locale inventée pour le projet; variations internes prévues.</x:v>
      </x:c>
      <x:c r="K46" s="13" t="str">
        <x:v>Reconstitution documentée V4 — nouvelle rédaction V5</x:v>
      </x:c>
    </x:row>
    <x:row r="47" ht="72" customHeight="1">
      <x:c r="A47" s="14" t="str">
        <x:v>CULT-42</x:v>
      </x:c>
      <x:c r="B47" s="14" t="str">
        <x:v>Apprentissage — une preuve ambiguë</x:v>
      </x:c>
      <x:c r="C47" s="14" t="str">
        <x:v>CL7</x:v>
      </x:c>
      <x:c r="D47" s="14" t="str">
        <x:v>une preuve ambiguë</x:v>
      </x:c>
      <x:c r="E47" s="14" t="str">
        <x:v>observer une démonstration puis expliquer son choix</x:v>
      </x:c>
      <x:c r="F47" s="14" t="str">
        <x:v>la comparaison de deux tentatives</x:v>
      </x:c>
      <x:c r="G47" s="14" t="str">
        <x:v>Le personnage parle de une preuve ambiguë et de ce que le joueur a réellement fait. Une réponse prudente peut conserver une incertitude au lieu de prétendre tout connaître.</x:v>
      </x:c>
      <x:c r="H47" s="14" t="str">
        <x:v>Participer, observer ou reprendre plus tard. La scène peut changer la relation locale mais ne force pas une croyance universelle.</x:v>
      </x:c>
      <x:c r="I47" s="14" t="str">
        <x:v>Un objet déplacé, une invitation ou une phrase de rappel rend la conséquence visible lors d’une visite ultérieure.</x:v>
      </x:c>
      <x:c r="J47" s="14" t="str">
        <x:v>Coutume locale inventée pour le projet; variations internes prévues.</x:v>
      </x:c>
      <x:c r="K47" s="14" t="str">
        <x:v>Reconstitution documentée V4 — nouvelle rédaction V5</x:v>
      </x:c>
    </x:row>
    <x:row r="48" ht="72" customHeight="1">
      <x:c r="A48" s="13" t="str">
        <x:v>CULT-43</x:v>
      </x:c>
      <x:c r="B48" s="13" t="str">
        <x:v>Transmission technique — un outil de novice</x:v>
      </x:c>
      <x:c r="C48" s="13" t="str">
        <x:v>CL8</x:v>
      </x:c>
      <x:c r="D48" s="13" t="str">
        <x:v>un outil de novice</x:v>
      </x:c>
      <x:c r="E48" s="13" t="str">
        <x:v>démonter un modèle puis remonter ses pièces repérées</x:v>
      </x:c>
      <x:c r="F48" s="13" t="str">
        <x:v>une marque d’atelier</x:v>
      </x:c>
      <x:c r="G48" s="13" t="str">
        <x:v>Le personnage parle de un outil de novice et de ce que le joueur a réellement fait. Une réponse prudente peut conserver une incertitude au lieu de prétendre tout connaître.</x:v>
      </x:c>
      <x:c r="H48" s="13" t="str">
        <x:v>Participer, observer ou reprendre plus tard. La scène peut changer la relation locale mais ne force pas une croyance universelle.</x:v>
      </x:c>
      <x:c r="I48" s="13" t="str">
        <x:v>Un objet déplacé, une invitation ou une phrase de rappel rend la conséquence visible lors d’une visite ultérieure.</x:v>
      </x:c>
      <x:c r="J48" s="13" t="str">
        <x:v>Coutume locale inventée pour le projet; variations internes prévues.</x:v>
      </x:c>
      <x:c r="K48" s="13" t="str">
        <x:v>Reconstitution documentée V4 — nouvelle rédaction V5</x:v>
      </x:c>
    </x:row>
    <x:row r="49" ht="87" customHeight="1">
      <x:c r="A49" s="14" t="str">
        <x:v>CULT-44</x:v>
      </x:c>
      <x:c r="B49" s="14" t="str">
        <x:v>Transmission technique — une réparation temporaire</x:v>
      </x:c>
      <x:c r="C49" s="14" t="str">
        <x:v>CL8</x:v>
      </x:c>
      <x:c r="D49" s="14" t="str">
        <x:v>une réparation temporaire</x:v>
      </x:c>
      <x:c r="E49" s="14" t="str">
        <x:v>démonter un modèle puis remonter ses pièces repérées</x:v>
      </x:c>
      <x:c r="F49" s="14" t="str">
        <x:v>une marque d’atelier</x:v>
      </x:c>
      <x:c r="G49" s="14" t="str">
        <x:v>Le personnage parle de une réparation temporaire et de ce que le joueur a réellement fait. Une réponse prudente peut conserver une incertitude au lieu de prétendre tout connaître.</x:v>
      </x:c>
      <x:c r="H49" s="14" t="str">
        <x:v>Participer, observer ou reprendre plus tard. La scène peut changer la relation locale mais ne force pas une croyance universelle.</x:v>
      </x:c>
      <x:c r="I49" s="14" t="str">
        <x:v>Un objet déplacé, une invitation ou une phrase de rappel rend la conséquence visible lors d’une visite ultérieure.</x:v>
      </x:c>
      <x:c r="J49" s="14" t="str">
        <x:v>Coutume locale inventée pour le projet; variations internes prévues.</x:v>
      </x:c>
      <x:c r="K49" s="14" t="str">
        <x:v>Reconstitution documentée V4 — nouvelle rédaction V5</x:v>
      </x:c>
    </x:row>
    <x:row r="50" ht="87" customHeight="1">
      <x:c r="A50" s="13" t="str">
        <x:v>CULT-45</x:v>
      </x:c>
      <x:c r="B50" s="13" t="str">
        <x:v>Transmission technique — une amélioration de support</x:v>
      </x:c>
      <x:c r="C50" s="13" t="str">
        <x:v>CL8</x:v>
      </x:c>
      <x:c r="D50" s="13" t="str">
        <x:v>une amélioration de support</x:v>
      </x:c>
      <x:c r="E50" s="13" t="str">
        <x:v>démonter un modèle puis remonter ses pièces repérées</x:v>
      </x:c>
      <x:c r="F50" s="13" t="str">
        <x:v>une marque d’atelier</x:v>
      </x:c>
      <x:c r="G50" s="13" t="str">
        <x:v>Le personnage parle de une amélioration de support et de ce que le joueur a réellement fait. Une réponse prudente peut conserver une incertitude au lieu de prétendre tout connaître.</x:v>
      </x:c>
      <x:c r="H50" s="13" t="str">
        <x:v>Participer, observer ou reprendre plus tard. La scène peut changer la relation locale mais ne force pas une croyance universelle.</x:v>
      </x:c>
      <x:c r="I50" s="13" t="str">
        <x:v>Un objet déplacé, une invitation ou une phrase de rappel rend la conséquence visible lors d’une visite ultérieure.</x:v>
      </x:c>
      <x:c r="J50" s="13" t="str">
        <x:v>Coutume locale inventée pour le projet; variations internes prévues.</x:v>
      </x:c>
      <x:c r="K50" s="13" t="str">
        <x:v>Reconstitution documentée V4 — nouvelle rédaction V5</x:v>
      </x:c>
    </x:row>
    <x:row r="51" ht="87" customHeight="1">
      <x:c r="A51" s="14" t="str">
        <x:v>CULT-46</x:v>
      </x:c>
      <x:c r="B51" s="14" t="str">
        <x:v>Transmission technique — une panne de navigation</x:v>
      </x:c>
      <x:c r="C51" s="14" t="str">
        <x:v>CL8</x:v>
      </x:c>
      <x:c r="D51" s="14" t="str">
        <x:v>une panne de navigation</x:v>
      </x:c>
      <x:c r="E51" s="14" t="str">
        <x:v>démonter un modèle puis remonter ses pièces repérées</x:v>
      </x:c>
      <x:c r="F51" s="14" t="str">
        <x:v>une marque d’atelier</x:v>
      </x:c>
      <x:c r="G51" s="14" t="str">
        <x:v>Le personnage parle de une panne de navigation et de ce que le joueur a réellement fait. Une réponse prudente peut conserver une incertitude au lieu de prétendre tout connaître.</x:v>
      </x:c>
      <x:c r="H51" s="14" t="str">
        <x:v>Participer, observer ou reprendre plus tard. La scène peut changer la relation locale mais ne force pas une croyance universelle.</x:v>
      </x:c>
      <x:c r="I51" s="14" t="str">
        <x:v>Un objet déplacé, une invitation ou une phrase de rappel rend la conséquence visible lors d’une visite ultérieure.</x:v>
      </x:c>
      <x:c r="J51" s="14" t="str">
        <x:v>Coutume locale inventée pour le projet; variations internes prévues.</x:v>
      </x:c>
      <x:c r="K51" s="14" t="str">
        <x:v>Reconstitution documentée V4 — nouvelle rédaction V5</x:v>
      </x:c>
    </x:row>
    <x:row r="52" ht="87" customHeight="1">
      <x:c r="A52" s="13" t="str">
        <x:v>CULT-47</x:v>
      </x:c>
      <x:c r="B52" s="13" t="str">
        <x:v>Transmission technique — une restauration d’objet</x:v>
      </x:c>
      <x:c r="C52" s="13" t="str">
        <x:v>CL8</x:v>
      </x:c>
      <x:c r="D52" s="13" t="str">
        <x:v>une restauration d’objet</x:v>
      </x:c>
      <x:c r="E52" s="13" t="str">
        <x:v>démonter un modèle puis remonter ses pièces repérées</x:v>
      </x:c>
      <x:c r="F52" s="13" t="str">
        <x:v>une marque d’atelier</x:v>
      </x:c>
      <x:c r="G52" s="13" t="str">
        <x:v>Le personnage parle de une restauration d’objet et de ce que le joueur a réellement fait. Une réponse prudente peut conserver une incertitude au lieu de prétendre tout connaître.</x:v>
      </x:c>
      <x:c r="H52" s="13" t="str">
        <x:v>Participer, observer ou reprendre plus tard. La scène peut changer la relation locale mais ne force pas une croyance universelle.</x:v>
      </x:c>
      <x:c r="I52" s="13" t="str">
        <x:v>Un objet déplacé, une invitation ou une phrase de rappel rend la conséquence visible lors d’une visite ultérieure.</x:v>
      </x:c>
      <x:c r="J52" s="13" t="str">
        <x:v>Coutume locale inventée pour le projet; variations internes prévues.</x:v>
      </x:c>
      <x:c r="K52" s="13" t="str">
        <x:v>Reconstitution documentée V4 — nouvelle rédaction V5</x:v>
      </x:c>
    </x:row>
    <x:row r="53" ht="87" customHeight="1">
      <x:c r="A53" s="14" t="str">
        <x:v>CULT-48</x:v>
      </x:c>
      <x:c r="B53" s="14" t="str">
        <x:v>Transmission technique — un prototype de fin de parcours</x:v>
      </x:c>
      <x:c r="C53" s="14" t="str">
        <x:v>CL8</x:v>
      </x:c>
      <x:c r="D53" s="14" t="str">
        <x:v>un prototype de fin de parcours</x:v>
      </x:c>
      <x:c r="E53" s="14" t="str">
        <x:v>démonter un modèle puis remonter ses pièces repérées</x:v>
      </x:c>
      <x:c r="F53" s="14" t="str">
        <x:v>une marque d’atelier</x:v>
      </x:c>
      <x:c r="G53" s="14" t="str">
        <x:v>Le personnage parle de un prototype de fin de parcours et de ce que le joueur a réellement fait. Une réponse prudente peut conserver une incertitude au lieu de prétendre tout connaître.</x:v>
      </x:c>
      <x:c r="H53" s="14" t="str">
        <x:v>Participer, observer ou reprendre plus tard. La scène peut changer la relation locale mais ne force pas une croyance universelle.</x:v>
      </x:c>
      <x:c r="I53" s="14" t="str">
        <x:v>Un objet déplacé, une invitation ou une phrase de rappel rend la conséquence visible lors d’une visite ultérieure.</x:v>
      </x:c>
      <x:c r="J53" s="14" t="str">
        <x:v>Coutume locale inventée pour le projet; variations internes prévues.</x:v>
      </x:c>
      <x:c r="K53" s="14" t="str">
        <x:v>Reconstitution documentée V4 — nouvelle rédaction V5</x:v>
      </x:c>
    </x:row>
  </x:sheetData>
  <x:pageMargins left="0.7" right="0.7" top="0.75" bottom="0.75" header="0.3" footer="0.3"/>
  <x:tableParts count="1">
    <x:tablePart xmlns:r="http://schemas.openxmlformats.org/officeDocument/2006/relationships" r:id="Re71ae299845545bd"/>
  </x:tableParts>
</x:worksheet>
</file>

<file path=xl/worksheets/sheet4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Cent gardes de clans</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Clan</x:v>
      </x:c>
      <x:c r="D5" s="26" t="str">
        <x:v>Région</x:v>
      </x:c>
      <x:c r="E5" s="26" t="str">
        <x:v>Masque</x:v>
      </x:c>
      <x:c r="F5" s="26" t="str">
        <x:v>Peau</x:v>
      </x:c>
      <x:c r="G5" s="26" t="str">
        <x:v>Armure</x:v>
      </x:c>
      <x:c r="H5" s="26" t="str">
        <x:v>Dreadlocks</x:v>
      </x:c>
      <x:c r="I5" s="26" t="str">
        <x:v>Pose</x:v>
      </x:c>
      <x:c r="J5" s="26" t="str">
        <x:v>Accessoire</x:v>
      </x:c>
      <x:c r="K5" s="26" t="str">
        <x:v>Interaction</x:v>
      </x:c>
      <x:c r="L5" s="26" t="str">
        <x:v>Anatomie</x:v>
      </x:c>
      <x:c r="M5" s="26" t="str">
        <x:v>Livraison</x:v>
      </x:c>
      <x:c r="N5" s="27" t="str">
        <x:v>Provenance</x:v>
      </x:c>
    </x:row>
    <x:row r="6" ht="57" customHeight="1">
      <x:c r="A6" s="13" t="str">
        <x:v>GUARD-CL1-01</x:v>
      </x:c>
      <x:c r="B6" s="13" t="str">
        <x:v>Garde Maisons des Braises — veille au seuil</x:v>
      </x:c>
      <x:c r="C6" s="13" t="str">
        <x:v>CL1</x:v>
      </x:c>
      <x:c r="D6" s="13" t="str">
        <x:v>ash-marches</x:v>
      </x:c>
      <x:c r="E6" s="13" t="str">
        <x:v>Avec masque</x:v>
      </x:c>
      <x:c r="F6" s="13" t="str">
        <x:v>ocre moucheté</x:v>
      </x:c>
      <x:c r="G6" s="13" t="str">
        <x:v>plaques de cuivre terni et liens ocre</x:v>
      </x:c>
      <x:c r="H6" s="13" t="str">
        <x:v>courts attachés</x:v>
      </x:c>
      <x:c r="I6" s="13" t="str">
        <x:v>veille au seuil</x:v>
      </x:c>
      <x:c r="J6" s="13" t="str">
        <x:v>lance tenue verticalement</x:v>
      </x:c>
      <x:c r="K6" s="13" t="str">
        <x:v>Indique un passage déjà ouvert.</x:v>
      </x:c>
      <x:c r="L6" s="13" t="str">
        <x:v>Mandibules, crâne, mains et pieds yautja conservés. Le masque ne remplace pas la tête par un visage humain.</x:v>
      </x:c>
      <x:c r="M6" s="13" t="str">
        <x:v>Fiche de variante à produire; aucun sprite généré dans ce classeur.</x:v>
      </x:c>
      <x:c r="N6" s="13" t="str">
        <x:v>Reconstitution documentée V4 — nouvelle rédaction V5</x:v>
      </x:c>
    </x:row>
    <x:row r="7" ht="57" customHeight="1">
      <x:c r="A7" s="14" t="str">
        <x:v>GUARD-CL1-02</x:v>
      </x:c>
      <x:c r="B7" s="14" t="str">
        <x:v>Garde Maisons des Braises — patrouille courte</x:v>
      </x:c>
      <x:c r="C7" s="14" t="str">
        <x:v>CL1</x:v>
      </x:c>
      <x:c r="D7" s="14" t="str">
        <x:v>ash-marches</x:v>
      </x:c>
      <x:c r="E7" s="14" t="str">
        <x:v>Avec masque</x:v>
      </x:c>
      <x:c r="F7" s="14" t="str">
        <x:v>olive sombre</x:v>
      </x:c>
      <x:c r="G7" s="14" t="str">
        <x:v>plaques de cuivre terni et liens ocre</x:v>
      </x:c>
      <x:c r="H7" s="14" t="str">
        <x:v>longs bagués</x:v>
      </x:c>
      <x:c r="I7" s="14" t="str">
        <x:v>patrouille courte</x:v>
      </x:c>
      <x:c r="J7" s="14" t="str">
        <x:v>disque au support latéral</x:v>
      </x:c>
      <x:c r="K7" s="14" t="str">
        <x:v>Réagit à la réputation locale et à l’équipement visible.</x:v>
      </x:c>
      <x:c r="L7" s="14" t="str">
        <x:v>Mandibules, crâne, mains et pieds yautja conservés. Le masque ne remplace pas la tête par un visage humain.</x:v>
      </x:c>
      <x:c r="M7" s="14" t="str">
        <x:v>Fiche de variante à produire; aucun sprite généré dans ce classeur.</x:v>
      </x:c>
      <x:c r="N7" s="14" t="str">
        <x:v>Reconstitution documentée V4 — nouvelle rédaction V5</x:v>
      </x:c>
    </x:row>
    <x:row r="8" ht="57" customHeight="1">
      <x:c r="A8" s="13" t="str">
        <x:v>GUARD-CL1-03</x:v>
      </x:c>
      <x:c r="B8" s="13" t="str">
        <x:v>Garde Maisons des Braises — appui sur parapet</x:v>
      </x:c>
      <x:c r="C8" s="13" t="str">
        <x:v>CL1</x:v>
      </x:c>
      <x:c r="D8" s="13" t="str">
        <x:v>ash-marches</x:v>
      </x:c>
      <x:c r="E8" s="13" t="str">
        <x:v>Avec masque</x:v>
      </x:c>
      <x:c r="F8" s="13" t="str">
        <x:v>gris bronze</x:v>
      </x:c>
      <x:c r="G8" s="13" t="str">
        <x:v>plaques de cuivre terni et liens ocre</x:v>
      </x:c>
      <x:c r="H8" s="13" t="str">
        <x:v>rejetés sur une épaule</x:v>
      </x:c>
      <x:c r="I8" s="13" t="str">
        <x:v>appui sur parapet</x:v>
      </x:c>
      <x:c r="J8" s="13" t="str">
        <x:v>lampe de poste</x:v>
      </x:c>
      <x:c r="K8" s="13" t="str">
        <x:v>Offre un indice sur l’horaire de relève.</x:v>
      </x:c>
      <x:c r="L8" s="13" t="str">
        <x:v>Mandibules, crâne, mains et pieds yautja conservés. Le masque ne remplace pas la tête par un visage humain.</x:v>
      </x:c>
      <x:c r="M8" s="13" t="str">
        <x:v>Fiche de variante à produire; aucun sprite généré dans ce classeur.</x:v>
      </x:c>
      <x:c r="N8" s="13" t="str">
        <x:v>Reconstitution documentée V4 — nouvelle rédaction V5</x:v>
      </x:c>
    </x:row>
    <x:row r="9" ht="57" customHeight="1">
      <x:c r="A9" s="14" t="str">
        <x:v>GUARD-CL1-04</x:v>
      </x:c>
      <x:c r="B9" s="14" t="str">
        <x:v>Garde Maisons des Braises — inspection de passage</x:v>
      </x:c>
      <x:c r="C9" s="14" t="str">
        <x:v>CL1</x:v>
      </x:c>
      <x:c r="D9" s="14" t="str">
        <x:v>ash-marches</x:v>
      </x:c>
      <x:c r="E9" s="14" t="str">
        <x:v>Avec masque</x:v>
      </x:c>
      <x:c r="F9" s="14" t="str">
        <x:v>brun cendré</x:v>
      </x:c>
      <x:c r="G9" s="14" t="str">
        <x:v>plaques de cuivre terni et liens ocre</x:v>
      </x:c>
      <x:c r="H9" s="14" t="str">
        <x:v>liens sombres</x:v>
      </x:c>
      <x:c r="I9" s="14" t="str">
        <x:v>inspection de passage</x:v>
      </x:c>
      <x:c r="J9" s="14" t="str">
        <x:v>tablette de route</x:v>
      </x:c>
      <x:c r="K9" s="14" t="str">
        <x:v>Indique un passage déjà ouvert.</x:v>
      </x:c>
      <x:c r="L9" s="14" t="str">
        <x:v>Mandibules, crâne, mains et pieds yautja conservés. Le masque ne remplace pas la tête par un visage humain.</x:v>
      </x:c>
      <x:c r="M9" s="14" t="str">
        <x:v>Fiche de variante à produire; aucun sprite généré dans ce classeur.</x:v>
      </x:c>
      <x:c r="N9" s="14" t="str">
        <x:v>Reconstitution documentée V4 — nouvelle rédaction V5</x:v>
      </x:c>
    </x:row>
    <x:row r="10" ht="57" customHeight="1">
      <x:c r="A10" s="13" t="str">
        <x:v>GUARD-CL1-05</x:v>
      </x:c>
      <x:c r="B10" s="13" t="str">
        <x:v>Garde Maisons des Braises — garde d’un objet confié</x:v>
      </x:c>
      <x:c r="C10" s="13" t="str">
        <x:v>CL1</x:v>
      </x:c>
      <x:c r="D10" s="13" t="str">
        <x:v>ash-marches</x:v>
      </x:c>
      <x:c r="E10" s="13" t="str">
        <x:v>Avec masque</x:v>
      </x:c>
      <x:c r="F10" s="13" t="str">
        <x:v>sable tacheté</x:v>
      </x:c>
      <x:c r="G10" s="13" t="str">
        <x:v>plaques de cuivre terni et liens ocre</x:v>
      </x:c>
      <x:c r="H10" s="13" t="str">
        <x:v>anneaux espacés</x:v>
      </x:c>
      <x:c r="I10" s="13" t="str">
        <x:v>garde d’un objet confié</x:v>
      </x:c>
      <x:c r="J10" s="13" t="str">
        <x:v>bracelet de signal</x:v>
      </x:c>
      <x:c r="K10" s="13" t="str">
        <x:v>Réagit à la réputation locale et à l’équipement visible.</x:v>
      </x:c>
      <x:c r="L10" s="13" t="str">
        <x:v>Mandibules, crâne, mains et pieds yautja conservés. Le masque ne remplace pas la tête par un visage humain.</x:v>
      </x:c>
      <x:c r="M10" s="13" t="str">
        <x:v>Fiche de variante à produire; aucun sprite généré dans ce classeur.</x:v>
      </x:c>
      <x:c r="N10" s="13" t="str">
        <x:v>Reconstitution documentée V4 — nouvelle rédaction V5</x:v>
      </x:c>
    </x:row>
    <x:row r="11" ht="57" customHeight="1">
      <x:c r="A11" s="14" t="str">
        <x:v>GUARD-CL1-06</x:v>
      </x:c>
      <x:c r="B11" s="14" t="str">
        <x:v>Garde Maisons des Braises — repos près d’un support</x:v>
      </x:c>
      <x:c r="C11" s="14" t="str">
        <x:v>CL1</x:v>
      </x:c>
      <x:c r="D11" s="14" t="str">
        <x:v>ash-marches</x:v>
      </x:c>
      <x:c r="E11" s="14" t="str">
        <x:v>Avec masque</x:v>
      </x:c>
      <x:c r="F11" s="14" t="str">
        <x:v>cuivre sombre</x:v>
      </x:c>
      <x:c r="G11" s="14" t="str">
        <x:v>plaques de cuivre terni et liens ocre</x:v>
      </x:c>
      <x:c r="H11" s="14" t="str">
        <x:v>courts attachés</x:v>
      </x:c>
      <x:c r="I11" s="14" t="str">
        <x:v>repos près d’un support</x:v>
      </x:c>
      <x:c r="J11" s="14" t="str">
        <x:v>lance tenue verticalement</x:v>
      </x:c>
      <x:c r="K11" s="14" t="str">
        <x:v>Offre un indice sur l’horaire de relève.</x:v>
      </x:c>
      <x:c r="L11" s="14" t="str">
        <x:v>Mandibules, crâne, mains et pieds yautja conservés. Le masque ne remplace pas la tête par un visage humain.</x:v>
      </x:c>
      <x:c r="M11" s="14" t="str">
        <x:v>Fiche de variante à produire; aucun sprite généré dans ce classeur.</x:v>
      </x:c>
      <x:c r="N11" s="14" t="str">
        <x:v>Reconstitution documentée V4 — nouvelle rédaction V5</x:v>
      </x:c>
    </x:row>
    <x:row r="12" ht="57" customHeight="1">
      <x:c r="A12" s="13" t="str">
        <x:v>GUARD-CL1-07</x:v>
      </x:c>
      <x:c r="B12" s="13" t="str">
        <x:v>Garde Maisons des Braises — dialogue avec un collègue</x:v>
      </x:c>
      <x:c r="C12" s="13" t="str">
        <x:v>CL1</x:v>
      </x:c>
      <x:c r="D12" s="13" t="str">
        <x:v>ash-marches</x:v>
      </x:c>
      <x:c r="E12" s="13" t="str">
        <x:v>Sans masque</x:v>
      </x:c>
      <x:c r="F12" s="13" t="str">
        <x:v>vert pâle veiné</x:v>
      </x:c>
      <x:c r="G12" s="13" t="str">
        <x:v>plaques de cuivre terni et liens ocre</x:v>
      </x:c>
      <x:c r="H12" s="13" t="str">
        <x:v>longs bagués</x:v>
      </x:c>
      <x:c r="I12" s="13" t="str">
        <x:v>dialogue avec un collègue</x:v>
      </x:c>
      <x:c r="J12" s="13" t="str">
        <x:v>disque au support latéral</x:v>
      </x:c>
      <x:c r="K12" s="13" t="str">
        <x:v>Indique un passage déjà ouvert.</x:v>
      </x:c>
      <x:c r="L12" s="13" t="str">
        <x:v>Mandibules, crâne, mains et pieds yautja conservés. Le masque ne remplace pas la tête par un visage humain.</x:v>
      </x:c>
      <x:c r="M12" s="13" t="str">
        <x:v>Fiche de variante à produire; aucun sprite généré dans ce classeur.</x:v>
      </x:c>
      <x:c r="N12" s="13" t="str">
        <x:v>Reconstitution documentée V4 — nouvelle rédaction V5</x:v>
      </x:c>
    </x:row>
    <x:row r="13" ht="57" customHeight="1">
      <x:c r="A13" s="14" t="str">
        <x:v>GUARD-CL1-08</x:v>
      </x:c>
      <x:c r="B13" s="14" t="str">
        <x:v>Garde Maisons des Braises — signal de relève</x:v>
      </x:c>
      <x:c r="C13" s="14" t="str">
        <x:v>CL1</x:v>
      </x:c>
      <x:c r="D13" s="14" t="str">
        <x:v>ash-marches</x:v>
      </x:c>
      <x:c r="E13" s="14" t="str">
        <x:v>Sans masque</x:v>
      </x:c>
      <x:c r="F13" s="14" t="str">
        <x:v>gris chaud</x:v>
      </x:c>
      <x:c r="G13" s="14" t="str">
        <x:v>plaques de cuivre terni et liens ocre</x:v>
      </x:c>
      <x:c r="H13" s="14" t="str">
        <x:v>rejetés sur une épaule</x:v>
      </x:c>
      <x:c r="I13" s="14" t="str">
        <x:v>signal de relève</x:v>
      </x:c>
      <x:c r="J13" s="14" t="str">
        <x:v>lampe de poste</x:v>
      </x:c>
      <x:c r="K13" s="14" t="str">
        <x:v>Réagit à la réputation locale et à l’équipement visible.</x:v>
      </x:c>
      <x:c r="L13" s="14" t="str">
        <x:v>Mandibules, crâne, mains et pieds yautja conservés. Le masque ne remplace pas la tête par un visage humain.</x:v>
      </x:c>
      <x:c r="M13" s="14" t="str">
        <x:v>Fiche de variante à produire; aucun sprite généré dans ce classeur.</x:v>
      </x:c>
      <x:c r="N13" s="14" t="str">
        <x:v>Reconstitution documentée V4 — nouvelle rédaction V5</x:v>
      </x:c>
    </x:row>
    <x:row r="14" ht="57" customHeight="1">
      <x:c r="A14" s="13" t="str">
        <x:v>GUARD-CL1-09</x:v>
      </x:c>
      <x:c r="B14" s="13" t="str">
        <x:v>Garde Maisons des Braises — exercice de parade</x:v>
      </x:c>
      <x:c r="C14" s="13" t="str">
        <x:v>CL1</x:v>
      </x:c>
      <x:c r="D14" s="13" t="str">
        <x:v>ash-marches</x:v>
      </x:c>
      <x:c r="E14" s="13" t="str">
        <x:v>Sans masque</x:v>
      </x:c>
      <x:c r="F14" s="13" t="str">
        <x:v>brun rouge</x:v>
      </x:c>
      <x:c r="G14" s="13" t="str">
        <x:v>plaques de cuivre terni et liens ocre</x:v>
      </x:c>
      <x:c r="H14" s="13" t="str">
        <x:v>liens sombres</x:v>
      </x:c>
      <x:c r="I14" s="13" t="str">
        <x:v>exercice de parade</x:v>
      </x:c>
      <x:c r="J14" s="13" t="str">
        <x:v>tablette de route</x:v>
      </x:c>
      <x:c r="K14" s="13" t="str">
        <x:v>Offre un indice sur l’horaire de relève.</x:v>
      </x:c>
      <x:c r="L14" s="13" t="str">
        <x:v>Mandibules, crâne, mains et pieds yautja conservés. Le masque ne remplace pas la tête par un visage humain.</x:v>
      </x:c>
      <x:c r="M14" s="13" t="str">
        <x:v>Fiche de variante à produire; aucun sprite généré dans ce classeur.</x:v>
      </x:c>
      <x:c r="N14" s="13" t="str">
        <x:v>Reconstitution documentée V4 — nouvelle rédaction V5</x:v>
      </x:c>
    </x:row>
    <x:row r="15" ht="57" customHeight="1">
      <x:c r="A15" s="14" t="str">
        <x:v>GUARD-CL1-10</x:v>
      </x:c>
      <x:c r="B15" s="14" t="str">
        <x:v>Garde Maisons des Braises — observation d’une piste</x:v>
      </x:c>
      <x:c r="C15" s="14" t="str">
        <x:v>CL1</x:v>
      </x:c>
      <x:c r="D15" s="14" t="str">
        <x:v>ash-marches</x:v>
      </x:c>
      <x:c r="E15" s="14" t="str">
        <x:v>Sans masque</x:v>
      </x:c>
      <x:c r="F15" s="14" t="str">
        <x:v>ocre froid</x:v>
      </x:c>
      <x:c r="G15" s="14" t="str">
        <x:v>plaques de cuivre terni et liens ocre</x:v>
      </x:c>
      <x:c r="H15" s="14" t="str">
        <x:v>anneaux espacés</x:v>
      </x:c>
      <x:c r="I15" s="14" t="str">
        <x:v>observation d’une piste</x:v>
      </x:c>
      <x:c r="J15" s="14" t="str">
        <x:v>bracelet de signal</x:v>
      </x:c>
      <x:c r="K15" s="14" t="str">
        <x:v>Indique un passage déjà ouvert.</x:v>
      </x:c>
      <x:c r="L15" s="14" t="str">
        <x:v>Mandibules, crâne, mains et pieds yautja conservés. Le masque ne remplace pas la tête par un visage humain.</x:v>
      </x:c>
      <x:c r="M15" s="14" t="str">
        <x:v>Fiche de variante à produire; aucun sprite généré dans ce classeur.</x:v>
      </x:c>
      <x:c r="N15" s="14" t="str">
        <x:v>Reconstitution documentée V4 — nouvelle rédaction V5</x:v>
      </x:c>
    </x:row>
    <x:row r="16" ht="57" customHeight="1">
      <x:c r="A16" s="13" t="str">
        <x:v>GUARD-CL2-01</x:v>
      </x:c>
      <x:c r="B16" s="13" t="str">
        <x:v>Garde Peuple des Citernes — veille au seuil</x:v>
      </x:c>
      <x:c r="C16" s="13" t="str">
        <x:v>CL2</x:v>
      </x:c>
      <x:c r="D16" s="13" t="str">
        <x:v>glass-desert</x:v>
      </x:c>
      <x:c r="E16" s="13" t="str">
        <x:v>Avec masque</x:v>
      </x:c>
      <x:c r="F16" s="13" t="str">
        <x:v>ocre moucheté</x:v>
      </x:c>
      <x:c r="G16" s="13" t="str">
        <x:v>bronze sable et gravures de niveau</x:v>
      </x:c>
      <x:c r="H16" s="13" t="str">
        <x:v>courts attachés</x:v>
      </x:c>
      <x:c r="I16" s="13" t="str">
        <x:v>veille au seuil</x:v>
      </x:c>
      <x:c r="J16" s="13" t="str">
        <x:v>lance tenue verticalement</x:v>
      </x:c>
      <x:c r="K16" s="13" t="str">
        <x:v>Indique un passage déjà ouvert.</x:v>
      </x:c>
      <x:c r="L16" s="13" t="str">
        <x:v>Mandibules, crâne, mains et pieds yautja conservés. Le masque ne remplace pas la tête par un visage humain.</x:v>
      </x:c>
      <x:c r="M16" s="13" t="str">
        <x:v>Fiche de variante à produire; aucun sprite généré dans ce classeur.</x:v>
      </x:c>
      <x:c r="N16" s="13" t="str">
        <x:v>Reconstitution documentée V4 — nouvelle rédaction V5</x:v>
      </x:c>
    </x:row>
    <x:row r="17" ht="57" customHeight="1">
      <x:c r="A17" s="14" t="str">
        <x:v>GUARD-CL2-02</x:v>
      </x:c>
      <x:c r="B17" s="14" t="str">
        <x:v>Garde Peuple des Citernes — patrouille courte</x:v>
      </x:c>
      <x:c r="C17" s="14" t="str">
        <x:v>CL2</x:v>
      </x:c>
      <x:c r="D17" s="14" t="str">
        <x:v>glass-desert</x:v>
      </x:c>
      <x:c r="E17" s="14" t="str">
        <x:v>Avec masque</x:v>
      </x:c>
      <x:c r="F17" s="14" t="str">
        <x:v>olive sombre</x:v>
      </x:c>
      <x:c r="G17" s="14" t="str">
        <x:v>bronze sable et gravures de niveau</x:v>
      </x:c>
      <x:c r="H17" s="14" t="str">
        <x:v>longs bagués</x:v>
      </x:c>
      <x:c r="I17" s="14" t="str">
        <x:v>patrouille courte</x:v>
      </x:c>
      <x:c r="J17" s="14" t="str">
        <x:v>disque au support latéral</x:v>
      </x:c>
      <x:c r="K17" s="14" t="str">
        <x:v>Réagit à la réputation locale et à l’équipement visible.</x:v>
      </x:c>
      <x:c r="L17" s="14" t="str">
        <x:v>Mandibules, crâne, mains et pieds yautja conservés. Le masque ne remplace pas la tête par un visage humain.</x:v>
      </x:c>
      <x:c r="M17" s="14" t="str">
        <x:v>Fiche de variante à produire; aucun sprite généré dans ce classeur.</x:v>
      </x:c>
      <x:c r="N17" s="14" t="str">
        <x:v>Reconstitution documentée V4 — nouvelle rédaction V5</x:v>
      </x:c>
    </x:row>
    <x:row r="18" ht="57" customHeight="1">
      <x:c r="A18" s="13" t="str">
        <x:v>GUARD-CL2-03</x:v>
      </x:c>
      <x:c r="B18" s="13" t="str">
        <x:v>Garde Peuple des Citernes — appui sur parapet</x:v>
      </x:c>
      <x:c r="C18" s="13" t="str">
        <x:v>CL2</x:v>
      </x:c>
      <x:c r="D18" s="13" t="str">
        <x:v>glass-desert</x:v>
      </x:c>
      <x:c r="E18" s="13" t="str">
        <x:v>Avec masque</x:v>
      </x:c>
      <x:c r="F18" s="13" t="str">
        <x:v>gris bronze</x:v>
      </x:c>
      <x:c r="G18" s="13" t="str">
        <x:v>bronze sable et gravures de niveau</x:v>
      </x:c>
      <x:c r="H18" s="13" t="str">
        <x:v>rejetés sur une épaule</x:v>
      </x:c>
      <x:c r="I18" s="13" t="str">
        <x:v>appui sur parapet</x:v>
      </x:c>
      <x:c r="J18" s="13" t="str">
        <x:v>lampe de poste</x:v>
      </x:c>
      <x:c r="K18" s="13" t="str">
        <x:v>Offre un indice sur l’horaire de relève.</x:v>
      </x:c>
      <x:c r="L18" s="13" t="str">
        <x:v>Mandibules, crâne, mains et pieds yautja conservés. Le masque ne remplace pas la tête par un visage humain.</x:v>
      </x:c>
      <x:c r="M18" s="13" t="str">
        <x:v>Fiche de variante à produire; aucun sprite généré dans ce classeur.</x:v>
      </x:c>
      <x:c r="N18" s="13" t="str">
        <x:v>Reconstitution documentée V4 — nouvelle rédaction V5</x:v>
      </x:c>
    </x:row>
    <x:row r="19" ht="57" customHeight="1">
      <x:c r="A19" s="14" t="str">
        <x:v>GUARD-CL2-04</x:v>
      </x:c>
      <x:c r="B19" s="14" t="str">
        <x:v>Garde Peuple des Citernes — inspection de passage</x:v>
      </x:c>
      <x:c r="C19" s="14" t="str">
        <x:v>CL2</x:v>
      </x:c>
      <x:c r="D19" s="14" t="str">
        <x:v>glass-desert</x:v>
      </x:c>
      <x:c r="E19" s="14" t="str">
        <x:v>Avec masque</x:v>
      </x:c>
      <x:c r="F19" s="14" t="str">
        <x:v>brun cendré</x:v>
      </x:c>
      <x:c r="G19" s="14" t="str">
        <x:v>bronze sable et gravures de niveau</x:v>
      </x:c>
      <x:c r="H19" s="14" t="str">
        <x:v>liens sombres</x:v>
      </x:c>
      <x:c r="I19" s="14" t="str">
        <x:v>inspection de passage</x:v>
      </x:c>
      <x:c r="J19" s="14" t="str">
        <x:v>tablette de route</x:v>
      </x:c>
      <x:c r="K19" s="14" t="str">
        <x:v>Indique un passage déjà ouvert.</x:v>
      </x:c>
      <x:c r="L19" s="14" t="str">
        <x:v>Mandibules, crâne, mains et pieds yautja conservés. Le masque ne remplace pas la tête par un visage humain.</x:v>
      </x:c>
      <x:c r="M19" s="14" t="str">
        <x:v>Fiche de variante à produire; aucun sprite généré dans ce classeur.</x:v>
      </x:c>
      <x:c r="N19" s="14" t="str">
        <x:v>Reconstitution documentée V4 — nouvelle rédaction V5</x:v>
      </x:c>
    </x:row>
    <x:row r="20" ht="57" customHeight="1">
      <x:c r="A20" s="13" t="str">
        <x:v>GUARD-CL2-05</x:v>
      </x:c>
      <x:c r="B20" s="13" t="str">
        <x:v>Garde Peuple des Citernes — garde d’un objet confié</x:v>
      </x:c>
      <x:c r="C20" s="13" t="str">
        <x:v>CL2</x:v>
      </x:c>
      <x:c r="D20" s="13" t="str">
        <x:v>glass-desert</x:v>
      </x:c>
      <x:c r="E20" s="13" t="str">
        <x:v>Avec masque</x:v>
      </x:c>
      <x:c r="F20" s="13" t="str">
        <x:v>sable tacheté</x:v>
      </x:c>
      <x:c r="G20" s="13" t="str">
        <x:v>bronze sable et gravures de niveau</x:v>
      </x:c>
      <x:c r="H20" s="13" t="str">
        <x:v>anneaux espacés</x:v>
      </x:c>
      <x:c r="I20" s="13" t="str">
        <x:v>garde d’un objet confié</x:v>
      </x:c>
      <x:c r="J20" s="13" t="str">
        <x:v>bracelet de signal</x:v>
      </x:c>
      <x:c r="K20" s="13" t="str">
        <x:v>Réagit à la réputation locale et à l’équipement visible.</x:v>
      </x:c>
      <x:c r="L20" s="13" t="str">
        <x:v>Mandibules, crâne, mains et pieds yautja conservés. Le masque ne remplace pas la tête par un visage humain.</x:v>
      </x:c>
      <x:c r="M20" s="13" t="str">
        <x:v>Fiche de variante à produire; aucun sprite généré dans ce classeur.</x:v>
      </x:c>
      <x:c r="N20" s="13" t="str">
        <x:v>Reconstitution documentée V4 — nouvelle rédaction V5</x:v>
      </x:c>
    </x:row>
    <x:row r="21" ht="57" customHeight="1">
      <x:c r="A21" s="14" t="str">
        <x:v>GUARD-CL2-06</x:v>
      </x:c>
      <x:c r="B21" s="14" t="str">
        <x:v>Garde Peuple des Citernes — repos près d’un support</x:v>
      </x:c>
      <x:c r="C21" s="14" t="str">
        <x:v>CL2</x:v>
      </x:c>
      <x:c r="D21" s="14" t="str">
        <x:v>glass-desert</x:v>
      </x:c>
      <x:c r="E21" s="14" t="str">
        <x:v>Avec masque</x:v>
      </x:c>
      <x:c r="F21" s="14" t="str">
        <x:v>cuivre sombre</x:v>
      </x:c>
      <x:c r="G21" s="14" t="str">
        <x:v>bronze sable et gravures de niveau</x:v>
      </x:c>
      <x:c r="H21" s="14" t="str">
        <x:v>courts attachés</x:v>
      </x:c>
      <x:c r="I21" s="14" t="str">
        <x:v>repos près d’un support</x:v>
      </x:c>
      <x:c r="J21" s="14" t="str">
        <x:v>lance tenue verticalement</x:v>
      </x:c>
      <x:c r="K21" s="14" t="str">
        <x:v>Offre un indice sur l’horaire de relève.</x:v>
      </x:c>
      <x:c r="L21" s="14" t="str">
        <x:v>Mandibules, crâne, mains et pieds yautja conservés. Le masque ne remplace pas la tête par un visage humain.</x:v>
      </x:c>
      <x:c r="M21" s="14" t="str">
        <x:v>Fiche de variante à produire; aucun sprite généré dans ce classeur.</x:v>
      </x:c>
      <x:c r="N21" s="14" t="str">
        <x:v>Reconstitution documentée V4 — nouvelle rédaction V5</x:v>
      </x:c>
    </x:row>
    <x:row r="22" ht="57" customHeight="1">
      <x:c r="A22" s="13" t="str">
        <x:v>GUARD-CL2-07</x:v>
      </x:c>
      <x:c r="B22" s="13" t="str">
        <x:v>Garde Peuple des Citernes — dialogue avec un collègue</x:v>
      </x:c>
      <x:c r="C22" s="13" t="str">
        <x:v>CL2</x:v>
      </x:c>
      <x:c r="D22" s="13" t="str">
        <x:v>glass-desert</x:v>
      </x:c>
      <x:c r="E22" s="13" t="str">
        <x:v>Sans masque</x:v>
      </x:c>
      <x:c r="F22" s="13" t="str">
        <x:v>vert pâle veiné</x:v>
      </x:c>
      <x:c r="G22" s="13" t="str">
        <x:v>bronze sable et gravures de niveau</x:v>
      </x:c>
      <x:c r="H22" s="13" t="str">
        <x:v>longs bagués</x:v>
      </x:c>
      <x:c r="I22" s="13" t="str">
        <x:v>dialogue avec un collègue</x:v>
      </x:c>
      <x:c r="J22" s="13" t="str">
        <x:v>disque au support latéral</x:v>
      </x:c>
      <x:c r="K22" s="13" t="str">
        <x:v>Indique un passage déjà ouvert.</x:v>
      </x:c>
      <x:c r="L22" s="13" t="str">
        <x:v>Mandibules, crâne, mains et pieds yautja conservés. Le masque ne remplace pas la tête par un visage humain.</x:v>
      </x:c>
      <x:c r="M22" s="13" t="str">
        <x:v>Fiche de variante à produire; aucun sprite généré dans ce classeur.</x:v>
      </x:c>
      <x:c r="N22" s="13" t="str">
        <x:v>Reconstitution documentée V4 — nouvelle rédaction V5</x:v>
      </x:c>
    </x:row>
    <x:row r="23" ht="57" customHeight="1">
      <x:c r="A23" s="14" t="str">
        <x:v>GUARD-CL2-08</x:v>
      </x:c>
      <x:c r="B23" s="14" t="str">
        <x:v>Garde Peuple des Citernes — signal de relève</x:v>
      </x:c>
      <x:c r="C23" s="14" t="str">
        <x:v>CL2</x:v>
      </x:c>
      <x:c r="D23" s="14" t="str">
        <x:v>glass-desert</x:v>
      </x:c>
      <x:c r="E23" s="14" t="str">
        <x:v>Sans masque</x:v>
      </x:c>
      <x:c r="F23" s="14" t="str">
        <x:v>gris chaud</x:v>
      </x:c>
      <x:c r="G23" s="14" t="str">
        <x:v>bronze sable et gravures de niveau</x:v>
      </x:c>
      <x:c r="H23" s="14" t="str">
        <x:v>rejetés sur une épaule</x:v>
      </x:c>
      <x:c r="I23" s="14" t="str">
        <x:v>signal de relève</x:v>
      </x:c>
      <x:c r="J23" s="14" t="str">
        <x:v>lampe de poste</x:v>
      </x:c>
      <x:c r="K23" s="14" t="str">
        <x:v>Réagit à la réputation locale et à l’équipement visible.</x:v>
      </x:c>
      <x:c r="L23" s="14" t="str">
        <x:v>Mandibules, crâne, mains et pieds yautja conservés. Le masque ne remplace pas la tête par un visage humain.</x:v>
      </x:c>
      <x:c r="M23" s="14" t="str">
        <x:v>Fiche de variante à produire; aucun sprite généré dans ce classeur.</x:v>
      </x:c>
      <x:c r="N23" s="14" t="str">
        <x:v>Reconstitution documentée V4 — nouvelle rédaction V5</x:v>
      </x:c>
    </x:row>
    <x:row r="24" ht="57" customHeight="1">
      <x:c r="A24" s="13" t="str">
        <x:v>GUARD-CL2-09</x:v>
      </x:c>
      <x:c r="B24" s="13" t="str">
        <x:v>Garde Peuple des Citernes — exercice de parade</x:v>
      </x:c>
      <x:c r="C24" s="13" t="str">
        <x:v>CL2</x:v>
      </x:c>
      <x:c r="D24" s="13" t="str">
        <x:v>glass-desert</x:v>
      </x:c>
      <x:c r="E24" s="13" t="str">
        <x:v>Sans masque</x:v>
      </x:c>
      <x:c r="F24" s="13" t="str">
        <x:v>brun rouge</x:v>
      </x:c>
      <x:c r="G24" s="13" t="str">
        <x:v>bronze sable et gravures de niveau</x:v>
      </x:c>
      <x:c r="H24" s="13" t="str">
        <x:v>liens sombres</x:v>
      </x:c>
      <x:c r="I24" s="13" t="str">
        <x:v>exercice de parade</x:v>
      </x:c>
      <x:c r="J24" s="13" t="str">
        <x:v>tablette de route</x:v>
      </x:c>
      <x:c r="K24" s="13" t="str">
        <x:v>Offre un indice sur l’horaire de relève.</x:v>
      </x:c>
      <x:c r="L24" s="13" t="str">
        <x:v>Mandibules, crâne, mains et pieds yautja conservés. Le masque ne remplace pas la tête par un visage humain.</x:v>
      </x:c>
      <x:c r="M24" s="13" t="str">
        <x:v>Fiche de variante à produire; aucun sprite généré dans ce classeur.</x:v>
      </x:c>
      <x:c r="N24" s="13" t="str">
        <x:v>Reconstitution documentée V4 — nouvelle rédaction V5</x:v>
      </x:c>
    </x:row>
    <x:row r="25" ht="57" customHeight="1">
      <x:c r="A25" s="14" t="str">
        <x:v>GUARD-CL2-10</x:v>
      </x:c>
      <x:c r="B25" s="14" t="str">
        <x:v>Garde Peuple des Citernes — observation d’une piste</x:v>
      </x:c>
      <x:c r="C25" s="14" t="str">
        <x:v>CL2</x:v>
      </x:c>
      <x:c r="D25" s="14" t="str">
        <x:v>glass-desert</x:v>
      </x:c>
      <x:c r="E25" s="14" t="str">
        <x:v>Sans masque</x:v>
      </x:c>
      <x:c r="F25" s="14" t="str">
        <x:v>ocre froid</x:v>
      </x:c>
      <x:c r="G25" s="14" t="str">
        <x:v>bronze sable et gravures de niveau</x:v>
      </x:c>
      <x:c r="H25" s="14" t="str">
        <x:v>anneaux espacés</x:v>
      </x:c>
      <x:c r="I25" s="14" t="str">
        <x:v>observation d’une piste</x:v>
      </x:c>
      <x:c r="J25" s="14" t="str">
        <x:v>bracelet de signal</x:v>
      </x:c>
      <x:c r="K25" s="14" t="str">
        <x:v>Indique un passage déjà ouvert.</x:v>
      </x:c>
      <x:c r="L25" s="14" t="str">
        <x:v>Mandibules, crâne, mains et pieds yautja conservés. Le masque ne remplace pas la tête par un visage humain.</x:v>
      </x:c>
      <x:c r="M25" s="14" t="str">
        <x:v>Fiche de variante à produire; aucun sprite généré dans ce classeur.</x:v>
      </x:c>
      <x:c r="N25" s="14" t="str">
        <x:v>Reconstitution documentée V4 — nouvelle rédaction V5</x:v>
      </x:c>
    </x:row>
    <x:row r="26" ht="57" customHeight="1">
      <x:c r="A26" s="13" t="str">
        <x:v>GUARD-CL3-01</x:v>
      </x:c>
      <x:c r="B26" s="13" t="str">
        <x:v>Garde Gardiens des Hautes Branches — veille au seuil</x:v>
      </x:c>
      <x:c r="C26" s="13" t="str">
        <x:v>CL3</x:v>
      </x:c>
      <x:c r="D26" s="13" t="str">
        <x:v>pillar-jungle</x:v>
      </x:c>
      <x:c r="E26" s="13" t="str">
        <x:v>Avec masque</x:v>
      </x:c>
      <x:c r="F26" s="13" t="str">
        <x:v>ocre moucheté</x:v>
      </x:c>
      <x:c r="G26" s="13" t="str">
        <x:v>vert sombre et attaches longues</x:v>
      </x:c>
      <x:c r="H26" s="13" t="str">
        <x:v>courts attachés</x:v>
      </x:c>
      <x:c r="I26" s="13" t="str">
        <x:v>veille au seuil</x:v>
      </x:c>
      <x:c r="J26" s="13" t="str">
        <x:v>lance tenue verticalement</x:v>
      </x:c>
      <x:c r="K26" s="13" t="str">
        <x:v>Indique un passage déjà ouvert.</x:v>
      </x:c>
      <x:c r="L26" s="13" t="str">
        <x:v>Mandibules, crâne, mains et pieds yautja conservés. Le masque ne remplace pas la tête par un visage humain.</x:v>
      </x:c>
      <x:c r="M26" s="13" t="str">
        <x:v>Fiche de variante à produire; aucun sprite généré dans ce classeur.</x:v>
      </x:c>
      <x:c r="N26" s="13" t="str">
        <x:v>Reconstitution documentée V4 — nouvelle rédaction V5</x:v>
      </x:c>
    </x:row>
    <x:row r="27" ht="57" customHeight="1">
      <x:c r="A27" s="14" t="str">
        <x:v>GUARD-CL3-02</x:v>
      </x:c>
      <x:c r="B27" s="14" t="str">
        <x:v>Garde Gardiens des Hautes Branches — patrouille courte</x:v>
      </x:c>
      <x:c r="C27" s="14" t="str">
        <x:v>CL3</x:v>
      </x:c>
      <x:c r="D27" s="14" t="str">
        <x:v>pillar-jungle</x:v>
      </x:c>
      <x:c r="E27" s="14" t="str">
        <x:v>Avec masque</x:v>
      </x:c>
      <x:c r="F27" s="14" t="str">
        <x:v>olive sombre</x:v>
      </x:c>
      <x:c r="G27" s="14" t="str">
        <x:v>vert sombre et attaches longues</x:v>
      </x:c>
      <x:c r="H27" s="14" t="str">
        <x:v>longs bagués</x:v>
      </x:c>
      <x:c r="I27" s="14" t="str">
        <x:v>patrouille courte</x:v>
      </x:c>
      <x:c r="J27" s="14" t="str">
        <x:v>disque au support latéral</x:v>
      </x:c>
      <x:c r="K27" s="14" t="str">
        <x:v>Réagit à la réputation locale et à l’équipement visible.</x:v>
      </x:c>
      <x:c r="L27" s="14" t="str">
        <x:v>Mandibules, crâne, mains et pieds yautja conservés. Le masque ne remplace pas la tête par un visage humain.</x:v>
      </x:c>
      <x:c r="M27" s="14" t="str">
        <x:v>Fiche de variante à produire; aucun sprite généré dans ce classeur.</x:v>
      </x:c>
      <x:c r="N27" s="14" t="str">
        <x:v>Reconstitution documentée V4 — nouvelle rédaction V5</x:v>
      </x:c>
    </x:row>
    <x:row r="28" ht="57" customHeight="1">
      <x:c r="A28" s="13" t="str">
        <x:v>GUARD-CL3-03</x:v>
      </x:c>
      <x:c r="B28" s="13" t="str">
        <x:v>Garde Gardiens des Hautes Branches — appui sur parapet</x:v>
      </x:c>
      <x:c r="C28" s="13" t="str">
        <x:v>CL3</x:v>
      </x:c>
      <x:c r="D28" s="13" t="str">
        <x:v>pillar-jungle</x:v>
      </x:c>
      <x:c r="E28" s="13" t="str">
        <x:v>Avec masque</x:v>
      </x:c>
      <x:c r="F28" s="13" t="str">
        <x:v>gris bronze</x:v>
      </x:c>
      <x:c r="G28" s="13" t="str">
        <x:v>vert sombre et attaches longues</x:v>
      </x:c>
      <x:c r="H28" s="13" t="str">
        <x:v>rejetés sur une épaule</x:v>
      </x:c>
      <x:c r="I28" s="13" t="str">
        <x:v>appui sur parapet</x:v>
      </x:c>
      <x:c r="J28" s="13" t="str">
        <x:v>lampe de poste</x:v>
      </x:c>
      <x:c r="K28" s="13" t="str">
        <x:v>Offre un indice sur l’horaire de relève.</x:v>
      </x:c>
      <x:c r="L28" s="13" t="str">
        <x:v>Mandibules, crâne, mains et pieds yautja conservés. Le masque ne remplace pas la tête par un visage humain.</x:v>
      </x:c>
      <x:c r="M28" s="13" t="str">
        <x:v>Fiche de variante à produire; aucun sprite généré dans ce classeur.</x:v>
      </x:c>
      <x:c r="N28" s="13" t="str">
        <x:v>Reconstitution documentée V4 — nouvelle rédaction V5</x:v>
      </x:c>
    </x:row>
    <x:row r="29" ht="57" customHeight="1">
      <x:c r="A29" s="14" t="str">
        <x:v>GUARD-CL3-04</x:v>
      </x:c>
      <x:c r="B29" s="14" t="str">
        <x:v>Garde Gardiens des Hautes Branches — inspection de passage</x:v>
      </x:c>
      <x:c r="C29" s="14" t="str">
        <x:v>CL3</x:v>
      </x:c>
      <x:c r="D29" s="14" t="str">
        <x:v>pillar-jungle</x:v>
      </x:c>
      <x:c r="E29" s="14" t="str">
        <x:v>Avec masque</x:v>
      </x:c>
      <x:c r="F29" s="14" t="str">
        <x:v>brun cendré</x:v>
      </x:c>
      <x:c r="G29" s="14" t="str">
        <x:v>vert sombre et attaches longues</x:v>
      </x:c>
      <x:c r="H29" s="14" t="str">
        <x:v>liens sombres</x:v>
      </x:c>
      <x:c r="I29" s="14" t="str">
        <x:v>inspection de passage</x:v>
      </x:c>
      <x:c r="J29" s="14" t="str">
        <x:v>tablette de route</x:v>
      </x:c>
      <x:c r="K29" s="14" t="str">
        <x:v>Indique un passage déjà ouvert.</x:v>
      </x:c>
      <x:c r="L29" s="14" t="str">
        <x:v>Mandibules, crâne, mains et pieds yautja conservés. Le masque ne remplace pas la tête par un visage humain.</x:v>
      </x:c>
      <x:c r="M29" s="14" t="str">
        <x:v>Fiche de variante à produire; aucun sprite généré dans ce classeur.</x:v>
      </x:c>
      <x:c r="N29" s="14" t="str">
        <x:v>Reconstitution documentée V4 — nouvelle rédaction V5</x:v>
      </x:c>
    </x:row>
    <x:row r="30" ht="57" customHeight="1">
      <x:c r="A30" s="13" t="str">
        <x:v>GUARD-CL3-05</x:v>
      </x:c>
      <x:c r="B30" s="13" t="str">
        <x:v>Garde Gardiens des Hautes Branches — garde d’un objet confié</x:v>
      </x:c>
      <x:c r="C30" s="13" t="str">
        <x:v>CL3</x:v>
      </x:c>
      <x:c r="D30" s="13" t="str">
        <x:v>pillar-jungle</x:v>
      </x:c>
      <x:c r="E30" s="13" t="str">
        <x:v>Avec masque</x:v>
      </x:c>
      <x:c r="F30" s="13" t="str">
        <x:v>sable tacheté</x:v>
      </x:c>
      <x:c r="G30" s="13" t="str">
        <x:v>vert sombre et attaches longues</x:v>
      </x:c>
      <x:c r="H30" s="13" t="str">
        <x:v>anneaux espacés</x:v>
      </x:c>
      <x:c r="I30" s="13" t="str">
        <x:v>garde d’un objet confié</x:v>
      </x:c>
      <x:c r="J30" s="13" t="str">
        <x:v>bracelet de signal</x:v>
      </x:c>
      <x:c r="K30" s="13" t="str">
        <x:v>Réagit à la réputation locale et à l’équipement visible.</x:v>
      </x:c>
      <x:c r="L30" s="13" t="str">
        <x:v>Mandibules, crâne, mains et pieds yautja conservés. Le masque ne remplace pas la tête par un visage humain.</x:v>
      </x:c>
      <x:c r="M30" s="13" t="str">
        <x:v>Fiche de variante à produire; aucun sprite généré dans ce classeur.</x:v>
      </x:c>
      <x:c r="N30" s="13" t="str">
        <x:v>Reconstitution documentée V4 — nouvelle rédaction V5</x:v>
      </x:c>
    </x:row>
    <x:row r="31" ht="57" customHeight="1">
      <x:c r="A31" s="14" t="str">
        <x:v>GUARD-CL3-06</x:v>
      </x:c>
      <x:c r="B31" s="14" t="str">
        <x:v>Garde Gardiens des Hautes Branches — repos près d’un support</x:v>
      </x:c>
      <x:c r="C31" s="14" t="str">
        <x:v>CL3</x:v>
      </x:c>
      <x:c r="D31" s="14" t="str">
        <x:v>pillar-jungle</x:v>
      </x:c>
      <x:c r="E31" s="14" t="str">
        <x:v>Avec masque</x:v>
      </x:c>
      <x:c r="F31" s="14" t="str">
        <x:v>cuivre sombre</x:v>
      </x:c>
      <x:c r="G31" s="14" t="str">
        <x:v>vert sombre et attaches longues</x:v>
      </x:c>
      <x:c r="H31" s="14" t="str">
        <x:v>courts attachés</x:v>
      </x:c>
      <x:c r="I31" s="14" t="str">
        <x:v>repos près d’un support</x:v>
      </x:c>
      <x:c r="J31" s="14" t="str">
        <x:v>lance tenue verticalement</x:v>
      </x:c>
      <x:c r="K31" s="14" t="str">
        <x:v>Offre un indice sur l’horaire de relève.</x:v>
      </x:c>
      <x:c r="L31" s="14" t="str">
        <x:v>Mandibules, crâne, mains et pieds yautja conservés. Le masque ne remplace pas la tête par un visage humain.</x:v>
      </x:c>
      <x:c r="M31" s="14" t="str">
        <x:v>Fiche de variante à produire; aucun sprite généré dans ce classeur.</x:v>
      </x:c>
      <x:c r="N31" s="14" t="str">
        <x:v>Reconstitution documentée V4 — nouvelle rédaction V5</x:v>
      </x:c>
    </x:row>
    <x:row r="32" ht="57" customHeight="1">
      <x:c r="A32" s="13" t="str">
        <x:v>GUARD-CL3-07</x:v>
      </x:c>
      <x:c r="B32" s="13" t="str">
        <x:v>Garde Gardiens des Hautes Branches — dialogue avec un collègue</x:v>
      </x:c>
      <x:c r="C32" s="13" t="str">
        <x:v>CL3</x:v>
      </x:c>
      <x:c r="D32" s="13" t="str">
        <x:v>pillar-jungle</x:v>
      </x:c>
      <x:c r="E32" s="13" t="str">
        <x:v>Sans masque</x:v>
      </x:c>
      <x:c r="F32" s="13" t="str">
        <x:v>vert pâle veiné</x:v>
      </x:c>
      <x:c r="G32" s="13" t="str">
        <x:v>vert sombre et attaches longues</x:v>
      </x:c>
      <x:c r="H32" s="13" t="str">
        <x:v>longs bagués</x:v>
      </x:c>
      <x:c r="I32" s="13" t="str">
        <x:v>dialogue avec un collègue</x:v>
      </x:c>
      <x:c r="J32" s="13" t="str">
        <x:v>disque au support latéral</x:v>
      </x:c>
      <x:c r="K32" s="13" t="str">
        <x:v>Indique un passage déjà ouvert.</x:v>
      </x:c>
      <x:c r="L32" s="13" t="str">
        <x:v>Mandibules, crâne, mains et pieds yautja conservés. Le masque ne remplace pas la tête par un visage humain.</x:v>
      </x:c>
      <x:c r="M32" s="13" t="str">
        <x:v>Fiche de variante à produire; aucun sprite généré dans ce classeur.</x:v>
      </x:c>
      <x:c r="N32" s="13" t="str">
        <x:v>Reconstitution documentée V4 — nouvelle rédaction V5</x:v>
      </x:c>
    </x:row>
    <x:row r="33" ht="57" customHeight="1">
      <x:c r="A33" s="14" t="str">
        <x:v>GUARD-CL3-08</x:v>
      </x:c>
      <x:c r="B33" s="14" t="str">
        <x:v>Garde Gardiens des Hautes Branches — signal de relève</x:v>
      </x:c>
      <x:c r="C33" s="14" t="str">
        <x:v>CL3</x:v>
      </x:c>
      <x:c r="D33" s="14" t="str">
        <x:v>pillar-jungle</x:v>
      </x:c>
      <x:c r="E33" s="14" t="str">
        <x:v>Sans masque</x:v>
      </x:c>
      <x:c r="F33" s="14" t="str">
        <x:v>gris chaud</x:v>
      </x:c>
      <x:c r="G33" s="14" t="str">
        <x:v>vert sombre et attaches longues</x:v>
      </x:c>
      <x:c r="H33" s="14" t="str">
        <x:v>rejetés sur une épaule</x:v>
      </x:c>
      <x:c r="I33" s="14" t="str">
        <x:v>signal de relève</x:v>
      </x:c>
      <x:c r="J33" s="14" t="str">
        <x:v>lampe de poste</x:v>
      </x:c>
      <x:c r="K33" s="14" t="str">
        <x:v>Réagit à la réputation locale et à l’équipement visible.</x:v>
      </x:c>
      <x:c r="L33" s="14" t="str">
        <x:v>Mandibules, crâne, mains et pieds yautja conservés. Le masque ne remplace pas la tête par un visage humain.</x:v>
      </x:c>
      <x:c r="M33" s="14" t="str">
        <x:v>Fiche de variante à produire; aucun sprite généré dans ce classeur.</x:v>
      </x:c>
      <x:c r="N33" s="14" t="str">
        <x:v>Reconstitution documentée V4 — nouvelle rédaction V5</x:v>
      </x:c>
    </x:row>
    <x:row r="34" ht="57" customHeight="1">
      <x:c r="A34" s="13" t="str">
        <x:v>GUARD-CL3-09</x:v>
      </x:c>
      <x:c r="B34" s="13" t="str">
        <x:v>Garde Gardiens des Hautes Branches — exercice de parade</x:v>
      </x:c>
      <x:c r="C34" s="13" t="str">
        <x:v>CL3</x:v>
      </x:c>
      <x:c r="D34" s="13" t="str">
        <x:v>pillar-jungle</x:v>
      </x:c>
      <x:c r="E34" s="13" t="str">
        <x:v>Sans masque</x:v>
      </x:c>
      <x:c r="F34" s="13" t="str">
        <x:v>brun rouge</x:v>
      </x:c>
      <x:c r="G34" s="13" t="str">
        <x:v>vert sombre et attaches longues</x:v>
      </x:c>
      <x:c r="H34" s="13" t="str">
        <x:v>liens sombres</x:v>
      </x:c>
      <x:c r="I34" s="13" t="str">
        <x:v>exercice de parade</x:v>
      </x:c>
      <x:c r="J34" s="13" t="str">
        <x:v>tablette de route</x:v>
      </x:c>
      <x:c r="K34" s="13" t="str">
        <x:v>Offre un indice sur l’horaire de relève.</x:v>
      </x:c>
      <x:c r="L34" s="13" t="str">
        <x:v>Mandibules, crâne, mains et pieds yautja conservés. Le masque ne remplace pas la tête par un visage humain.</x:v>
      </x:c>
      <x:c r="M34" s="13" t="str">
        <x:v>Fiche de variante à produire; aucun sprite généré dans ce classeur.</x:v>
      </x:c>
      <x:c r="N34" s="13" t="str">
        <x:v>Reconstitution documentée V4 — nouvelle rédaction V5</x:v>
      </x:c>
    </x:row>
    <x:row r="35" ht="57" customHeight="1">
      <x:c r="A35" s="14" t="str">
        <x:v>GUARD-CL3-10</x:v>
      </x:c>
      <x:c r="B35" s="14" t="str">
        <x:v>Garde Gardiens des Hautes Branches — observation d’une piste</x:v>
      </x:c>
      <x:c r="C35" s="14" t="str">
        <x:v>CL3</x:v>
      </x:c>
      <x:c r="D35" s="14" t="str">
        <x:v>pillar-jungle</x:v>
      </x:c>
      <x:c r="E35" s="14" t="str">
        <x:v>Sans masque</x:v>
      </x:c>
      <x:c r="F35" s="14" t="str">
        <x:v>ocre froid</x:v>
      </x:c>
      <x:c r="G35" s="14" t="str">
        <x:v>vert sombre et attaches longues</x:v>
      </x:c>
      <x:c r="H35" s="14" t="str">
        <x:v>anneaux espacés</x:v>
      </x:c>
      <x:c r="I35" s="14" t="str">
        <x:v>observation d’une piste</x:v>
      </x:c>
      <x:c r="J35" s="14" t="str">
        <x:v>bracelet de signal</x:v>
      </x:c>
      <x:c r="K35" s="14" t="str">
        <x:v>Indique un passage déjà ouvert.</x:v>
      </x:c>
      <x:c r="L35" s="14" t="str">
        <x:v>Mandibules, crâne, mains et pieds yautja conservés. Le masque ne remplace pas la tête par un visage humain.</x:v>
      </x:c>
      <x:c r="M35" s="14" t="str">
        <x:v>Fiche de variante à produire; aucun sprite généré dans ce classeur.</x:v>
      </x:c>
      <x:c r="N35" s="14" t="str">
        <x:v>Reconstitution documentée V4 — nouvelle rédaction V5</x:v>
      </x:c>
    </x:row>
    <x:row r="36" ht="57" customHeight="1">
      <x:c r="A36" s="13" t="str">
        <x:v>GUARD-CL4-01</x:v>
      </x:c>
      <x:c r="B36" s="13" t="str">
        <x:v>Garde Veilleurs des Eaux Calmes — veille au seuil</x:v>
      </x:c>
      <x:c r="C36" s="13" t="str">
        <x:v>CL4</x:v>
      </x:c>
      <x:c r="D36" s="13" t="str">
        <x:v>luminous-marshes</x:v>
      </x:c>
      <x:c r="E36" s="13" t="str">
        <x:v>Avec masque</x:v>
      </x:c>
      <x:c r="F36" s="13" t="str">
        <x:v>ocre moucheté</x:v>
      </x:c>
      <x:c r="G36" s="13" t="str">
        <x:v>bleu pétrole et nacre mate</x:v>
      </x:c>
      <x:c r="H36" s="13" t="str">
        <x:v>courts attachés</x:v>
      </x:c>
      <x:c r="I36" s="13" t="str">
        <x:v>veille au seuil</x:v>
      </x:c>
      <x:c r="J36" s="13" t="str">
        <x:v>lance tenue verticalement</x:v>
      </x:c>
      <x:c r="K36" s="13" t="str">
        <x:v>Indique un passage déjà ouvert.</x:v>
      </x:c>
      <x:c r="L36" s="13" t="str">
        <x:v>Mandibules, crâne, mains et pieds yautja conservés. Le masque ne remplace pas la tête par un visage humain.</x:v>
      </x:c>
      <x:c r="M36" s="13" t="str">
        <x:v>Fiche de variante à produire; aucun sprite généré dans ce classeur.</x:v>
      </x:c>
      <x:c r="N36" s="13" t="str">
        <x:v>Reconstitution documentée V4 — nouvelle rédaction V5</x:v>
      </x:c>
    </x:row>
    <x:row r="37" ht="57" customHeight="1">
      <x:c r="A37" s="14" t="str">
        <x:v>GUARD-CL4-02</x:v>
      </x:c>
      <x:c r="B37" s="14" t="str">
        <x:v>Garde Veilleurs des Eaux Calmes — patrouille courte</x:v>
      </x:c>
      <x:c r="C37" s="14" t="str">
        <x:v>CL4</x:v>
      </x:c>
      <x:c r="D37" s="14" t="str">
        <x:v>luminous-marshes</x:v>
      </x:c>
      <x:c r="E37" s="14" t="str">
        <x:v>Avec masque</x:v>
      </x:c>
      <x:c r="F37" s="14" t="str">
        <x:v>olive sombre</x:v>
      </x:c>
      <x:c r="G37" s="14" t="str">
        <x:v>bleu pétrole et nacre mate</x:v>
      </x:c>
      <x:c r="H37" s="14" t="str">
        <x:v>longs bagués</x:v>
      </x:c>
      <x:c r="I37" s="14" t="str">
        <x:v>patrouille courte</x:v>
      </x:c>
      <x:c r="J37" s="14" t="str">
        <x:v>disque au support latéral</x:v>
      </x:c>
      <x:c r="K37" s="14" t="str">
        <x:v>Réagit à la réputation locale et à l’équipement visible.</x:v>
      </x:c>
      <x:c r="L37" s="14" t="str">
        <x:v>Mandibules, crâne, mains et pieds yautja conservés. Le masque ne remplace pas la tête par un visage humain.</x:v>
      </x:c>
      <x:c r="M37" s="14" t="str">
        <x:v>Fiche de variante à produire; aucun sprite généré dans ce classeur.</x:v>
      </x:c>
      <x:c r="N37" s="14" t="str">
        <x:v>Reconstitution documentée V4 — nouvelle rédaction V5</x:v>
      </x:c>
    </x:row>
    <x:row r="38" ht="57" customHeight="1">
      <x:c r="A38" s="13" t="str">
        <x:v>GUARD-CL4-03</x:v>
      </x:c>
      <x:c r="B38" s="13" t="str">
        <x:v>Garde Veilleurs des Eaux Calmes — appui sur parapet</x:v>
      </x:c>
      <x:c r="C38" s="13" t="str">
        <x:v>CL4</x:v>
      </x:c>
      <x:c r="D38" s="13" t="str">
        <x:v>luminous-marshes</x:v>
      </x:c>
      <x:c r="E38" s="13" t="str">
        <x:v>Avec masque</x:v>
      </x:c>
      <x:c r="F38" s="13" t="str">
        <x:v>gris bronze</x:v>
      </x:c>
      <x:c r="G38" s="13" t="str">
        <x:v>bleu pétrole et nacre mate</x:v>
      </x:c>
      <x:c r="H38" s="13" t="str">
        <x:v>rejetés sur une épaule</x:v>
      </x:c>
      <x:c r="I38" s="13" t="str">
        <x:v>appui sur parapet</x:v>
      </x:c>
      <x:c r="J38" s="13" t="str">
        <x:v>lampe de poste</x:v>
      </x:c>
      <x:c r="K38" s="13" t="str">
        <x:v>Offre un indice sur l’horaire de relève.</x:v>
      </x:c>
      <x:c r="L38" s="13" t="str">
        <x:v>Mandibules, crâne, mains et pieds yautja conservés. Le masque ne remplace pas la tête par un visage humain.</x:v>
      </x:c>
      <x:c r="M38" s="13" t="str">
        <x:v>Fiche de variante à produire; aucun sprite généré dans ce classeur.</x:v>
      </x:c>
      <x:c r="N38" s="13" t="str">
        <x:v>Reconstitution documentée V4 — nouvelle rédaction V5</x:v>
      </x:c>
    </x:row>
    <x:row r="39" ht="57" customHeight="1">
      <x:c r="A39" s="14" t="str">
        <x:v>GUARD-CL4-04</x:v>
      </x:c>
      <x:c r="B39" s="14" t="str">
        <x:v>Garde Veilleurs des Eaux Calmes — inspection de passage</x:v>
      </x:c>
      <x:c r="C39" s="14" t="str">
        <x:v>CL4</x:v>
      </x:c>
      <x:c r="D39" s="14" t="str">
        <x:v>luminous-marshes</x:v>
      </x:c>
      <x:c r="E39" s="14" t="str">
        <x:v>Avec masque</x:v>
      </x:c>
      <x:c r="F39" s="14" t="str">
        <x:v>brun cendré</x:v>
      </x:c>
      <x:c r="G39" s="14" t="str">
        <x:v>bleu pétrole et nacre mate</x:v>
      </x:c>
      <x:c r="H39" s="14" t="str">
        <x:v>liens sombres</x:v>
      </x:c>
      <x:c r="I39" s="14" t="str">
        <x:v>inspection de passage</x:v>
      </x:c>
      <x:c r="J39" s="14" t="str">
        <x:v>tablette de route</x:v>
      </x:c>
      <x:c r="K39" s="14" t="str">
        <x:v>Indique un passage déjà ouvert.</x:v>
      </x:c>
      <x:c r="L39" s="14" t="str">
        <x:v>Mandibules, crâne, mains et pieds yautja conservés. Le masque ne remplace pas la tête par un visage humain.</x:v>
      </x:c>
      <x:c r="M39" s="14" t="str">
        <x:v>Fiche de variante à produire; aucun sprite généré dans ce classeur.</x:v>
      </x:c>
      <x:c r="N39" s="14" t="str">
        <x:v>Reconstitution documentée V4 — nouvelle rédaction V5</x:v>
      </x:c>
    </x:row>
    <x:row r="40" ht="57" customHeight="1">
      <x:c r="A40" s="13" t="str">
        <x:v>GUARD-CL4-05</x:v>
      </x:c>
      <x:c r="B40" s="13" t="str">
        <x:v>Garde Veilleurs des Eaux Calmes — garde d’un objet confié</x:v>
      </x:c>
      <x:c r="C40" s="13" t="str">
        <x:v>CL4</x:v>
      </x:c>
      <x:c r="D40" s="13" t="str">
        <x:v>luminous-marshes</x:v>
      </x:c>
      <x:c r="E40" s="13" t="str">
        <x:v>Avec masque</x:v>
      </x:c>
      <x:c r="F40" s="13" t="str">
        <x:v>sable tacheté</x:v>
      </x:c>
      <x:c r="G40" s="13" t="str">
        <x:v>bleu pétrole et nacre mate</x:v>
      </x:c>
      <x:c r="H40" s="13" t="str">
        <x:v>anneaux espacés</x:v>
      </x:c>
      <x:c r="I40" s="13" t="str">
        <x:v>garde d’un objet confié</x:v>
      </x:c>
      <x:c r="J40" s="13" t="str">
        <x:v>bracelet de signal</x:v>
      </x:c>
      <x:c r="K40" s="13" t="str">
        <x:v>Réagit à la réputation locale et à l’équipement visible.</x:v>
      </x:c>
      <x:c r="L40" s="13" t="str">
        <x:v>Mandibules, crâne, mains et pieds yautja conservés. Le masque ne remplace pas la tête par un visage humain.</x:v>
      </x:c>
      <x:c r="M40" s="13" t="str">
        <x:v>Fiche de variante à produire; aucun sprite généré dans ce classeur.</x:v>
      </x:c>
      <x:c r="N40" s="13" t="str">
        <x:v>Reconstitution documentée V4 — nouvelle rédaction V5</x:v>
      </x:c>
    </x:row>
    <x:row r="41" ht="57" customHeight="1">
      <x:c r="A41" s="14" t="str">
        <x:v>GUARD-CL4-06</x:v>
      </x:c>
      <x:c r="B41" s="14" t="str">
        <x:v>Garde Veilleurs des Eaux Calmes — repos près d’un support</x:v>
      </x:c>
      <x:c r="C41" s="14" t="str">
        <x:v>CL4</x:v>
      </x:c>
      <x:c r="D41" s="14" t="str">
        <x:v>luminous-marshes</x:v>
      </x:c>
      <x:c r="E41" s="14" t="str">
        <x:v>Avec masque</x:v>
      </x:c>
      <x:c r="F41" s="14" t="str">
        <x:v>cuivre sombre</x:v>
      </x:c>
      <x:c r="G41" s="14" t="str">
        <x:v>bleu pétrole et nacre mate</x:v>
      </x:c>
      <x:c r="H41" s="14" t="str">
        <x:v>courts attachés</x:v>
      </x:c>
      <x:c r="I41" s="14" t="str">
        <x:v>repos près d’un support</x:v>
      </x:c>
      <x:c r="J41" s="14" t="str">
        <x:v>lance tenue verticalement</x:v>
      </x:c>
      <x:c r="K41" s="14" t="str">
        <x:v>Offre un indice sur l’horaire de relève.</x:v>
      </x:c>
      <x:c r="L41" s="14" t="str">
        <x:v>Mandibules, crâne, mains et pieds yautja conservés. Le masque ne remplace pas la tête par un visage humain.</x:v>
      </x:c>
      <x:c r="M41" s="14" t="str">
        <x:v>Fiche de variante à produire; aucun sprite généré dans ce classeur.</x:v>
      </x:c>
      <x:c r="N41" s="14" t="str">
        <x:v>Reconstitution documentée V4 — nouvelle rédaction V5</x:v>
      </x:c>
    </x:row>
    <x:row r="42" ht="57" customHeight="1">
      <x:c r="A42" s="13" t="str">
        <x:v>GUARD-CL4-07</x:v>
      </x:c>
      <x:c r="B42" s="13" t="str">
        <x:v>Garde Veilleurs des Eaux Calmes — dialogue avec un collègue</x:v>
      </x:c>
      <x:c r="C42" s="13" t="str">
        <x:v>CL4</x:v>
      </x:c>
      <x:c r="D42" s="13" t="str">
        <x:v>luminous-marshes</x:v>
      </x:c>
      <x:c r="E42" s="13" t="str">
        <x:v>Sans masque</x:v>
      </x:c>
      <x:c r="F42" s="13" t="str">
        <x:v>vert pâle veiné</x:v>
      </x:c>
      <x:c r="G42" s="13" t="str">
        <x:v>bleu pétrole et nacre mate</x:v>
      </x:c>
      <x:c r="H42" s="13" t="str">
        <x:v>longs bagués</x:v>
      </x:c>
      <x:c r="I42" s="13" t="str">
        <x:v>dialogue avec un collègue</x:v>
      </x:c>
      <x:c r="J42" s="13" t="str">
        <x:v>disque au support latéral</x:v>
      </x:c>
      <x:c r="K42" s="13" t="str">
        <x:v>Indique un passage déjà ouvert.</x:v>
      </x:c>
      <x:c r="L42" s="13" t="str">
        <x:v>Mandibules, crâne, mains et pieds yautja conservés. Le masque ne remplace pas la tête par un visage humain.</x:v>
      </x:c>
      <x:c r="M42" s="13" t="str">
        <x:v>Fiche de variante à produire; aucun sprite généré dans ce classeur.</x:v>
      </x:c>
      <x:c r="N42" s="13" t="str">
        <x:v>Reconstitution documentée V4 — nouvelle rédaction V5</x:v>
      </x:c>
    </x:row>
    <x:row r="43" ht="57" customHeight="1">
      <x:c r="A43" s="14" t="str">
        <x:v>GUARD-CL4-08</x:v>
      </x:c>
      <x:c r="B43" s="14" t="str">
        <x:v>Garde Veilleurs des Eaux Calmes — signal de relève</x:v>
      </x:c>
      <x:c r="C43" s="14" t="str">
        <x:v>CL4</x:v>
      </x:c>
      <x:c r="D43" s="14" t="str">
        <x:v>luminous-marshes</x:v>
      </x:c>
      <x:c r="E43" s="14" t="str">
        <x:v>Sans masque</x:v>
      </x:c>
      <x:c r="F43" s="14" t="str">
        <x:v>gris chaud</x:v>
      </x:c>
      <x:c r="G43" s="14" t="str">
        <x:v>bleu pétrole et nacre mate</x:v>
      </x:c>
      <x:c r="H43" s="14" t="str">
        <x:v>rejetés sur une épaule</x:v>
      </x:c>
      <x:c r="I43" s="14" t="str">
        <x:v>signal de relève</x:v>
      </x:c>
      <x:c r="J43" s="14" t="str">
        <x:v>lampe de poste</x:v>
      </x:c>
      <x:c r="K43" s="14" t="str">
        <x:v>Réagit à la réputation locale et à l’équipement visible.</x:v>
      </x:c>
      <x:c r="L43" s="14" t="str">
        <x:v>Mandibules, crâne, mains et pieds yautja conservés. Le masque ne remplace pas la tête par un visage humain.</x:v>
      </x:c>
      <x:c r="M43" s="14" t="str">
        <x:v>Fiche de variante à produire; aucun sprite généré dans ce classeur.</x:v>
      </x:c>
      <x:c r="N43" s="14" t="str">
        <x:v>Reconstitution documentée V4 — nouvelle rédaction V5</x:v>
      </x:c>
    </x:row>
    <x:row r="44" ht="57" customHeight="1">
      <x:c r="A44" s="13" t="str">
        <x:v>GUARD-CL4-09</x:v>
      </x:c>
      <x:c r="B44" s="13" t="str">
        <x:v>Garde Veilleurs des Eaux Calmes — exercice de parade</x:v>
      </x:c>
      <x:c r="C44" s="13" t="str">
        <x:v>CL4</x:v>
      </x:c>
      <x:c r="D44" s="13" t="str">
        <x:v>luminous-marshes</x:v>
      </x:c>
      <x:c r="E44" s="13" t="str">
        <x:v>Sans masque</x:v>
      </x:c>
      <x:c r="F44" s="13" t="str">
        <x:v>brun rouge</x:v>
      </x:c>
      <x:c r="G44" s="13" t="str">
        <x:v>bleu pétrole et nacre mate</x:v>
      </x:c>
      <x:c r="H44" s="13" t="str">
        <x:v>liens sombres</x:v>
      </x:c>
      <x:c r="I44" s="13" t="str">
        <x:v>exercice de parade</x:v>
      </x:c>
      <x:c r="J44" s="13" t="str">
        <x:v>tablette de route</x:v>
      </x:c>
      <x:c r="K44" s="13" t="str">
        <x:v>Offre un indice sur l’horaire de relève.</x:v>
      </x:c>
      <x:c r="L44" s="13" t="str">
        <x:v>Mandibules, crâne, mains et pieds yautja conservés. Le masque ne remplace pas la tête par un visage humain.</x:v>
      </x:c>
      <x:c r="M44" s="13" t="str">
        <x:v>Fiche de variante à produire; aucun sprite généré dans ce classeur.</x:v>
      </x:c>
      <x:c r="N44" s="13" t="str">
        <x:v>Reconstitution documentée V4 — nouvelle rédaction V5</x:v>
      </x:c>
    </x:row>
    <x:row r="45" ht="57" customHeight="1">
      <x:c r="A45" s="14" t="str">
        <x:v>GUARD-CL4-10</x:v>
      </x:c>
      <x:c r="B45" s="14" t="str">
        <x:v>Garde Veilleurs des Eaux Calmes — observation d’une piste</x:v>
      </x:c>
      <x:c r="C45" s="14" t="str">
        <x:v>CL4</x:v>
      </x:c>
      <x:c r="D45" s="14" t="str">
        <x:v>luminous-marshes</x:v>
      </x:c>
      <x:c r="E45" s="14" t="str">
        <x:v>Sans masque</x:v>
      </x:c>
      <x:c r="F45" s="14" t="str">
        <x:v>ocre froid</x:v>
      </x:c>
      <x:c r="G45" s="14" t="str">
        <x:v>bleu pétrole et nacre mate</x:v>
      </x:c>
      <x:c r="H45" s="14" t="str">
        <x:v>anneaux espacés</x:v>
      </x:c>
      <x:c r="I45" s="14" t="str">
        <x:v>observation d’une piste</x:v>
      </x:c>
      <x:c r="J45" s="14" t="str">
        <x:v>bracelet de signal</x:v>
      </x:c>
      <x:c r="K45" s="14" t="str">
        <x:v>Indique un passage déjà ouvert.</x:v>
      </x:c>
      <x:c r="L45" s="14" t="str">
        <x:v>Mandibules, crâne, mains et pieds yautja conservés. Le masque ne remplace pas la tête par un visage humain.</x:v>
      </x:c>
      <x:c r="M45" s="14" t="str">
        <x:v>Fiche de variante à produire; aucun sprite généré dans ce classeur.</x:v>
      </x:c>
      <x:c r="N45" s="14" t="str">
        <x:v>Reconstitution documentée V4 — nouvelle rédaction V5</x:v>
      </x:c>
    </x:row>
    <x:row r="46" ht="57" customHeight="1">
      <x:c r="A46" s="13" t="str">
        <x:v>GUARD-CL5-01</x:v>
      </x:c>
      <x:c r="B46" s="13" t="str">
        <x:v>Garde Veilleurs des Crêtes — veille au seuil</x:v>
      </x:c>
      <x:c r="C46" s="13" t="str">
        <x:v>CL5</x:v>
      </x:c>
      <x:c r="D46" s="13" t="str">
        <x:v>storm-chain</x:v>
      </x:c>
      <x:c r="E46" s="13" t="str">
        <x:v>Avec masque</x:v>
      </x:c>
      <x:c r="F46" s="13" t="str">
        <x:v>ocre moucheté</x:v>
      </x:c>
      <x:c r="G46" s="13" t="str">
        <x:v>gris acier et tresses claires</x:v>
      </x:c>
      <x:c r="H46" s="13" t="str">
        <x:v>courts attachés</x:v>
      </x:c>
      <x:c r="I46" s="13" t="str">
        <x:v>veille au seuil</x:v>
      </x:c>
      <x:c r="J46" s="13" t="str">
        <x:v>lance tenue verticalement</x:v>
      </x:c>
      <x:c r="K46" s="13" t="str">
        <x:v>Indique un passage déjà ouvert.</x:v>
      </x:c>
      <x:c r="L46" s="13" t="str">
        <x:v>Mandibules, crâne, mains et pieds yautja conservés. Le masque ne remplace pas la tête par un visage humain.</x:v>
      </x:c>
      <x:c r="M46" s="13" t="str">
        <x:v>Fiche de variante à produire; aucun sprite généré dans ce classeur.</x:v>
      </x:c>
      <x:c r="N46" s="13" t="str">
        <x:v>Reconstitution documentée V4 — nouvelle rédaction V5</x:v>
      </x:c>
    </x:row>
    <x:row r="47" ht="57" customHeight="1">
      <x:c r="A47" s="14" t="str">
        <x:v>GUARD-CL5-02</x:v>
      </x:c>
      <x:c r="B47" s="14" t="str">
        <x:v>Garde Veilleurs des Crêtes — patrouille courte</x:v>
      </x:c>
      <x:c r="C47" s="14" t="str">
        <x:v>CL5</x:v>
      </x:c>
      <x:c r="D47" s="14" t="str">
        <x:v>storm-chain</x:v>
      </x:c>
      <x:c r="E47" s="14" t="str">
        <x:v>Avec masque</x:v>
      </x:c>
      <x:c r="F47" s="14" t="str">
        <x:v>olive sombre</x:v>
      </x:c>
      <x:c r="G47" s="14" t="str">
        <x:v>gris acier et tresses claires</x:v>
      </x:c>
      <x:c r="H47" s="14" t="str">
        <x:v>longs bagués</x:v>
      </x:c>
      <x:c r="I47" s="14" t="str">
        <x:v>patrouille courte</x:v>
      </x:c>
      <x:c r="J47" s="14" t="str">
        <x:v>disque au support latéral</x:v>
      </x:c>
      <x:c r="K47" s="14" t="str">
        <x:v>Réagit à la réputation locale et à l’équipement visible.</x:v>
      </x:c>
      <x:c r="L47" s="14" t="str">
        <x:v>Mandibules, crâne, mains et pieds yautja conservés. Le masque ne remplace pas la tête par un visage humain.</x:v>
      </x:c>
      <x:c r="M47" s="14" t="str">
        <x:v>Fiche de variante à produire; aucun sprite généré dans ce classeur.</x:v>
      </x:c>
      <x:c r="N47" s="14" t="str">
        <x:v>Reconstitution documentée V4 — nouvelle rédaction V5</x:v>
      </x:c>
    </x:row>
    <x:row r="48" ht="57" customHeight="1">
      <x:c r="A48" s="13" t="str">
        <x:v>GUARD-CL5-03</x:v>
      </x:c>
      <x:c r="B48" s="13" t="str">
        <x:v>Garde Veilleurs des Crêtes — appui sur parapet</x:v>
      </x:c>
      <x:c r="C48" s="13" t="str">
        <x:v>CL5</x:v>
      </x:c>
      <x:c r="D48" s="13" t="str">
        <x:v>storm-chain</x:v>
      </x:c>
      <x:c r="E48" s="13" t="str">
        <x:v>Avec masque</x:v>
      </x:c>
      <x:c r="F48" s="13" t="str">
        <x:v>gris bronze</x:v>
      </x:c>
      <x:c r="G48" s="13" t="str">
        <x:v>gris acier et tresses claires</x:v>
      </x:c>
      <x:c r="H48" s="13" t="str">
        <x:v>rejetés sur une épaule</x:v>
      </x:c>
      <x:c r="I48" s="13" t="str">
        <x:v>appui sur parapet</x:v>
      </x:c>
      <x:c r="J48" s="13" t="str">
        <x:v>lampe de poste</x:v>
      </x:c>
      <x:c r="K48" s="13" t="str">
        <x:v>Offre un indice sur l’horaire de relève.</x:v>
      </x:c>
      <x:c r="L48" s="13" t="str">
        <x:v>Mandibules, crâne, mains et pieds yautja conservés. Le masque ne remplace pas la tête par un visage humain.</x:v>
      </x:c>
      <x:c r="M48" s="13" t="str">
        <x:v>Fiche de variante à produire; aucun sprite généré dans ce classeur.</x:v>
      </x:c>
      <x:c r="N48" s="13" t="str">
        <x:v>Reconstitution documentée V4 — nouvelle rédaction V5</x:v>
      </x:c>
    </x:row>
    <x:row r="49" ht="57" customHeight="1">
      <x:c r="A49" s="14" t="str">
        <x:v>GUARD-CL5-04</x:v>
      </x:c>
      <x:c r="B49" s="14" t="str">
        <x:v>Garde Veilleurs des Crêtes — inspection de passage</x:v>
      </x:c>
      <x:c r="C49" s="14" t="str">
        <x:v>CL5</x:v>
      </x:c>
      <x:c r="D49" s="14" t="str">
        <x:v>storm-chain</x:v>
      </x:c>
      <x:c r="E49" s="14" t="str">
        <x:v>Avec masque</x:v>
      </x:c>
      <x:c r="F49" s="14" t="str">
        <x:v>brun cendré</x:v>
      </x:c>
      <x:c r="G49" s="14" t="str">
        <x:v>gris acier et tresses claires</x:v>
      </x:c>
      <x:c r="H49" s="14" t="str">
        <x:v>liens sombres</x:v>
      </x:c>
      <x:c r="I49" s="14" t="str">
        <x:v>inspection de passage</x:v>
      </x:c>
      <x:c r="J49" s="14" t="str">
        <x:v>tablette de route</x:v>
      </x:c>
      <x:c r="K49" s="14" t="str">
        <x:v>Indique un passage déjà ouvert.</x:v>
      </x:c>
      <x:c r="L49" s="14" t="str">
        <x:v>Mandibules, crâne, mains et pieds yautja conservés. Le masque ne remplace pas la tête par un visage humain.</x:v>
      </x:c>
      <x:c r="M49" s="14" t="str">
        <x:v>Fiche de variante à produire; aucun sprite généré dans ce classeur.</x:v>
      </x:c>
      <x:c r="N49" s="14" t="str">
        <x:v>Reconstitution documentée V4 — nouvelle rédaction V5</x:v>
      </x:c>
    </x:row>
    <x:row r="50" ht="57" customHeight="1">
      <x:c r="A50" s="13" t="str">
        <x:v>GUARD-CL5-05</x:v>
      </x:c>
      <x:c r="B50" s="13" t="str">
        <x:v>Garde Veilleurs des Crêtes — garde d’un objet confié</x:v>
      </x:c>
      <x:c r="C50" s="13" t="str">
        <x:v>CL5</x:v>
      </x:c>
      <x:c r="D50" s="13" t="str">
        <x:v>storm-chain</x:v>
      </x:c>
      <x:c r="E50" s="13" t="str">
        <x:v>Avec masque</x:v>
      </x:c>
      <x:c r="F50" s="13" t="str">
        <x:v>sable tacheté</x:v>
      </x:c>
      <x:c r="G50" s="13" t="str">
        <x:v>gris acier et tresses claires</x:v>
      </x:c>
      <x:c r="H50" s="13" t="str">
        <x:v>anneaux espacés</x:v>
      </x:c>
      <x:c r="I50" s="13" t="str">
        <x:v>garde d’un objet confié</x:v>
      </x:c>
      <x:c r="J50" s="13" t="str">
        <x:v>bracelet de signal</x:v>
      </x:c>
      <x:c r="K50" s="13" t="str">
        <x:v>Réagit à la réputation locale et à l’équipement visible.</x:v>
      </x:c>
      <x:c r="L50" s="13" t="str">
        <x:v>Mandibules, crâne, mains et pieds yautja conservés. Le masque ne remplace pas la tête par un visage humain.</x:v>
      </x:c>
      <x:c r="M50" s="13" t="str">
        <x:v>Fiche de variante à produire; aucun sprite généré dans ce classeur.</x:v>
      </x:c>
      <x:c r="N50" s="13" t="str">
        <x:v>Reconstitution documentée V4 — nouvelle rédaction V5</x:v>
      </x:c>
    </x:row>
    <x:row r="51" ht="57" customHeight="1">
      <x:c r="A51" s="14" t="str">
        <x:v>GUARD-CL5-06</x:v>
      </x:c>
      <x:c r="B51" s="14" t="str">
        <x:v>Garde Veilleurs des Crêtes — repos près d’un support</x:v>
      </x:c>
      <x:c r="C51" s="14" t="str">
        <x:v>CL5</x:v>
      </x:c>
      <x:c r="D51" s="14" t="str">
        <x:v>storm-chain</x:v>
      </x:c>
      <x:c r="E51" s="14" t="str">
        <x:v>Avec masque</x:v>
      </x:c>
      <x:c r="F51" s="14" t="str">
        <x:v>cuivre sombre</x:v>
      </x:c>
      <x:c r="G51" s="14" t="str">
        <x:v>gris acier et tresses claires</x:v>
      </x:c>
      <x:c r="H51" s="14" t="str">
        <x:v>courts attachés</x:v>
      </x:c>
      <x:c r="I51" s="14" t="str">
        <x:v>repos près d’un support</x:v>
      </x:c>
      <x:c r="J51" s="14" t="str">
        <x:v>lance tenue verticalement</x:v>
      </x:c>
      <x:c r="K51" s="14" t="str">
        <x:v>Offre un indice sur l’horaire de relève.</x:v>
      </x:c>
      <x:c r="L51" s="14" t="str">
        <x:v>Mandibules, crâne, mains et pieds yautja conservés. Le masque ne remplace pas la tête par un visage humain.</x:v>
      </x:c>
      <x:c r="M51" s="14" t="str">
        <x:v>Fiche de variante à produire; aucun sprite généré dans ce classeur.</x:v>
      </x:c>
      <x:c r="N51" s="14" t="str">
        <x:v>Reconstitution documentée V4 — nouvelle rédaction V5</x:v>
      </x:c>
    </x:row>
    <x:row r="52" ht="57" customHeight="1">
      <x:c r="A52" s="13" t="str">
        <x:v>GUARD-CL5-07</x:v>
      </x:c>
      <x:c r="B52" s="13" t="str">
        <x:v>Garde Veilleurs des Crêtes — dialogue avec un collègue</x:v>
      </x:c>
      <x:c r="C52" s="13" t="str">
        <x:v>CL5</x:v>
      </x:c>
      <x:c r="D52" s="13" t="str">
        <x:v>storm-chain</x:v>
      </x:c>
      <x:c r="E52" s="13" t="str">
        <x:v>Sans masque</x:v>
      </x:c>
      <x:c r="F52" s="13" t="str">
        <x:v>vert pâle veiné</x:v>
      </x:c>
      <x:c r="G52" s="13" t="str">
        <x:v>gris acier et tresses claires</x:v>
      </x:c>
      <x:c r="H52" s="13" t="str">
        <x:v>longs bagués</x:v>
      </x:c>
      <x:c r="I52" s="13" t="str">
        <x:v>dialogue avec un collègue</x:v>
      </x:c>
      <x:c r="J52" s="13" t="str">
        <x:v>disque au support latéral</x:v>
      </x:c>
      <x:c r="K52" s="13" t="str">
        <x:v>Indique un passage déjà ouvert.</x:v>
      </x:c>
      <x:c r="L52" s="13" t="str">
        <x:v>Mandibules, crâne, mains et pieds yautja conservés. Le masque ne remplace pas la tête par un visage humain.</x:v>
      </x:c>
      <x:c r="M52" s="13" t="str">
        <x:v>Fiche de variante à produire; aucun sprite généré dans ce classeur.</x:v>
      </x:c>
      <x:c r="N52" s="13" t="str">
        <x:v>Reconstitution documentée V4 — nouvelle rédaction V5</x:v>
      </x:c>
    </x:row>
    <x:row r="53" ht="57" customHeight="1">
      <x:c r="A53" s="14" t="str">
        <x:v>GUARD-CL5-08</x:v>
      </x:c>
      <x:c r="B53" s="14" t="str">
        <x:v>Garde Veilleurs des Crêtes — signal de relève</x:v>
      </x:c>
      <x:c r="C53" s="14" t="str">
        <x:v>CL5</x:v>
      </x:c>
      <x:c r="D53" s="14" t="str">
        <x:v>storm-chain</x:v>
      </x:c>
      <x:c r="E53" s="14" t="str">
        <x:v>Sans masque</x:v>
      </x:c>
      <x:c r="F53" s="14" t="str">
        <x:v>gris chaud</x:v>
      </x:c>
      <x:c r="G53" s="14" t="str">
        <x:v>gris acier et tresses claires</x:v>
      </x:c>
      <x:c r="H53" s="14" t="str">
        <x:v>rejetés sur une épaule</x:v>
      </x:c>
      <x:c r="I53" s="14" t="str">
        <x:v>signal de relève</x:v>
      </x:c>
      <x:c r="J53" s="14" t="str">
        <x:v>lampe de poste</x:v>
      </x:c>
      <x:c r="K53" s="14" t="str">
        <x:v>Réagit à la réputation locale et à l’équipement visible.</x:v>
      </x:c>
      <x:c r="L53" s="14" t="str">
        <x:v>Mandibules, crâne, mains et pieds yautja conservés. Le masque ne remplace pas la tête par un visage humain.</x:v>
      </x:c>
      <x:c r="M53" s="14" t="str">
        <x:v>Fiche de variante à produire; aucun sprite généré dans ce classeur.</x:v>
      </x:c>
      <x:c r="N53" s="14" t="str">
        <x:v>Reconstitution documentée V4 — nouvelle rédaction V5</x:v>
      </x:c>
    </x:row>
    <x:row r="54" ht="57" customHeight="1">
      <x:c r="A54" s="13" t="str">
        <x:v>GUARD-CL5-09</x:v>
      </x:c>
      <x:c r="B54" s="13" t="str">
        <x:v>Garde Veilleurs des Crêtes — exercice de parade</x:v>
      </x:c>
      <x:c r="C54" s="13" t="str">
        <x:v>CL5</x:v>
      </x:c>
      <x:c r="D54" s="13" t="str">
        <x:v>storm-chain</x:v>
      </x:c>
      <x:c r="E54" s="13" t="str">
        <x:v>Sans masque</x:v>
      </x:c>
      <x:c r="F54" s="13" t="str">
        <x:v>brun rouge</x:v>
      </x:c>
      <x:c r="G54" s="13" t="str">
        <x:v>gris acier et tresses claires</x:v>
      </x:c>
      <x:c r="H54" s="13" t="str">
        <x:v>liens sombres</x:v>
      </x:c>
      <x:c r="I54" s="13" t="str">
        <x:v>exercice de parade</x:v>
      </x:c>
      <x:c r="J54" s="13" t="str">
        <x:v>tablette de route</x:v>
      </x:c>
      <x:c r="K54" s="13" t="str">
        <x:v>Offre un indice sur l’horaire de relève.</x:v>
      </x:c>
      <x:c r="L54" s="13" t="str">
        <x:v>Mandibules, crâne, mains et pieds yautja conservés. Le masque ne remplace pas la tête par un visage humain.</x:v>
      </x:c>
      <x:c r="M54" s="13" t="str">
        <x:v>Fiche de variante à produire; aucun sprite généré dans ce classeur.</x:v>
      </x:c>
      <x:c r="N54" s="13" t="str">
        <x:v>Reconstitution documentée V4 — nouvelle rédaction V5</x:v>
      </x:c>
    </x:row>
    <x:row r="55" ht="57" customHeight="1">
      <x:c r="A55" s="14" t="str">
        <x:v>GUARD-CL5-10</x:v>
      </x:c>
      <x:c r="B55" s="14" t="str">
        <x:v>Garde Veilleurs des Crêtes — observation d’une piste</x:v>
      </x:c>
      <x:c r="C55" s="14" t="str">
        <x:v>CL5</x:v>
      </x:c>
      <x:c r="D55" s="14" t="str">
        <x:v>storm-chain</x:v>
      </x:c>
      <x:c r="E55" s="14" t="str">
        <x:v>Sans masque</x:v>
      </x:c>
      <x:c r="F55" s="14" t="str">
        <x:v>ocre froid</x:v>
      </x:c>
      <x:c r="G55" s="14" t="str">
        <x:v>gris acier et tresses claires</x:v>
      </x:c>
      <x:c r="H55" s="14" t="str">
        <x:v>anneaux espacés</x:v>
      </x:c>
      <x:c r="I55" s="14" t="str">
        <x:v>observation d’une piste</x:v>
      </x:c>
      <x:c r="J55" s="14" t="str">
        <x:v>bracelet de signal</x:v>
      </x:c>
      <x:c r="K55" s="14" t="str">
        <x:v>Indique un passage déjà ouvert.</x:v>
      </x:c>
      <x:c r="L55" s="14" t="str">
        <x:v>Mandibules, crâne, mains et pieds yautja conservés. Le masque ne remplace pas la tête par un visage humain.</x:v>
      </x:c>
      <x:c r="M55" s="14" t="str">
        <x:v>Fiche de variante à produire; aucun sprite généré dans ce classeur.</x:v>
      </x:c>
      <x:c r="N55" s="14" t="str">
        <x:v>Reconstitution documentée V4 — nouvelle rédaction V5</x:v>
      </x:c>
    </x:row>
    <x:row r="56" ht="57" customHeight="1">
      <x:c r="A56" s="13" t="str">
        <x:v>GUARD-CL6-01</x:v>
      </x:c>
      <x:c r="B56" s="13" t="str">
        <x:v>Garde Maisons du Rivage — veille au seuil</x:v>
      </x:c>
      <x:c r="C56" s="13" t="str">
        <x:v>CL6</x:v>
      </x:c>
      <x:c r="D56" s="13" t="str">
        <x:v>leviathan-coast</x:v>
      </x:c>
      <x:c r="E56" s="13" t="str">
        <x:v>Avec masque</x:v>
      </x:c>
      <x:c r="F56" s="13" t="str">
        <x:v>ocre moucheté</x:v>
      </x:c>
      <x:c r="G56" s="13" t="str">
        <x:v>ocre salin et pièces polies</x:v>
      </x:c>
      <x:c r="H56" s="13" t="str">
        <x:v>courts attachés</x:v>
      </x:c>
      <x:c r="I56" s="13" t="str">
        <x:v>veille au seuil</x:v>
      </x:c>
      <x:c r="J56" s="13" t="str">
        <x:v>lance tenue verticalement</x:v>
      </x:c>
      <x:c r="K56" s="13" t="str">
        <x:v>Indique un passage déjà ouvert.</x:v>
      </x:c>
      <x:c r="L56" s="13" t="str">
        <x:v>Mandibules, crâne, mains et pieds yautja conservés. Le masque ne remplace pas la tête par un visage humain.</x:v>
      </x:c>
      <x:c r="M56" s="13" t="str">
        <x:v>Fiche de variante à produire; aucun sprite généré dans ce classeur.</x:v>
      </x:c>
      <x:c r="N56" s="13" t="str">
        <x:v>Reconstitution documentée V4 — nouvelle rédaction V5</x:v>
      </x:c>
    </x:row>
    <x:row r="57" ht="57" customHeight="1">
      <x:c r="A57" s="14" t="str">
        <x:v>GUARD-CL6-02</x:v>
      </x:c>
      <x:c r="B57" s="14" t="str">
        <x:v>Garde Maisons du Rivage — patrouille courte</x:v>
      </x:c>
      <x:c r="C57" s="14" t="str">
        <x:v>CL6</x:v>
      </x:c>
      <x:c r="D57" s="14" t="str">
        <x:v>leviathan-coast</x:v>
      </x:c>
      <x:c r="E57" s="14" t="str">
        <x:v>Avec masque</x:v>
      </x:c>
      <x:c r="F57" s="14" t="str">
        <x:v>olive sombre</x:v>
      </x:c>
      <x:c r="G57" s="14" t="str">
        <x:v>ocre salin et pièces polies</x:v>
      </x:c>
      <x:c r="H57" s="14" t="str">
        <x:v>longs bagués</x:v>
      </x:c>
      <x:c r="I57" s="14" t="str">
        <x:v>patrouille courte</x:v>
      </x:c>
      <x:c r="J57" s="14" t="str">
        <x:v>disque au support latéral</x:v>
      </x:c>
      <x:c r="K57" s="14" t="str">
        <x:v>Réagit à la réputation locale et à l’équipement visible.</x:v>
      </x:c>
      <x:c r="L57" s="14" t="str">
        <x:v>Mandibules, crâne, mains et pieds yautja conservés. Le masque ne remplace pas la tête par un visage humain.</x:v>
      </x:c>
      <x:c r="M57" s="14" t="str">
        <x:v>Fiche de variante à produire; aucun sprite généré dans ce classeur.</x:v>
      </x:c>
      <x:c r="N57" s="14" t="str">
        <x:v>Reconstitution documentée V4 — nouvelle rédaction V5</x:v>
      </x:c>
    </x:row>
    <x:row r="58" ht="57" customHeight="1">
      <x:c r="A58" s="13" t="str">
        <x:v>GUARD-CL6-03</x:v>
      </x:c>
      <x:c r="B58" s="13" t="str">
        <x:v>Garde Maisons du Rivage — appui sur parapet</x:v>
      </x:c>
      <x:c r="C58" s="13" t="str">
        <x:v>CL6</x:v>
      </x:c>
      <x:c r="D58" s="13" t="str">
        <x:v>leviathan-coast</x:v>
      </x:c>
      <x:c r="E58" s="13" t="str">
        <x:v>Avec masque</x:v>
      </x:c>
      <x:c r="F58" s="13" t="str">
        <x:v>gris bronze</x:v>
      </x:c>
      <x:c r="G58" s="13" t="str">
        <x:v>ocre salin et pièces polies</x:v>
      </x:c>
      <x:c r="H58" s="13" t="str">
        <x:v>rejetés sur une épaule</x:v>
      </x:c>
      <x:c r="I58" s="13" t="str">
        <x:v>appui sur parapet</x:v>
      </x:c>
      <x:c r="J58" s="13" t="str">
        <x:v>lampe de poste</x:v>
      </x:c>
      <x:c r="K58" s="13" t="str">
        <x:v>Offre un indice sur l’horaire de relève.</x:v>
      </x:c>
      <x:c r="L58" s="13" t="str">
        <x:v>Mandibules, crâne, mains et pieds yautja conservés. Le masque ne remplace pas la tête par un visage humain.</x:v>
      </x:c>
      <x:c r="M58" s="13" t="str">
        <x:v>Fiche de variante à produire; aucun sprite généré dans ce classeur.</x:v>
      </x:c>
      <x:c r="N58" s="13" t="str">
        <x:v>Reconstitution documentée V4 — nouvelle rédaction V5</x:v>
      </x:c>
    </x:row>
    <x:row r="59" ht="57" customHeight="1">
      <x:c r="A59" s="14" t="str">
        <x:v>GUARD-CL6-04</x:v>
      </x:c>
      <x:c r="B59" s="14" t="str">
        <x:v>Garde Maisons du Rivage — inspection de passage</x:v>
      </x:c>
      <x:c r="C59" s="14" t="str">
        <x:v>CL6</x:v>
      </x:c>
      <x:c r="D59" s="14" t="str">
        <x:v>leviathan-coast</x:v>
      </x:c>
      <x:c r="E59" s="14" t="str">
        <x:v>Avec masque</x:v>
      </x:c>
      <x:c r="F59" s="14" t="str">
        <x:v>brun cendré</x:v>
      </x:c>
      <x:c r="G59" s="14" t="str">
        <x:v>ocre salin et pièces polies</x:v>
      </x:c>
      <x:c r="H59" s="14" t="str">
        <x:v>liens sombres</x:v>
      </x:c>
      <x:c r="I59" s="14" t="str">
        <x:v>inspection de passage</x:v>
      </x:c>
      <x:c r="J59" s="14" t="str">
        <x:v>tablette de route</x:v>
      </x:c>
      <x:c r="K59" s="14" t="str">
        <x:v>Indique un passage déjà ouvert.</x:v>
      </x:c>
      <x:c r="L59" s="14" t="str">
        <x:v>Mandibules, crâne, mains et pieds yautja conservés. Le masque ne remplace pas la tête par un visage humain.</x:v>
      </x:c>
      <x:c r="M59" s="14" t="str">
        <x:v>Fiche de variante à produire; aucun sprite généré dans ce classeur.</x:v>
      </x:c>
      <x:c r="N59" s="14" t="str">
        <x:v>Reconstitution documentée V4 — nouvelle rédaction V5</x:v>
      </x:c>
    </x:row>
    <x:row r="60" ht="57" customHeight="1">
      <x:c r="A60" s="13" t="str">
        <x:v>GUARD-CL6-05</x:v>
      </x:c>
      <x:c r="B60" s="13" t="str">
        <x:v>Garde Maisons du Rivage — garde d’un objet confié</x:v>
      </x:c>
      <x:c r="C60" s="13" t="str">
        <x:v>CL6</x:v>
      </x:c>
      <x:c r="D60" s="13" t="str">
        <x:v>leviathan-coast</x:v>
      </x:c>
      <x:c r="E60" s="13" t="str">
        <x:v>Avec masque</x:v>
      </x:c>
      <x:c r="F60" s="13" t="str">
        <x:v>sable tacheté</x:v>
      </x:c>
      <x:c r="G60" s="13" t="str">
        <x:v>ocre salin et pièces polies</x:v>
      </x:c>
      <x:c r="H60" s="13" t="str">
        <x:v>anneaux espacés</x:v>
      </x:c>
      <x:c r="I60" s="13" t="str">
        <x:v>garde d’un objet confié</x:v>
      </x:c>
      <x:c r="J60" s="13" t="str">
        <x:v>bracelet de signal</x:v>
      </x:c>
      <x:c r="K60" s="13" t="str">
        <x:v>Réagit à la réputation locale et à l’équipement visible.</x:v>
      </x:c>
      <x:c r="L60" s="13" t="str">
        <x:v>Mandibules, crâne, mains et pieds yautja conservés. Le masque ne remplace pas la tête par un visage humain.</x:v>
      </x:c>
      <x:c r="M60" s="13" t="str">
        <x:v>Fiche de variante à produire; aucun sprite généré dans ce classeur.</x:v>
      </x:c>
      <x:c r="N60" s="13" t="str">
        <x:v>Reconstitution documentée V4 — nouvelle rédaction V5</x:v>
      </x:c>
    </x:row>
    <x:row r="61" ht="57" customHeight="1">
      <x:c r="A61" s="14" t="str">
        <x:v>GUARD-CL6-06</x:v>
      </x:c>
      <x:c r="B61" s="14" t="str">
        <x:v>Garde Maisons du Rivage — repos près d’un support</x:v>
      </x:c>
      <x:c r="C61" s="14" t="str">
        <x:v>CL6</x:v>
      </x:c>
      <x:c r="D61" s="14" t="str">
        <x:v>leviathan-coast</x:v>
      </x:c>
      <x:c r="E61" s="14" t="str">
        <x:v>Avec masque</x:v>
      </x:c>
      <x:c r="F61" s="14" t="str">
        <x:v>cuivre sombre</x:v>
      </x:c>
      <x:c r="G61" s="14" t="str">
        <x:v>ocre salin et pièces polies</x:v>
      </x:c>
      <x:c r="H61" s="14" t="str">
        <x:v>courts attachés</x:v>
      </x:c>
      <x:c r="I61" s="14" t="str">
        <x:v>repos près d’un support</x:v>
      </x:c>
      <x:c r="J61" s="14" t="str">
        <x:v>lance tenue verticalement</x:v>
      </x:c>
      <x:c r="K61" s="14" t="str">
        <x:v>Offre un indice sur l’horaire de relève.</x:v>
      </x:c>
      <x:c r="L61" s="14" t="str">
        <x:v>Mandibules, crâne, mains et pieds yautja conservés. Le masque ne remplace pas la tête par un visage humain.</x:v>
      </x:c>
      <x:c r="M61" s="14" t="str">
        <x:v>Fiche de variante à produire; aucun sprite généré dans ce classeur.</x:v>
      </x:c>
      <x:c r="N61" s="14" t="str">
        <x:v>Reconstitution documentée V4 — nouvelle rédaction V5</x:v>
      </x:c>
    </x:row>
    <x:row r="62" ht="57" customHeight="1">
      <x:c r="A62" s="13" t="str">
        <x:v>GUARD-CL6-07</x:v>
      </x:c>
      <x:c r="B62" s="13" t="str">
        <x:v>Garde Maisons du Rivage — dialogue avec un collègue</x:v>
      </x:c>
      <x:c r="C62" s="13" t="str">
        <x:v>CL6</x:v>
      </x:c>
      <x:c r="D62" s="13" t="str">
        <x:v>leviathan-coast</x:v>
      </x:c>
      <x:c r="E62" s="13" t="str">
        <x:v>Sans masque</x:v>
      </x:c>
      <x:c r="F62" s="13" t="str">
        <x:v>vert pâle veiné</x:v>
      </x:c>
      <x:c r="G62" s="13" t="str">
        <x:v>ocre salin et pièces polies</x:v>
      </x:c>
      <x:c r="H62" s="13" t="str">
        <x:v>longs bagués</x:v>
      </x:c>
      <x:c r="I62" s="13" t="str">
        <x:v>dialogue avec un collègue</x:v>
      </x:c>
      <x:c r="J62" s="13" t="str">
        <x:v>disque au support latéral</x:v>
      </x:c>
      <x:c r="K62" s="13" t="str">
        <x:v>Indique un passage déjà ouvert.</x:v>
      </x:c>
      <x:c r="L62" s="13" t="str">
        <x:v>Mandibules, crâne, mains et pieds yautja conservés. Le masque ne remplace pas la tête par un visage humain.</x:v>
      </x:c>
      <x:c r="M62" s="13" t="str">
        <x:v>Fiche de variante à produire; aucun sprite généré dans ce classeur.</x:v>
      </x:c>
      <x:c r="N62" s="13" t="str">
        <x:v>Reconstitution documentée V4 — nouvelle rédaction V5</x:v>
      </x:c>
    </x:row>
    <x:row r="63" ht="57" customHeight="1">
      <x:c r="A63" s="14" t="str">
        <x:v>GUARD-CL6-08</x:v>
      </x:c>
      <x:c r="B63" s="14" t="str">
        <x:v>Garde Maisons du Rivage — signal de relève</x:v>
      </x:c>
      <x:c r="C63" s="14" t="str">
        <x:v>CL6</x:v>
      </x:c>
      <x:c r="D63" s="14" t="str">
        <x:v>leviathan-coast</x:v>
      </x:c>
      <x:c r="E63" s="14" t="str">
        <x:v>Sans masque</x:v>
      </x:c>
      <x:c r="F63" s="14" t="str">
        <x:v>gris chaud</x:v>
      </x:c>
      <x:c r="G63" s="14" t="str">
        <x:v>ocre salin et pièces polies</x:v>
      </x:c>
      <x:c r="H63" s="14" t="str">
        <x:v>rejetés sur une épaule</x:v>
      </x:c>
      <x:c r="I63" s="14" t="str">
        <x:v>signal de relève</x:v>
      </x:c>
      <x:c r="J63" s="14" t="str">
        <x:v>lampe de poste</x:v>
      </x:c>
      <x:c r="K63" s="14" t="str">
        <x:v>Réagit à la réputation locale et à l’équipement visible.</x:v>
      </x:c>
      <x:c r="L63" s="14" t="str">
        <x:v>Mandibules, crâne, mains et pieds yautja conservés. Le masque ne remplace pas la tête par un visage humain.</x:v>
      </x:c>
      <x:c r="M63" s="14" t="str">
        <x:v>Fiche de variante à produire; aucun sprite généré dans ce classeur.</x:v>
      </x:c>
      <x:c r="N63" s="14" t="str">
        <x:v>Reconstitution documentée V4 — nouvelle rédaction V5</x:v>
      </x:c>
    </x:row>
    <x:row r="64" ht="57" customHeight="1">
      <x:c r="A64" s="13" t="str">
        <x:v>GUARD-CL6-09</x:v>
      </x:c>
      <x:c r="B64" s="13" t="str">
        <x:v>Garde Maisons du Rivage — exercice de parade</x:v>
      </x:c>
      <x:c r="C64" s="13" t="str">
        <x:v>CL6</x:v>
      </x:c>
      <x:c r="D64" s="13" t="str">
        <x:v>leviathan-coast</x:v>
      </x:c>
      <x:c r="E64" s="13" t="str">
        <x:v>Sans masque</x:v>
      </x:c>
      <x:c r="F64" s="13" t="str">
        <x:v>brun rouge</x:v>
      </x:c>
      <x:c r="G64" s="13" t="str">
        <x:v>ocre salin et pièces polies</x:v>
      </x:c>
      <x:c r="H64" s="13" t="str">
        <x:v>liens sombres</x:v>
      </x:c>
      <x:c r="I64" s="13" t="str">
        <x:v>exercice de parade</x:v>
      </x:c>
      <x:c r="J64" s="13" t="str">
        <x:v>tablette de route</x:v>
      </x:c>
      <x:c r="K64" s="13" t="str">
        <x:v>Offre un indice sur l’horaire de relève.</x:v>
      </x:c>
      <x:c r="L64" s="13" t="str">
        <x:v>Mandibules, crâne, mains et pieds yautja conservés. Le masque ne remplace pas la tête par un visage humain.</x:v>
      </x:c>
      <x:c r="M64" s="13" t="str">
        <x:v>Fiche de variante à produire; aucun sprite généré dans ce classeur.</x:v>
      </x:c>
      <x:c r="N64" s="13" t="str">
        <x:v>Reconstitution documentée V4 — nouvelle rédaction V5</x:v>
      </x:c>
    </x:row>
    <x:row r="65" ht="57" customHeight="1">
      <x:c r="A65" s="14" t="str">
        <x:v>GUARD-CL6-10</x:v>
      </x:c>
      <x:c r="B65" s="14" t="str">
        <x:v>Garde Maisons du Rivage — observation d’une piste</x:v>
      </x:c>
      <x:c r="C65" s="14" t="str">
        <x:v>CL6</x:v>
      </x:c>
      <x:c r="D65" s="14" t="str">
        <x:v>leviathan-coast</x:v>
      </x:c>
      <x:c r="E65" s="14" t="str">
        <x:v>Sans masque</x:v>
      </x:c>
      <x:c r="F65" s="14" t="str">
        <x:v>ocre froid</x:v>
      </x:c>
      <x:c r="G65" s="14" t="str">
        <x:v>ocre salin et pièces polies</x:v>
      </x:c>
      <x:c r="H65" s="14" t="str">
        <x:v>anneaux espacés</x:v>
      </x:c>
      <x:c r="I65" s="14" t="str">
        <x:v>observation d’une piste</x:v>
      </x:c>
      <x:c r="J65" s="14" t="str">
        <x:v>bracelet de signal</x:v>
      </x:c>
      <x:c r="K65" s="14" t="str">
        <x:v>Indique un passage déjà ouvert.</x:v>
      </x:c>
      <x:c r="L65" s="14" t="str">
        <x:v>Mandibules, crâne, mains et pieds yautja conservés. Le masque ne remplace pas la tête par un visage humain.</x:v>
      </x:c>
      <x:c r="M65" s="14" t="str">
        <x:v>Fiche de variante à produire; aucun sprite généré dans ce classeur.</x:v>
      </x:c>
      <x:c r="N65" s="14" t="str">
        <x:v>Reconstitution documentée V4 — nouvelle rédaction V5</x:v>
      </x:c>
    </x:row>
    <x:row r="66" ht="57" customHeight="1">
      <x:c r="A66" s="13" t="str">
        <x:v>GUARD-CL7-01</x:v>
      </x:c>
      <x:c r="B66" s="13" t="str">
        <x:v>Garde Artisans de la Roche Chaude — veille au seuil</x:v>
      </x:c>
      <x:c r="C66" s="13" t="str">
        <x:v>CL7</x:v>
      </x:c>
      <x:c r="D66" s="13" t="str">
        <x:v>thermal-caves</x:v>
      </x:c>
      <x:c r="E66" s="13" t="str">
        <x:v>Avec masque</x:v>
      </x:c>
      <x:c r="F66" s="13" t="str">
        <x:v>ocre moucheté</x:v>
      </x:c>
      <x:c r="G66" s="13" t="str">
        <x:v>rouge sombre et métal martelé</x:v>
      </x:c>
      <x:c r="H66" s="13" t="str">
        <x:v>courts attachés</x:v>
      </x:c>
      <x:c r="I66" s="13" t="str">
        <x:v>veille au seuil</x:v>
      </x:c>
      <x:c r="J66" s="13" t="str">
        <x:v>lance tenue verticalement</x:v>
      </x:c>
      <x:c r="K66" s="13" t="str">
        <x:v>Indique un passage déjà ouvert.</x:v>
      </x:c>
      <x:c r="L66" s="13" t="str">
        <x:v>Mandibules, crâne, mains et pieds yautja conservés. Le masque ne remplace pas la tête par un visage humain.</x:v>
      </x:c>
      <x:c r="M66" s="13" t="str">
        <x:v>Fiche de variante à produire; aucun sprite généré dans ce classeur.</x:v>
      </x:c>
      <x:c r="N66" s="13" t="str">
        <x:v>Reconstitution documentée V4 — nouvelle rédaction V5</x:v>
      </x:c>
    </x:row>
    <x:row r="67" ht="57" customHeight="1">
      <x:c r="A67" s="14" t="str">
        <x:v>GUARD-CL7-02</x:v>
      </x:c>
      <x:c r="B67" s="14" t="str">
        <x:v>Garde Artisans de la Roche Chaude — patrouille courte</x:v>
      </x:c>
      <x:c r="C67" s="14" t="str">
        <x:v>CL7</x:v>
      </x:c>
      <x:c r="D67" s="14" t="str">
        <x:v>thermal-caves</x:v>
      </x:c>
      <x:c r="E67" s="14" t="str">
        <x:v>Avec masque</x:v>
      </x:c>
      <x:c r="F67" s="14" t="str">
        <x:v>olive sombre</x:v>
      </x:c>
      <x:c r="G67" s="14" t="str">
        <x:v>rouge sombre et métal martelé</x:v>
      </x:c>
      <x:c r="H67" s="14" t="str">
        <x:v>longs bagués</x:v>
      </x:c>
      <x:c r="I67" s="14" t="str">
        <x:v>patrouille courte</x:v>
      </x:c>
      <x:c r="J67" s="14" t="str">
        <x:v>disque au support latéral</x:v>
      </x:c>
      <x:c r="K67" s="14" t="str">
        <x:v>Réagit à la réputation locale et à l’équipement visible.</x:v>
      </x:c>
      <x:c r="L67" s="14" t="str">
        <x:v>Mandibules, crâne, mains et pieds yautja conservés. Le masque ne remplace pas la tête par un visage humain.</x:v>
      </x:c>
      <x:c r="M67" s="14" t="str">
        <x:v>Fiche de variante à produire; aucun sprite généré dans ce classeur.</x:v>
      </x:c>
      <x:c r="N67" s="14" t="str">
        <x:v>Reconstitution documentée V4 — nouvelle rédaction V5</x:v>
      </x:c>
    </x:row>
    <x:row r="68" ht="57" customHeight="1">
      <x:c r="A68" s="13" t="str">
        <x:v>GUARD-CL7-03</x:v>
      </x:c>
      <x:c r="B68" s="13" t="str">
        <x:v>Garde Artisans de la Roche Chaude — appui sur parapet</x:v>
      </x:c>
      <x:c r="C68" s="13" t="str">
        <x:v>CL7</x:v>
      </x:c>
      <x:c r="D68" s="13" t="str">
        <x:v>thermal-caves</x:v>
      </x:c>
      <x:c r="E68" s="13" t="str">
        <x:v>Avec masque</x:v>
      </x:c>
      <x:c r="F68" s="13" t="str">
        <x:v>gris bronze</x:v>
      </x:c>
      <x:c r="G68" s="13" t="str">
        <x:v>rouge sombre et métal martelé</x:v>
      </x:c>
      <x:c r="H68" s="13" t="str">
        <x:v>rejetés sur une épaule</x:v>
      </x:c>
      <x:c r="I68" s="13" t="str">
        <x:v>appui sur parapet</x:v>
      </x:c>
      <x:c r="J68" s="13" t="str">
        <x:v>lampe de poste</x:v>
      </x:c>
      <x:c r="K68" s="13" t="str">
        <x:v>Offre un indice sur l’horaire de relève.</x:v>
      </x:c>
      <x:c r="L68" s="13" t="str">
        <x:v>Mandibules, crâne, mains et pieds yautja conservés. Le masque ne remplace pas la tête par un visage humain.</x:v>
      </x:c>
      <x:c r="M68" s="13" t="str">
        <x:v>Fiche de variante à produire; aucun sprite généré dans ce classeur.</x:v>
      </x:c>
      <x:c r="N68" s="13" t="str">
        <x:v>Reconstitution documentée V4 — nouvelle rédaction V5</x:v>
      </x:c>
    </x:row>
    <x:row r="69" ht="57" customHeight="1">
      <x:c r="A69" s="14" t="str">
        <x:v>GUARD-CL7-04</x:v>
      </x:c>
      <x:c r="B69" s="14" t="str">
        <x:v>Garde Artisans de la Roche Chaude — inspection de passage</x:v>
      </x:c>
      <x:c r="C69" s="14" t="str">
        <x:v>CL7</x:v>
      </x:c>
      <x:c r="D69" s="14" t="str">
        <x:v>thermal-caves</x:v>
      </x:c>
      <x:c r="E69" s="14" t="str">
        <x:v>Avec masque</x:v>
      </x:c>
      <x:c r="F69" s="14" t="str">
        <x:v>brun cendré</x:v>
      </x:c>
      <x:c r="G69" s="14" t="str">
        <x:v>rouge sombre et métal martelé</x:v>
      </x:c>
      <x:c r="H69" s="14" t="str">
        <x:v>liens sombres</x:v>
      </x:c>
      <x:c r="I69" s="14" t="str">
        <x:v>inspection de passage</x:v>
      </x:c>
      <x:c r="J69" s="14" t="str">
        <x:v>tablette de route</x:v>
      </x:c>
      <x:c r="K69" s="14" t="str">
        <x:v>Indique un passage déjà ouvert.</x:v>
      </x:c>
      <x:c r="L69" s="14" t="str">
        <x:v>Mandibules, crâne, mains et pieds yautja conservés. Le masque ne remplace pas la tête par un visage humain.</x:v>
      </x:c>
      <x:c r="M69" s="14" t="str">
        <x:v>Fiche de variante à produire; aucun sprite généré dans ce classeur.</x:v>
      </x:c>
      <x:c r="N69" s="14" t="str">
        <x:v>Reconstitution documentée V4 — nouvelle rédaction V5</x:v>
      </x:c>
    </x:row>
    <x:row r="70" ht="57" customHeight="1">
      <x:c r="A70" s="13" t="str">
        <x:v>GUARD-CL7-05</x:v>
      </x:c>
      <x:c r="B70" s="13" t="str">
        <x:v>Garde Artisans de la Roche Chaude — garde d’un objet confié</x:v>
      </x:c>
      <x:c r="C70" s="13" t="str">
        <x:v>CL7</x:v>
      </x:c>
      <x:c r="D70" s="13" t="str">
        <x:v>thermal-caves</x:v>
      </x:c>
      <x:c r="E70" s="13" t="str">
        <x:v>Avec masque</x:v>
      </x:c>
      <x:c r="F70" s="13" t="str">
        <x:v>sable tacheté</x:v>
      </x:c>
      <x:c r="G70" s="13" t="str">
        <x:v>rouge sombre et métal martelé</x:v>
      </x:c>
      <x:c r="H70" s="13" t="str">
        <x:v>anneaux espacés</x:v>
      </x:c>
      <x:c r="I70" s="13" t="str">
        <x:v>garde d’un objet confié</x:v>
      </x:c>
      <x:c r="J70" s="13" t="str">
        <x:v>bracelet de signal</x:v>
      </x:c>
      <x:c r="K70" s="13" t="str">
        <x:v>Réagit à la réputation locale et à l’équipement visible.</x:v>
      </x:c>
      <x:c r="L70" s="13" t="str">
        <x:v>Mandibules, crâne, mains et pieds yautja conservés. Le masque ne remplace pas la tête par un visage humain.</x:v>
      </x:c>
      <x:c r="M70" s="13" t="str">
        <x:v>Fiche de variante à produire; aucun sprite généré dans ce classeur.</x:v>
      </x:c>
      <x:c r="N70" s="13" t="str">
        <x:v>Reconstitution documentée V4 — nouvelle rédaction V5</x:v>
      </x:c>
    </x:row>
    <x:row r="71" ht="57" customHeight="1">
      <x:c r="A71" s="14" t="str">
        <x:v>GUARD-CL7-06</x:v>
      </x:c>
      <x:c r="B71" s="14" t="str">
        <x:v>Garde Artisans de la Roche Chaude — repos près d’un support</x:v>
      </x:c>
      <x:c r="C71" s="14" t="str">
        <x:v>CL7</x:v>
      </x:c>
      <x:c r="D71" s="14" t="str">
        <x:v>thermal-caves</x:v>
      </x:c>
      <x:c r="E71" s="14" t="str">
        <x:v>Avec masque</x:v>
      </x:c>
      <x:c r="F71" s="14" t="str">
        <x:v>cuivre sombre</x:v>
      </x:c>
      <x:c r="G71" s="14" t="str">
        <x:v>rouge sombre et métal martelé</x:v>
      </x:c>
      <x:c r="H71" s="14" t="str">
        <x:v>courts attachés</x:v>
      </x:c>
      <x:c r="I71" s="14" t="str">
        <x:v>repos près d’un support</x:v>
      </x:c>
      <x:c r="J71" s="14" t="str">
        <x:v>lance tenue verticalement</x:v>
      </x:c>
      <x:c r="K71" s="14" t="str">
        <x:v>Offre un indice sur l’horaire de relève.</x:v>
      </x:c>
      <x:c r="L71" s="14" t="str">
        <x:v>Mandibules, crâne, mains et pieds yautja conservés. Le masque ne remplace pas la tête par un visage humain.</x:v>
      </x:c>
      <x:c r="M71" s="14" t="str">
        <x:v>Fiche de variante à produire; aucun sprite généré dans ce classeur.</x:v>
      </x:c>
      <x:c r="N71" s="14" t="str">
        <x:v>Reconstitution documentée V4 — nouvelle rédaction V5</x:v>
      </x:c>
    </x:row>
    <x:row r="72" ht="57" customHeight="1">
      <x:c r="A72" s="13" t="str">
        <x:v>GUARD-CL7-07</x:v>
      </x:c>
      <x:c r="B72" s="13" t="str">
        <x:v>Garde Artisans de la Roche Chaude — dialogue avec un collègue</x:v>
      </x:c>
      <x:c r="C72" s="13" t="str">
        <x:v>CL7</x:v>
      </x:c>
      <x:c r="D72" s="13" t="str">
        <x:v>thermal-caves</x:v>
      </x:c>
      <x:c r="E72" s="13" t="str">
        <x:v>Sans masque</x:v>
      </x:c>
      <x:c r="F72" s="13" t="str">
        <x:v>vert pâle veiné</x:v>
      </x:c>
      <x:c r="G72" s="13" t="str">
        <x:v>rouge sombre et métal martelé</x:v>
      </x:c>
      <x:c r="H72" s="13" t="str">
        <x:v>longs bagués</x:v>
      </x:c>
      <x:c r="I72" s="13" t="str">
        <x:v>dialogue avec un collègue</x:v>
      </x:c>
      <x:c r="J72" s="13" t="str">
        <x:v>disque au support latéral</x:v>
      </x:c>
      <x:c r="K72" s="13" t="str">
        <x:v>Indique un passage déjà ouvert.</x:v>
      </x:c>
      <x:c r="L72" s="13" t="str">
        <x:v>Mandibules, crâne, mains et pieds yautja conservés. Le masque ne remplace pas la tête par un visage humain.</x:v>
      </x:c>
      <x:c r="M72" s="13" t="str">
        <x:v>Fiche de variante à produire; aucun sprite généré dans ce classeur.</x:v>
      </x:c>
      <x:c r="N72" s="13" t="str">
        <x:v>Reconstitution documentée V4 — nouvelle rédaction V5</x:v>
      </x:c>
    </x:row>
    <x:row r="73" ht="57" customHeight="1">
      <x:c r="A73" s="14" t="str">
        <x:v>GUARD-CL7-08</x:v>
      </x:c>
      <x:c r="B73" s="14" t="str">
        <x:v>Garde Artisans de la Roche Chaude — signal de relève</x:v>
      </x:c>
      <x:c r="C73" s="14" t="str">
        <x:v>CL7</x:v>
      </x:c>
      <x:c r="D73" s="14" t="str">
        <x:v>thermal-caves</x:v>
      </x:c>
      <x:c r="E73" s="14" t="str">
        <x:v>Sans masque</x:v>
      </x:c>
      <x:c r="F73" s="14" t="str">
        <x:v>gris chaud</x:v>
      </x:c>
      <x:c r="G73" s="14" t="str">
        <x:v>rouge sombre et métal martelé</x:v>
      </x:c>
      <x:c r="H73" s="14" t="str">
        <x:v>rejetés sur une épaule</x:v>
      </x:c>
      <x:c r="I73" s="14" t="str">
        <x:v>signal de relève</x:v>
      </x:c>
      <x:c r="J73" s="14" t="str">
        <x:v>lampe de poste</x:v>
      </x:c>
      <x:c r="K73" s="14" t="str">
        <x:v>Réagit à la réputation locale et à l’équipement visible.</x:v>
      </x:c>
      <x:c r="L73" s="14" t="str">
        <x:v>Mandibules, crâne, mains et pieds yautja conservés. Le masque ne remplace pas la tête par un visage humain.</x:v>
      </x:c>
      <x:c r="M73" s="14" t="str">
        <x:v>Fiche de variante à produire; aucun sprite généré dans ce classeur.</x:v>
      </x:c>
      <x:c r="N73" s="14" t="str">
        <x:v>Reconstitution documentée V4 — nouvelle rédaction V5</x:v>
      </x:c>
    </x:row>
    <x:row r="74" ht="57" customHeight="1">
      <x:c r="A74" s="13" t="str">
        <x:v>GUARD-CL7-09</x:v>
      </x:c>
      <x:c r="B74" s="13" t="str">
        <x:v>Garde Artisans de la Roche Chaude — exercice de parade</x:v>
      </x:c>
      <x:c r="C74" s="13" t="str">
        <x:v>CL7</x:v>
      </x:c>
      <x:c r="D74" s="13" t="str">
        <x:v>thermal-caves</x:v>
      </x:c>
      <x:c r="E74" s="13" t="str">
        <x:v>Sans masque</x:v>
      </x:c>
      <x:c r="F74" s="13" t="str">
        <x:v>brun rouge</x:v>
      </x:c>
      <x:c r="G74" s="13" t="str">
        <x:v>rouge sombre et métal martelé</x:v>
      </x:c>
      <x:c r="H74" s="13" t="str">
        <x:v>liens sombres</x:v>
      </x:c>
      <x:c r="I74" s="13" t="str">
        <x:v>exercice de parade</x:v>
      </x:c>
      <x:c r="J74" s="13" t="str">
        <x:v>tablette de route</x:v>
      </x:c>
      <x:c r="K74" s="13" t="str">
        <x:v>Offre un indice sur l’horaire de relève.</x:v>
      </x:c>
      <x:c r="L74" s="13" t="str">
        <x:v>Mandibules, crâne, mains et pieds yautja conservés. Le masque ne remplace pas la tête par un visage humain.</x:v>
      </x:c>
      <x:c r="M74" s="13" t="str">
        <x:v>Fiche de variante à produire; aucun sprite généré dans ce classeur.</x:v>
      </x:c>
      <x:c r="N74" s="13" t="str">
        <x:v>Reconstitution documentée V4 — nouvelle rédaction V5</x:v>
      </x:c>
    </x:row>
    <x:row r="75" ht="57" customHeight="1">
      <x:c r="A75" s="14" t="str">
        <x:v>GUARD-CL7-10</x:v>
      </x:c>
      <x:c r="B75" s="14" t="str">
        <x:v>Garde Artisans de la Roche Chaude — observation d’une piste</x:v>
      </x:c>
      <x:c r="C75" s="14" t="str">
        <x:v>CL7</x:v>
      </x:c>
      <x:c r="D75" s="14" t="str">
        <x:v>thermal-caves</x:v>
      </x:c>
      <x:c r="E75" s="14" t="str">
        <x:v>Sans masque</x:v>
      </x:c>
      <x:c r="F75" s="14" t="str">
        <x:v>ocre froid</x:v>
      </x:c>
      <x:c r="G75" s="14" t="str">
        <x:v>rouge sombre et métal martelé</x:v>
      </x:c>
      <x:c r="H75" s="14" t="str">
        <x:v>anneaux espacés</x:v>
      </x:c>
      <x:c r="I75" s="14" t="str">
        <x:v>observation d’une piste</x:v>
      </x:c>
      <x:c r="J75" s="14" t="str">
        <x:v>bracelet de signal</x:v>
      </x:c>
      <x:c r="K75" s="14" t="str">
        <x:v>Indique un passage déjà ouvert.</x:v>
      </x:c>
      <x:c r="L75" s="14" t="str">
        <x:v>Mandibules, crâne, mains et pieds yautja conservés. Le masque ne remplace pas la tête par un visage humain.</x:v>
      </x:c>
      <x:c r="M75" s="14" t="str">
        <x:v>Fiche de variante à produire; aucun sprite généré dans ce classeur.</x:v>
      </x:c>
      <x:c r="N75" s="14" t="str">
        <x:v>Reconstitution documentée V4 — nouvelle rédaction V5</x:v>
      </x:c>
    </x:row>
    <x:row r="76" ht="57" customHeight="1">
      <x:c r="A76" s="13" t="str">
        <x:v>GUARD-CL8-01</x:v>
      </x:c>
      <x:c r="B76" s="13" t="str">
        <x:v>Garde Maisons du Givre — veille au seuil</x:v>
      </x:c>
      <x:c r="C76" s="13" t="str">
        <x:v>CL8</x:v>
      </x:c>
      <x:c r="D76" s="13" t="str">
        <x:v>cold-crown</x:v>
      </x:c>
      <x:c r="E76" s="13" t="str">
        <x:v>Avec masque</x:v>
      </x:c>
      <x:c r="F76" s="13" t="str">
        <x:v>ocre moucheté</x:v>
      </x:c>
      <x:c r="G76" s="13" t="str">
        <x:v>ivoire mat et fourrures synthétiques du projet</x:v>
      </x:c>
      <x:c r="H76" s="13" t="str">
        <x:v>courts attachés</x:v>
      </x:c>
      <x:c r="I76" s="13" t="str">
        <x:v>veille au seuil</x:v>
      </x:c>
      <x:c r="J76" s="13" t="str">
        <x:v>lance tenue verticalement</x:v>
      </x:c>
      <x:c r="K76" s="13" t="str">
        <x:v>Indique un passage déjà ouvert.</x:v>
      </x:c>
      <x:c r="L76" s="13" t="str">
        <x:v>Mandibules, crâne, mains et pieds yautja conservés. Le masque ne remplace pas la tête par un visage humain.</x:v>
      </x:c>
      <x:c r="M76" s="13" t="str">
        <x:v>Fiche de variante à produire; aucun sprite généré dans ce classeur.</x:v>
      </x:c>
      <x:c r="N76" s="13" t="str">
        <x:v>Reconstitution documentée V4 — nouvelle rédaction V5</x:v>
      </x:c>
    </x:row>
    <x:row r="77" ht="57" customHeight="1">
      <x:c r="A77" s="14" t="str">
        <x:v>GUARD-CL8-02</x:v>
      </x:c>
      <x:c r="B77" s="14" t="str">
        <x:v>Garde Maisons du Givre — patrouille courte</x:v>
      </x:c>
      <x:c r="C77" s="14" t="str">
        <x:v>CL8</x:v>
      </x:c>
      <x:c r="D77" s="14" t="str">
        <x:v>cold-crown</x:v>
      </x:c>
      <x:c r="E77" s="14" t="str">
        <x:v>Avec masque</x:v>
      </x:c>
      <x:c r="F77" s="14" t="str">
        <x:v>olive sombre</x:v>
      </x:c>
      <x:c r="G77" s="14" t="str">
        <x:v>ivoire mat et fourrures synthétiques du projet</x:v>
      </x:c>
      <x:c r="H77" s="14" t="str">
        <x:v>longs bagués</x:v>
      </x:c>
      <x:c r="I77" s="14" t="str">
        <x:v>patrouille courte</x:v>
      </x:c>
      <x:c r="J77" s="14" t="str">
        <x:v>disque au support latéral</x:v>
      </x:c>
      <x:c r="K77" s="14" t="str">
        <x:v>Réagit à la réputation locale et à l’équipement visible.</x:v>
      </x:c>
      <x:c r="L77" s="14" t="str">
        <x:v>Mandibules, crâne, mains et pieds yautja conservés. Le masque ne remplace pas la tête par un visage humain.</x:v>
      </x:c>
      <x:c r="M77" s="14" t="str">
        <x:v>Fiche de variante à produire; aucun sprite généré dans ce classeur.</x:v>
      </x:c>
      <x:c r="N77" s="14" t="str">
        <x:v>Reconstitution documentée V4 — nouvelle rédaction V5</x:v>
      </x:c>
    </x:row>
    <x:row r="78" ht="57" customHeight="1">
      <x:c r="A78" s="13" t="str">
        <x:v>GUARD-CL8-03</x:v>
      </x:c>
      <x:c r="B78" s="13" t="str">
        <x:v>Garde Maisons du Givre — appui sur parapet</x:v>
      </x:c>
      <x:c r="C78" s="13" t="str">
        <x:v>CL8</x:v>
      </x:c>
      <x:c r="D78" s="13" t="str">
        <x:v>cold-crown</x:v>
      </x:c>
      <x:c r="E78" s="13" t="str">
        <x:v>Avec masque</x:v>
      </x:c>
      <x:c r="F78" s="13" t="str">
        <x:v>gris bronze</x:v>
      </x:c>
      <x:c r="G78" s="13" t="str">
        <x:v>ivoire mat et fourrures synthétiques du projet</x:v>
      </x:c>
      <x:c r="H78" s="13" t="str">
        <x:v>rejetés sur une épaule</x:v>
      </x:c>
      <x:c r="I78" s="13" t="str">
        <x:v>appui sur parapet</x:v>
      </x:c>
      <x:c r="J78" s="13" t="str">
        <x:v>lampe de poste</x:v>
      </x:c>
      <x:c r="K78" s="13" t="str">
        <x:v>Offre un indice sur l’horaire de relève.</x:v>
      </x:c>
      <x:c r="L78" s="13" t="str">
        <x:v>Mandibules, crâne, mains et pieds yautja conservés. Le masque ne remplace pas la tête par un visage humain.</x:v>
      </x:c>
      <x:c r="M78" s="13" t="str">
        <x:v>Fiche de variante à produire; aucun sprite généré dans ce classeur.</x:v>
      </x:c>
      <x:c r="N78" s="13" t="str">
        <x:v>Reconstitution documentée V4 — nouvelle rédaction V5</x:v>
      </x:c>
    </x:row>
    <x:row r="79" ht="57" customHeight="1">
      <x:c r="A79" s="14" t="str">
        <x:v>GUARD-CL8-04</x:v>
      </x:c>
      <x:c r="B79" s="14" t="str">
        <x:v>Garde Maisons du Givre — inspection de passage</x:v>
      </x:c>
      <x:c r="C79" s="14" t="str">
        <x:v>CL8</x:v>
      </x:c>
      <x:c r="D79" s="14" t="str">
        <x:v>cold-crown</x:v>
      </x:c>
      <x:c r="E79" s="14" t="str">
        <x:v>Avec masque</x:v>
      </x:c>
      <x:c r="F79" s="14" t="str">
        <x:v>brun cendré</x:v>
      </x:c>
      <x:c r="G79" s="14" t="str">
        <x:v>ivoire mat et fourrures synthétiques du projet</x:v>
      </x:c>
      <x:c r="H79" s="14" t="str">
        <x:v>liens sombres</x:v>
      </x:c>
      <x:c r="I79" s="14" t="str">
        <x:v>inspection de passage</x:v>
      </x:c>
      <x:c r="J79" s="14" t="str">
        <x:v>tablette de route</x:v>
      </x:c>
      <x:c r="K79" s="14" t="str">
        <x:v>Indique un passage déjà ouvert.</x:v>
      </x:c>
      <x:c r="L79" s="14" t="str">
        <x:v>Mandibules, crâne, mains et pieds yautja conservés. Le masque ne remplace pas la tête par un visage humain.</x:v>
      </x:c>
      <x:c r="M79" s="14" t="str">
        <x:v>Fiche de variante à produire; aucun sprite généré dans ce classeur.</x:v>
      </x:c>
      <x:c r="N79" s="14" t="str">
        <x:v>Reconstitution documentée V4 — nouvelle rédaction V5</x:v>
      </x:c>
    </x:row>
    <x:row r="80" ht="57" customHeight="1">
      <x:c r="A80" s="13" t="str">
        <x:v>GUARD-CL8-05</x:v>
      </x:c>
      <x:c r="B80" s="13" t="str">
        <x:v>Garde Maisons du Givre — garde d’un objet confié</x:v>
      </x:c>
      <x:c r="C80" s="13" t="str">
        <x:v>CL8</x:v>
      </x:c>
      <x:c r="D80" s="13" t="str">
        <x:v>cold-crown</x:v>
      </x:c>
      <x:c r="E80" s="13" t="str">
        <x:v>Avec masque</x:v>
      </x:c>
      <x:c r="F80" s="13" t="str">
        <x:v>sable tacheté</x:v>
      </x:c>
      <x:c r="G80" s="13" t="str">
        <x:v>ivoire mat et fourrures synthétiques du projet</x:v>
      </x:c>
      <x:c r="H80" s="13" t="str">
        <x:v>anneaux espacés</x:v>
      </x:c>
      <x:c r="I80" s="13" t="str">
        <x:v>garde d’un objet confié</x:v>
      </x:c>
      <x:c r="J80" s="13" t="str">
        <x:v>bracelet de signal</x:v>
      </x:c>
      <x:c r="K80" s="13" t="str">
        <x:v>Réagit à la réputation locale et à l’équipement visible.</x:v>
      </x:c>
      <x:c r="L80" s="13" t="str">
        <x:v>Mandibules, crâne, mains et pieds yautja conservés. Le masque ne remplace pas la tête par un visage humain.</x:v>
      </x:c>
      <x:c r="M80" s="13" t="str">
        <x:v>Fiche de variante à produire; aucun sprite généré dans ce classeur.</x:v>
      </x:c>
      <x:c r="N80" s="13" t="str">
        <x:v>Reconstitution documentée V4 — nouvelle rédaction V5</x:v>
      </x:c>
    </x:row>
    <x:row r="81" ht="57" customHeight="1">
      <x:c r="A81" s="14" t="str">
        <x:v>GUARD-CL8-06</x:v>
      </x:c>
      <x:c r="B81" s="14" t="str">
        <x:v>Garde Maisons du Givre — repos près d’un support</x:v>
      </x:c>
      <x:c r="C81" s="14" t="str">
        <x:v>CL8</x:v>
      </x:c>
      <x:c r="D81" s="14" t="str">
        <x:v>cold-crown</x:v>
      </x:c>
      <x:c r="E81" s="14" t="str">
        <x:v>Avec masque</x:v>
      </x:c>
      <x:c r="F81" s="14" t="str">
        <x:v>cuivre sombre</x:v>
      </x:c>
      <x:c r="G81" s="14" t="str">
        <x:v>ivoire mat et fourrures synthétiques du projet</x:v>
      </x:c>
      <x:c r="H81" s="14" t="str">
        <x:v>courts attachés</x:v>
      </x:c>
      <x:c r="I81" s="14" t="str">
        <x:v>repos près d’un support</x:v>
      </x:c>
      <x:c r="J81" s="14" t="str">
        <x:v>lance tenue verticalement</x:v>
      </x:c>
      <x:c r="K81" s="14" t="str">
        <x:v>Offre un indice sur l’horaire de relève.</x:v>
      </x:c>
      <x:c r="L81" s="14" t="str">
        <x:v>Mandibules, crâne, mains et pieds yautja conservés. Le masque ne remplace pas la tête par un visage humain.</x:v>
      </x:c>
      <x:c r="M81" s="14" t="str">
        <x:v>Fiche de variante à produire; aucun sprite généré dans ce classeur.</x:v>
      </x:c>
      <x:c r="N81" s="14" t="str">
        <x:v>Reconstitution documentée V4 — nouvelle rédaction V5</x:v>
      </x:c>
    </x:row>
    <x:row r="82" ht="57" customHeight="1">
      <x:c r="A82" s="13" t="str">
        <x:v>GUARD-CL8-07</x:v>
      </x:c>
      <x:c r="B82" s="13" t="str">
        <x:v>Garde Maisons du Givre — dialogue avec un collègue</x:v>
      </x:c>
      <x:c r="C82" s="13" t="str">
        <x:v>CL8</x:v>
      </x:c>
      <x:c r="D82" s="13" t="str">
        <x:v>cold-crown</x:v>
      </x:c>
      <x:c r="E82" s="13" t="str">
        <x:v>Sans masque</x:v>
      </x:c>
      <x:c r="F82" s="13" t="str">
        <x:v>vert pâle veiné</x:v>
      </x:c>
      <x:c r="G82" s="13" t="str">
        <x:v>ivoire mat et fourrures synthétiques du projet</x:v>
      </x:c>
      <x:c r="H82" s="13" t="str">
        <x:v>longs bagués</x:v>
      </x:c>
      <x:c r="I82" s="13" t="str">
        <x:v>dialogue avec un collègue</x:v>
      </x:c>
      <x:c r="J82" s="13" t="str">
        <x:v>disque au support latéral</x:v>
      </x:c>
      <x:c r="K82" s="13" t="str">
        <x:v>Indique un passage déjà ouvert.</x:v>
      </x:c>
      <x:c r="L82" s="13" t="str">
        <x:v>Mandibules, crâne, mains et pieds yautja conservés. Le masque ne remplace pas la tête par un visage humain.</x:v>
      </x:c>
      <x:c r="M82" s="13" t="str">
        <x:v>Fiche de variante à produire; aucun sprite généré dans ce classeur.</x:v>
      </x:c>
      <x:c r="N82" s="13" t="str">
        <x:v>Reconstitution documentée V4 — nouvelle rédaction V5</x:v>
      </x:c>
    </x:row>
    <x:row r="83" ht="57" customHeight="1">
      <x:c r="A83" s="14" t="str">
        <x:v>GUARD-CL8-08</x:v>
      </x:c>
      <x:c r="B83" s="14" t="str">
        <x:v>Garde Maisons du Givre — signal de relève</x:v>
      </x:c>
      <x:c r="C83" s="14" t="str">
        <x:v>CL8</x:v>
      </x:c>
      <x:c r="D83" s="14" t="str">
        <x:v>cold-crown</x:v>
      </x:c>
      <x:c r="E83" s="14" t="str">
        <x:v>Sans masque</x:v>
      </x:c>
      <x:c r="F83" s="14" t="str">
        <x:v>gris chaud</x:v>
      </x:c>
      <x:c r="G83" s="14" t="str">
        <x:v>ivoire mat et fourrures synthétiques du projet</x:v>
      </x:c>
      <x:c r="H83" s="14" t="str">
        <x:v>rejetés sur une épaule</x:v>
      </x:c>
      <x:c r="I83" s="14" t="str">
        <x:v>signal de relève</x:v>
      </x:c>
      <x:c r="J83" s="14" t="str">
        <x:v>lampe de poste</x:v>
      </x:c>
      <x:c r="K83" s="14" t="str">
        <x:v>Réagit à la réputation locale et à l’équipement visible.</x:v>
      </x:c>
      <x:c r="L83" s="14" t="str">
        <x:v>Mandibules, crâne, mains et pieds yautja conservés. Le masque ne remplace pas la tête par un visage humain.</x:v>
      </x:c>
      <x:c r="M83" s="14" t="str">
        <x:v>Fiche de variante à produire; aucun sprite généré dans ce classeur.</x:v>
      </x:c>
      <x:c r="N83" s="14" t="str">
        <x:v>Reconstitution documentée V4 — nouvelle rédaction V5</x:v>
      </x:c>
    </x:row>
    <x:row r="84" ht="57" customHeight="1">
      <x:c r="A84" s="13" t="str">
        <x:v>GUARD-CL8-09</x:v>
      </x:c>
      <x:c r="B84" s="13" t="str">
        <x:v>Garde Maisons du Givre — exercice de parade</x:v>
      </x:c>
      <x:c r="C84" s="13" t="str">
        <x:v>CL8</x:v>
      </x:c>
      <x:c r="D84" s="13" t="str">
        <x:v>cold-crown</x:v>
      </x:c>
      <x:c r="E84" s="13" t="str">
        <x:v>Sans masque</x:v>
      </x:c>
      <x:c r="F84" s="13" t="str">
        <x:v>brun rouge</x:v>
      </x:c>
      <x:c r="G84" s="13" t="str">
        <x:v>ivoire mat et fourrures synthétiques du projet</x:v>
      </x:c>
      <x:c r="H84" s="13" t="str">
        <x:v>liens sombres</x:v>
      </x:c>
      <x:c r="I84" s="13" t="str">
        <x:v>exercice de parade</x:v>
      </x:c>
      <x:c r="J84" s="13" t="str">
        <x:v>tablette de route</x:v>
      </x:c>
      <x:c r="K84" s="13" t="str">
        <x:v>Offre un indice sur l’horaire de relève.</x:v>
      </x:c>
      <x:c r="L84" s="13" t="str">
        <x:v>Mandibules, crâne, mains et pieds yautja conservés. Le masque ne remplace pas la tête par un visage humain.</x:v>
      </x:c>
      <x:c r="M84" s="13" t="str">
        <x:v>Fiche de variante à produire; aucun sprite généré dans ce classeur.</x:v>
      </x:c>
      <x:c r="N84" s="13" t="str">
        <x:v>Reconstitution documentée V4 — nouvelle rédaction V5</x:v>
      </x:c>
    </x:row>
    <x:row r="85" ht="57" customHeight="1">
      <x:c r="A85" s="14" t="str">
        <x:v>GUARD-CL8-10</x:v>
      </x:c>
      <x:c r="B85" s="14" t="str">
        <x:v>Garde Maisons du Givre — observation d’une piste</x:v>
      </x:c>
      <x:c r="C85" s="14" t="str">
        <x:v>CL8</x:v>
      </x:c>
      <x:c r="D85" s="14" t="str">
        <x:v>cold-crown</x:v>
      </x:c>
      <x:c r="E85" s="14" t="str">
        <x:v>Sans masque</x:v>
      </x:c>
      <x:c r="F85" s="14" t="str">
        <x:v>ocre froid</x:v>
      </x:c>
      <x:c r="G85" s="14" t="str">
        <x:v>ivoire mat et fourrures synthétiques du projet</x:v>
      </x:c>
      <x:c r="H85" s="14" t="str">
        <x:v>anneaux espacés</x:v>
      </x:c>
      <x:c r="I85" s="14" t="str">
        <x:v>observation d’une piste</x:v>
      </x:c>
      <x:c r="J85" s="14" t="str">
        <x:v>bracelet de signal</x:v>
      </x:c>
      <x:c r="K85" s="14" t="str">
        <x:v>Indique un passage déjà ouvert.</x:v>
      </x:c>
      <x:c r="L85" s="14" t="str">
        <x:v>Mandibules, crâne, mains et pieds yautja conservés. Le masque ne remplace pas la tête par un visage humain.</x:v>
      </x:c>
      <x:c r="M85" s="14" t="str">
        <x:v>Fiche de variante à produire; aucun sprite généré dans ce classeur.</x:v>
      </x:c>
      <x:c r="N85" s="14" t="str">
        <x:v>Reconstitution documentée V4 — nouvelle rédaction V5</x:v>
      </x:c>
    </x:row>
    <x:row r="86" ht="57" customHeight="1">
      <x:c r="A86" s="13" t="str">
        <x:v>GUARD-CL9-01</x:v>
      </x:c>
      <x:c r="B86" s="13" t="str">
        <x:v>Garde Conservateurs des Anciennes Pierres — veille au seuil</x:v>
      </x:c>
      <x:c r="C86" s="13" t="str">
        <x:v>CL9</x:v>
      </x:c>
      <x:c r="D86" s="13" t="str">
        <x:v>first-city-ruins</x:v>
      </x:c>
      <x:c r="E86" s="13" t="str">
        <x:v>Avec masque</x:v>
      </x:c>
      <x:c r="F86" s="13" t="str">
        <x:v>ocre moucheté</x:v>
      </x:c>
      <x:c r="G86" s="13" t="str">
        <x:v>basalte gravé et laiton ancien</x:v>
      </x:c>
      <x:c r="H86" s="13" t="str">
        <x:v>courts attachés</x:v>
      </x:c>
      <x:c r="I86" s="13" t="str">
        <x:v>veille au seuil</x:v>
      </x:c>
      <x:c r="J86" s="13" t="str">
        <x:v>lance tenue verticalement</x:v>
      </x:c>
      <x:c r="K86" s="13" t="str">
        <x:v>Indique un passage déjà ouvert.</x:v>
      </x:c>
      <x:c r="L86" s="13" t="str">
        <x:v>Mandibules, crâne, mains et pieds yautja conservés. Le masque ne remplace pas la tête par un visage humain.</x:v>
      </x:c>
      <x:c r="M86" s="13" t="str">
        <x:v>Fiche de variante à produire; aucun sprite généré dans ce classeur.</x:v>
      </x:c>
      <x:c r="N86" s="13" t="str">
        <x:v>Reconstitution documentée V4 — nouvelle rédaction V5</x:v>
      </x:c>
    </x:row>
    <x:row r="87" ht="57" customHeight="1">
      <x:c r="A87" s="14" t="str">
        <x:v>GUARD-CL9-02</x:v>
      </x:c>
      <x:c r="B87" s="14" t="str">
        <x:v>Garde Conservateurs des Anciennes Pierres — patrouille courte</x:v>
      </x:c>
      <x:c r="C87" s="14" t="str">
        <x:v>CL9</x:v>
      </x:c>
      <x:c r="D87" s="14" t="str">
        <x:v>first-city-ruins</x:v>
      </x:c>
      <x:c r="E87" s="14" t="str">
        <x:v>Avec masque</x:v>
      </x:c>
      <x:c r="F87" s="14" t="str">
        <x:v>olive sombre</x:v>
      </x:c>
      <x:c r="G87" s="14" t="str">
        <x:v>basalte gravé et laiton ancien</x:v>
      </x:c>
      <x:c r="H87" s="14" t="str">
        <x:v>longs bagués</x:v>
      </x:c>
      <x:c r="I87" s="14" t="str">
        <x:v>patrouille courte</x:v>
      </x:c>
      <x:c r="J87" s="14" t="str">
        <x:v>disque au support latéral</x:v>
      </x:c>
      <x:c r="K87" s="14" t="str">
        <x:v>Réagit à la réputation locale et à l’équipement visible.</x:v>
      </x:c>
      <x:c r="L87" s="14" t="str">
        <x:v>Mandibules, crâne, mains et pieds yautja conservés. Le masque ne remplace pas la tête par un visage humain.</x:v>
      </x:c>
      <x:c r="M87" s="14" t="str">
        <x:v>Fiche de variante à produire; aucun sprite généré dans ce classeur.</x:v>
      </x:c>
      <x:c r="N87" s="14" t="str">
        <x:v>Reconstitution documentée V4 — nouvelle rédaction V5</x:v>
      </x:c>
    </x:row>
    <x:row r="88" ht="57" customHeight="1">
      <x:c r="A88" s="13" t="str">
        <x:v>GUARD-CL9-03</x:v>
      </x:c>
      <x:c r="B88" s="13" t="str">
        <x:v>Garde Conservateurs des Anciennes Pierres — appui sur parapet</x:v>
      </x:c>
      <x:c r="C88" s="13" t="str">
        <x:v>CL9</x:v>
      </x:c>
      <x:c r="D88" s="13" t="str">
        <x:v>first-city-ruins</x:v>
      </x:c>
      <x:c r="E88" s="13" t="str">
        <x:v>Avec masque</x:v>
      </x:c>
      <x:c r="F88" s="13" t="str">
        <x:v>gris bronze</x:v>
      </x:c>
      <x:c r="G88" s="13" t="str">
        <x:v>basalte gravé et laiton ancien</x:v>
      </x:c>
      <x:c r="H88" s="13" t="str">
        <x:v>rejetés sur une épaule</x:v>
      </x:c>
      <x:c r="I88" s="13" t="str">
        <x:v>appui sur parapet</x:v>
      </x:c>
      <x:c r="J88" s="13" t="str">
        <x:v>lampe de poste</x:v>
      </x:c>
      <x:c r="K88" s="13" t="str">
        <x:v>Offre un indice sur l’horaire de relève.</x:v>
      </x:c>
      <x:c r="L88" s="13" t="str">
        <x:v>Mandibules, crâne, mains et pieds yautja conservés. Le masque ne remplace pas la tête par un visage humain.</x:v>
      </x:c>
      <x:c r="M88" s="13" t="str">
        <x:v>Fiche de variante à produire; aucun sprite généré dans ce classeur.</x:v>
      </x:c>
      <x:c r="N88" s="13" t="str">
        <x:v>Reconstitution documentée V4 — nouvelle rédaction V5</x:v>
      </x:c>
    </x:row>
    <x:row r="89" ht="57" customHeight="1">
      <x:c r="A89" s="14" t="str">
        <x:v>GUARD-CL9-04</x:v>
      </x:c>
      <x:c r="B89" s="14" t="str">
        <x:v>Garde Conservateurs des Anciennes Pierres — inspection de passage</x:v>
      </x:c>
      <x:c r="C89" s="14" t="str">
        <x:v>CL9</x:v>
      </x:c>
      <x:c r="D89" s="14" t="str">
        <x:v>first-city-ruins</x:v>
      </x:c>
      <x:c r="E89" s="14" t="str">
        <x:v>Avec masque</x:v>
      </x:c>
      <x:c r="F89" s="14" t="str">
        <x:v>brun cendré</x:v>
      </x:c>
      <x:c r="G89" s="14" t="str">
        <x:v>basalte gravé et laiton ancien</x:v>
      </x:c>
      <x:c r="H89" s="14" t="str">
        <x:v>liens sombres</x:v>
      </x:c>
      <x:c r="I89" s="14" t="str">
        <x:v>inspection de passage</x:v>
      </x:c>
      <x:c r="J89" s="14" t="str">
        <x:v>tablette de route</x:v>
      </x:c>
      <x:c r="K89" s="14" t="str">
        <x:v>Indique un passage déjà ouvert.</x:v>
      </x:c>
      <x:c r="L89" s="14" t="str">
        <x:v>Mandibules, crâne, mains et pieds yautja conservés. Le masque ne remplace pas la tête par un visage humain.</x:v>
      </x:c>
      <x:c r="M89" s="14" t="str">
        <x:v>Fiche de variante à produire; aucun sprite généré dans ce classeur.</x:v>
      </x:c>
      <x:c r="N89" s="14" t="str">
        <x:v>Reconstitution documentée V4 — nouvelle rédaction V5</x:v>
      </x:c>
    </x:row>
    <x:row r="90" ht="57" customHeight="1">
      <x:c r="A90" s="13" t="str">
        <x:v>GUARD-CL9-05</x:v>
      </x:c>
      <x:c r="B90" s="13" t="str">
        <x:v>Garde Conservateurs des Anciennes Pierres — garde d’un objet confié</x:v>
      </x:c>
      <x:c r="C90" s="13" t="str">
        <x:v>CL9</x:v>
      </x:c>
      <x:c r="D90" s="13" t="str">
        <x:v>first-city-ruins</x:v>
      </x:c>
      <x:c r="E90" s="13" t="str">
        <x:v>Avec masque</x:v>
      </x:c>
      <x:c r="F90" s="13" t="str">
        <x:v>sable tacheté</x:v>
      </x:c>
      <x:c r="G90" s="13" t="str">
        <x:v>basalte gravé et laiton ancien</x:v>
      </x:c>
      <x:c r="H90" s="13" t="str">
        <x:v>anneaux espacés</x:v>
      </x:c>
      <x:c r="I90" s="13" t="str">
        <x:v>garde d’un objet confié</x:v>
      </x:c>
      <x:c r="J90" s="13" t="str">
        <x:v>bracelet de signal</x:v>
      </x:c>
      <x:c r="K90" s="13" t="str">
        <x:v>Réagit à la réputation locale et à l’équipement visible.</x:v>
      </x:c>
      <x:c r="L90" s="13" t="str">
        <x:v>Mandibules, crâne, mains et pieds yautja conservés. Le masque ne remplace pas la tête par un visage humain.</x:v>
      </x:c>
      <x:c r="M90" s="13" t="str">
        <x:v>Fiche de variante à produire; aucun sprite généré dans ce classeur.</x:v>
      </x:c>
      <x:c r="N90" s="13" t="str">
        <x:v>Reconstitution documentée V4 — nouvelle rédaction V5</x:v>
      </x:c>
    </x:row>
    <x:row r="91" ht="57" customHeight="1">
      <x:c r="A91" s="14" t="str">
        <x:v>GUARD-CL9-06</x:v>
      </x:c>
      <x:c r="B91" s="14" t="str">
        <x:v>Garde Conservateurs des Anciennes Pierres — repos près d’un support</x:v>
      </x:c>
      <x:c r="C91" s="14" t="str">
        <x:v>CL9</x:v>
      </x:c>
      <x:c r="D91" s="14" t="str">
        <x:v>first-city-ruins</x:v>
      </x:c>
      <x:c r="E91" s="14" t="str">
        <x:v>Avec masque</x:v>
      </x:c>
      <x:c r="F91" s="14" t="str">
        <x:v>cuivre sombre</x:v>
      </x:c>
      <x:c r="G91" s="14" t="str">
        <x:v>basalte gravé et laiton ancien</x:v>
      </x:c>
      <x:c r="H91" s="14" t="str">
        <x:v>courts attachés</x:v>
      </x:c>
      <x:c r="I91" s="14" t="str">
        <x:v>repos près d’un support</x:v>
      </x:c>
      <x:c r="J91" s="14" t="str">
        <x:v>lance tenue verticalement</x:v>
      </x:c>
      <x:c r="K91" s="14" t="str">
        <x:v>Offre un indice sur l’horaire de relève.</x:v>
      </x:c>
      <x:c r="L91" s="14" t="str">
        <x:v>Mandibules, crâne, mains et pieds yautja conservés. Le masque ne remplace pas la tête par un visage humain.</x:v>
      </x:c>
      <x:c r="M91" s="14" t="str">
        <x:v>Fiche de variante à produire; aucun sprite généré dans ce classeur.</x:v>
      </x:c>
      <x:c r="N91" s="14" t="str">
        <x:v>Reconstitution documentée V4 — nouvelle rédaction V5</x:v>
      </x:c>
    </x:row>
    <x:row r="92" ht="57" customHeight="1">
      <x:c r="A92" s="13" t="str">
        <x:v>GUARD-CL9-07</x:v>
      </x:c>
      <x:c r="B92" s="13" t="str">
        <x:v>Garde Conservateurs des Anciennes Pierres — dialogue avec un collègue</x:v>
      </x:c>
      <x:c r="C92" s="13" t="str">
        <x:v>CL9</x:v>
      </x:c>
      <x:c r="D92" s="13" t="str">
        <x:v>first-city-ruins</x:v>
      </x:c>
      <x:c r="E92" s="13" t="str">
        <x:v>Sans masque</x:v>
      </x:c>
      <x:c r="F92" s="13" t="str">
        <x:v>vert pâle veiné</x:v>
      </x:c>
      <x:c r="G92" s="13" t="str">
        <x:v>basalte gravé et laiton ancien</x:v>
      </x:c>
      <x:c r="H92" s="13" t="str">
        <x:v>longs bagués</x:v>
      </x:c>
      <x:c r="I92" s="13" t="str">
        <x:v>dialogue avec un collègue</x:v>
      </x:c>
      <x:c r="J92" s="13" t="str">
        <x:v>disque au support latéral</x:v>
      </x:c>
      <x:c r="K92" s="13" t="str">
        <x:v>Indique un passage déjà ouvert.</x:v>
      </x:c>
      <x:c r="L92" s="13" t="str">
        <x:v>Mandibules, crâne, mains et pieds yautja conservés. Le masque ne remplace pas la tête par un visage humain.</x:v>
      </x:c>
      <x:c r="M92" s="13" t="str">
        <x:v>Fiche de variante à produire; aucun sprite généré dans ce classeur.</x:v>
      </x:c>
      <x:c r="N92" s="13" t="str">
        <x:v>Reconstitution documentée V4 — nouvelle rédaction V5</x:v>
      </x:c>
    </x:row>
    <x:row r="93" ht="57" customHeight="1">
      <x:c r="A93" s="14" t="str">
        <x:v>GUARD-CL9-08</x:v>
      </x:c>
      <x:c r="B93" s="14" t="str">
        <x:v>Garde Conservateurs des Anciennes Pierres — signal de relève</x:v>
      </x:c>
      <x:c r="C93" s="14" t="str">
        <x:v>CL9</x:v>
      </x:c>
      <x:c r="D93" s="14" t="str">
        <x:v>first-city-ruins</x:v>
      </x:c>
      <x:c r="E93" s="14" t="str">
        <x:v>Sans masque</x:v>
      </x:c>
      <x:c r="F93" s="14" t="str">
        <x:v>gris chaud</x:v>
      </x:c>
      <x:c r="G93" s="14" t="str">
        <x:v>basalte gravé et laiton ancien</x:v>
      </x:c>
      <x:c r="H93" s="14" t="str">
        <x:v>rejetés sur une épaule</x:v>
      </x:c>
      <x:c r="I93" s="14" t="str">
        <x:v>signal de relève</x:v>
      </x:c>
      <x:c r="J93" s="14" t="str">
        <x:v>lampe de poste</x:v>
      </x:c>
      <x:c r="K93" s="14" t="str">
        <x:v>Réagit à la réputation locale et à l’équipement visible.</x:v>
      </x:c>
      <x:c r="L93" s="14" t="str">
        <x:v>Mandibules, crâne, mains et pieds yautja conservés. Le masque ne remplace pas la tête par un visage humain.</x:v>
      </x:c>
      <x:c r="M93" s="14" t="str">
        <x:v>Fiche de variante à produire; aucun sprite généré dans ce classeur.</x:v>
      </x:c>
      <x:c r="N93" s="14" t="str">
        <x:v>Reconstitution documentée V4 — nouvelle rédaction V5</x:v>
      </x:c>
    </x:row>
    <x:row r="94" ht="57" customHeight="1">
      <x:c r="A94" s="13" t="str">
        <x:v>GUARD-CL9-09</x:v>
      </x:c>
      <x:c r="B94" s="13" t="str">
        <x:v>Garde Conservateurs des Anciennes Pierres — exercice de parade</x:v>
      </x:c>
      <x:c r="C94" s="13" t="str">
        <x:v>CL9</x:v>
      </x:c>
      <x:c r="D94" s="13" t="str">
        <x:v>first-city-ruins</x:v>
      </x:c>
      <x:c r="E94" s="13" t="str">
        <x:v>Sans masque</x:v>
      </x:c>
      <x:c r="F94" s="13" t="str">
        <x:v>brun rouge</x:v>
      </x:c>
      <x:c r="G94" s="13" t="str">
        <x:v>basalte gravé et laiton ancien</x:v>
      </x:c>
      <x:c r="H94" s="13" t="str">
        <x:v>liens sombres</x:v>
      </x:c>
      <x:c r="I94" s="13" t="str">
        <x:v>exercice de parade</x:v>
      </x:c>
      <x:c r="J94" s="13" t="str">
        <x:v>tablette de route</x:v>
      </x:c>
      <x:c r="K94" s="13" t="str">
        <x:v>Offre un indice sur l’horaire de relève.</x:v>
      </x:c>
      <x:c r="L94" s="13" t="str">
        <x:v>Mandibules, crâne, mains et pieds yautja conservés. Le masque ne remplace pas la tête par un visage humain.</x:v>
      </x:c>
      <x:c r="M94" s="13" t="str">
        <x:v>Fiche de variante à produire; aucun sprite généré dans ce classeur.</x:v>
      </x:c>
      <x:c r="N94" s="13" t="str">
        <x:v>Reconstitution documentée V4 — nouvelle rédaction V5</x:v>
      </x:c>
    </x:row>
    <x:row r="95" ht="57" customHeight="1">
      <x:c r="A95" s="14" t="str">
        <x:v>GUARD-CL9-10</x:v>
      </x:c>
      <x:c r="B95" s="14" t="str">
        <x:v>Garde Conservateurs des Anciennes Pierres — observation d’une piste</x:v>
      </x:c>
      <x:c r="C95" s="14" t="str">
        <x:v>CL9</x:v>
      </x:c>
      <x:c r="D95" s="14" t="str">
        <x:v>first-city-ruins</x:v>
      </x:c>
      <x:c r="E95" s="14" t="str">
        <x:v>Sans masque</x:v>
      </x:c>
      <x:c r="F95" s="14" t="str">
        <x:v>ocre froid</x:v>
      </x:c>
      <x:c r="G95" s="14" t="str">
        <x:v>basalte gravé et laiton ancien</x:v>
      </x:c>
      <x:c r="H95" s="14" t="str">
        <x:v>anneaux espacés</x:v>
      </x:c>
      <x:c r="I95" s="14" t="str">
        <x:v>observation d’une piste</x:v>
      </x:c>
      <x:c r="J95" s="14" t="str">
        <x:v>bracelet de signal</x:v>
      </x:c>
      <x:c r="K95" s="14" t="str">
        <x:v>Indique un passage déjà ouvert.</x:v>
      </x:c>
      <x:c r="L95" s="14" t="str">
        <x:v>Mandibules, crâne, mains et pieds yautja conservés. Le masque ne remplace pas la tête par un visage humain.</x:v>
      </x:c>
      <x:c r="M95" s="14" t="str">
        <x:v>Fiche de variante à produire; aucun sprite généré dans ce classeur.</x:v>
      </x:c>
      <x:c r="N95" s="14" t="str">
        <x:v>Reconstitution documentée V4 — nouvelle rédaction V5</x:v>
      </x:c>
    </x:row>
    <x:row r="96" ht="57" customHeight="1">
      <x:c r="A96" s="13" t="str">
        <x:v>GUARD-CL10-01</x:v>
      </x:c>
      <x:c r="B96" s="13" t="str">
        <x:v>Garde Gardiens du Confinement — veille au seuil</x:v>
      </x:c>
      <x:c r="C96" s="13" t="str">
        <x:v>CL10</x:v>
      </x:c>
      <x:c r="D96" s="13" t="str">
        <x:v>forbidden-reserve</x:v>
      </x:c>
      <x:c r="E96" s="13" t="str">
        <x:v>Avec masque</x:v>
      </x:c>
      <x:c r="F96" s="13" t="str">
        <x:v>ocre moucheté</x:v>
      </x:c>
      <x:c r="G96" s="13" t="str">
        <x:v>anthracite et repères d’ambre</x:v>
      </x:c>
      <x:c r="H96" s="13" t="str">
        <x:v>courts attachés</x:v>
      </x:c>
      <x:c r="I96" s="13" t="str">
        <x:v>veille au seuil</x:v>
      </x:c>
      <x:c r="J96" s="13" t="str">
        <x:v>lance tenue verticalement</x:v>
      </x:c>
      <x:c r="K96" s="13" t="str">
        <x:v>Indique un passage déjà ouvert.</x:v>
      </x:c>
      <x:c r="L96" s="13" t="str">
        <x:v>Mandibules, crâne, mains et pieds yautja conservés. Le masque ne remplace pas la tête par un visage humain.</x:v>
      </x:c>
      <x:c r="M96" s="13" t="str">
        <x:v>Fiche de variante à produire; aucun sprite généré dans ce classeur.</x:v>
      </x:c>
      <x:c r="N96" s="13" t="str">
        <x:v>Reconstitution documentée V4 — nouvelle rédaction V5</x:v>
      </x:c>
    </x:row>
    <x:row r="97" ht="57" customHeight="1">
      <x:c r="A97" s="14" t="str">
        <x:v>GUARD-CL10-02</x:v>
      </x:c>
      <x:c r="B97" s="14" t="str">
        <x:v>Garde Gardiens du Confinement — patrouille courte</x:v>
      </x:c>
      <x:c r="C97" s="14" t="str">
        <x:v>CL10</x:v>
      </x:c>
      <x:c r="D97" s="14" t="str">
        <x:v>forbidden-reserve</x:v>
      </x:c>
      <x:c r="E97" s="14" t="str">
        <x:v>Avec masque</x:v>
      </x:c>
      <x:c r="F97" s="14" t="str">
        <x:v>olive sombre</x:v>
      </x:c>
      <x:c r="G97" s="14" t="str">
        <x:v>anthracite et repères d’ambre</x:v>
      </x:c>
      <x:c r="H97" s="14" t="str">
        <x:v>longs bagués</x:v>
      </x:c>
      <x:c r="I97" s="14" t="str">
        <x:v>patrouille courte</x:v>
      </x:c>
      <x:c r="J97" s="14" t="str">
        <x:v>disque au support latéral</x:v>
      </x:c>
      <x:c r="K97" s="14" t="str">
        <x:v>Réagit à la réputation locale et à l’équipement visible.</x:v>
      </x:c>
      <x:c r="L97" s="14" t="str">
        <x:v>Mandibules, crâne, mains et pieds yautja conservés. Le masque ne remplace pas la tête par un visage humain.</x:v>
      </x:c>
      <x:c r="M97" s="14" t="str">
        <x:v>Fiche de variante à produire; aucun sprite généré dans ce classeur.</x:v>
      </x:c>
      <x:c r="N97" s="14" t="str">
        <x:v>Reconstitution documentée V4 — nouvelle rédaction V5</x:v>
      </x:c>
    </x:row>
    <x:row r="98" ht="57" customHeight="1">
      <x:c r="A98" s="13" t="str">
        <x:v>GUARD-CL10-03</x:v>
      </x:c>
      <x:c r="B98" s="13" t="str">
        <x:v>Garde Gardiens du Confinement — appui sur parapet</x:v>
      </x:c>
      <x:c r="C98" s="13" t="str">
        <x:v>CL10</x:v>
      </x:c>
      <x:c r="D98" s="13" t="str">
        <x:v>forbidden-reserve</x:v>
      </x:c>
      <x:c r="E98" s="13" t="str">
        <x:v>Avec masque</x:v>
      </x:c>
      <x:c r="F98" s="13" t="str">
        <x:v>gris bronze</x:v>
      </x:c>
      <x:c r="G98" s="13" t="str">
        <x:v>anthracite et repères d’ambre</x:v>
      </x:c>
      <x:c r="H98" s="13" t="str">
        <x:v>rejetés sur une épaule</x:v>
      </x:c>
      <x:c r="I98" s="13" t="str">
        <x:v>appui sur parapet</x:v>
      </x:c>
      <x:c r="J98" s="13" t="str">
        <x:v>lampe de poste</x:v>
      </x:c>
      <x:c r="K98" s="13" t="str">
        <x:v>Offre un indice sur l’horaire de relève.</x:v>
      </x:c>
      <x:c r="L98" s="13" t="str">
        <x:v>Mandibules, crâne, mains et pieds yautja conservés. Le masque ne remplace pas la tête par un visage humain.</x:v>
      </x:c>
      <x:c r="M98" s="13" t="str">
        <x:v>Fiche de variante à produire; aucun sprite généré dans ce classeur.</x:v>
      </x:c>
      <x:c r="N98" s="13" t="str">
        <x:v>Reconstitution documentée V4 — nouvelle rédaction V5</x:v>
      </x:c>
    </x:row>
    <x:row r="99" ht="57" customHeight="1">
      <x:c r="A99" s="14" t="str">
        <x:v>GUARD-CL10-04</x:v>
      </x:c>
      <x:c r="B99" s="14" t="str">
        <x:v>Garde Gardiens du Confinement — inspection de passage</x:v>
      </x:c>
      <x:c r="C99" s="14" t="str">
        <x:v>CL10</x:v>
      </x:c>
      <x:c r="D99" s="14" t="str">
        <x:v>forbidden-reserve</x:v>
      </x:c>
      <x:c r="E99" s="14" t="str">
        <x:v>Avec masque</x:v>
      </x:c>
      <x:c r="F99" s="14" t="str">
        <x:v>brun cendré</x:v>
      </x:c>
      <x:c r="G99" s="14" t="str">
        <x:v>anthracite et repères d’ambre</x:v>
      </x:c>
      <x:c r="H99" s="14" t="str">
        <x:v>liens sombres</x:v>
      </x:c>
      <x:c r="I99" s="14" t="str">
        <x:v>inspection de passage</x:v>
      </x:c>
      <x:c r="J99" s="14" t="str">
        <x:v>tablette de route</x:v>
      </x:c>
      <x:c r="K99" s="14" t="str">
        <x:v>Indique un passage déjà ouvert.</x:v>
      </x:c>
      <x:c r="L99" s="14" t="str">
        <x:v>Mandibules, crâne, mains et pieds yautja conservés. Le masque ne remplace pas la tête par un visage humain.</x:v>
      </x:c>
      <x:c r="M99" s="14" t="str">
        <x:v>Fiche de variante à produire; aucun sprite généré dans ce classeur.</x:v>
      </x:c>
      <x:c r="N99" s="14" t="str">
        <x:v>Reconstitution documentée V4 — nouvelle rédaction V5</x:v>
      </x:c>
    </x:row>
    <x:row r="100" ht="57" customHeight="1">
      <x:c r="A100" s="13" t="str">
        <x:v>GUARD-CL10-05</x:v>
      </x:c>
      <x:c r="B100" s="13" t="str">
        <x:v>Garde Gardiens du Confinement — garde d’un objet confié</x:v>
      </x:c>
      <x:c r="C100" s="13" t="str">
        <x:v>CL10</x:v>
      </x:c>
      <x:c r="D100" s="13" t="str">
        <x:v>forbidden-reserve</x:v>
      </x:c>
      <x:c r="E100" s="13" t="str">
        <x:v>Avec masque</x:v>
      </x:c>
      <x:c r="F100" s="13" t="str">
        <x:v>sable tacheté</x:v>
      </x:c>
      <x:c r="G100" s="13" t="str">
        <x:v>anthracite et repères d’ambre</x:v>
      </x:c>
      <x:c r="H100" s="13" t="str">
        <x:v>anneaux espacés</x:v>
      </x:c>
      <x:c r="I100" s="13" t="str">
        <x:v>garde d’un objet confié</x:v>
      </x:c>
      <x:c r="J100" s="13" t="str">
        <x:v>bracelet de signal</x:v>
      </x:c>
      <x:c r="K100" s="13" t="str">
        <x:v>Réagit à la réputation locale et à l’équipement visible.</x:v>
      </x:c>
      <x:c r="L100" s="13" t="str">
        <x:v>Mandibules, crâne, mains et pieds yautja conservés. Le masque ne remplace pas la tête par un visage humain.</x:v>
      </x:c>
      <x:c r="M100" s="13" t="str">
        <x:v>Fiche de variante à produire; aucun sprite généré dans ce classeur.</x:v>
      </x:c>
      <x:c r="N100" s="13" t="str">
        <x:v>Reconstitution documentée V4 — nouvelle rédaction V5</x:v>
      </x:c>
    </x:row>
    <x:row r="101" ht="57" customHeight="1">
      <x:c r="A101" s="14" t="str">
        <x:v>GUARD-CL10-06</x:v>
      </x:c>
      <x:c r="B101" s="14" t="str">
        <x:v>Garde Gardiens du Confinement — repos près d’un support</x:v>
      </x:c>
      <x:c r="C101" s="14" t="str">
        <x:v>CL10</x:v>
      </x:c>
      <x:c r="D101" s="14" t="str">
        <x:v>forbidden-reserve</x:v>
      </x:c>
      <x:c r="E101" s="14" t="str">
        <x:v>Avec masque</x:v>
      </x:c>
      <x:c r="F101" s="14" t="str">
        <x:v>cuivre sombre</x:v>
      </x:c>
      <x:c r="G101" s="14" t="str">
        <x:v>anthracite et repères d’ambre</x:v>
      </x:c>
      <x:c r="H101" s="14" t="str">
        <x:v>courts attachés</x:v>
      </x:c>
      <x:c r="I101" s="14" t="str">
        <x:v>repos près d’un support</x:v>
      </x:c>
      <x:c r="J101" s="14" t="str">
        <x:v>lance tenue verticalement</x:v>
      </x:c>
      <x:c r="K101" s="14" t="str">
        <x:v>Offre un indice sur l’horaire de relève.</x:v>
      </x:c>
      <x:c r="L101" s="14" t="str">
        <x:v>Mandibules, crâne, mains et pieds yautja conservés. Le masque ne remplace pas la tête par un visage humain.</x:v>
      </x:c>
      <x:c r="M101" s="14" t="str">
        <x:v>Fiche de variante à produire; aucun sprite généré dans ce classeur.</x:v>
      </x:c>
      <x:c r="N101" s="14" t="str">
        <x:v>Reconstitution documentée V4 — nouvelle rédaction V5</x:v>
      </x:c>
    </x:row>
    <x:row r="102" ht="57" customHeight="1">
      <x:c r="A102" s="13" t="str">
        <x:v>GUARD-CL10-07</x:v>
      </x:c>
      <x:c r="B102" s="13" t="str">
        <x:v>Garde Gardiens du Confinement — dialogue avec un collègue</x:v>
      </x:c>
      <x:c r="C102" s="13" t="str">
        <x:v>CL10</x:v>
      </x:c>
      <x:c r="D102" s="13" t="str">
        <x:v>forbidden-reserve</x:v>
      </x:c>
      <x:c r="E102" s="13" t="str">
        <x:v>Sans masque</x:v>
      </x:c>
      <x:c r="F102" s="13" t="str">
        <x:v>vert pâle veiné</x:v>
      </x:c>
      <x:c r="G102" s="13" t="str">
        <x:v>anthracite et repères d’ambre</x:v>
      </x:c>
      <x:c r="H102" s="13" t="str">
        <x:v>longs bagués</x:v>
      </x:c>
      <x:c r="I102" s="13" t="str">
        <x:v>dialogue avec un collègue</x:v>
      </x:c>
      <x:c r="J102" s="13" t="str">
        <x:v>disque au support latéral</x:v>
      </x:c>
      <x:c r="K102" s="13" t="str">
        <x:v>Indique un passage déjà ouvert.</x:v>
      </x:c>
      <x:c r="L102" s="13" t="str">
        <x:v>Mandibules, crâne, mains et pieds yautja conservés. Le masque ne remplace pas la tête par un visage humain.</x:v>
      </x:c>
      <x:c r="M102" s="13" t="str">
        <x:v>Fiche de variante à produire; aucun sprite généré dans ce classeur.</x:v>
      </x:c>
      <x:c r="N102" s="13" t="str">
        <x:v>Reconstitution documentée V4 — nouvelle rédaction V5</x:v>
      </x:c>
    </x:row>
    <x:row r="103" ht="57" customHeight="1">
      <x:c r="A103" s="14" t="str">
        <x:v>GUARD-CL10-08</x:v>
      </x:c>
      <x:c r="B103" s="14" t="str">
        <x:v>Garde Gardiens du Confinement — signal de relève</x:v>
      </x:c>
      <x:c r="C103" s="14" t="str">
        <x:v>CL10</x:v>
      </x:c>
      <x:c r="D103" s="14" t="str">
        <x:v>forbidden-reserve</x:v>
      </x:c>
      <x:c r="E103" s="14" t="str">
        <x:v>Sans masque</x:v>
      </x:c>
      <x:c r="F103" s="14" t="str">
        <x:v>gris chaud</x:v>
      </x:c>
      <x:c r="G103" s="14" t="str">
        <x:v>anthracite et repères d’ambre</x:v>
      </x:c>
      <x:c r="H103" s="14" t="str">
        <x:v>rejetés sur une épaule</x:v>
      </x:c>
      <x:c r="I103" s="14" t="str">
        <x:v>signal de relève</x:v>
      </x:c>
      <x:c r="J103" s="14" t="str">
        <x:v>lampe de poste</x:v>
      </x:c>
      <x:c r="K103" s="14" t="str">
        <x:v>Réagit à la réputation locale et à l’équipement visible.</x:v>
      </x:c>
      <x:c r="L103" s="14" t="str">
        <x:v>Mandibules, crâne, mains et pieds yautja conservés. Le masque ne remplace pas la tête par un visage humain.</x:v>
      </x:c>
      <x:c r="M103" s="14" t="str">
        <x:v>Fiche de variante à produire; aucun sprite généré dans ce classeur.</x:v>
      </x:c>
      <x:c r="N103" s="14" t="str">
        <x:v>Reconstitution documentée V4 — nouvelle rédaction V5</x:v>
      </x:c>
    </x:row>
    <x:row r="104" ht="57" customHeight="1">
      <x:c r="A104" s="13" t="str">
        <x:v>GUARD-CL10-09</x:v>
      </x:c>
      <x:c r="B104" s="13" t="str">
        <x:v>Garde Gardiens du Confinement — exercice de parade</x:v>
      </x:c>
      <x:c r="C104" s="13" t="str">
        <x:v>CL10</x:v>
      </x:c>
      <x:c r="D104" s="13" t="str">
        <x:v>forbidden-reserve</x:v>
      </x:c>
      <x:c r="E104" s="13" t="str">
        <x:v>Sans masque</x:v>
      </x:c>
      <x:c r="F104" s="13" t="str">
        <x:v>brun rouge</x:v>
      </x:c>
      <x:c r="G104" s="13" t="str">
        <x:v>anthracite et repères d’ambre</x:v>
      </x:c>
      <x:c r="H104" s="13" t="str">
        <x:v>liens sombres</x:v>
      </x:c>
      <x:c r="I104" s="13" t="str">
        <x:v>exercice de parade</x:v>
      </x:c>
      <x:c r="J104" s="13" t="str">
        <x:v>tablette de route</x:v>
      </x:c>
      <x:c r="K104" s="13" t="str">
        <x:v>Offre un indice sur l’horaire de relève.</x:v>
      </x:c>
      <x:c r="L104" s="13" t="str">
        <x:v>Mandibules, crâne, mains et pieds yautja conservés. Le masque ne remplace pas la tête par un visage humain.</x:v>
      </x:c>
      <x:c r="M104" s="13" t="str">
        <x:v>Fiche de variante à produire; aucun sprite généré dans ce classeur.</x:v>
      </x:c>
      <x:c r="N104" s="13" t="str">
        <x:v>Reconstitution documentée V4 — nouvelle rédaction V5</x:v>
      </x:c>
    </x:row>
    <x:row r="105" ht="57" customHeight="1">
      <x:c r="A105" s="14" t="str">
        <x:v>GUARD-CL10-10</x:v>
      </x:c>
      <x:c r="B105" s="14" t="str">
        <x:v>Garde Gardiens du Confinement — observation d’une piste</x:v>
      </x:c>
      <x:c r="C105" s="14" t="str">
        <x:v>CL10</x:v>
      </x:c>
      <x:c r="D105" s="14" t="str">
        <x:v>forbidden-reserve</x:v>
      </x:c>
      <x:c r="E105" s="14" t="str">
        <x:v>Sans masque</x:v>
      </x:c>
      <x:c r="F105" s="14" t="str">
        <x:v>ocre froid</x:v>
      </x:c>
      <x:c r="G105" s="14" t="str">
        <x:v>anthracite et repères d’ambre</x:v>
      </x:c>
      <x:c r="H105" s="14" t="str">
        <x:v>anneaux espacés</x:v>
      </x:c>
      <x:c r="I105" s="14" t="str">
        <x:v>observation d’une piste</x:v>
      </x:c>
      <x:c r="J105" s="14" t="str">
        <x:v>bracelet de signal</x:v>
      </x:c>
      <x:c r="K105" s="14" t="str">
        <x:v>Indique un passage déjà ouvert.</x:v>
      </x:c>
      <x:c r="L105" s="14" t="str">
        <x:v>Mandibules, crâne, mains et pieds yautja conservés. Le masque ne remplace pas la tête par un visage humain.</x:v>
      </x:c>
      <x:c r="M105" s="14" t="str">
        <x:v>Fiche de variante à produire; aucun sprite généré dans ce classeur.</x:v>
      </x:c>
      <x:c r="N105" s="14" t="str">
        <x:v>Reconstitution documentée V4 — nouvelle rédaction V5</x:v>
      </x:c>
    </x:row>
  </x:sheetData>
  <x:pageMargins left="0.7" right="0.7" top="0.75" bottom="0.75" header="0.3" footer="0.3"/>
  <x:tableParts count="1">
    <x:tablePart xmlns:r="http://schemas.openxmlformats.org/officeDocument/2006/relationships" r:id="Rccc0a17d1c944d73"/>
  </x:tableParts>
</x:worksheet>
</file>

<file path=xl/worksheets/sheet4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 min="8" max="8" width="50" hidden="0" customWidth="1"/>
    <x:col min="9" max="9" width="50" hidden="0" customWidth="1"/>
    <x:col min="10" max="10" width="50" hidden="0" customWidth="1"/>
    <x:col min="11" max="11" width="50" hidden="0" customWidth="1"/>
    <x:col min="12" max="12" width="45" hidden="0" customWidth="1"/>
    <x:col min="13" max="13" width="45" hidden="0" customWidth="1"/>
  </x:cols>
  <x:sheetData>
    <x:row r="1">
      <x:c r="A1" s="2"/>
      <x:c r="B1" s="2"/>
      <x:c r="C1" s="2"/>
      <x:c r="D1" s="2"/>
      <x:c r="E1" s="2"/>
      <x:c r="F1" s="2"/>
    </x:row>
    <x:row r="2" ht="31" customHeight="1">
      <x:c r="A2" s="3" t="str">
        <x:v>Atlas des mondes</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Nature</x:v>
      </x:c>
      <x:c r="D5" s="26" t="str">
        <x:v>Géographie</x:v>
      </x:c>
      <x:c r="E5" s="26" t="str">
        <x:v>Promesse</x:v>
      </x:c>
      <x:c r="F5" s="26" t="str">
        <x:v>Cadre jouable</x:v>
      </x:c>
      <x:c r="G5" s="26" t="str">
        <x:v>Statut cartographie</x:v>
      </x:c>
      <x:c r="H5" s="26" t="str">
        <x:v>Accès</x:v>
      </x:c>
      <x:c r="I5" s="26" t="str">
        <x:v>Arrivee</x:v>
      </x:c>
      <x:c r="J5" s="26" t="str">
        <x:v>Proie et histoire</x:v>
      </x:c>
      <x:c r="K5" s="26" t="str">
        <x:v>État persistant</x:v>
      </x:c>
      <x:c r="L5" s="26" t="str">
        <x:v>Statut dans le lore</x:v>
      </x:c>
      <x:c r="M5" s="27" t="str">
        <x:v>Provenance</x:v>
      </x:c>
    </x:row>
    <x:row r="6" ht="87" customHeight="1">
      <x:c r="A6" s="13" t="str">
        <x:v>PLAN01</x:v>
      </x:c>
      <x:c r="B6" s="13" t="str">
        <x:v>Homeworld</x:v>
      </x:c>
      <x:c r="C6" s="13" t="str">
        <x:v>Monde natal</x:v>
      </x:c>
      <x:c r="D6" s="13" t="str">
        <x:v>régions et cité sur plusieurs plans</x:v>
      </x:c>
      <x:c r="E6" s="13" t="str">
        <x:v>mémoire de la cohorte</x:v>
      </x:c>
      <x:c r="F6" s="13" t="str">
        <x:v>Parcours locaux, Youngling à Ancient</x:v>
      </x:c>
      <x:c r="G6" s="13" t="str">
        <x:v>Destination de conception avec fiche propre. Les secteurs et contrats ci-dessous définissent l’étendue prévue, sans prétendre à une planète entière déjà produite.</x:v>
      </x:c>
      <x:c r="H6" s="13" t="str">
        <x:v>Homeworld, portes locales selon le stade de vie</x:v>
      </x:c>
      <x:c r="I6" s="13" t="str">
        <x:v>Approche, choix d’un point d’atterrissage connu, sas et première zone reliée au site de retour.</x:v>
      </x:c>
      <x:c r="J6" s="13" t="str">
        <x:v>La présence d’une proie dépend de son habitat et de la mission. Une entrée de carte ne crée pas une nouvelle population à chaque visite.</x:v>
      </x:c>
      <x:c r="K6" s="13" t="str">
        <x:v>Un identifiant de monde conserve météo de mission, raccourcis, prises, équipage et résultats. Les profils de réserve et de guerre réutilisent cette entité.</x:v>
      </x:c>
      <x:c r="L6" s="13" t="str">
        <x:v>Géographies originales. Homeworld et xénomorphes sont des inspirations de franchise; aucune carte de planète canonique revendiquée.</x:v>
      </x:c>
      <x:c r="M6" s="13" t="str">
        <x:v>Reconstitution documentée V4 — nouvelle rédaction V5</x:v>
      </x:c>
    </x:row>
    <x:row r="7" ht="87" customHeight="1">
      <x:c r="A7" s="14" t="str">
        <x:v>PLAN02</x:v>
      </x:c>
      <x:c r="B7" s="14" t="str">
        <x:v>Kharuun</x:v>
      </x:c>
      <x:c r="C7" s="14" t="str">
        <x:v>Désert rocheux</x:v>
      </x:c>
      <x:c r="D7" s="14" t="str">
        <x:v>canyons, arches et dunes froides</x:v>
      </x:c>
      <x:c r="E7" s="14" t="str">
        <x:v>bête qui efface sa piste dans le vent</x:v>
      </x:c>
      <x:c r="F7" s="14" t="str">
        <x:v>Contrat de chasse</x:v>
      </x:c>
      <x:c r="G7" s="14" t="str">
        <x:v>Destination de conception avec fiche propre. Les secteurs et contrats ci-dessous définissent l’étendue prévue, sans prétendre à une planète entière déjà produite.</x:v>
      </x:c>
      <x:c r="H7" s="14" t="str">
        <x:v>Blooded, vaisseau réellement acquis, route relevée puis trajet joué; contrat ou autorisation locale supplémentaire selon mission</x:v>
      </x:c>
      <x:c r="I7" s="14" t="str">
        <x:v>Approche, choix d’un point d’atterrissage connu, sas et première zone reliée au site de retour.</x:v>
      </x:c>
      <x:c r="J7" s="14" t="str">
        <x:v>La présence d’une proie dépend de son habitat et de la mission. Une entrée de carte ne crée pas une nouvelle population à chaque visite.</x:v>
      </x:c>
      <x:c r="K7" s="14" t="str">
        <x:v>Un identifiant de monde conserve météo de mission, raccourcis, prises, équipage et résultats. Les profils de réserve et de guerre réutilisent cette entité.</x:v>
      </x:c>
      <x:c r="L7" s="14" t="str">
        <x:v>Géographies originales. Homeworld et xénomorphes sont des inspirations de franchise; aucune carte de planète canonique revendiquée.</x:v>
      </x:c>
      <x:c r="M7" s="14" t="str">
        <x:v>Reconstitution documentée V4 — nouvelle rédaction V5</x:v>
      </x:c>
    </x:row>
    <x:row r="8" ht="87" customHeight="1">
      <x:c r="A8" s="13" t="str">
        <x:v>PLAN03</x:v>
      </x:c>
      <x:c r="B8" s="13" t="str">
        <x:v>Vara-Kesh</x:v>
      </x:c>
      <x:c r="C8" s="13" t="str">
        <x:v>Jungle dense</x:v>
      </x:c>
      <x:c r="D8" s="13" t="str">
        <x:v>canopée, racines et ravins</x:v>
      </x:c>
      <x:c r="E8" s="13" t="str">
        <x:v>chasse verticale et retour par les branches</x:v>
      </x:c>
      <x:c r="F8" s="13" t="str">
        <x:v>Contrat et réserve GP01</x:v>
      </x:c>
      <x:c r="G8" s="13" t="str">
        <x:v>Destination de conception avec fiche propre. Les secteurs et contrats ci-dessous définissent l’étendue prévue, sans prétendre à une planète entière déjà produite.</x:v>
      </x:c>
      <x:c r="H8" s="13" t="str">
        <x:v>Blooded, vaisseau réellement acquis, route relevée puis trajet joué; contrat ou autorisation locale supplémentaire selon mission</x:v>
      </x:c>
      <x:c r="I8" s="13" t="str">
        <x:v>Approche, choix d’un point d’atterrissage connu, sas et première zone reliée au site de retour.</x:v>
      </x:c>
      <x:c r="J8" s="13" t="str">
        <x:v>La présence d’une proie dépend de son habitat et de la mission. Une entrée de carte ne crée pas une nouvelle population à chaque visite.</x:v>
      </x:c>
      <x:c r="K8" s="13" t="str">
        <x:v>Un identifiant de monde conserve météo de mission, raccourcis, prises, équipage et résultats. Les profils de réserve et de guerre réutilisent cette entité.</x:v>
      </x:c>
      <x:c r="L8" s="13" t="str">
        <x:v>Géographies originales. Homeworld et xénomorphes sont des inspirations de franchise; aucune carte de planète canonique revendiquée.</x:v>
      </x:c>
      <x:c r="M8" s="13" t="str">
        <x:v>Reconstitution documentée V4 — nouvelle rédaction V5</x:v>
      </x:c>
    </x:row>
    <x:row r="9" ht="87" customHeight="1">
      <x:c r="A9" s="14" t="str">
        <x:v>PLAN04</x:v>
      </x:c>
      <x:c r="B9" s="14" t="str">
        <x:v>Nereth</x:v>
      </x:c>
      <x:c r="C9" s="14" t="str">
        <x:v>Monde glaciaire</x:v>
      </x:c>
      <x:c r="D9" s="14" t="str">
        <x:v>crêtes, cavernes bleues et plateaux</x:v>
      </x:c>
      <x:c r="E9" s="14" t="str">
        <x:v>écho thermique trompeur sous la glace</x:v>
      </x:c>
      <x:c r="F9" s="14" t="str">
        <x:v>Contrat et réserve GP02</x:v>
      </x:c>
      <x:c r="G9" s="14" t="str">
        <x:v>Destination de conception avec fiche propre. Les secteurs et contrats ci-dessous définissent l’étendue prévue, sans prétendre à une planète entière déjà produite.</x:v>
      </x:c>
      <x:c r="H9" s="14" t="str">
        <x:v>Blooded, vaisseau réellement acquis, route relevée puis trajet joué; contrat ou autorisation locale supplémentaire selon mission</x:v>
      </x:c>
      <x:c r="I9" s="14" t="str">
        <x:v>Approche, choix d’un point d’atterrissage connu, sas et première zone reliée au site de retour.</x:v>
      </x:c>
      <x:c r="J9" s="14" t="str">
        <x:v>La présence d’une proie dépend de son habitat et de la mission. Une entrée de carte ne crée pas une nouvelle population à chaque visite.</x:v>
      </x:c>
      <x:c r="K9" s="14" t="str">
        <x:v>Un identifiant de monde conserve météo de mission, raccourcis, prises, équipage et résultats. Les profils de réserve et de guerre réutilisent cette entité.</x:v>
      </x:c>
      <x:c r="L9" s="14" t="str">
        <x:v>Géographies originales. Homeworld et xénomorphes sont des inspirations de franchise; aucune carte de planète canonique revendiquée.</x:v>
      </x:c>
      <x:c r="M9" s="14" t="str">
        <x:v>Reconstitution documentée V4 — nouvelle rédaction V5</x:v>
      </x:c>
    </x:row>
    <x:row r="10" ht="87" customHeight="1">
      <x:c r="A10" s="13" t="str">
        <x:v>PLAN05</x:v>
      </x:c>
      <x:c r="B10" s="13" t="str">
        <x:v>Oshara</x:v>
      </x:c>
      <x:c r="C10" s="13" t="str">
        <x:v>Monde océanique</x:v>
      </x:c>
      <x:c r="D10" s="13" t="str">
        <x:v>îlots, falaises et stations de marée</x:v>
      </x:c>
      <x:c r="E10" s="13" t="str">
        <x:v>traque amphibie avec voie haute de retour</x:v>
      </x:c>
      <x:c r="F10" s="13" t="str">
        <x:v>Contrat et réserve GP03</x:v>
      </x:c>
      <x:c r="G10" s="13" t="str">
        <x:v>Destination de conception avec fiche propre. Les secteurs et contrats ci-dessous définissent l’étendue prévue, sans prétendre à une planète entière déjà produite.</x:v>
      </x:c>
      <x:c r="H10" s="13" t="str">
        <x:v>Blooded, vaisseau réellement acquis, route relevée puis trajet joué; contrat ou autorisation locale supplémentaire selon mission</x:v>
      </x:c>
      <x:c r="I10" s="13" t="str">
        <x:v>Approche, choix d’un point d’atterrissage connu, sas et première zone reliée au site de retour.</x:v>
      </x:c>
      <x:c r="J10" s="13" t="str">
        <x:v>La présence d’une proie dépend de son habitat et de la mission. Une entrée de carte ne crée pas une nouvelle population à chaque visite.</x:v>
      </x:c>
      <x:c r="K10" s="13" t="str">
        <x:v>Un identifiant de monde conserve météo de mission, raccourcis, prises, équipage et résultats. Les profils de réserve et de guerre réutilisent cette entité.</x:v>
      </x:c>
      <x:c r="L10" s="13" t="str">
        <x:v>Géographies originales. Homeworld et xénomorphes sont des inspirations de franchise; aucune carte de planète canonique revendiquée.</x:v>
      </x:c>
      <x:c r="M10" s="13" t="str">
        <x:v>Reconstitution documentée V4 — nouvelle rédaction V5</x:v>
      </x:c>
    </x:row>
    <x:row r="11" ht="87" customHeight="1">
      <x:c r="A11" s="14" t="str">
        <x:v>PLAN06</x:v>
      </x:c>
      <x:c r="B11" s="14" t="str">
        <x:v>Rukh Tal</x:v>
      </x:c>
      <x:c r="C11" s="14" t="str">
        <x:v>Monde volcanique</x:v>
      </x:c>
      <x:c r="D11" s="14" t="str">
        <x:v>basalte, fumées et anciens tunnels</x:v>
      </x:c>
      <x:c r="E11" s="14" t="str">
        <x:v>proie qui profite des cycles de chaleur</x:v>
      </x:c>
      <x:c r="F11" s="14" t="str">
        <x:v>Contrat et réserve GP04</x:v>
      </x:c>
      <x:c r="G11" s="14" t="str">
        <x:v>Destination de conception avec fiche propre. Les secteurs et contrats ci-dessous définissent l’étendue prévue, sans prétendre à une planète entière déjà produite.</x:v>
      </x:c>
      <x:c r="H11" s="14" t="str">
        <x:v>Blooded, vaisseau réellement acquis, route relevée puis trajet joué; contrat ou autorisation locale supplémentaire selon mission</x:v>
      </x:c>
      <x:c r="I11" s="14" t="str">
        <x:v>Approche, choix d’un point d’atterrissage connu, sas et première zone reliée au site de retour.</x:v>
      </x:c>
      <x:c r="J11" s="14" t="str">
        <x:v>La présence d’une proie dépend de son habitat et de la mission. Une entrée de carte ne crée pas une nouvelle population à chaque visite.</x:v>
      </x:c>
      <x:c r="K11" s="14" t="str">
        <x:v>Un identifiant de monde conserve météo de mission, raccourcis, prises, équipage et résultats. Les profils de réserve et de guerre réutilisent cette entité.</x:v>
      </x:c>
      <x:c r="L11" s="14" t="str">
        <x:v>Géographies originales. Homeworld et xénomorphes sont des inspirations de franchise; aucune carte de planète canonique revendiquée.</x:v>
      </x:c>
      <x:c r="M11" s="14" t="str">
        <x:v>Reconstitution documentée V4 — nouvelle rédaction V5</x:v>
      </x:c>
    </x:row>
    <x:row r="12" ht="87" customHeight="1">
      <x:c r="A12" s="13" t="str">
        <x:v>PLAN07</x:v>
      </x:c>
      <x:c r="B12" s="13" t="str">
        <x:v>Sileth</x:v>
      </x:c>
      <x:c r="C12" s="13" t="str">
        <x:v>Monde de mousson</x:v>
      </x:c>
      <x:c r="D12" s="13" t="str">
        <x:v>vallées, cours d’eau et forêts basses</x:v>
      </x:c>
      <x:c r="E12" s="13" t="str">
        <x:v>traces lavées par des pluies successives</x:v>
      </x:c>
      <x:c r="F12" s="13" t="str">
        <x:v>Contrat et réserve GP05</x:v>
      </x:c>
      <x:c r="G12" s="13" t="str">
        <x:v>Destination de conception avec fiche propre. Les secteurs et contrats ci-dessous définissent l’étendue prévue, sans prétendre à une planète entière déjà produite.</x:v>
      </x:c>
      <x:c r="H12" s="13" t="str">
        <x:v>Blooded, vaisseau réellement acquis, route relevée puis trajet joué; contrat ou autorisation locale supplémentaire selon mission</x:v>
      </x:c>
      <x:c r="I12" s="13" t="str">
        <x:v>Approche, choix d’un point d’atterrissage connu, sas et première zone reliée au site de retour.</x:v>
      </x:c>
      <x:c r="J12" s="13" t="str">
        <x:v>La présence d’une proie dépend de son habitat et de la mission. Une entrée de carte ne crée pas une nouvelle population à chaque visite.</x:v>
      </x:c>
      <x:c r="K12" s="13" t="str">
        <x:v>Un identifiant de monde conserve météo de mission, raccourcis, prises, équipage et résultats. Les profils de réserve et de guerre réutilisent cette entité.</x:v>
      </x:c>
      <x:c r="L12" s="13" t="str">
        <x:v>Géographies originales. Homeworld et xénomorphes sont des inspirations de franchise; aucune carte de planète canonique revendiquée.</x:v>
      </x:c>
      <x:c r="M12" s="13" t="str">
        <x:v>Reconstitution documentée V4 — nouvelle rédaction V5</x:v>
      </x:c>
    </x:row>
    <x:row r="13" ht="87" customHeight="1">
      <x:c r="A13" s="14" t="str">
        <x:v>PLAN08</x:v>
      </x:c>
      <x:c r="B13" s="14" t="str">
        <x:v>Xeno Prime</x:v>
      </x:c>
      <x:c r="C13" s="14" t="str">
        <x:v>Monde de ruche du projet</x:v>
      </x:c>
      <x:c r="D13" s="14" t="str">
        <x:v>douze secteurs reliés, tête géante au sol et arène distincte</x:v>
      </x:c>
      <x:c r="E13" s="14" t="str">
        <x:v>expédition xénomorphe et première reine selon progression</x:v>
      </x:c>
      <x:c r="F13" s="14" t="str">
        <x:v>Contrat majeur</x:v>
      </x:c>
      <x:c r="G13" s="14" t="str">
        <x:v>Destination de conception avec fiche propre. Les secteurs et contrats ci-dessous définissent l’étendue prévue, sans prétendre à une planète entière déjà produite.</x:v>
      </x:c>
      <x:c r="H13" s="14" t="str">
        <x:v>Blooded, vaisseau réellement acquis, route relevée puis trajet joué; contrat ou autorisation locale supplémentaire selon mission</x:v>
      </x:c>
      <x:c r="I13" s="14" t="str">
        <x:v>Approche, choix d’un point d’atterrissage connu, sas et première zone reliée au site de retour.</x:v>
      </x:c>
      <x:c r="J13" s="14" t="str">
        <x:v>La présence d’une proie dépend de son habitat et de la mission. Une entrée de carte ne crée pas une nouvelle population à chaque visite.</x:v>
      </x:c>
      <x:c r="K13" s="14" t="str">
        <x:v>Un identifiant de monde conserve météo de mission, raccourcis, prises, équipage et résultats. Les profils de réserve et de guerre réutilisent cette entité.</x:v>
      </x:c>
      <x:c r="L13" s="14" t="str">
        <x:v>Géographies originales. Homeworld et xénomorphes sont des inspirations de franchise; aucune carte de planète canonique revendiquée.</x:v>
      </x:c>
      <x:c r="M13" s="14" t="str">
        <x:v>Reconstitution documentée V4 — nouvelle rédaction V5</x:v>
      </x:c>
    </x:row>
    <x:row r="14" ht="87" customHeight="1">
      <x:c r="A14" s="13" t="str">
        <x:v>PLAN09</x:v>
      </x:c>
      <x:c r="B14" s="13" t="str">
        <x:v>Dharos</x:v>
      </x:c>
      <x:c r="C14" s="13" t="str">
        <x:v>Monde urbain abandonné</x:v>
      </x:c>
      <x:c r="D14" s="13" t="str">
        <x:v>tours basses, rues brisées et sous-sols</x:v>
      </x:c>
      <x:c r="E14" s="13" t="str">
        <x:v>des adversaires humains exploitent les angles morts</x:v>
      </x:c>
      <x:c r="F14" s="13" t="str">
        <x:v>Contrat et réserve GP06</x:v>
      </x:c>
      <x:c r="G14" s="13" t="str">
        <x:v>Destination de conception avec fiche propre. Les secteurs et contrats ci-dessous définissent l’étendue prévue, sans prétendre à une planète entière déjà produite.</x:v>
      </x:c>
      <x:c r="H14" s="13" t="str">
        <x:v>Blooded, vaisseau réellement acquis, route relevée puis trajet joué; contrat ou autorisation locale supplémentaire selon mission</x:v>
      </x:c>
      <x:c r="I14" s="13" t="str">
        <x:v>Approche, choix d’un point d’atterrissage connu, sas et première zone reliée au site de retour.</x:v>
      </x:c>
      <x:c r="J14" s="13" t="str">
        <x:v>La présence d’une proie dépend de son habitat et de la mission. Une entrée de carte ne crée pas une nouvelle population à chaque visite.</x:v>
      </x:c>
      <x:c r="K14" s="13" t="str">
        <x:v>Un identifiant de monde conserve météo de mission, raccourcis, prises, équipage et résultats. Les profils de réserve et de guerre réutilisent cette entité.</x:v>
      </x:c>
      <x:c r="L14" s="13" t="str">
        <x:v>Géographies originales. Homeworld et xénomorphes sont des inspirations de franchise; aucune carte de planète canonique revendiquée.</x:v>
      </x:c>
      <x:c r="M14" s="13" t="str">
        <x:v>Reconstitution documentée V4 — nouvelle rédaction V5</x:v>
      </x:c>
    </x:row>
    <x:row r="15" ht="87" customHeight="1">
      <x:c r="A15" s="14" t="str">
        <x:v>PLAN10</x:v>
      </x:c>
      <x:c r="B15" s="14" t="str">
        <x:v>Morrak</x:v>
      </x:c>
      <x:c r="C15" s="14" t="str">
        <x:v>Monde de mesas</x:v>
      </x:c>
      <x:c r="D15" s="14" t="str">
        <x:v>plateaux, ponts naturels et gorges</x:v>
      </x:c>
      <x:c r="E15" s="14" t="str">
        <x:v>poursuite entre points hauts et abris</x:v>
      </x:c>
      <x:c r="F15" s="14" t="str">
        <x:v>Réserve GP07</x:v>
      </x:c>
      <x:c r="G15" s="14" t="str">
        <x:v>Destination de conception avec fiche propre. Les secteurs et contrats ci-dessous définissent l’étendue prévue, sans prétendre à une planète entière déjà produite.</x:v>
      </x:c>
      <x:c r="H15" s="14" t="str">
        <x:v>Blooded, vaisseau réellement acquis, route relevée puis trajet joué; contrat ou autorisation locale supplémentaire selon mission</x:v>
      </x:c>
      <x:c r="I15" s="14" t="str">
        <x:v>Approche, choix d’un point d’atterrissage connu, sas et première zone reliée au site de retour.</x:v>
      </x:c>
      <x:c r="J15" s="14" t="str">
        <x:v>La présence d’une proie dépend de son habitat et de la mission. Une entrée de carte ne crée pas une nouvelle population à chaque visite.</x:v>
      </x:c>
      <x:c r="K15" s="14" t="str">
        <x:v>Un identifiant de monde conserve météo de mission, raccourcis, prises, équipage et résultats. Les profils de réserve et de guerre réutilisent cette entité.</x:v>
      </x:c>
      <x:c r="L15" s="14" t="str">
        <x:v>Géographies originales. Homeworld et xénomorphes sont des inspirations de franchise; aucune carte de planète canonique revendiquée.</x:v>
      </x:c>
      <x:c r="M15" s="14" t="str">
        <x:v>Reconstitution documentée V4 — nouvelle rédaction V5</x:v>
      </x:c>
    </x:row>
    <x:row r="16" ht="87" customHeight="1">
      <x:c r="A16" s="13" t="str">
        <x:v>PLAN11</x:v>
      </x:c>
      <x:c r="B16" s="13" t="str">
        <x:v>Eshra</x:v>
      </x:c>
      <x:c r="C16" s="13" t="str">
        <x:v>Monde de brumes</x:v>
      </x:c>
      <x:c r="D16" s="13" t="str">
        <x:v>marais, bois pétrifiés et chenaux</x:v>
      </x:c>
      <x:c r="E16" s="13" t="str">
        <x:v>repérer le passage d’une équipe sans vision parfaite</x:v>
      </x:c>
      <x:c r="F16" s="13" t="str">
        <x:v>Réserve GP08</x:v>
      </x:c>
      <x:c r="G16" s="13" t="str">
        <x:v>Destination de conception avec fiche propre. Les secteurs et contrats ci-dessous définissent l’étendue prévue, sans prétendre à une planète entière déjà produite.</x:v>
      </x:c>
      <x:c r="H16" s="13" t="str">
        <x:v>Blooded, vaisseau réellement acquis, route relevée puis trajet joué; contrat ou autorisation locale supplémentaire selon mission</x:v>
      </x:c>
      <x:c r="I16" s="13" t="str">
        <x:v>Approche, choix d’un point d’atterrissage connu, sas et première zone reliée au site de retour.</x:v>
      </x:c>
      <x:c r="J16" s="13" t="str">
        <x:v>La présence d’une proie dépend de son habitat et de la mission. Une entrée de carte ne crée pas une nouvelle population à chaque visite.</x:v>
      </x:c>
      <x:c r="K16" s="13" t="str">
        <x:v>Un identifiant de monde conserve météo de mission, raccourcis, prises, équipage et résultats. Les profils de réserve et de guerre réutilisent cette entité.</x:v>
      </x:c>
      <x:c r="L16" s="13" t="str">
        <x:v>Géographies originales. Homeworld et xénomorphes sont des inspirations de franchise; aucune carte de planète canonique revendiquée.</x:v>
      </x:c>
      <x:c r="M16" s="13" t="str">
        <x:v>Reconstitution documentée V4 — nouvelle rédaction V5</x:v>
      </x:c>
    </x:row>
    <x:row r="17" ht="87" customHeight="1">
      <x:c r="A17" s="14" t="str">
        <x:v>PLAN12</x:v>
      </x:c>
      <x:c r="B17" s="14" t="str">
        <x:v>Terek-Va</x:v>
      </x:c>
      <x:c r="C17" s="14" t="str">
        <x:v>Monde de cavernes</x:v>
      </x:c>
      <x:c r="D17" s="14" t="str">
        <x:v>failles, puits et anciennes machines</x:v>
      </x:c>
      <x:c r="E17" s="14" t="str">
        <x:v>adversaires qui changent de niveau</x:v>
      </x:c>
      <x:c r="F17" s="14" t="str">
        <x:v>Réserve GP09</x:v>
      </x:c>
      <x:c r="G17" s="14" t="str">
        <x:v>Destination de conception avec fiche propre. Les secteurs et contrats ci-dessous définissent l’étendue prévue, sans prétendre à une planète entière déjà produite.</x:v>
      </x:c>
      <x:c r="H17" s="14" t="str">
        <x:v>Blooded, vaisseau réellement acquis, route relevée puis trajet joué; contrat ou autorisation locale supplémentaire selon mission</x:v>
      </x:c>
      <x:c r="I17" s="14" t="str">
        <x:v>Approche, choix d’un point d’atterrissage connu, sas et première zone reliée au site de retour.</x:v>
      </x:c>
      <x:c r="J17" s="14" t="str">
        <x:v>La présence d’une proie dépend de son habitat et de la mission. Une entrée de carte ne crée pas une nouvelle population à chaque visite.</x:v>
      </x:c>
      <x:c r="K17" s="14" t="str">
        <x:v>Un identifiant de monde conserve météo de mission, raccourcis, prises, équipage et résultats. Les profils de réserve et de guerre réutilisent cette entité.</x:v>
      </x:c>
      <x:c r="L17" s="14" t="str">
        <x:v>Géographies originales. Homeworld et xénomorphes sont des inspirations de franchise; aucune carte de planète canonique revendiquée.</x:v>
      </x:c>
      <x:c r="M17" s="14" t="str">
        <x:v>Reconstitution documentée V4 — nouvelle rédaction V5</x:v>
      </x:c>
    </x:row>
    <x:row r="18" ht="87" customHeight="1">
      <x:c r="A18" s="13" t="str">
        <x:v>PLAN13</x:v>
      </x:c>
      <x:c r="B18" s="13" t="str">
        <x:v>Namarra</x:v>
      </x:c>
      <x:c r="C18" s="13" t="str">
        <x:v>Monde frontalier</x:v>
      </x:c>
      <x:c r="D18" s="13" t="str">
        <x:v>ruines ouvertes, savane et vallées</x:v>
      </x:c>
      <x:c r="E18" s="13" t="str">
        <x:v>rencontre O5-M19 avec Mara Venn puis théâtre W3-P03</x:v>
      </x:c>
      <x:c r="F18" s="13" t="str">
        <x:v>O5, exploration et guerre</x:v>
      </x:c>
      <x:c r="G18" s="13" t="str">
        <x:v>Destination de conception avec fiche propre. Les secteurs et contrats ci-dessous définissent l’étendue prévue, sans prétendre à une planète entière déjà produite.</x:v>
      </x:c>
      <x:c r="H18" s="13" t="str">
        <x:v>Blooded, vaisseau réellement acquis, route relevée puis trajet joué; contrat ou autorisation locale supplémentaire selon mission</x:v>
      </x:c>
      <x:c r="I18" s="13" t="str">
        <x:v>Approche, choix d’un point d’atterrissage connu, sas et première zone reliée au site de retour.</x:v>
      </x:c>
      <x:c r="J18" s="13" t="str">
        <x:v>La présence d’une proie dépend de son habitat et de la mission. Une entrée de carte ne crée pas une nouvelle population à chaque visite.</x:v>
      </x:c>
      <x:c r="K18" s="13" t="str">
        <x:v>Un identifiant de monde conserve météo de mission, raccourcis, prises, équipage et résultats. Les profils de réserve et de guerre réutilisent cette entité.</x:v>
      </x:c>
      <x:c r="L18" s="13" t="str">
        <x:v>Géographies originales. Homeworld et xénomorphes sont des inspirations de franchise; aucune carte de planète canonique revendiquée.</x:v>
      </x:c>
      <x:c r="M18" s="13" t="str">
        <x:v>Reconstitution documentée V4 — nouvelle rédaction V5</x:v>
      </x:c>
    </x:row>
    <x:row r="19" ht="87" customHeight="1">
      <x:c r="A19" s="14" t="str">
        <x:v>PLAN14</x:v>
      </x:c>
      <x:c r="B19" s="14" t="str">
        <x:v>Qorr</x:v>
      </x:c>
      <x:c r="C19" s="14" t="str">
        <x:v>Monde de grandes herbes</x:v>
      </x:c>
      <x:c r="D19" s="14" t="str">
        <x:v>savane, roches et oasis</x:v>
      </x:c>
      <x:c r="E19" s="14" t="str">
        <x:v>approches cachées dans une végétation mobile</x:v>
      </x:c>
      <x:c r="F19" s="14" t="str">
        <x:v>Réserve GP10</x:v>
      </x:c>
      <x:c r="G19" s="14" t="str">
        <x:v>Destination de conception avec fiche propre. Les secteurs et contrats ci-dessous définissent l’étendue prévue, sans prétendre à une planète entière déjà produite.</x:v>
      </x:c>
      <x:c r="H19" s="14" t="str">
        <x:v>Blooded, vaisseau réellement acquis, route relevée puis trajet joué; contrat ou autorisation locale supplémentaire selon mission</x:v>
      </x:c>
      <x:c r="I19" s="14" t="str">
        <x:v>Approche, choix d’un point d’atterrissage connu, sas et première zone reliée au site de retour.</x:v>
      </x:c>
      <x:c r="J19" s="14" t="str">
        <x:v>La présence d’une proie dépend de son habitat et de la mission. Une entrée de carte ne crée pas une nouvelle population à chaque visite.</x:v>
      </x:c>
      <x:c r="K19" s="14" t="str">
        <x:v>Un identifiant de monde conserve météo de mission, raccourcis, prises, équipage et résultats. Les profils de réserve et de guerre réutilisent cette entité.</x:v>
      </x:c>
      <x:c r="L19" s="14" t="str">
        <x:v>Géographies originales. Homeworld et xénomorphes sont des inspirations de franchise; aucune carte de planète canonique revendiquée.</x:v>
      </x:c>
      <x:c r="M19" s="14" t="str">
        <x:v>Reconstitution documentée V4 — nouvelle rédaction V5</x:v>
      </x:c>
    </x:row>
    <x:row r="20" ht="87" customHeight="1">
      <x:c r="A20" s="13" t="str">
        <x:v>PLAN15</x:v>
      </x:c>
      <x:c r="B20" s="13" t="str">
        <x:v>Asha-Ruun</x:v>
      </x:c>
      <x:c r="C20" s="13" t="str">
        <x:v>Monde d’archives</x:v>
      </x:c>
      <x:c r="D20" s="13" t="str">
        <x:v>plateformes de pierre et épaves enfouies</x:v>
      </x:c>
      <x:c r="E20" s="13" t="str">
        <x:v>objet ancien à replacer dans son contexte</x:v>
      </x:c>
      <x:c r="F20" s="13" t="str">
        <x:v>Exploration</x:v>
      </x:c>
      <x:c r="G20" s="13" t="str">
        <x:v>Destination de conception avec fiche propre. Les secteurs et contrats ci-dessous définissent l’étendue prévue, sans prétendre à une planète entière déjà produite.</x:v>
      </x:c>
      <x:c r="H20" s="13" t="str">
        <x:v>Blooded, vaisseau réellement acquis, route relevée puis trajet joué; contrat ou autorisation locale supplémentaire selon mission</x:v>
      </x:c>
      <x:c r="I20" s="13" t="str">
        <x:v>Approche, choix d’un point d’atterrissage connu, sas et première zone reliée au site de retour.</x:v>
      </x:c>
      <x:c r="J20" s="13" t="str">
        <x:v>La présence d’une proie dépend de son habitat et de la mission. Une entrée de carte ne crée pas une nouvelle population à chaque visite.</x:v>
      </x:c>
      <x:c r="K20" s="13" t="str">
        <x:v>Un identifiant de monde conserve météo de mission, raccourcis, prises, équipage et résultats. Les profils de réserve et de guerre réutilisent cette entité.</x:v>
      </x:c>
      <x:c r="L20" s="13" t="str">
        <x:v>Géographies originales. Homeworld et xénomorphes sont des inspirations de franchise; aucune carte de planète canonique revendiquée.</x:v>
      </x:c>
      <x:c r="M20" s="13" t="str">
        <x:v>Reconstitution documentée V4 — nouvelle rédaction V5</x:v>
      </x:c>
    </x:row>
    <x:row r="21" ht="87" customHeight="1">
      <x:c r="A21" s="14" t="str">
        <x:v>PLAN16</x:v>
      </x:c>
      <x:c r="B21" s="14" t="str">
        <x:v>Vor-Kel</x:v>
      </x:c>
      <x:c r="C21" s="14" t="str">
        <x:v>Monde métallifère</x:v>
      </x:c>
      <x:c r="D21" s="14" t="str">
        <x:v>carrières, crêtes et ateliers isolés</x:v>
      </x:c>
      <x:c r="E21" s="14" t="str">
        <x:v>réparation d’un trajet après une rupture de terrain</x:v>
      </x:c>
      <x:c r="F21" s="14" t="str">
        <x:v>Exploration et approvisionnement</x:v>
      </x:c>
      <x:c r="G21" s="14" t="str">
        <x:v>Destination de conception avec fiche propre. Les secteurs et contrats ci-dessous définissent l’étendue prévue, sans prétendre à une planète entière déjà produite.</x:v>
      </x:c>
      <x:c r="H21" s="14" t="str">
        <x:v>Blooded, vaisseau réellement acquis, route relevée puis trajet joué; contrat ou autorisation locale supplémentaire selon mission</x:v>
      </x:c>
      <x:c r="I21" s="14" t="str">
        <x:v>Approche, choix d’un point d’atterrissage connu, sas et première zone reliée au site de retour.</x:v>
      </x:c>
      <x:c r="J21" s="14" t="str">
        <x:v>La présence d’une proie dépend de son habitat et de la mission. Une entrée de carte ne crée pas une nouvelle population à chaque visite.</x:v>
      </x:c>
      <x:c r="K21" s="14" t="str">
        <x:v>Un identifiant de monde conserve météo de mission, raccourcis, prises, équipage et résultats. Les profils de réserve et de guerre réutilisent cette entité.</x:v>
      </x:c>
      <x:c r="L21" s="14" t="str">
        <x:v>Géographies originales. Homeworld et xénomorphes sont des inspirations de franchise; aucune carte de planète canonique revendiquée.</x:v>
      </x:c>
      <x:c r="M21" s="14" t="str">
        <x:v>Reconstitution documentée V4 — nouvelle rédaction V5</x:v>
      </x:c>
    </x:row>
    <x:row r="22" ht="87" customHeight="1">
      <x:c r="A22" s="13" t="str">
        <x:v>PLAN17</x:v>
      </x:c>
      <x:c r="B22" s="13" t="str">
        <x:v>Tala-Mor</x:v>
      </x:c>
      <x:c r="C22" s="13" t="str">
        <x:v>Monde de mousses</x:v>
      </x:c>
      <x:c r="D22" s="13" t="str">
        <x:v>arbres bas, mares et falaises blanches</x:v>
      </x:c>
      <x:c r="E22" s="13" t="str">
        <x:v>écologie à comprendre avant de choisir une proie</x:v>
      </x:c>
      <x:c r="F22" s="13" t="str">
        <x:v>Exploration</x:v>
      </x:c>
      <x:c r="G22" s="13" t="str">
        <x:v>Destination de conception avec fiche propre. Les secteurs et contrats ci-dessous définissent l’étendue prévue, sans prétendre à une planète entière déjà produite.</x:v>
      </x:c>
      <x:c r="H22" s="13" t="str">
        <x:v>Blooded, vaisseau réellement acquis, route relevée puis trajet joué; contrat ou autorisation locale supplémentaire selon mission</x:v>
      </x:c>
      <x:c r="I22" s="13" t="str">
        <x:v>Approche, choix d’un point d’atterrissage connu, sas et première zone reliée au site de retour.</x:v>
      </x:c>
      <x:c r="J22" s="13" t="str">
        <x:v>La présence d’une proie dépend de son habitat et de la mission. Une entrée de carte ne crée pas une nouvelle population à chaque visite.</x:v>
      </x:c>
      <x:c r="K22" s="13" t="str">
        <x:v>Un identifiant de monde conserve météo de mission, raccourcis, prises, équipage et résultats. Les profils de réserve et de guerre réutilisent cette entité.</x:v>
      </x:c>
      <x:c r="L22" s="13" t="str">
        <x:v>Géographies originales. Homeworld et xénomorphes sont des inspirations de franchise; aucune carte de planète canonique revendiquée.</x:v>
      </x:c>
      <x:c r="M22" s="13" t="str">
        <x:v>Reconstitution documentée V4 — nouvelle rédaction V5</x:v>
      </x:c>
    </x:row>
    <x:row r="23" ht="87" customHeight="1">
      <x:c r="A23" s="14" t="str">
        <x:v>PLAN18</x:v>
      </x:c>
      <x:c r="B23" s="14" t="str">
        <x:v>Enshar</x:v>
      </x:c>
      <x:c r="C23" s="14" t="str">
        <x:v>Monde nocturne</x:v>
      </x:c>
      <x:c r="D23" s="14" t="str">
        <x:v>roches sombres et vallées lumineuses</x:v>
      </x:c>
      <x:c r="E23" s="14" t="str">
        <x:v>lecture de signaux lumineux de la faune</x:v>
      </x:c>
      <x:c r="F23" s="14" t="str">
        <x:v>Exploration</x:v>
      </x:c>
      <x:c r="G23" s="14" t="str">
        <x:v>Destination de conception avec fiche propre. Les secteurs et contrats ci-dessous définissent l’étendue prévue, sans prétendre à une planète entière déjà produite.</x:v>
      </x:c>
      <x:c r="H23" s="14" t="str">
        <x:v>Blooded, vaisseau réellement acquis, route relevée puis trajet joué; contrat ou autorisation locale supplémentaire selon mission</x:v>
      </x:c>
      <x:c r="I23" s="14" t="str">
        <x:v>Approche, choix d’un point d’atterrissage connu, sas et première zone reliée au site de retour.</x:v>
      </x:c>
      <x:c r="J23" s="14" t="str">
        <x:v>La présence d’une proie dépend de son habitat et de la mission. Une entrée de carte ne crée pas une nouvelle population à chaque visite.</x:v>
      </x:c>
      <x:c r="K23" s="14" t="str">
        <x:v>Un identifiant de monde conserve météo de mission, raccourcis, prises, équipage et résultats. Les profils de réserve et de guerre réutilisent cette entité.</x:v>
      </x:c>
      <x:c r="L23" s="14" t="str">
        <x:v>Géographies originales. Homeworld et xénomorphes sont des inspirations de franchise; aucune carte de planète canonique revendiquée.</x:v>
      </x:c>
      <x:c r="M23" s="14" t="str">
        <x:v>Reconstitution documentée V4 — nouvelle rédaction V5</x:v>
      </x:c>
    </x:row>
    <x:row r="24" ht="87" customHeight="1">
      <x:c r="A24" s="13" t="str">
        <x:v>PLAN19</x:v>
      </x:c>
      <x:c r="B24" s="13" t="str">
        <x:v>Korthas</x:v>
      </x:c>
      <x:c r="C24" s="13" t="str">
        <x:v>Monde de guerre de clans</x:v>
      </x:c>
      <x:c r="D24" s="13" t="str">
        <x:v>six régions et trente-six territoires</x:v>
      </x:c>
      <x:c r="E24" s="13" t="str">
        <x:v>héro, RTS et conquête partagent le résultat de l’opération</x:v>
      </x:c>
      <x:c r="F24" s="13" t="str">
        <x:v>Profil de guerre W3-P01</x:v>
      </x:c>
      <x:c r="G24" s="13" t="str">
        <x:v>Destination de conception avec fiche propre. Les secteurs et contrats ci-dessous définissent l’étendue prévue, sans prétendre à une planète entière déjà produite.</x:v>
      </x:c>
      <x:c r="H24" s="13" t="str">
        <x:v>Blooded, vaisseau réellement acquis, route relevée puis trajet joué; contrat ou autorisation locale supplémentaire selon mission</x:v>
      </x:c>
      <x:c r="I24" s="13" t="str">
        <x:v>Approche, choix d’un point d’atterrissage connu, sas et première zone reliée au site de retour.</x:v>
      </x:c>
      <x:c r="J24" s="13" t="str">
        <x:v>La présence d’une proie dépend de son habitat et de la mission. Une entrée de carte ne crée pas une nouvelle population à chaque visite.</x:v>
      </x:c>
      <x:c r="K24" s="13" t="str">
        <x:v>Un identifiant de monde conserve météo de mission, raccourcis, prises, équipage et résultats. Les profils de réserve et de guerre réutilisent cette entité.</x:v>
      </x:c>
      <x:c r="L24" s="13" t="str">
        <x:v>Géographies originales. Homeworld et xénomorphes sont des inspirations de franchise; aucune carte de planète canonique revendiquée.</x:v>
      </x:c>
      <x:c r="M24" s="13" t="str">
        <x:v>Reconstitution documentée V4 — nouvelle rédaction V5</x:v>
      </x:c>
    </x:row>
    <x:row r="25" ht="87" customHeight="1">
      <x:c r="A25" s="14" t="str">
        <x:v>PLAN20</x:v>
      </x:c>
      <x:c r="B25" s="14" t="str">
        <x:v>Vesh-Kar</x:v>
      </x:c>
      <x:c r="C25" s="14" t="str">
        <x:v>Monde de chaînes rocheuses</x:v>
      </x:c>
      <x:c r="D25" s="14" t="str">
        <x:v>cols, nœuds de ravitaillement et refuges</x:v>
      </x:c>
      <x:c r="E25" s="14" t="str">
        <x:v>tenir un passage sans couper son propre retour</x:v>
      </x:c>
      <x:c r="F25" s="14" t="str">
        <x:v>Profil de guerre W3-P02</x:v>
      </x:c>
      <x:c r="G25" s="14" t="str">
        <x:v>Destination de conception avec fiche propre. Les secteurs et contrats ci-dessous définissent l’étendue prévue, sans prétendre à une planète entière déjà produite.</x:v>
      </x:c>
      <x:c r="H25" s="14" t="str">
        <x:v>Blooded, vaisseau réellement acquis, route relevée puis trajet joué; contrat ou autorisation locale supplémentaire selon mission</x:v>
      </x:c>
      <x:c r="I25" s="14" t="str">
        <x:v>Approche, choix d’un point d’atterrissage connu, sas et première zone reliée au site de retour.</x:v>
      </x:c>
      <x:c r="J25" s="14" t="str">
        <x:v>La présence d’une proie dépend de son habitat et de la mission. Une entrée de carte ne crée pas une nouvelle population à chaque visite.</x:v>
      </x:c>
      <x:c r="K25" s="14" t="str">
        <x:v>Un identifiant de monde conserve météo de mission, raccourcis, prises, équipage et résultats. Les profils de réserve et de guerre réutilisent cette entité.</x:v>
      </x:c>
      <x:c r="L25" s="14" t="str">
        <x:v>Géographies originales. Homeworld et xénomorphes sont des inspirations de franchise; aucune carte de planète canonique revendiquée.</x:v>
      </x:c>
      <x:c r="M25" s="14" t="str">
        <x:v>Reconstitution documentée V4 — nouvelle rédaction V5</x:v>
      </x:c>
    </x:row>
    <x:row r="26" ht="87" customHeight="1">
      <x:c r="A26" s="13" t="str">
        <x:v>PLAN21</x:v>
      </x:c>
      <x:c r="B26" s="13" t="str">
        <x:v>Oruun</x:v>
      </x:c>
      <x:c r="C26" s="13" t="str">
        <x:v>Monde de grandes plaines</x:v>
      </x:c>
      <x:c r="D26" s="13" t="str">
        <x:v>couloirs de migration et villages de bordure</x:v>
      </x:c>
      <x:c r="E26" s="13" t="str">
        <x:v>manœuvre mobile et maîtrise des routes</x:v>
      </x:c>
      <x:c r="F26" s="13" t="str">
        <x:v>Profil de guerre W3-P04</x:v>
      </x:c>
      <x:c r="G26" s="13" t="str">
        <x:v>Destination de conception avec fiche propre. Les secteurs et contrats ci-dessous définissent l’étendue prévue, sans prétendre à une planète entière déjà produite.</x:v>
      </x:c>
      <x:c r="H26" s="13" t="str">
        <x:v>Blooded, vaisseau réellement acquis, route relevée puis trajet joué; contrat ou autorisation locale supplémentaire selon mission</x:v>
      </x:c>
      <x:c r="I26" s="13" t="str">
        <x:v>Approche, choix d’un point d’atterrissage connu, sas et première zone reliée au site de retour.</x:v>
      </x:c>
      <x:c r="J26" s="13" t="str">
        <x:v>La présence d’une proie dépend de son habitat et de la mission. Une entrée de carte ne crée pas une nouvelle population à chaque visite.</x:v>
      </x:c>
      <x:c r="K26" s="13" t="str">
        <x:v>Un identifiant de monde conserve météo de mission, raccourcis, prises, équipage et résultats. Les profils de réserve et de guerre réutilisent cette entité.</x:v>
      </x:c>
      <x:c r="L26" s="13" t="str">
        <x:v>Géographies originales. Homeworld et xénomorphes sont des inspirations de franchise; aucune carte de planète canonique revendiquée.</x:v>
      </x:c>
      <x:c r="M26" s="13" t="str">
        <x:v>Reconstitution documentée V4 — nouvelle rédaction V5</x:v>
      </x:c>
    </x:row>
    <x:row r="27" ht="87" customHeight="1">
      <x:c r="A27" s="14" t="str">
        <x:v>PLAN22</x:v>
      </x:c>
      <x:c r="B27" s="14" t="str">
        <x:v>Sahr-Keth</x:v>
      </x:c>
      <x:c r="C27" s="14" t="str">
        <x:v>Monde de massifs humides</x:v>
      </x:c>
      <x:c r="D27" s="14" t="str">
        <x:v>vallées encaissées et plateaux boisés</x:v>
      </x:c>
      <x:c r="E27" s="14" t="str">
        <x:v>guerre d’observation et obstacles naturels</x:v>
      </x:c>
      <x:c r="F27" s="14" t="str">
        <x:v>Profil de guerre W3-P05</x:v>
      </x:c>
      <x:c r="G27" s="14" t="str">
        <x:v>Destination de conception avec fiche propre. Les secteurs et contrats ci-dessous définissent l’étendue prévue, sans prétendre à une planète entière déjà produite.</x:v>
      </x:c>
      <x:c r="H27" s="14" t="str">
        <x:v>Blooded, vaisseau réellement acquis, route relevée puis trajet joué; contrat ou autorisation locale supplémentaire selon mission</x:v>
      </x:c>
      <x:c r="I27" s="14" t="str">
        <x:v>Approche, choix d’un point d’atterrissage connu, sas et première zone reliée au site de retour.</x:v>
      </x:c>
      <x:c r="J27" s="14" t="str">
        <x:v>La présence d’une proie dépend de son habitat et de la mission. Une entrée de carte ne crée pas une nouvelle population à chaque visite.</x:v>
      </x:c>
      <x:c r="K27" s="14" t="str">
        <x:v>Un identifiant de monde conserve météo de mission, raccourcis, prises, équipage et résultats. Les profils de réserve et de guerre réutilisent cette entité.</x:v>
      </x:c>
      <x:c r="L27" s="14" t="str">
        <x:v>Géographies originales. Homeworld et xénomorphes sont des inspirations de franchise; aucune carte de planète canonique revendiquée.</x:v>
      </x:c>
      <x:c r="M27" s="14" t="str">
        <x:v>Reconstitution documentée V4 — nouvelle rédaction V5</x:v>
      </x:c>
    </x:row>
    <x:row r="28" ht="87" customHeight="1">
      <x:c r="A28" s="13" t="str">
        <x:v>PLAN23</x:v>
      </x:c>
      <x:c r="B28" s="13" t="str">
        <x:v>Ilyss</x:v>
      </x:c>
      <x:c r="C28" s="13" t="str">
        <x:v>Monde de marées hautes</x:v>
      </x:c>
      <x:c r="D28" s="13" t="str">
        <x:v>archipels, chenaux et promontoires</x:v>
      </x:c>
      <x:c r="E28" s="13" t="str">
        <x:v>fenêtres de passage et positions côtières</x:v>
      </x:c>
      <x:c r="F28" s="13" t="str">
        <x:v>Profil de guerre W3-P06</x:v>
      </x:c>
      <x:c r="G28" s="13" t="str">
        <x:v>Destination de conception avec fiche propre. Les secteurs et contrats ci-dessous définissent l’étendue prévue, sans prétendre à une planète entière déjà produite.</x:v>
      </x:c>
      <x:c r="H28" s="13" t="str">
        <x:v>Blooded, vaisseau réellement acquis, route relevée puis trajet joué; contrat ou autorisation locale supplémentaire selon mission</x:v>
      </x:c>
      <x:c r="I28" s="13" t="str">
        <x:v>Approche, choix d’un point d’atterrissage connu, sas et première zone reliée au site de retour.</x:v>
      </x:c>
      <x:c r="J28" s="13" t="str">
        <x:v>La présence d’une proie dépend de son habitat et de la mission. Une entrée de carte ne crée pas une nouvelle population à chaque visite.</x:v>
      </x:c>
      <x:c r="K28" s="13" t="str">
        <x:v>Un identifiant de monde conserve météo de mission, raccourcis, prises, équipage et résultats. Les profils de réserve et de guerre réutilisent cette entité.</x:v>
      </x:c>
      <x:c r="L28" s="13" t="str">
        <x:v>Géographies originales. Homeworld et xénomorphes sont des inspirations de franchise; aucune carte de planète canonique revendiquée.</x:v>
      </x:c>
      <x:c r="M28" s="13" t="str">
        <x:v>Reconstitution documentée V4 — nouvelle rédaction V5</x:v>
      </x:c>
    </x:row>
    <x:row r="29" ht="87" customHeight="1">
      <x:c r="A29" s="14" t="str">
        <x:v>PLAN24</x:v>
      </x:c>
      <x:c r="B29" s="14" t="str">
        <x:v>Ura-Denn</x:v>
      </x:c>
      <x:c r="C29" s="14" t="str">
        <x:v>Monde éloigné</x:v>
      </x:c>
      <x:c r="D29" s="14" t="str">
        <x:v>cratères, ruines et observatoire isolé</x:v>
      </x:c>
      <x:c r="E29" s="14" t="str">
        <x:v>expédition de transmission après le parcours principal</x:v>
      </x:c>
      <x:c r="F29" s="14" t="str">
        <x:v>Fin de parcours optionnelle</x:v>
      </x:c>
      <x:c r="G29" s="14" t="str">
        <x:v>Destination de conception avec fiche propre. Les secteurs et contrats ci-dessous définissent l’étendue prévue, sans prétendre à une planète entière déjà produite.</x:v>
      </x:c>
      <x:c r="H29" s="14" t="str">
        <x:v>Blooded, vaisseau réellement acquis, route relevée puis trajet joué; contrat ou autorisation locale supplémentaire selon mission</x:v>
      </x:c>
      <x:c r="I29" s="14" t="str">
        <x:v>Approche, choix d’un point d’atterrissage connu, sas et première zone reliée au site de retour.</x:v>
      </x:c>
      <x:c r="J29" s="14" t="str">
        <x:v>La présence d’une proie dépend de son habitat et de la mission. Une entrée de carte ne crée pas une nouvelle population à chaque visite.</x:v>
      </x:c>
      <x:c r="K29" s="14" t="str">
        <x:v>Un identifiant de monde conserve météo de mission, raccourcis, prises, équipage et résultats. Les profils de réserve et de guerre réutilisent cette entité.</x:v>
      </x:c>
      <x:c r="L29" s="14" t="str">
        <x:v>Géographies originales. Homeworld et xénomorphes sont des inspirations de franchise; aucune carte de planète canonique revendiquée.</x:v>
      </x:c>
      <x:c r="M29" s="14" t="str">
        <x:v>Reconstitution documentée V4 — nouvelle rédaction V5</x:v>
      </x:c>
    </x:row>
  </x:sheetData>
  <x:pageMargins left="0.7" right="0.7" top="0.75" bottom="0.75" header="0.3" footer="0.3"/>
  <x:tableParts count="1">
    <x:tablePart xmlns:r="http://schemas.openxmlformats.org/officeDocument/2006/relationships" r:id="R090cddf4ade74aca"/>
  </x:tableParts>
</x:worksheet>
</file>

<file path=xl/worksheets/sheet4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 min="13" max="13" width="45" hidden="0" customWidth="1"/>
  </x:cols>
  <x:sheetData>
    <x:row r="1">
      <x:c r="A1" s="2"/>
      <x:c r="B1" s="2"/>
      <x:c r="C1" s="2"/>
      <x:c r="D1" s="2"/>
      <x:c r="E1" s="2"/>
      <x:c r="F1" s="2"/>
    </x:row>
    <x:row r="2" ht="31" customHeight="1">
      <x:c r="A2" s="3" t="str">
        <x:v>Les dix bases spatiales</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Clan</x:v>
      </x:c>
      <x:c r="D5" s="26" t="str">
        <x:v>Nature</x:v>
      </x:c>
      <x:c r="E5" s="26" t="str">
        <x:v>Fonction</x:v>
      </x:c>
      <x:c r="F5" s="26" t="str">
        <x:v>Salles</x:v>
      </x:c>
      <x:c r="G5" s="26" t="str">
        <x:v>Intrigue</x:v>
      </x:c>
      <x:c r="H5" s="26" t="str">
        <x:v>Accès</x:v>
      </x:c>
      <x:c r="I5" s="26" t="str">
        <x:v>Arrivee 2D</x:v>
      </x:c>
      <x:c r="J5" s="26" t="str">
        <x:v>Limite</x:v>
      </x:c>
      <x:c r="K5" s="26" t="str">
        <x:v>Retour</x:v>
      </x:c>
      <x:c r="L5" s="26" t="str">
        <x:v>Lore</x:v>
      </x:c>
      <x:c r="M5" s="27" t="str">
        <x:v>Provenance</x:v>
      </x:c>
    </x:row>
    <x:row r="6" ht="57" customHeight="1">
      <x:c r="A6" s="13" t="str">
        <x:v>SPACE-BASE-01</x:v>
      </x:c>
      <x:c r="B6" s="13" t="str">
        <x:v>Couronne des Départs</x:v>
      </x:c>
      <x:c r="C6" s="13" t="str">
        <x:v>CL11</x:v>
      </x:c>
      <x:c r="D6" s="13" t="str">
        <x:v>station orbitale</x:v>
      </x:c>
      <x:c r="E6" s="13" t="str">
        <x:v>routes de première expédition</x:v>
      </x:c>
      <x:c r="F6" s="13" t="str">
        <x:v>Quai des arrivées ; Salle des routes ; Atelier d’amarrage ; Repos des équipages ; Dépôt des départs ; Belvédère orbital</x:v>
      </x:c>
      <x:c r="G6" s="13" t="str">
        <x:v>un jeune équipage attend un signal de route fiable</x:v>
      </x:c>
      <x:c r="H6" s="13" t="str">
        <x:v>Blooded, vaisseau et trajet joué; conditions du relais ou du chantier au sas</x:v>
      </x:c>
      <x:c r="I6" s="13" t="str">
        <x:v>Aligner l’appareil avec le quai, lire les signaux, arrimer puis sortir au sas correspondant.</x:v>
      </x:c>
      <x:c r="J6" s="13" t="str">
        <x:v>Les services appartiennent à leurs occupants. Une base ne remplace ni la maison active ni le vaisseau de clan.</x:v>
      </x:c>
      <x:c r="K6" s="13" t="str">
        <x:v>Le quai et un point de sortie restent utilisables après une mission engagée, avec recours à une baie de secours si nécessaire.</x:v>
      </x:c>
      <x:c r="L6" s="13" t="str">
        <x:v>Nom, organisation et intrigue créés pour le projet.</x:v>
      </x:c>
      <x:c r="M6" s="13" t="str">
        <x:v>Reconstitution documentée V4 — nouvelle rédaction V5</x:v>
      </x:c>
    </x:row>
    <x:row r="7" ht="57" customHeight="1">
      <x:c r="A7" s="14" t="str">
        <x:v>SPACE-BASE-02</x:v>
      </x:c>
      <x:c r="B7" s="14" t="str">
        <x:v>Halte des Trois Routes</x:v>
      </x:c>
      <x:c r="C7" s="14" t="str">
        <x:v>CL12</x:v>
      </x:c>
      <x:c r="D7" s="14" t="str">
        <x:v>relais de navigation</x:v>
      </x:c>
      <x:c r="E7" s="14" t="str">
        <x:v>croisement de trois secteurs</x:v>
      </x:c>
      <x:c r="F7" s="14" t="str">
        <x:v>Sas triple ; Table des escales ; Balises de trafic ; Atelier des sondes ; Salle des pactes ; Poste des retours</x:v>
      </x:c>
      <x:c r="G7" s="14" t="str">
        <x:v>deux routes sûres réclament des ressources différentes</x:v>
      </x:c>
      <x:c r="H7" s="14" t="str">
        <x:v>Blooded, vaisseau et trajet joué; conditions du relais ou du chantier au sas</x:v>
      </x:c>
      <x:c r="I7" s="14" t="str">
        <x:v>Aligner l’appareil avec le quai, lire les signaux, arrimer puis sortir au sas correspondant.</x:v>
      </x:c>
      <x:c r="J7" s="14" t="str">
        <x:v>Les services appartiennent à leurs occupants. Une base ne remplace ni la maison active ni le vaisseau de clan.</x:v>
      </x:c>
      <x:c r="K7" s="14" t="str">
        <x:v>Le quai et un point de sortie restent utilisables après une mission engagée, avec recours à une baie de secours si nécessaire.</x:v>
      </x:c>
      <x:c r="L7" s="14" t="str">
        <x:v>Nom, organisation et intrigue créés pour le projet.</x:v>
      </x:c>
      <x:c r="M7" s="14" t="str">
        <x:v>Reconstitution documentée V4 — nouvelle rédaction V5</x:v>
      </x:c>
    </x:row>
    <x:row r="8" ht="57" customHeight="1">
      <x:c r="A8" s="13" t="str">
        <x:v>SPACE-BASE-03</x:v>
      </x:c>
      <x:c r="B8" s="13" t="str">
        <x:v>Chantier des Coques Ouvertes</x:v>
      </x:c>
      <x:c r="C8" s="13" t="str">
        <x:v>CL7</x:v>
      </x:c>
      <x:c r="D8" s="13" t="str">
        <x:v>chantier spatial</x:v>
      </x:c>
      <x:c r="E8" s="13" t="str">
        <x:v>inspection et remise en état de vaisseaux</x:v>
      </x:c>
      <x:c r="F8" s="13" t="str">
        <x:v>Quai de chantier ; Galerie des coques ; Atelier de structure ; Pont de propulsion ; Magasin des pièces ; Cabine des essais</x:v>
      </x:c>
      <x:c r="G8" s="13" t="str">
        <x:v>La Veille Partagée peut être remise en service par étapes</x:v>
      </x:c>
      <x:c r="H8" s="13" t="str">
        <x:v>Blooded, vaisseau et trajet joué; conditions du relais ou du chantier au sas</x:v>
      </x:c>
      <x:c r="I8" s="13" t="str">
        <x:v>Aligner l’appareil avec le quai, lire les signaux, arrimer puis sortir au sas correspondant.</x:v>
      </x:c>
      <x:c r="J8" s="13" t="str">
        <x:v>Les services appartiennent à leurs occupants. Une base ne remplace ni la maison active ni le vaisseau de clan.</x:v>
      </x:c>
      <x:c r="K8" s="13" t="str">
        <x:v>Le quai et un point de sortie restent utilisables après une mission engagée, avec recours à une baie de secours si nécessaire.</x:v>
      </x:c>
      <x:c r="L8" s="13" t="str">
        <x:v>Nom, organisation et intrigue créés pour le projet.</x:v>
      </x:c>
      <x:c r="M8" s="13" t="str">
        <x:v>Reconstitution documentée V4 — nouvelle rédaction V5</x:v>
      </x:c>
    </x:row>
    <x:row r="9" ht="57" customHeight="1">
      <x:c r="A9" s="14" t="str">
        <x:v>SPACE-BASE-04</x:v>
      </x:c>
      <x:c r="B9" s="14" t="str">
        <x:v>Avant-poste de la Ceinture</x:v>
      </x:c>
      <x:c r="C9" s="14" t="str">
        <x:v>CL5</x:v>
      </x:c>
      <x:c r="D9" s="14" t="str">
        <x:v>poste d’astéroïde</x:v>
      </x:c>
      <x:c r="E9" s="14" t="str">
        <x:v>observation et protection des convois</x:v>
      </x:c>
      <x:c r="F9" s="14" t="str">
        <x:v>Sas de roche ; Tour des échos ; Racks de balises ; Atelier mobile ; Abri de relève ; Poste de veille</x:v>
      </x:c>
      <x:c r="G9" s="14" t="str">
        <x:v>des débris cachent un itinéraire d’approche rival</x:v>
      </x:c>
      <x:c r="H9" s="14" t="str">
        <x:v>Blooded, vaisseau et trajet joué; conditions du relais ou du chantier au sas</x:v>
      </x:c>
      <x:c r="I9" s="14" t="str">
        <x:v>Aligner l’appareil avec le quai, lire les signaux, arrimer puis sortir au sas correspondant.</x:v>
      </x:c>
      <x:c r="J9" s="14" t="str">
        <x:v>Les services appartiennent à leurs occupants. Une base ne remplace ni la maison active ni le vaisseau de clan.</x:v>
      </x:c>
      <x:c r="K9" s="14" t="str">
        <x:v>Le quai et un point de sortie restent utilisables après une mission engagée, avec recours à une baie de secours si nécessaire.</x:v>
      </x:c>
      <x:c r="L9" s="14" t="str">
        <x:v>Nom, organisation et intrigue créés pour le projet.</x:v>
      </x:c>
      <x:c r="M9" s="14" t="str">
        <x:v>Reconstitution documentée V4 — nouvelle rédaction V5</x:v>
      </x:c>
    </x:row>
    <x:row r="10" ht="57" customHeight="1">
      <x:c r="A10" s="13" t="str">
        <x:v>SPACE-BASE-05</x:v>
      </x:c>
      <x:c r="B10" s="13" t="str">
        <x:v>Maison Errante</x:v>
      </x:c>
      <x:c r="C10" s="13" t="str">
        <x:v>CL14</x:v>
      </x:c>
      <x:c r="D10" s="13" t="str">
        <x:v>habitat orbital</x:v>
      </x:c>
      <x:c r="E10" s="13" t="str">
        <x:v>halte des équipages et survivants</x:v>
      </x:c>
      <x:c r="F10" s="13" t="str">
        <x:v>Quai du foyer ; Salle commune ; Atelier des voyageurs ; Archives des départs ; Infirmerie de halte ; Terrasse protégée</x:v>
      </x:c>
      <x:c r="G10" s="13" t="str">
        <x:v>des voyageurs souhaitent repartir sans perdre leurs objets confiés</x:v>
      </x:c>
      <x:c r="H10" s="13" t="str">
        <x:v>Blooded, vaisseau et trajet joué; conditions du relais ou du chantier au sas</x:v>
      </x:c>
      <x:c r="I10" s="13" t="str">
        <x:v>Aligner l’appareil avec le quai, lire les signaux, arrimer puis sortir au sas correspondant.</x:v>
      </x:c>
      <x:c r="J10" s="13" t="str">
        <x:v>Les services appartiennent à leurs occupants. Une base ne remplace ni la maison active ni le vaisseau de clan.</x:v>
      </x:c>
      <x:c r="K10" s="13" t="str">
        <x:v>Le quai et un point de sortie restent utilisables après une mission engagée, avec recours à une baie de secours si nécessaire.</x:v>
      </x:c>
      <x:c r="L10" s="13" t="str">
        <x:v>Nom, organisation et intrigue créés pour le projet.</x:v>
      </x:c>
      <x:c r="M10" s="13" t="str">
        <x:v>Reconstitution documentée V4 — nouvelle rédaction V5</x:v>
      </x:c>
    </x:row>
    <x:row r="11" ht="57" customHeight="1">
      <x:c r="A11" s="14" t="str">
        <x:v>SPACE-BASE-06</x:v>
      </x:c>
      <x:c r="B11" s="14" t="str">
        <x:v>Relais des Mandats</x:v>
      </x:c>
      <x:c r="C11" s="14" t="str">
        <x:v>CL12</x:v>
      </x:c>
      <x:c r="D11" s="14" t="str">
        <x:v>station de coordination</x:v>
      </x:c>
      <x:c r="E11" s="14" t="str">
        <x:v>expéditions et engagements interclans</x:v>
      </x:c>
      <x:c r="F11" s="14" t="str">
        <x:v>Quai des émissaires ; Salle des objectifs ; Cabinet des preuves ; Atelier des signaux ; Logis de passage ; Observatoire des limites</x:v>
      </x:c>
      <x:c r="G11" s="14" t="str">
        <x:v>une mission annonce une victoire mais son objectif reste inachevé</x:v>
      </x:c>
      <x:c r="H11" s="14" t="str">
        <x:v>Blooded, vaisseau et trajet joué; conditions du relais ou du chantier au sas</x:v>
      </x:c>
      <x:c r="I11" s="14" t="str">
        <x:v>Aligner l’appareil avec le quai, lire les signaux, arrimer puis sortir au sas correspondant.</x:v>
      </x:c>
      <x:c r="J11" s="14" t="str">
        <x:v>Les services appartiennent à leurs occupants. Une base ne remplace ni la maison active ni le vaisseau de clan.</x:v>
      </x:c>
      <x:c r="K11" s="14" t="str">
        <x:v>Le quai et un point de sortie restent utilisables après une mission engagée, avec recours à une baie de secours si nécessaire.</x:v>
      </x:c>
      <x:c r="L11" s="14" t="str">
        <x:v>Nom, organisation et intrigue créés pour le projet.</x:v>
      </x:c>
      <x:c r="M11" s="14" t="str">
        <x:v>Reconstitution documentée V4 — nouvelle rédaction V5</x:v>
      </x:c>
    </x:row>
    <x:row r="12" ht="57" customHeight="1">
      <x:c r="A12" s="13" t="str">
        <x:v>SPACE-BASE-07</x:v>
      </x:c>
      <x:c r="B12" s="13" t="str">
        <x:v>Annexe des Quarantaines</x:v>
      </x:c>
      <x:c r="C12" s="13" t="str">
        <x:v>CL10</x:v>
      </x:c>
      <x:c r="D12" s="13" t="str">
        <x:v>station de confinement</x:v>
      </x:c>
      <x:c r="E12" s="13" t="str">
        <x:v>transit des prises et observation</x:v>
      </x:c>
      <x:c r="F12" s="13" t="str">
        <x:v>Sas extérieur ; Baie des berceaux ; Poste des capteurs ; Atelier isolé ; Coursive d’observation ; Sortie de secours</x:v>
      </x:c>
      <x:c r="G12" s="13" t="str">
        <x:v>un signal de caisse doit être interprété avant son ouverture</x:v>
      </x:c>
      <x:c r="H12" s="13" t="str">
        <x:v>Blooded, vaisseau et trajet joué; conditions du relais ou du chantier au sas</x:v>
      </x:c>
      <x:c r="I12" s="13" t="str">
        <x:v>Aligner l’appareil avec le quai, lire les signaux, arrimer puis sortir au sas correspondant.</x:v>
      </x:c>
      <x:c r="J12" s="13" t="str">
        <x:v>Les services appartiennent à leurs occupants. Une base ne remplace ni la maison active ni le vaisseau de clan.</x:v>
      </x:c>
      <x:c r="K12" s="13" t="str">
        <x:v>Le quai et un point de sortie restent utilisables après une mission engagée, avec recours à une baie de secours si nécessaire.</x:v>
      </x:c>
      <x:c r="L12" s="13" t="str">
        <x:v>Nom, organisation et intrigue créés pour le projet.</x:v>
      </x:c>
      <x:c r="M12" s="13" t="str">
        <x:v>Reconstitution documentée V4 — nouvelle rédaction V5</x:v>
      </x:c>
    </x:row>
    <x:row r="13" ht="57" customHeight="1">
      <x:c r="A13" s="14" t="str">
        <x:v>SPACE-BASE-08</x:v>
      </x:c>
      <x:c r="B13" s="14" t="str">
        <x:v>Observatoire des Seuils</x:v>
      </x:c>
      <x:c r="C13" s="14" t="str">
        <x:v>CL9</x:v>
      </x:c>
      <x:c r="D13" s="14" t="str">
        <x:v>station d’étude</x:v>
      </x:c>
      <x:c r="E13" s="14" t="str">
        <x:v>archives de routes et module Warp</x:v>
      </x:c>
      <x:c r="F13" s="14" t="str">
        <x:v>Quai des instruments ; Chambre des cartes ; Banc des anneaux ; Archives des branches ; Poste de rappel ; Salle des retours</x:v>
      </x:c>
      <x:c r="G13" s="14" t="str">
        <x:v>un relevé ancien désigne un seuil dont la route de retour manque</x:v>
      </x:c>
      <x:c r="H13" s="14" t="str">
        <x:v>Blooded, vaisseau et trajet joué; conditions du relais ou du chantier au sas</x:v>
      </x:c>
      <x:c r="I13" s="14" t="str">
        <x:v>Aligner l’appareil avec le quai, lire les signaux, arrimer puis sortir au sas correspondant.</x:v>
      </x:c>
      <x:c r="J13" s="14" t="str">
        <x:v>Les services appartiennent à leurs occupants. Une base ne remplace ni la maison active ni le vaisseau de clan.</x:v>
      </x:c>
      <x:c r="K13" s="14" t="str">
        <x:v>Le quai et un point de sortie restent utilisables après une mission engagée, avec recours à une baie de secours si nécessaire.</x:v>
      </x:c>
      <x:c r="L13" s="14" t="str">
        <x:v>Nom, organisation et intrigue créés pour le projet.</x:v>
      </x:c>
      <x:c r="M13" s="14" t="str">
        <x:v>Reconstitution documentée V4 — nouvelle rédaction V5</x:v>
      </x:c>
    </x:row>
    <x:row r="14" ht="57" customHeight="1">
      <x:c r="A14" s="13" t="str">
        <x:v>SPACE-BASE-09</x:v>
      </x:c>
      <x:c r="B14" s="13" t="str">
        <x:v>Épave de la Dernière Veille</x:v>
      </x:c>
      <x:c r="C14" s="13" t="str">
        <x:v>CL13</x:v>
      </x:c>
      <x:c r="D14" s="13" t="str">
        <x:v>station abandonnée</x:v>
      </x:c>
      <x:c r="E14" s="13" t="str">
        <x:v>expédition de mémoire et récupération</x:v>
      </x:c>
      <x:c r="F14" s="13" t="str">
        <x:v>Brèche d’approche ; Coursive muette ; Atelier éteint ; Galerie des noms ; Soute effondrée ; Pont des signaux</x:v>
      </x:c>
      <x:c r="G14" s="13" t="str">
        <x:v>des marques de lutte et un journal incomplet contredisent la légende</x:v>
      </x:c>
      <x:c r="H14" s="13" t="str">
        <x:v>Blooded, vaisseau et trajet joué; conditions du relais ou du chantier au sas</x:v>
      </x:c>
      <x:c r="I14" s="13" t="str">
        <x:v>Aligner l’appareil avec le quai, lire les signaux, arrimer puis sortir au sas correspondant.</x:v>
      </x:c>
      <x:c r="J14" s="13" t="str">
        <x:v>Les services appartiennent à leurs occupants. Une base ne remplace ni la maison active ni le vaisseau de clan.</x:v>
      </x:c>
      <x:c r="K14" s="13" t="str">
        <x:v>Le quai et un point de sortie restent utilisables après une mission engagée, avec recours à une baie de secours si nécessaire.</x:v>
      </x:c>
      <x:c r="L14" s="13" t="str">
        <x:v>Nom, organisation et intrigue créés pour le projet.</x:v>
      </x:c>
      <x:c r="M14" s="13" t="str">
        <x:v>Reconstitution documentée V4 — nouvelle rédaction V5</x:v>
      </x:c>
    </x:row>
    <x:row r="15" ht="57" customHeight="1">
      <x:c r="A15" s="14" t="str">
        <x:v>SPACE-BASE-10</x:v>
      </x:c>
      <x:c r="B15" s="14" t="str">
        <x:v>Ancrage du joueur</x:v>
      </x:c>
      <x:c r="C15" s="14" t="str">
        <x:v>CL11</x:v>
      </x:c>
      <x:c r="D15" s="14" t="str">
        <x:v>base à aménager</x:v>
      </x:c>
      <x:c r="E15" s="14" t="str">
        <x:v>port d’attache de fin de progression</x:v>
      </x:c>
      <x:c r="F15" s="14" t="str">
        <x:v>Quai du joueur ; Salle de préparation ; Atelier partagé ; Dépôt identifié ; Galerie de passage ; Baie de secours</x:v>
      </x:c>
      <x:c r="G15" s="14" t="str">
        <x:v>choisir les premiers services oblige à acheminer de vraies ressources</x:v>
      </x:c>
      <x:c r="H15" s="14" t="str">
        <x:v>Elite, expédition de repérage, ressources acheminées et équipe présente</x:v>
      </x:c>
      <x:c r="I15" s="14" t="str">
        <x:v>Aligner l’appareil avec le quai, lire les signaux, arrimer puis sortir au sas correspondant.</x:v>
      </x:c>
      <x:c r="J15" s="14" t="str">
        <x:v>Les services appartiennent à leurs occupants. Une base ne remplace ni la maison active ni le vaisseau de clan.</x:v>
      </x:c>
      <x:c r="K15" s="14" t="str">
        <x:v>Le quai et un point de sortie restent utilisables après une mission engagée, avec recours à une baie de secours si nécessaire.</x:v>
      </x:c>
      <x:c r="L15" s="14" t="str">
        <x:v>Nom, organisation et intrigue créés pour le projet.</x:v>
      </x:c>
      <x:c r="M15" s="14" t="str">
        <x:v>Reconstitution documentée V4 — nouvelle rédaction V5</x:v>
      </x:c>
    </x:row>
  </x:sheetData>
  <x:pageMargins left="0.7" right="0.7" top="0.75" bottom="0.75" header="0.3" footer="0.3"/>
  <x:tableParts count="1">
    <x:tablePart xmlns:r="http://schemas.openxmlformats.org/officeDocument/2006/relationships" r:id="R0151c4cbc00849b2"/>
  </x:tableParts>
</x:worksheet>
</file>

<file path=xl/worksheets/sheet4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Soixante salles des bases</x:v>
      </x:c>
      <x:c r="B2" s="3"/>
      <x:c r="C2" s="3"/>
      <x:c r="D2" s="3"/>
      <x:c r="E2" s="3"/>
      <x:c r="F2" s="3"/>
    </x:row>
    <x:row r="3">
      <x:c r="A3" s="4"/>
      <x:c r="B3" s="4"/>
      <x:c r="C3" s="4"/>
      <x:c r="D3" s="4"/>
      <x:c r="E3" s="4"/>
      <x:c r="F3" s="4"/>
    </x:row>
    <x:row r="4">
      <x:c r="A4" s="2" t="str">
        <x:v>Mondes · 60 fiches · Lecture intégrale dans « Lire Mondes » ou le lecteur HTML.</x:v>
      </x:c>
      <x:c r="B4" s="2"/>
      <x:c r="C4" s="2"/>
      <x:c r="D4" s="2"/>
      <x:c r="E4" s="2"/>
      <x:c r="F4" s="2"/>
    </x:row>
    <x:row r="5" ht="48" customHeight="1">
      <x:c r="A5" s="25" t="str">
        <x:v>Identifiant</x:v>
      </x:c>
      <x:c r="B5" s="26" t="str">
        <x:v>Titre</x:v>
      </x:c>
      <x:c r="C5" s="26" t="str">
        <x:v>Base</x:v>
      </x:c>
      <x:c r="D5" s="26" t="str">
        <x:v>Fonction</x:v>
      </x:c>
      <x:c r="E5" s="26" t="str">
        <x:v>Action 2D</x:v>
      </x:c>
      <x:c r="F5" s="26" t="str">
        <x:v>Plan</x:v>
      </x:c>
      <x:c r="G5" s="26" t="str">
        <x:v>Interactifs</x:v>
      </x:c>
      <x:c r="H5" s="26" t="str">
        <x:v>Danger</x:v>
      </x:c>
      <x:c r="I5" s="26" t="str">
        <x:v>Reprise</x:v>
      </x:c>
      <x:c r="J5" s="26" t="str">
        <x:v>Lien histoire</x:v>
      </x:c>
      <x:c r="K5" s="26" t="str">
        <x:v>Unlocks</x:v>
      </x:c>
      <x:c r="L5" s="27" t="str">
        <x:v>Provenance</x:v>
      </x:c>
    </x:row>
    <x:row r="6" ht="72" customHeight="1">
      <x:c r="A6" s="13" t="str">
        <x:v>BASE-01-R01</x:v>
      </x:c>
      <x:c r="B6" s="13" t="str">
        <x:v>Quai des arrivées</x:v>
      </x:c>
      <x:c r="C6" s="13" t="str">
        <x:v>SPACE-BASE-01</x:v>
      </x:c>
      <x:c r="D6" s="13" t="str">
        <x:v>arrivée</x:v>
      </x:c>
      <x:c r="E6" s="13" t="str">
        <x:v>approcher un quai à trois repères</x:v>
      </x:c>
      <x:c r="F6" s="13" t="str">
        <x:v>Entrée latérale, aire centrale de manipulation et sortie lisible vers la coursive. Les objets ne couvrent ni porte ni réception d’échelle.</x:v>
      </x:c>
      <x:c r="G6" s="13" t="str">
        <x:v>poignée, trois repères et témoin d’état</x:v>
      </x:c>
      <x:c r="H6" s="13" t="str">
        <x:v>Le risque vient de l’intrigue locale. Une panne n’efface pas les objets placés ni le trajet déjà reconnu.</x:v>
      </x:c>
      <x:c r="I6" s="13" t="str">
        <x:v>Enregistrer la position de chaque pièce, la phase du poste et les résultats déjà obtenus.</x:v>
      </x:c>
      <x:c r="J6" s="13" t="str">
        <x:v>un jeune équipage attend un signal de route fiable</x:v>
      </x:c>
      <x:c r="K6" s="13" t="str">
        <x:v>Accessible au premier amarrage autorisé</x:v>
      </x:c>
      <x:c r="L6" s="13" t="str">
        <x:v>Reconstitution documentée V4 — nouvelle rédaction V5</x:v>
      </x:c>
    </x:row>
    <x:row r="7" ht="72" customHeight="1">
      <x:c r="A7" s="14" t="str">
        <x:v>BASE-01-R02</x:v>
      </x:c>
      <x:c r="B7" s="14" t="str">
        <x:v>Salle des routes</x:v>
      </x:c>
      <x:c r="C7" s="14" t="str">
        <x:v>SPACE-BASE-01</x:v>
      </x:c>
      <x:c r="D7" s="14" t="str">
        <x:v>orientation</x:v>
      </x:c>
      <x:c r="E7" s="14" t="str">
        <x:v>comparer deux routes sur un relief mobile</x:v>
      </x:c>
      <x:c r="F7" s="14" t="str">
        <x:v>Entrée latérale, aire centrale de manipulation et sortie lisible vers la coursive. Les objets ne couvrent ni porte ni réception d’échelle.</x:v>
      </x:c>
      <x:c r="G7" s="14" t="str">
        <x:v>table mobile, deux plaques et lentille</x:v>
      </x:c>
      <x:c r="H7" s="14" t="str">
        <x:v>Le risque vient de l’intrigue locale. Une panne n’efface pas les objets placés ni le trajet déjà reconnu.</x:v>
      </x:c>
      <x:c r="I7" s="14" t="str">
        <x:v>Enregistrer la position de chaque pièce, la phase du poste et les résultats déjà obtenus.</x:v>
      </x:c>
      <x:c r="J7" s="14" t="str">
        <x:v>un jeune équipage attend un signal de route fiable</x:v>
      </x:c>
      <x:c r="K7" s="14" t="str">
        <x:v>Ouverture par responsable de salle et mission locale</x:v>
      </x:c>
      <x:c r="L7" s="14" t="str">
        <x:v>Reconstitution documentée V4 — nouvelle rédaction V5</x:v>
      </x:c>
    </x:row>
    <x:row r="8" ht="72" customHeight="1">
      <x:c r="A8" s="13" t="str">
        <x:v>BASE-01-R03</x:v>
      </x:c>
      <x:c r="B8" s="13" t="str">
        <x:v>Atelier d’amarrage</x:v>
      </x:c>
      <x:c r="C8" s="13" t="str">
        <x:v>SPACE-BASE-01</x:v>
      </x:c>
      <x:c r="D8" s="13" t="str">
        <x:v>préparation</x:v>
      </x:c>
      <x:c r="E8" s="13" t="str">
        <x:v>emboîter une attache d’amarrage</x:v>
      </x:c>
      <x:c r="F8" s="13" t="str">
        <x:v>Entrée latérale, aire centrale de manipulation et sortie lisible vers la coursive. Les objets ne couvrent ni porte ni réception d’échelle.</x:v>
      </x:c>
      <x:c r="G8" s="13" t="str">
        <x:v>support, pièce amovible et rack</x:v>
      </x:c>
      <x:c r="H8" s="13" t="str">
        <x:v>Le risque vient de l’intrigue locale. Une panne n’efface pas les objets placés ni le trajet déjà reconnu.</x:v>
      </x:c>
      <x:c r="I8" s="13" t="str">
        <x:v>Enregistrer la position de chaque pièce, la phase du poste et les résultats déjà obtenus.</x:v>
      </x:c>
      <x:c r="J8" s="13" t="str">
        <x:v>un jeune équipage attend un signal de route fiable</x:v>
      </x:c>
      <x:c r="K8" s="13" t="str">
        <x:v>Ouverture par responsable de salle et mission locale</x:v>
      </x:c>
      <x:c r="L8" s="13" t="str">
        <x:v>Reconstitution documentée V4 — nouvelle rédaction V5</x:v>
      </x:c>
    </x:row>
    <x:row r="9" ht="72" customHeight="1">
      <x:c r="A9" s="14" t="str">
        <x:v>BASE-01-R04</x:v>
      </x:c>
      <x:c r="B9" s="14" t="str">
        <x:v>Repos des équipages</x:v>
      </x:c>
      <x:c r="C9" s="14" t="str">
        <x:v>SPACE-BASE-01</x:v>
      </x:c>
      <x:c r="D9" s="14" t="str">
        <x:v>opération</x:v>
      </x:c>
      <x:c r="E9" s="14" t="str">
        <x:v>répartir six couchettes disponibles</x:v>
      </x:c>
      <x:c r="F9" s="14" t="str">
        <x:v>Entrée latérale, aire centrale de manipulation et sortie lisible vers la coursive. Les objets ne couvrent ni porte ni réception d’échelle.</x:v>
      </x:c>
      <x:c r="G9" s="14" t="str">
        <x:v>commande, tableau d’état et levier</x:v>
      </x:c>
      <x:c r="H9" s="14" t="str">
        <x:v>Le risque vient de l’intrigue locale. Une panne n’efface pas les objets placés ni le trajet déjà reconnu.</x:v>
      </x:c>
      <x:c r="I9" s="14" t="str">
        <x:v>Enregistrer la position de chaque pièce, la phase du poste et les résultats déjà obtenus.</x:v>
      </x:c>
      <x:c r="J9" s="14" t="str">
        <x:v>un jeune équipage attend un signal de route fiable</x:v>
      </x:c>
      <x:c r="K9" s="14" t="str">
        <x:v>Ouverture par responsable de salle et mission locale</x:v>
      </x:c>
      <x:c r="L9" s="14" t="str">
        <x:v>Reconstitution documentée V4 — nouvelle rédaction V5</x:v>
      </x:c>
    </x:row>
    <x:row r="10" ht="72" customHeight="1">
      <x:c r="A10" s="13" t="str">
        <x:v>BASE-01-R05</x:v>
      </x:c>
      <x:c r="B10" s="13" t="str">
        <x:v>Dépôt des départs</x:v>
      </x:c>
      <x:c r="C10" s="13" t="str">
        <x:v>SPACE-BASE-01</x:v>
      </x:c>
      <x:c r="D10" s="13" t="str">
        <x:v>vie et dépôt</x:v>
      </x:c>
      <x:c r="E10" s="13" t="str">
        <x:v>placer les caisses selon leur destination</x:v>
      </x:c>
      <x:c r="F10" s="13" t="str">
        <x:v>Entrée latérale, aire centrale de manipulation et sortie lisible vers la coursive. Les objets ne couvrent ni porte ni réception d’échelle.</x:v>
      </x:c>
      <x:c r="G10" s="13" t="str">
        <x:v>casier, emplacement et marque de propriétaire</x:v>
      </x:c>
      <x:c r="H10" s="13" t="str">
        <x:v>Le risque vient de l’intrigue locale. Une panne n’efface pas les objets placés ni le trajet déjà reconnu.</x:v>
      </x:c>
      <x:c r="I10" s="13" t="str">
        <x:v>Enregistrer la position de chaque pièce, la phase du poste et les résultats déjà obtenus.</x:v>
      </x:c>
      <x:c r="J10" s="13" t="str">
        <x:v>un jeune équipage attend un signal de route fiable</x:v>
      </x:c>
      <x:c r="K10" s="13" t="str">
        <x:v>Ouverture par responsable de salle et mission locale</x:v>
      </x:c>
      <x:c r="L10" s="13" t="str">
        <x:v>Reconstitution documentée V4 — nouvelle rédaction V5</x:v>
      </x:c>
    </x:row>
    <x:row r="11" ht="72" customHeight="1">
      <x:c r="A11" s="14" t="str">
        <x:v>BASE-01-R06</x:v>
      </x:c>
      <x:c r="B11" s="14" t="str">
        <x:v>Belvédère orbital</x:v>
      </x:c>
      <x:c r="C11" s="14" t="str">
        <x:v>SPACE-BASE-01</x:v>
      </x:c>
      <x:c r="D11" s="14" t="str">
        <x:v>retour</x:v>
      </x:c>
      <x:c r="E11" s="14" t="str">
        <x:v>pointer une balise depuis le hublot</x:v>
      </x:c>
      <x:c r="F11" s="14" t="str">
        <x:v>Entrée latérale, aire centrale de manipulation et sortie lisible vers la coursive. Les objets ne couvrent ni porte ni réception d’échelle.</x:v>
      </x:c>
      <x:c r="G11" s="14" t="str">
        <x:v>signal, balise et fenêtre de contrôle</x:v>
      </x:c>
      <x:c r="H11" s="14" t="str">
        <x:v>Le risque vient de l’intrigue locale. Une panne n’efface pas les objets placés ni le trajet déjà reconnu.</x:v>
      </x:c>
      <x:c r="I11" s="14" t="str">
        <x:v>Enregistrer la position de chaque pièce, la phase du poste et les résultats déjà obtenus.</x:v>
      </x:c>
      <x:c r="J11" s="14" t="str">
        <x:v>un jeune équipage attend un signal de route fiable</x:v>
      </x:c>
      <x:c r="K11" s="14" t="str">
        <x:v>Ouverture par responsable de salle et mission locale</x:v>
      </x:c>
      <x:c r="L11" s="14" t="str">
        <x:v>Reconstitution documentée V4 — nouvelle rédaction V5</x:v>
      </x:c>
    </x:row>
    <x:row r="12" ht="72" customHeight="1">
      <x:c r="A12" s="13" t="str">
        <x:v>BASE-02-R01</x:v>
      </x:c>
      <x:c r="B12" s="13" t="str">
        <x:v>Sas triple</x:v>
      </x:c>
      <x:c r="C12" s="13" t="str">
        <x:v>SPACE-BASE-02</x:v>
      </x:c>
      <x:c r="D12" s="13" t="str">
        <x:v>arrivée</x:v>
      </x:c>
      <x:c r="E12" s="13" t="str">
        <x:v>lire trois signaux de trafic</x:v>
      </x:c>
      <x:c r="F12" s="13" t="str">
        <x:v>Entrée latérale, aire centrale de manipulation et sortie lisible vers la coursive. Les objets ne couvrent ni porte ni réception d’échelle.</x:v>
      </x:c>
      <x:c r="G12" s="13" t="str">
        <x:v>poignée, trois repères et témoin d’état</x:v>
      </x:c>
      <x:c r="H12" s="13" t="str">
        <x:v>Le risque vient de l’intrigue locale. Une panne n’efface pas les objets placés ni le trajet déjà reconnu.</x:v>
      </x:c>
      <x:c r="I12" s="13" t="str">
        <x:v>Enregistrer la position de chaque pièce, la phase du poste et les résultats déjà obtenus.</x:v>
      </x:c>
      <x:c r="J12" s="13" t="str">
        <x:v>deux routes sûres réclament des ressources différentes</x:v>
      </x:c>
      <x:c r="K12" s="13" t="str">
        <x:v>Accessible au premier amarrage autorisé</x:v>
      </x:c>
      <x:c r="L12" s="13" t="str">
        <x:v>Reconstitution documentée V4 — nouvelle rédaction V5</x:v>
      </x:c>
    </x:row>
    <x:row r="13" ht="72" customHeight="1">
      <x:c r="A13" s="14" t="str">
        <x:v>BASE-02-R02</x:v>
      </x:c>
      <x:c r="B13" s="14" t="str">
        <x:v>Table des escales</x:v>
      </x:c>
      <x:c r="C13" s="14" t="str">
        <x:v>SPACE-BASE-02</x:v>
      </x:c>
      <x:c r="D13" s="14" t="str">
        <x:v>orientation</x:v>
      </x:c>
      <x:c r="E13" s="14" t="str">
        <x:v>retrouver l’escale précédente d’une sonde</x:v>
      </x:c>
      <x:c r="F13" s="14" t="str">
        <x:v>Entrée latérale, aire centrale de manipulation et sortie lisible vers la coursive. Les objets ne couvrent ni porte ni réception d’échelle.</x:v>
      </x:c>
      <x:c r="G13" s="14" t="str">
        <x:v>table mobile, deux plaques et lentille</x:v>
      </x:c>
      <x:c r="H13" s="14" t="str">
        <x:v>Le risque vient de l’intrigue locale. Une panne n’efface pas les objets placés ni le trajet déjà reconnu.</x:v>
      </x:c>
      <x:c r="I13" s="14" t="str">
        <x:v>Enregistrer la position de chaque pièce, la phase du poste et les résultats déjà obtenus.</x:v>
      </x:c>
      <x:c r="J13" s="14" t="str">
        <x:v>deux routes sûres réclament des ressources différentes</x:v>
      </x:c>
      <x:c r="K13" s="14" t="str">
        <x:v>Ouverture par responsable de salle et mission locale</x:v>
      </x:c>
      <x:c r="L13" s="14" t="str">
        <x:v>Reconstitution documentée V4 — nouvelle rédaction V5</x:v>
      </x:c>
    </x:row>
    <x:row r="14" ht="72" customHeight="1">
      <x:c r="A14" s="13" t="str">
        <x:v>BASE-02-R03</x:v>
      </x:c>
      <x:c r="B14" s="13" t="str">
        <x:v>Balises de trafic</x:v>
      </x:c>
      <x:c r="C14" s="13" t="str">
        <x:v>SPACE-BASE-02</x:v>
      </x:c>
      <x:c r="D14" s="13" t="str">
        <x:v>préparation</x:v>
      </x:c>
      <x:c r="E14" s="13" t="str">
        <x:v>réorienter une balise endommagée</x:v>
      </x:c>
      <x:c r="F14" s="13" t="str">
        <x:v>Entrée latérale, aire centrale de manipulation et sortie lisible vers la coursive. Les objets ne couvrent ni porte ni réception d’échelle.</x:v>
      </x:c>
      <x:c r="G14" s="13" t="str">
        <x:v>support, pièce amovible et rack</x:v>
      </x:c>
      <x:c r="H14" s="13" t="str">
        <x:v>Le risque vient de l’intrigue locale. Une panne n’efface pas les objets placés ni le trajet déjà reconnu.</x:v>
      </x:c>
      <x:c r="I14" s="13" t="str">
        <x:v>Enregistrer la position de chaque pièce, la phase du poste et les résultats déjà obtenus.</x:v>
      </x:c>
      <x:c r="J14" s="13" t="str">
        <x:v>deux routes sûres réclament des ressources différentes</x:v>
      </x:c>
      <x:c r="K14" s="13" t="str">
        <x:v>Ouverture par responsable de salle et mission locale</x:v>
      </x:c>
      <x:c r="L14" s="13" t="str">
        <x:v>Reconstitution documentée V4 — nouvelle rédaction V5</x:v>
      </x:c>
    </x:row>
    <x:row r="15" ht="72" customHeight="1">
      <x:c r="A15" s="14" t="str">
        <x:v>BASE-02-R04</x:v>
      </x:c>
      <x:c r="B15" s="14" t="str">
        <x:v>Atelier des sondes</x:v>
      </x:c>
      <x:c r="C15" s="14" t="str">
        <x:v>SPACE-BASE-02</x:v>
      </x:c>
      <x:c r="D15" s="14" t="str">
        <x:v>opération</x:v>
      </x:c>
      <x:c r="E15" s="14" t="str">
        <x:v>assembler une sonde à éléments repérés</x:v>
      </x:c>
      <x:c r="F15" s="14" t="str">
        <x:v>Entrée latérale, aire centrale de manipulation et sortie lisible vers la coursive. Les objets ne couvrent ni porte ni réception d’échelle.</x:v>
      </x:c>
      <x:c r="G15" s="14" t="str">
        <x:v>commande, tableau d’état et levier</x:v>
      </x:c>
      <x:c r="H15" s="14" t="str">
        <x:v>Le risque vient de l’intrigue locale. Une panne n’efface pas les objets placés ni le trajet déjà reconnu.</x:v>
      </x:c>
      <x:c r="I15" s="14" t="str">
        <x:v>Enregistrer la position de chaque pièce, la phase du poste et les résultats déjà obtenus.</x:v>
      </x:c>
      <x:c r="J15" s="14" t="str">
        <x:v>deux routes sûres réclament des ressources différentes</x:v>
      </x:c>
      <x:c r="K15" s="14" t="str">
        <x:v>Ouverture par responsable de salle et mission locale</x:v>
      </x:c>
      <x:c r="L15" s="14" t="str">
        <x:v>Reconstitution documentée V4 — nouvelle rédaction V5</x:v>
      </x:c>
    </x:row>
    <x:row r="16" ht="72" customHeight="1">
      <x:c r="A16" s="13" t="str">
        <x:v>BASE-02-R05</x:v>
      </x:c>
      <x:c r="B16" s="13" t="str">
        <x:v>Salle des pactes</x:v>
      </x:c>
      <x:c r="C16" s="13" t="str">
        <x:v>SPACE-BASE-02</x:v>
      </x:c>
      <x:c r="D16" s="13" t="str">
        <x:v>vie et dépôt</x:v>
      </x:c>
      <x:c r="E16" s="13" t="str">
        <x:v>présenter les objectifs d’une expédition</x:v>
      </x:c>
      <x:c r="F16" s="13" t="str">
        <x:v>Entrée latérale, aire centrale de manipulation et sortie lisible vers la coursive. Les objets ne couvrent ni porte ni réception d’échelle.</x:v>
      </x:c>
      <x:c r="G16" s="13" t="str">
        <x:v>casier, emplacement et marque de propriétaire</x:v>
      </x:c>
      <x:c r="H16" s="13" t="str">
        <x:v>Le risque vient de l’intrigue locale. Une panne n’efface pas les objets placés ni le trajet déjà reconnu.</x:v>
      </x:c>
      <x:c r="I16" s="13" t="str">
        <x:v>Enregistrer la position de chaque pièce, la phase du poste et les résultats déjà obtenus.</x:v>
      </x:c>
      <x:c r="J16" s="13" t="str">
        <x:v>deux routes sûres réclament des ressources différentes</x:v>
      </x:c>
      <x:c r="K16" s="13" t="str">
        <x:v>Ouverture par responsable de salle et mission locale</x:v>
      </x:c>
      <x:c r="L16" s="13" t="str">
        <x:v>Reconstitution documentée V4 — nouvelle rédaction V5</x:v>
      </x:c>
    </x:row>
    <x:row r="17" ht="72" customHeight="1">
      <x:c r="A17" s="14" t="str">
        <x:v>BASE-02-R06</x:v>
      </x:c>
      <x:c r="B17" s="14" t="str">
        <x:v>Poste des retours</x:v>
      </x:c>
      <x:c r="C17" s="14" t="str">
        <x:v>SPACE-BASE-02</x:v>
      </x:c>
      <x:c r="D17" s="14" t="str">
        <x:v>retour</x:v>
      </x:c>
      <x:c r="E17" s="14" t="str">
        <x:v>déclencher un rappel de test sur trajet court</x:v>
      </x:c>
      <x:c r="F17" s="14" t="str">
        <x:v>Entrée latérale, aire centrale de manipulation et sortie lisible vers la coursive. Les objets ne couvrent ni porte ni réception d’échelle.</x:v>
      </x:c>
      <x:c r="G17" s="14" t="str">
        <x:v>signal, balise et fenêtre de contrôle</x:v>
      </x:c>
      <x:c r="H17" s="14" t="str">
        <x:v>Le risque vient de l’intrigue locale. Une panne n’efface pas les objets placés ni le trajet déjà reconnu.</x:v>
      </x:c>
      <x:c r="I17" s="14" t="str">
        <x:v>Enregistrer la position de chaque pièce, la phase du poste et les résultats déjà obtenus.</x:v>
      </x:c>
      <x:c r="J17" s="14" t="str">
        <x:v>deux routes sûres réclament des ressources différentes</x:v>
      </x:c>
      <x:c r="K17" s="14" t="str">
        <x:v>Ouverture par responsable de salle et mission locale</x:v>
      </x:c>
      <x:c r="L17" s="14" t="str">
        <x:v>Reconstitution documentée V4 — nouvelle rédaction V5</x:v>
      </x:c>
    </x:row>
    <x:row r="18" ht="72" customHeight="1">
      <x:c r="A18" s="13" t="str">
        <x:v>BASE-03-R01</x:v>
      </x:c>
      <x:c r="B18" s="13" t="str">
        <x:v>Quai de chantier</x:v>
      </x:c>
      <x:c r="C18" s="13" t="str">
        <x:v>SPACE-BASE-03</x:v>
      </x:c>
      <x:c r="D18" s="13" t="str">
        <x:v>arrivée</x:v>
      </x:c>
      <x:c r="E18" s="13" t="str">
        <x:v>poser la coque sur ses appuis</x:v>
      </x:c>
      <x:c r="F18" s="13" t="str">
        <x:v>Entrée latérale, aire centrale de manipulation et sortie lisible vers la coursive. Les objets ne couvrent ni porte ni réception d’échelle.</x:v>
      </x:c>
      <x:c r="G18" s="13" t="str">
        <x:v>poignée, trois repères et témoin d’état</x:v>
      </x:c>
      <x:c r="H18" s="13" t="str">
        <x:v>Le risque vient de l’intrigue locale. Une panne n’efface pas les objets placés ni le trajet déjà reconnu.</x:v>
      </x:c>
      <x:c r="I18" s="13" t="str">
        <x:v>Enregistrer la position de chaque pièce, la phase du poste et les résultats déjà obtenus.</x:v>
      </x:c>
      <x:c r="J18" s="13" t="str">
        <x:v>La Veille Partagée peut être remise en service par étapes</x:v>
      </x:c>
      <x:c r="K18" s="13" t="str">
        <x:v>Accessible au premier amarrage autorisé</x:v>
      </x:c>
      <x:c r="L18" s="13" t="str">
        <x:v>Reconstitution documentée V4 — nouvelle rédaction V5</x:v>
      </x:c>
    </x:row>
    <x:row r="19" ht="72" customHeight="1">
      <x:c r="A19" s="14" t="str">
        <x:v>BASE-03-R02</x:v>
      </x:c>
      <x:c r="B19" s="14" t="str">
        <x:v>Galerie des coques</x:v>
      </x:c>
      <x:c r="C19" s="14" t="str">
        <x:v>SPACE-BASE-03</x:v>
      </x:c>
      <x:c r="D19" s="14" t="str">
        <x:v>orientation</x:v>
      </x:c>
      <x:c r="E19" s="14" t="str">
        <x:v>suivre une fissure marquée par des anciens réparateurs</x:v>
      </x:c>
      <x:c r="F19" s="14" t="str">
        <x:v>Entrée latérale, aire centrale de manipulation et sortie lisible vers la coursive. Les objets ne couvrent ni porte ni réception d’échelle.</x:v>
      </x:c>
      <x:c r="G19" s="14" t="str">
        <x:v>table mobile, deux plaques et lentille</x:v>
      </x:c>
      <x:c r="H19" s="14" t="str">
        <x:v>Le risque vient de l’intrigue locale. Une panne n’efface pas les objets placés ni le trajet déjà reconnu.</x:v>
      </x:c>
      <x:c r="I19" s="14" t="str">
        <x:v>Enregistrer la position de chaque pièce, la phase du poste et les résultats déjà obtenus.</x:v>
      </x:c>
      <x:c r="J19" s="14" t="str">
        <x:v>La Veille Partagée peut être remise en service par étapes</x:v>
      </x:c>
      <x:c r="K19" s="14" t="str">
        <x:v>Ouverture par responsable de salle et mission locale</x:v>
      </x:c>
      <x:c r="L19" s="14" t="str">
        <x:v>Reconstitution documentée V4 — nouvelle rédaction V5</x:v>
      </x:c>
    </x:row>
    <x:row r="20" ht="72" customHeight="1">
      <x:c r="A20" s="13" t="str">
        <x:v>BASE-03-R03</x:v>
      </x:c>
      <x:c r="B20" s="13" t="str">
        <x:v>Atelier de structure</x:v>
      </x:c>
      <x:c r="C20" s="13" t="str">
        <x:v>SPACE-BASE-03</x:v>
      </x:c>
      <x:c r="D20" s="13" t="str">
        <x:v>préparation</x:v>
      </x:c>
      <x:c r="E20" s="13" t="str">
        <x:v>ajuster une traverse de modèle</x:v>
      </x:c>
      <x:c r="F20" s="13" t="str">
        <x:v>Entrée latérale, aire centrale de manipulation et sortie lisible vers la coursive. Les objets ne couvrent ni porte ni réception d’échelle.</x:v>
      </x:c>
      <x:c r="G20" s="13" t="str">
        <x:v>support, pièce amovible et rack</x:v>
      </x:c>
      <x:c r="H20" s="13" t="str">
        <x:v>Le risque vient de l’intrigue locale. Une panne n’efface pas les objets placés ni le trajet déjà reconnu.</x:v>
      </x:c>
      <x:c r="I20" s="13" t="str">
        <x:v>Enregistrer la position de chaque pièce, la phase du poste et les résultats déjà obtenus.</x:v>
      </x:c>
      <x:c r="J20" s="13" t="str">
        <x:v>La Veille Partagée peut être remise en service par étapes</x:v>
      </x:c>
      <x:c r="K20" s="13" t="str">
        <x:v>Ouverture par responsable de salle et mission locale</x:v>
      </x:c>
      <x:c r="L20" s="13" t="str">
        <x:v>Reconstitution documentée V4 — nouvelle rédaction V5</x:v>
      </x:c>
    </x:row>
    <x:row r="21" ht="72" customHeight="1">
      <x:c r="A21" s="14" t="str">
        <x:v>BASE-03-R04</x:v>
      </x:c>
      <x:c r="B21" s="14" t="str">
        <x:v>Pont de propulsion</x:v>
      </x:c>
      <x:c r="C21" s="14" t="str">
        <x:v>SPACE-BASE-03</x:v>
      </x:c>
      <x:c r="D21" s="14" t="str">
        <x:v>opération</x:v>
      </x:c>
      <x:c r="E21" s="14" t="str">
        <x:v>répartir la charge entre circuits fictifs</x:v>
      </x:c>
      <x:c r="F21" s="14" t="str">
        <x:v>Entrée latérale, aire centrale de manipulation et sortie lisible vers la coursive. Les objets ne couvrent ni porte ni réception d’échelle.</x:v>
      </x:c>
      <x:c r="G21" s="14" t="str">
        <x:v>commande, tableau d’état et levier</x:v>
      </x:c>
      <x:c r="H21" s="14" t="str">
        <x:v>Le risque vient de l’intrigue locale. Une panne n’efface pas les objets placés ni le trajet déjà reconnu.</x:v>
      </x:c>
      <x:c r="I21" s="14" t="str">
        <x:v>Enregistrer la position de chaque pièce, la phase du poste et les résultats déjà obtenus.</x:v>
      </x:c>
      <x:c r="J21" s="14" t="str">
        <x:v>La Veille Partagée peut être remise en service par étapes</x:v>
      </x:c>
      <x:c r="K21" s="14" t="str">
        <x:v>Ouverture par responsable de salle et mission locale</x:v>
      </x:c>
      <x:c r="L21" s="14" t="str">
        <x:v>Reconstitution documentée V4 — nouvelle rédaction V5</x:v>
      </x:c>
    </x:row>
    <x:row r="22" ht="72" customHeight="1">
      <x:c r="A22" s="13" t="str">
        <x:v>BASE-03-R05</x:v>
      </x:c>
      <x:c r="B22" s="13" t="str">
        <x:v>Magasin des pièces</x:v>
      </x:c>
      <x:c r="C22" s="13" t="str">
        <x:v>SPACE-BASE-03</x:v>
      </x:c>
      <x:c r="D22" s="13" t="str">
        <x:v>vie et dépôt</x:v>
      </x:c>
      <x:c r="E22" s="13" t="str">
        <x:v>retrouver une pièce par empreinte</x:v>
      </x:c>
      <x:c r="F22" s="13" t="str">
        <x:v>Entrée latérale, aire centrale de manipulation et sortie lisible vers la coursive. Les objets ne couvrent ni porte ni réception d’échelle.</x:v>
      </x:c>
      <x:c r="G22" s="13" t="str">
        <x:v>casier, emplacement et marque de propriétaire</x:v>
      </x:c>
      <x:c r="H22" s="13" t="str">
        <x:v>Le risque vient de l’intrigue locale. Une panne n’efface pas les objets placés ni le trajet déjà reconnu.</x:v>
      </x:c>
      <x:c r="I22" s="13" t="str">
        <x:v>Enregistrer la position de chaque pièce, la phase du poste et les résultats déjà obtenus.</x:v>
      </x:c>
      <x:c r="J22" s="13" t="str">
        <x:v>La Veille Partagée peut être remise en service par étapes</x:v>
      </x:c>
      <x:c r="K22" s="13" t="str">
        <x:v>Ouverture par responsable de salle et mission locale</x:v>
      </x:c>
      <x:c r="L22" s="13" t="str">
        <x:v>Reconstitution documentée V4 — nouvelle rédaction V5</x:v>
      </x:c>
    </x:row>
    <x:row r="23" ht="72" customHeight="1">
      <x:c r="A23" s="14" t="str">
        <x:v>BASE-03-R06</x:v>
      </x:c>
      <x:c r="B23" s="14" t="str">
        <x:v>Cabine des essais</x:v>
      </x:c>
      <x:c r="C23" s="14" t="str">
        <x:v>SPACE-BASE-03</x:v>
      </x:c>
      <x:c r="D23" s="14" t="str">
        <x:v>retour</x:v>
      </x:c>
      <x:c r="E23" s="14" t="str">
        <x:v>piloter un essai à faible distance avec retour au quai</x:v>
      </x:c>
      <x:c r="F23" s="14" t="str">
        <x:v>Entrée latérale, aire centrale de manipulation et sortie lisible vers la coursive. Les objets ne couvrent ni porte ni réception d’échelle.</x:v>
      </x:c>
      <x:c r="G23" s="14" t="str">
        <x:v>signal, balise et fenêtre de contrôle</x:v>
      </x:c>
      <x:c r="H23" s="14" t="str">
        <x:v>Le risque vient de l’intrigue locale. Une panne n’efface pas les objets placés ni le trajet déjà reconnu.</x:v>
      </x:c>
      <x:c r="I23" s="14" t="str">
        <x:v>Enregistrer la position de chaque pièce, la phase du poste et les résultats déjà obtenus.</x:v>
      </x:c>
      <x:c r="J23" s="14" t="str">
        <x:v>La Veille Partagée peut être remise en service par étapes</x:v>
      </x:c>
      <x:c r="K23" s="14" t="str">
        <x:v>Ouverture par responsable de salle et mission locale</x:v>
      </x:c>
      <x:c r="L23" s="14" t="str">
        <x:v>Reconstitution documentée V4 — nouvelle rédaction V5</x:v>
      </x:c>
    </x:row>
    <x:row r="24" ht="72" customHeight="1">
      <x:c r="A24" s="13" t="str">
        <x:v>BASE-04-R01</x:v>
      </x:c>
      <x:c r="B24" s="13" t="str">
        <x:v>Sas de roche</x:v>
      </x:c>
      <x:c r="C24" s="13" t="str">
        <x:v>SPACE-BASE-04</x:v>
      </x:c>
      <x:c r="D24" s="13" t="str">
        <x:v>arrivée</x:v>
      </x:c>
      <x:c r="E24" s="13" t="str">
        <x:v>attendre la fenêtre entre deux débris</x:v>
      </x:c>
      <x:c r="F24" s="13" t="str">
        <x:v>Entrée latérale, aire centrale de manipulation et sortie lisible vers la coursive. Les objets ne couvrent ni porte ni réception d’échelle.</x:v>
      </x:c>
      <x:c r="G24" s="13" t="str">
        <x:v>poignée, trois repères et témoin d’état</x:v>
      </x:c>
      <x:c r="H24" s="13" t="str">
        <x:v>Le risque vient de l’intrigue locale. Une panne n’efface pas les objets placés ni le trajet déjà reconnu.</x:v>
      </x:c>
      <x:c r="I24" s="13" t="str">
        <x:v>Enregistrer la position de chaque pièce, la phase du poste et les résultats déjà obtenus.</x:v>
      </x:c>
      <x:c r="J24" s="13" t="str">
        <x:v>des débris cachent un itinéraire d’approche rival</x:v>
      </x:c>
      <x:c r="K24" s="13" t="str">
        <x:v>Accessible au premier amarrage autorisé</x:v>
      </x:c>
      <x:c r="L24" s="13" t="str">
        <x:v>Reconstitution documentée V4 — nouvelle rédaction V5</x:v>
      </x:c>
    </x:row>
    <x:row r="25" ht="72" customHeight="1">
      <x:c r="A25" s="14" t="str">
        <x:v>BASE-04-R02</x:v>
      </x:c>
      <x:c r="B25" s="14" t="str">
        <x:v>Tour des échos</x:v>
      </x:c>
      <x:c r="C25" s="14" t="str">
        <x:v>SPACE-BASE-04</x:v>
      </x:c>
      <x:c r="D25" s="14" t="str">
        <x:v>orientation</x:v>
      </x:c>
      <x:c r="E25" s="14" t="str">
        <x:v>localiser un écho masqué par la roche</x:v>
      </x:c>
      <x:c r="F25" s="14" t="str">
        <x:v>Entrée latérale, aire centrale de manipulation et sortie lisible vers la coursive. Les objets ne couvrent ni porte ni réception d’échelle.</x:v>
      </x:c>
      <x:c r="G25" s="14" t="str">
        <x:v>table mobile, deux plaques et lentille</x:v>
      </x:c>
      <x:c r="H25" s="14" t="str">
        <x:v>Le risque vient de l’intrigue locale. Une panne n’efface pas les objets placés ni le trajet déjà reconnu.</x:v>
      </x:c>
      <x:c r="I25" s="14" t="str">
        <x:v>Enregistrer la position de chaque pièce, la phase du poste et les résultats déjà obtenus.</x:v>
      </x:c>
      <x:c r="J25" s="14" t="str">
        <x:v>des débris cachent un itinéraire d’approche rival</x:v>
      </x:c>
      <x:c r="K25" s="14" t="str">
        <x:v>Ouverture par responsable de salle et mission locale</x:v>
      </x:c>
      <x:c r="L25" s="14" t="str">
        <x:v>Reconstitution documentée V4 — nouvelle rédaction V5</x:v>
      </x:c>
    </x:row>
    <x:row r="26" ht="72" customHeight="1">
      <x:c r="A26" s="13" t="str">
        <x:v>BASE-04-R03</x:v>
      </x:c>
      <x:c r="B26" s="13" t="str">
        <x:v>Racks de balises</x:v>
      </x:c>
      <x:c r="C26" s="13" t="str">
        <x:v>SPACE-BASE-04</x:v>
      </x:c>
      <x:c r="D26" s="13" t="str">
        <x:v>préparation</x:v>
      </x:c>
      <x:c r="E26" s="13" t="str">
        <x:v>déployer des balises dans un ordre lisible</x:v>
      </x:c>
      <x:c r="F26" s="13" t="str">
        <x:v>Entrée latérale, aire centrale de manipulation et sortie lisible vers la coursive. Les objets ne couvrent ni porte ni réception d’échelle.</x:v>
      </x:c>
      <x:c r="G26" s="13" t="str">
        <x:v>support, pièce amovible et rack</x:v>
      </x:c>
      <x:c r="H26" s="13" t="str">
        <x:v>Le risque vient de l’intrigue locale. Une panne n’efface pas les objets placés ni le trajet déjà reconnu.</x:v>
      </x:c>
      <x:c r="I26" s="13" t="str">
        <x:v>Enregistrer la position de chaque pièce, la phase du poste et les résultats déjà obtenus.</x:v>
      </x:c>
      <x:c r="J26" s="13" t="str">
        <x:v>des débris cachent un itinéraire d’approche rival</x:v>
      </x:c>
      <x:c r="K26" s="13" t="str">
        <x:v>Ouverture par responsable de salle et mission locale</x:v>
      </x:c>
      <x:c r="L26" s="13" t="str">
        <x:v>Reconstitution documentée V4 — nouvelle rédaction V5</x:v>
      </x:c>
    </x:row>
    <x:row r="27" ht="72" customHeight="1">
      <x:c r="A27" s="14" t="str">
        <x:v>BASE-04-R04</x:v>
      </x:c>
      <x:c r="B27" s="14" t="str">
        <x:v>Atelier mobile</x:v>
      </x:c>
      <x:c r="C27" s="14" t="str">
        <x:v>SPACE-BASE-04</x:v>
      </x:c>
      <x:c r="D27" s="14" t="str">
        <x:v>opération</x:v>
      </x:c>
      <x:c r="E27" s="14" t="str">
        <x:v>changer un support endommagé</x:v>
      </x:c>
      <x:c r="F27" s="14" t="str">
        <x:v>Entrée latérale, aire centrale de manipulation et sortie lisible vers la coursive. Les objets ne couvrent ni porte ni réception d’échelle.</x:v>
      </x:c>
      <x:c r="G27" s="14" t="str">
        <x:v>commande, tableau d’état et levier</x:v>
      </x:c>
      <x:c r="H27" s="14" t="str">
        <x:v>Le risque vient de l’intrigue locale. Une panne n’efface pas les objets placés ni le trajet déjà reconnu.</x:v>
      </x:c>
      <x:c r="I27" s="14" t="str">
        <x:v>Enregistrer la position de chaque pièce, la phase du poste et les résultats déjà obtenus.</x:v>
      </x:c>
      <x:c r="J27" s="14" t="str">
        <x:v>des débris cachent un itinéraire d’approche rival</x:v>
      </x:c>
      <x:c r="K27" s="14" t="str">
        <x:v>Ouverture par responsable de salle et mission locale</x:v>
      </x:c>
      <x:c r="L27" s="14" t="str">
        <x:v>Reconstitution documentée V4 — nouvelle rédaction V5</x:v>
      </x:c>
    </x:row>
    <x:row r="28" ht="72" customHeight="1">
      <x:c r="A28" s="13" t="str">
        <x:v>BASE-04-R05</x:v>
      </x:c>
      <x:c r="B28" s="13" t="str">
        <x:v>Abri de relève</x:v>
      </x:c>
      <x:c r="C28" s="13" t="str">
        <x:v>SPACE-BASE-04</x:v>
      </x:c>
      <x:c r="D28" s="13" t="str">
        <x:v>vie et dépôt</x:v>
      </x:c>
      <x:c r="E28" s="13" t="str">
        <x:v>relever une garde avant son départ</x:v>
      </x:c>
      <x:c r="F28" s="13" t="str">
        <x:v>Entrée latérale, aire centrale de manipulation et sortie lisible vers la coursive. Les objets ne couvrent ni porte ni réception d’échelle.</x:v>
      </x:c>
      <x:c r="G28" s="13" t="str">
        <x:v>casier, emplacement et marque de propriétaire</x:v>
      </x:c>
      <x:c r="H28" s="13" t="str">
        <x:v>Le risque vient de l’intrigue locale. Une panne n’efface pas les objets placés ni le trajet déjà reconnu.</x:v>
      </x:c>
      <x:c r="I28" s="13" t="str">
        <x:v>Enregistrer la position de chaque pièce, la phase du poste et les résultats déjà obtenus.</x:v>
      </x:c>
      <x:c r="J28" s="13" t="str">
        <x:v>des débris cachent un itinéraire d’approche rival</x:v>
      </x:c>
      <x:c r="K28" s="13" t="str">
        <x:v>Ouverture par responsable de salle et mission locale</x:v>
      </x:c>
      <x:c r="L28" s="13" t="str">
        <x:v>Reconstitution documentée V4 — nouvelle rédaction V5</x:v>
      </x:c>
    </x:row>
    <x:row r="29" ht="72" customHeight="1">
      <x:c r="A29" s="14" t="str">
        <x:v>BASE-04-R06</x:v>
      </x:c>
      <x:c r="B29" s="14" t="str">
        <x:v>Poste de veille</x:v>
      </x:c>
      <x:c r="C29" s="14" t="str">
        <x:v>SPACE-BASE-04</x:v>
      </x:c>
      <x:c r="D29" s="14" t="str">
        <x:v>retour</x:v>
      </x:c>
      <x:c r="E29" s="14" t="str">
        <x:v>distinguer météore et approche d’un appareil</x:v>
      </x:c>
      <x:c r="F29" s="14" t="str">
        <x:v>Entrée latérale, aire centrale de manipulation et sortie lisible vers la coursive. Les objets ne couvrent ni porte ni réception d’échelle.</x:v>
      </x:c>
      <x:c r="G29" s="14" t="str">
        <x:v>signal, balise et fenêtre de contrôle</x:v>
      </x:c>
      <x:c r="H29" s="14" t="str">
        <x:v>Le risque vient de l’intrigue locale. Une panne n’efface pas les objets placés ni le trajet déjà reconnu.</x:v>
      </x:c>
      <x:c r="I29" s="14" t="str">
        <x:v>Enregistrer la position de chaque pièce, la phase du poste et les résultats déjà obtenus.</x:v>
      </x:c>
      <x:c r="J29" s="14" t="str">
        <x:v>des débris cachent un itinéraire d’approche rival</x:v>
      </x:c>
      <x:c r="K29" s="14" t="str">
        <x:v>Ouverture par responsable de salle et mission locale</x:v>
      </x:c>
      <x:c r="L29" s="14" t="str">
        <x:v>Reconstitution documentée V4 — nouvelle rédaction V5</x:v>
      </x:c>
    </x:row>
    <x:row r="30" ht="72" customHeight="1">
      <x:c r="A30" s="13" t="str">
        <x:v>BASE-05-R01</x:v>
      </x:c>
      <x:c r="B30" s="13" t="str">
        <x:v>Quai du foyer</x:v>
      </x:c>
      <x:c r="C30" s="13" t="str">
        <x:v>SPACE-BASE-05</x:v>
      </x:c>
      <x:c r="D30" s="13" t="str">
        <x:v>arrivée</x:v>
      </x:c>
      <x:c r="E30" s="13" t="str">
        <x:v>descendre en conservant le manifeste des objets</x:v>
      </x:c>
      <x:c r="F30" s="13" t="str">
        <x:v>Entrée latérale, aire centrale de manipulation et sortie lisible vers la coursive. Les objets ne couvrent ni porte ni réception d’échelle.</x:v>
      </x:c>
      <x:c r="G30" s="13" t="str">
        <x:v>poignée, trois repères et témoin d’état</x:v>
      </x:c>
      <x:c r="H30" s="13" t="str">
        <x:v>Le risque vient de l’intrigue locale. Une panne n’efface pas les objets placés ni le trajet déjà reconnu.</x:v>
      </x:c>
      <x:c r="I30" s="13" t="str">
        <x:v>Enregistrer la position de chaque pièce, la phase du poste et les résultats déjà obtenus.</x:v>
      </x:c>
      <x:c r="J30" s="13" t="str">
        <x:v>des voyageurs souhaitent repartir sans perdre leurs objets confiés</x:v>
      </x:c>
      <x:c r="K30" s="13" t="str">
        <x:v>Accessible au premier amarrage autorisé</x:v>
      </x:c>
      <x:c r="L30" s="13" t="str">
        <x:v>Reconstitution documentée V4 — nouvelle rédaction V5</x:v>
      </x:c>
    </x:row>
    <x:row r="31" ht="72" customHeight="1">
      <x:c r="A31" s="14" t="str">
        <x:v>BASE-05-R02</x:v>
      </x:c>
      <x:c r="B31" s="14" t="str">
        <x:v>Salle commune</x:v>
      </x:c>
      <x:c r="C31" s="14" t="str">
        <x:v>SPACE-BASE-05</x:v>
      </x:c>
      <x:c r="D31" s="14" t="str">
        <x:v>orientation</x:v>
      </x:c>
      <x:c r="E31" s="14" t="str">
        <x:v>installer un repas de retour</x:v>
      </x:c>
      <x:c r="F31" s="14" t="str">
        <x:v>Entrée latérale, aire centrale de manipulation et sortie lisible vers la coursive. Les objets ne couvrent ni porte ni réception d’échelle.</x:v>
      </x:c>
      <x:c r="G31" s="14" t="str">
        <x:v>table mobile, deux plaques et lentille</x:v>
      </x:c>
      <x:c r="H31" s="14" t="str">
        <x:v>Le risque vient de l’intrigue locale. Une panne n’efface pas les objets placés ni le trajet déjà reconnu.</x:v>
      </x:c>
      <x:c r="I31" s="14" t="str">
        <x:v>Enregistrer la position de chaque pièce, la phase du poste et les résultats déjà obtenus.</x:v>
      </x:c>
      <x:c r="J31" s="14" t="str">
        <x:v>des voyageurs souhaitent repartir sans perdre leurs objets confiés</x:v>
      </x:c>
      <x:c r="K31" s="14" t="str">
        <x:v>Ouverture par responsable de salle et mission locale</x:v>
      </x:c>
      <x:c r="L31" s="14" t="str">
        <x:v>Reconstitution documentée V4 — nouvelle rédaction V5</x:v>
      </x:c>
    </x:row>
    <x:row r="32" ht="72" customHeight="1">
      <x:c r="A32" s="13" t="str">
        <x:v>BASE-05-R03</x:v>
      </x:c>
      <x:c r="B32" s="13" t="str">
        <x:v>Atelier des voyageurs</x:v>
      </x:c>
      <x:c r="C32" s="13" t="str">
        <x:v>SPACE-BASE-05</x:v>
      </x:c>
      <x:c r="D32" s="13" t="str">
        <x:v>préparation</x:v>
      </x:c>
      <x:c r="E32" s="13" t="str">
        <x:v>réparer un objet de voyage confié</x:v>
      </x:c>
      <x:c r="F32" s="13" t="str">
        <x:v>Entrée latérale, aire centrale de manipulation et sortie lisible vers la coursive. Les objets ne couvrent ni porte ni réception d’échelle.</x:v>
      </x:c>
      <x:c r="G32" s="13" t="str">
        <x:v>support, pièce amovible et rack</x:v>
      </x:c>
      <x:c r="H32" s="13" t="str">
        <x:v>Le risque vient de l’intrigue locale. Une panne n’efface pas les objets placés ni le trajet déjà reconnu.</x:v>
      </x:c>
      <x:c r="I32" s="13" t="str">
        <x:v>Enregistrer la position de chaque pièce, la phase du poste et les résultats déjà obtenus.</x:v>
      </x:c>
      <x:c r="J32" s="13" t="str">
        <x:v>des voyageurs souhaitent repartir sans perdre leurs objets confiés</x:v>
      </x:c>
      <x:c r="K32" s="13" t="str">
        <x:v>Ouverture par responsable de salle et mission locale</x:v>
      </x:c>
      <x:c r="L32" s="13" t="str">
        <x:v>Reconstitution documentée V4 — nouvelle rédaction V5</x:v>
      </x:c>
    </x:row>
    <x:row r="33" ht="72" customHeight="1">
      <x:c r="A33" s="14" t="str">
        <x:v>BASE-05-R04</x:v>
      </x:c>
      <x:c r="B33" s="14" t="str">
        <x:v>Archives des départs</x:v>
      </x:c>
      <x:c r="C33" s="14" t="str">
        <x:v>SPACE-BASE-05</x:v>
      </x:c>
      <x:c r="D33" s="14" t="str">
        <x:v>opération</x:v>
      </x:c>
      <x:c r="E33" s="14" t="str">
        <x:v>rapprocher une date de départ et un nom</x:v>
      </x:c>
      <x:c r="F33" s="14" t="str">
        <x:v>Entrée latérale, aire centrale de manipulation et sortie lisible vers la coursive. Les objets ne couvrent ni porte ni réception d’échelle.</x:v>
      </x:c>
      <x:c r="G33" s="14" t="str">
        <x:v>commande, tableau d’état et levier</x:v>
      </x:c>
      <x:c r="H33" s="14" t="str">
        <x:v>Le risque vient de l’intrigue locale. Une panne n’efface pas les objets placés ni le trajet déjà reconnu.</x:v>
      </x:c>
      <x:c r="I33" s="14" t="str">
        <x:v>Enregistrer la position de chaque pièce, la phase du poste et les résultats déjà obtenus.</x:v>
      </x:c>
      <x:c r="J33" s="14" t="str">
        <x:v>des voyageurs souhaitent repartir sans perdre leurs objets confiés</x:v>
      </x:c>
      <x:c r="K33" s="14" t="str">
        <x:v>Ouverture par responsable de salle et mission locale</x:v>
      </x:c>
      <x:c r="L33" s="14" t="str">
        <x:v>Reconstitution documentée V4 — nouvelle rédaction V5</x:v>
      </x:c>
    </x:row>
    <x:row r="34" ht="72" customHeight="1">
      <x:c r="A34" s="13" t="str">
        <x:v>BASE-05-R05</x:v>
      </x:c>
      <x:c r="B34" s="13" t="str">
        <x:v>Infirmerie de halte</x:v>
      </x:c>
      <x:c r="C34" s="13" t="str">
        <x:v>SPACE-BASE-05</x:v>
      </x:c>
      <x:c r="D34" s="13" t="str">
        <x:v>vie et dépôt</x:v>
      </x:c>
      <x:c r="E34" s="13" t="str">
        <x:v>préparer un poste de repos</x:v>
      </x:c>
      <x:c r="F34" s="13" t="str">
        <x:v>Entrée latérale, aire centrale de manipulation et sortie lisible vers la coursive. Les objets ne couvrent ni porte ni réception d’échelle.</x:v>
      </x:c>
      <x:c r="G34" s="13" t="str">
        <x:v>casier, emplacement et marque de propriétaire</x:v>
      </x:c>
      <x:c r="H34" s="13" t="str">
        <x:v>Le risque vient de l’intrigue locale. Une panne n’efface pas les objets placés ni le trajet déjà reconnu.</x:v>
      </x:c>
      <x:c r="I34" s="13" t="str">
        <x:v>Enregistrer la position de chaque pièce, la phase du poste et les résultats déjà obtenus.</x:v>
      </x:c>
      <x:c r="J34" s="13" t="str">
        <x:v>des voyageurs souhaitent repartir sans perdre leurs objets confiés</x:v>
      </x:c>
      <x:c r="K34" s="13" t="str">
        <x:v>Ouverture par responsable de salle et mission locale</x:v>
      </x:c>
      <x:c r="L34" s="13" t="str">
        <x:v>Reconstitution documentée V4 — nouvelle rédaction V5</x:v>
      </x:c>
    </x:row>
    <x:row r="35" ht="72" customHeight="1">
      <x:c r="A35" s="14" t="str">
        <x:v>BASE-05-R06</x:v>
      </x:c>
      <x:c r="B35" s="14" t="str">
        <x:v>Terrasse protégée</x:v>
      </x:c>
      <x:c r="C35" s="14" t="str">
        <x:v>SPACE-BASE-05</x:v>
      </x:c>
      <x:c r="D35" s="14" t="str">
        <x:v>retour</x:v>
      </x:c>
      <x:c r="E35" s="14" t="str">
        <x:v>observer les routes pendant une conversation</x:v>
      </x:c>
      <x:c r="F35" s="14" t="str">
        <x:v>Entrée latérale, aire centrale de manipulation et sortie lisible vers la coursive. Les objets ne couvrent ni porte ni réception d’échelle.</x:v>
      </x:c>
      <x:c r="G35" s="14" t="str">
        <x:v>signal, balise et fenêtre de contrôle</x:v>
      </x:c>
      <x:c r="H35" s="14" t="str">
        <x:v>Le risque vient de l’intrigue locale. Une panne n’efface pas les objets placés ni le trajet déjà reconnu.</x:v>
      </x:c>
      <x:c r="I35" s="14" t="str">
        <x:v>Enregistrer la position de chaque pièce, la phase du poste et les résultats déjà obtenus.</x:v>
      </x:c>
      <x:c r="J35" s="14" t="str">
        <x:v>des voyageurs souhaitent repartir sans perdre leurs objets confiés</x:v>
      </x:c>
      <x:c r="K35" s="14" t="str">
        <x:v>Ouverture par responsable de salle et mission locale</x:v>
      </x:c>
      <x:c r="L35" s="14" t="str">
        <x:v>Reconstitution documentée V4 — nouvelle rédaction V5</x:v>
      </x:c>
    </x:row>
    <x:row r="36" ht="72" customHeight="1">
      <x:c r="A36" s="13" t="str">
        <x:v>BASE-06-R01</x:v>
      </x:c>
      <x:c r="B36" s="13" t="str">
        <x:v>Quai des émissaires</x:v>
      </x:c>
      <x:c r="C36" s="13" t="str">
        <x:v>SPACE-BASE-06</x:v>
      </x:c>
      <x:c r="D36" s="13" t="str">
        <x:v>arrivée</x:v>
      </x:c>
      <x:c r="E36" s="13" t="str">
        <x:v>reconnaître l’appareil annoncé</x:v>
      </x:c>
      <x:c r="F36" s="13" t="str">
        <x:v>Entrée latérale, aire centrale de manipulation et sortie lisible vers la coursive. Les objets ne couvrent ni porte ni réception d’échelle.</x:v>
      </x:c>
      <x:c r="G36" s="13" t="str">
        <x:v>poignée, trois repères et témoin d’état</x:v>
      </x:c>
      <x:c r="H36" s="13" t="str">
        <x:v>Le risque vient de l’intrigue locale. Une panne n’efface pas les objets placés ni le trajet déjà reconnu.</x:v>
      </x:c>
      <x:c r="I36" s="13" t="str">
        <x:v>Enregistrer la position de chaque pièce, la phase du poste et les résultats déjà obtenus.</x:v>
      </x:c>
      <x:c r="J36" s="13" t="str">
        <x:v>une mission annonce une victoire mais son objectif reste inachevé</x:v>
      </x:c>
      <x:c r="K36" s="13" t="str">
        <x:v>Accessible au premier amarrage autorisé</x:v>
      </x:c>
      <x:c r="L36" s="13" t="str">
        <x:v>Reconstitution documentée V4 — nouvelle rédaction V5</x:v>
      </x:c>
    </x:row>
    <x:row r="37" ht="72" customHeight="1">
      <x:c r="A37" s="14" t="str">
        <x:v>BASE-06-R02</x:v>
      </x:c>
      <x:c r="B37" s="14" t="str">
        <x:v>Salle des objectifs</x:v>
      </x:c>
      <x:c r="C37" s="14" t="str">
        <x:v>SPACE-BASE-06</x:v>
      </x:c>
      <x:c r="D37" s="14" t="str">
        <x:v>orientation</x:v>
      </x:c>
      <x:c r="E37" s="14" t="str">
        <x:v>placer l’objectif principal sur la carte</x:v>
      </x:c>
      <x:c r="F37" s="14" t="str">
        <x:v>Entrée latérale, aire centrale de manipulation et sortie lisible vers la coursive. Les objets ne couvrent ni porte ni réception d’échelle.</x:v>
      </x:c>
      <x:c r="G37" s="14" t="str">
        <x:v>table mobile, deux plaques et lentille</x:v>
      </x:c>
      <x:c r="H37" s="14" t="str">
        <x:v>Le risque vient de l’intrigue locale. Une panne n’efface pas les objets placés ni le trajet déjà reconnu.</x:v>
      </x:c>
      <x:c r="I37" s="14" t="str">
        <x:v>Enregistrer la position de chaque pièce, la phase du poste et les résultats déjà obtenus.</x:v>
      </x:c>
      <x:c r="J37" s="14" t="str">
        <x:v>une mission annonce une victoire mais son objectif reste inachevé</x:v>
      </x:c>
      <x:c r="K37" s="14" t="str">
        <x:v>Ouverture par responsable de salle et mission locale</x:v>
      </x:c>
      <x:c r="L37" s="14" t="str">
        <x:v>Reconstitution documentée V4 — nouvelle rédaction V5</x:v>
      </x:c>
    </x:row>
    <x:row r="38" ht="72" customHeight="1">
      <x:c r="A38" s="13" t="str">
        <x:v>BASE-06-R03</x:v>
      </x:c>
      <x:c r="B38" s="13" t="str">
        <x:v>Cabinet des preuves</x:v>
      </x:c>
      <x:c r="C38" s="13" t="str">
        <x:v>SPACE-BASE-06</x:v>
      </x:c>
      <x:c r="D38" s="13" t="str">
        <x:v>préparation</x:v>
      </x:c>
      <x:c r="E38" s="13" t="str">
        <x:v>comparer trace matérielle et compte rendu</x:v>
      </x:c>
      <x:c r="F38" s="13" t="str">
        <x:v>Entrée latérale, aire centrale de manipulation et sortie lisible vers la coursive. Les objets ne couvrent ni porte ni réception d’échelle.</x:v>
      </x:c>
      <x:c r="G38" s="13" t="str">
        <x:v>support, pièce amovible et rack</x:v>
      </x:c>
      <x:c r="H38" s="13" t="str">
        <x:v>Le risque vient de l’intrigue locale. Une panne n’efface pas les objets placés ni le trajet déjà reconnu.</x:v>
      </x:c>
      <x:c r="I38" s="13" t="str">
        <x:v>Enregistrer la position de chaque pièce, la phase du poste et les résultats déjà obtenus.</x:v>
      </x:c>
      <x:c r="J38" s="13" t="str">
        <x:v>une mission annonce une victoire mais son objectif reste inachevé</x:v>
      </x:c>
      <x:c r="K38" s="13" t="str">
        <x:v>Ouverture par responsable de salle et mission locale</x:v>
      </x:c>
      <x:c r="L38" s="13" t="str">
        <x:v>Reconstitution documentée V4 — nouvelle rédaction V5</x:v>
      </x:c>
    </x:row>
    <x:row r="39" ht="72" customHeight="1">
      <x:c r="A39" s="14" t="str">
        <x:v>BASE-06-R04</x:v>
      </x:c>
      <x:c r="B39" s="14" t="str">
        <x:v>Atelier des signaux</x:v>
      </x:c>
      <x:c r="C39" s="14" t="str">
        <x:v>SPACE-BASE-06</x:v>
      </x:c>
      <x:c r="D39" s="14" t="str">
        <x:v>opération</x:v>
      </x:c>
      <x:c r="E39" s="14" t="str">
        <x:v>régler la portée d’un signal d’exercice</x:v>
      </x:c>
      <x:c r="F39" s="14" t="str">
        <x:v>Entrée latérale, aire centrale de manipulation et sortie lisible vers la coursive. Les objets ne couvrent ni porte ni réception d’échelle.</x:v>
      </x:c>
      <x:c r="G39" s="14" t="str">
        <x:v>commande, tableau d’état et levier</x:v>
      </x:c>
      <x:c r="H39" s="14" t="str">
        <x:v>Le risque vient de l’intrigue locale. Une panne n’efface pas les objets placés ni le trajet déjà reconnu.</x:v>
      </x:c>
      <x:c r="I39" s="14" t="str">
        <x:v>Enregistrer la position de chaque pièce, la phase du poste et les résultats déjà obtenus.</x:v>
      </x:c>
      <x:c r="J39" s="14" t="str">
        <x:v>une mission annonce une victoire mais son objectif reste inachevé</x:v>
      </x:c>
      <x:c r="K39" s="14" t="str">
        <x:v>Ouverture par responsable de salle et mission locale</x:v>
      </x:c>
      <x:c r="L39" s="14" t="str">
        <x:v>Reconstitution documentée V4 — nouvelle rédaction V5</x:v>
      </x:c>
    </x:row>
    <x:row r="40" ht="72" customHeight="1">
      <x:c r="A40" s="13" t="str">
        <x:v>BASE-06-R05</x:v>
      </x:c>
      <x:c r="B40" s="13" t="str">
        <x:v>Logis de passage</x:v>
      </x:c>
      <x:c r="C40" s="13" t="str">
        <x:v>SPACE-BASE-06</x:v>
      </x:c>
      <x:c r="D40" s="13" t="str">
        <x:v>vie et dépôt</x:v>
      </x:c>
      <x:c r="E40" s="13" t="str">
        <x:v>accueillir un émissaire dans l’espace prévu</x:v>
      </x:c>
      <x:c r="F40" s="13" t="str">
        <x:v>Entrée latérale, aire centrale de manipulation et sortie lisible vers la coursive. Les objets ne couvrent ni porte ni réception d’échelle.</x:v>
      </x:c>
      <x:c r="G40" s="13" t="str">
        <x:v>casier, emplacement et marque de propriétaire</x:v>
      </x:c>
      <x:c r="H40" s="13" t="str">
        <x:v>Le risque vient de l’intrigue locale. Une panne n’efface pas les objets placés ni le trajet déjà reconnu.</x:v>
      </x:c>
      <x:c r="I40" s="13" t="str">
        <x:v>Enregistrer la position de chaque pièce, la phase du poste et les résultats déjà obtenus.</x:v>
      </x:c>
      <x:c r="J40" s="13" t="str">
        <x:v>une mission annonce une victoire mais son objectif reste inachevé</x:v>
      </x:c>
      <x:c r="K40" s="13" t="str">
        <x:v>Ouverture par responsable de salle et mission locale</x:v>
      </x:c>
      <x:c r="L40" s="13" t="str">
        <x:v>Reconstitution documentée V4 — nouvelle rédaction V5</x:v>
      </x:c>
    </x:row>
    <x:row r="41" ht="72" customHeight="1">
      <x:c r="A41" s="14" t="str">
        <x:v>BASE-06-R06</x:v>
      </x:c>
      <x:c r="B41" s="14" t="str">
        <x:v>Observatoire des limites</x:v>
      </x:c>
      <x:c r="C41" s="14" t="str">
        <x:v>SPACE-BASE-06</x:v>
      </x:c>
      <x:c r="D41" s="14" t="str">
        <x:v>retour</x:v>
      </x:c>
      <x:c r="E41" s="14" t="str">
        <x:v>repérer la limite d’un secteur d’opération</x:v>
      </x:c>
      <x:c r="F41" s="14" t="str">
        <x:v>Entrée latérale, aire centrale de manipulation et sortie lisible vers la coursive. Les objets ne couvrent ni porte ni réception d’échelle.</x:v>
      </x:c>
      <x:c r="G41" s="14" t="str">
        <x:v>signal, balise et fenêtre de contrôle</x:v>
      </x:c>
      <x:c r="H41" s="14" t="str">
        <x:v>Le risque vient de l’intrigue locale. Une panne n’efface pas les objets placés ni le trajet déjà reconnu.</x:v>
      </x:c>
      <x:c r="I41" s="14" t="str">
        <x:v>Enregistrer la position de chaque pièce, la phase du poste et les résultats déjà obtenus.</x:v>
      </x:c>
      <x:c r="J41" s="14" t="str">
        <x:v>une mission annonce une victoire mais son objectif reste inachevé</x:v>
      </x:c>
      <x:c r="K41" s="14" t="str">
        <x:v>Ouverture par responsable de salle et mission locale</x:v>
      </x:c>
      <x:c r="L41" s="14" t="str">
        <x:v>Reconstitution documentée V4 — nouvelle rédaction V5</x:v>
      </x:c>
    </x:row>
    <x:row r="42" ht="72" customHeight="1">
      <x:c r="A42" s="13" t="str">
        <x:v>BASE-07-R01</x:v>
      </x:c>
      <x:c r="B42" s="13" t="str">
        <x:v>Sas extérieur</x:v>
      </x:c>
      <x:c r="C42" s="13" t="str">
        <x:v>SPACE-BASE-07</x:v>
      </x:c>
      <x:c r="D42" s="13" t="str">
        <x:v>arrivée</x:v>
      </x:c>
      <x:c r="E42" s="13" t="str">
        <x:v>isoler la baie d’arrivée</x:v>
      </x:c>
      <x:c r="F42" s="13" t="str">
        <x:v>Entrée latérale, aire centrale de manipulation et sortie lisible vers la coursive. Les objets ne couvrent ni porte ni réception d’échelle.</x:v>
      </x:c>
      <x:c r="G42" s="13" t="str">
        <x:v>poignée, trois repères et témoin d’état</x:v>
      </x:c>
      <x:c r="H42" s="13" t="str">
        <x:v>Le risque vient de l’intrigue locale. Une panne n’efface pas les objets placés ni le trajet déjà reconnu.</x:v>
      </x:c>
      <x:c r="I42" s="13" t="str">
        <x:v>Enregistrer la position de chaque pièce, la phase du poste et les résultats déjà obtenus.</x:v>
      </x:c>
      <x:c r="J42" s="13" t="str">
        <x:v>un signal de caisse doit être interprété avant son ouverture</x:v>
      </x:c>
      <x:c r="K42" s="13" t="str">
        <x:v>Accessible au premier amarrage autorisé</x:v>
      </x:c>
      <x:c r="L42" s="13" t="str">
        <x:v>Reconstitution documentée V4 — nouvelle rédaction V5</x:v>
      </x:c>
    </x:row>
    <x:row r="43" ht="72" customHeight="1">
      <x:c r="A43" s="14" t="str">
        <x:v>BASE-07-R02</x:v>
      </x:c>
      <x:c r="B43" s="14" t="str">
        <x:v>Baie des berceaux</x:v>
      </x:c>
      <x:c r="C43" s="14" t="str">
        <x:v>SPACE-BASE-07</x:v>
      </x:c>
      <x:c r="D43" s="14" t="str">
        <x:v>orientation</x:v>
      </x:c>
      <x:c r="E43" s="14" t="str">
        <x:v>placer le berceau sans l’ouvrir</x:v>
      </x:c>
      <x:c r="F43" s="14" t="str">
        <x:v>Entrée latérale, aire centrale de manipulation et sortie lisible vers la coursive. Les objets ne couvrent ni porte ni réception d’échelle.</x:v>
      </x:c>
      <x:c r="G43" s="14" t="str">
        <x:v>table mobile, deux plaques et lentille</x:v>
      </x:c>
      <x:c r="H43" s="14" t="str">
        <x:v>Le risque vient de l’intrigue locale. Une panne n’efface pas les objets placés ni le trajet déjà reconnu.</x:v>
      </x:c>
      <x:c r="I43" s="14" t="str">
        <x:v>Enregistrer la position de chaque pièce, la phase du poste et les résultats déjà obtenus.</x:v>
      </x:c>
      <x:c r="J43" s="14" t="str">
        <x:v>un signal de caisse doit être interprété avant son ouverture</x:v>
      </x:c>
      <x:c r="K43" s="14" t="str">
        <x:v>Ouverture par responsable de salle et mission locale</x:v>
      </x:c>
      <x:c r="L43" s="14" t="str">
        <x:v>Reconstitution documentée V4 — nouvelle rédaction V5</x:v>
      </x:c>
    </x:row>
    <x:row r="44" ht="72" customHeight="1">
      <x:c r="A44" s="13" t="str">
        <x:v>BASE-07-R03</x:v>
      </x:c>
      <x:c r="B44" s="13" t="str">
        <x:v>Poste des capteurs</x:v>
      </x:c>
      <x:c r="C44" s="13" t="str">
        <x:v>SPACE-BASE-07</x:v>
      </x:c>
      <x:c r="D44" s="13" t="str">
        <x:v>préparation</x:v>
      </x:c>
      <x:c r="E44" s="13" t="str">
        <x:v>comparer deux lectures de capteur fictif</x:v>
      </x:c>
      <x:c r="F44" s="13" t="str">
        <x:v>Entrée latérale, aire centrale de manipulation et sortie lisible vers la coursive. Les objets ne couvrent ni porte ni réception d’échelle.</x:v>
      </x:c>
      <x:c r="G44" s="13" t="str">
        <x:v>support, pièce amovible et rack</x:v>
      </x:c>
      <x:c r="H44" s="13" t="str">
        <x:v>Le risque vient de l’intrigue locale. Une panne n’efface pas les objets placés ni le trajet déjà reconnu.</x:v>
      </x:c>
      <x:c r="I44" s="13" t="str">
        <x:v>Enregistrer la position de chaque pièce, la phase du poste et les résultats déjà obtenus.</x:v>
      </x:c>
      <x:c r="J44" s="13" t="str">
        <x:v>un signal de caisse doit être interprété avant son ouverture</x:v>
      </x:c>
      <x:c r="K44" s="13" t="str">
        <x:v>Ouverture par responsable de salle et mission locale</x:v>
      </x:c>
      <x:c r="L44" s="13" t="str">
        <x:v>Reconstitution documentée V4 — nouvelle rédaction V5</x:v>
      </x:c>
    </x:row>
    <x:row r="45" ht="72" customHeight="1">
      <x:c r="A45" s="14" t="str">
        <x:v>BASE-07-R04</x:v>
      </x:c>
      <x:c r="B45" s="14" t="str">
        <x:v>Atelier isolé</x:v>
      </x:c>
      <x:c r="C45" s="14" t="str">
        <x:v>SPACE-BASE-07</x:v>
      </x:c>
      <x:c r="D45" s="14" t="str">
        <x:v>opération</x:v>
      </x:c>
      <x:c r="E45" s="14" t="str">
        <x:v>travailler sur une copie d’exercice</x:v>
      </x:c>
      <x:c r="F45" s="14" t="str">
        <x:v>Entrée latérale, aire centrale de manipulation et sortie lisible vers la coursive. Les objets ne couvrent ni porte ni réception d’échelle.</x:v>
      </x:c>
      <x:c r="G45" s="14" t="str">
        <x:v>commande, tableau d’état et levier</x:v>
      </x:c>
      <x:c r="H45" s="14" t="str">
        <x:v>Le risque vient de l’intrigue locale. Une panne n’efface pas les objets placés ni le trajet déjà reconnu.</x:v>
      </x:c>
      <x:c r="I45" s="14" t="str">
        <x:v>Enregistrer la position de chaque pièce, la phase du poste et les résultats déjà obtenus.</x:v>
      </x:c>
      <x:c r="J45" s="14" t="str">
        <x:v>un signal de caisse doit être interprété avant son ouverture</x:v>
      </x:c>
      <x:c r="K45" s="14" t="str">
        <x:v>Ouverture par responsable de salle et mission locale</x:v>
      </x:c>
      <x:c r="L45" s="14" t="str">
        <x:v>Reconstitution documentée V4 — nouvelle rédaction V5</x:v>
      </x:c>
    </x:row>
    <x:row r="46" ht="72" customHeight="1">
      <x:c r="A46" s="13" t="str">
        <x:v>BASE-07-R05</x:v>
      </x:c>
      <x:c r="B46" s="13" t="str">
        <x:v>Coursive d’observation</x:v>
      </x:c>
      <x:c r="C46" s="13" t="str">
        <x:v>SPACE-BASE-07</x:v>
      </x:c>
      <x:c r="D46" s="13" t="str">
        <x:v>vie et dépôt</x:v>
      </x:c>
      <x:c r="E46" s="13" t="str">
        <x:v>observer le comportement d’une prise</x:v>
      </x:c>
      <x:c r="F46" s="13" t="str">
        <x:v>Entrée latérale, aire centrale de manipulation et sortie lisible vers la coursive. Les objets ne couvrent ni porte ni réception d’échelle.</x:v>
      </x:c>
      <x:c r="G46" s="13" t="str">
        <x:v>casier, emplacement et marque de propriétaire</x:v>
      </x:c>
      <x:c r="H46" s="13" t="str">
        <x:v>Le risque vient de l’intrigue locale. Une panne n’efface pas les objets placés ni le trajet déjà reconnu.</x:v>
      </x:c>
      <x:c r="I46" s="13" t="str">
        <x:v>Enregistrer la position de chaque pièce, la phase du poste et les résultats déjà obtenus.</x:v>
      </x:c>
      <x:c r="J46" s="13" t="str">
        <x:v>un signal de caisse doit être interprété avant son ouverture</x:v>
      </x:c>
      <x:c r="K46" s="13" t="str">
        <x:v>Ouverture par responsable de salle et mission locale</x:v>
      </x:c>
      <x:c r="L46" s="13" t="str">
        <x:v>Reconstitution documentée V4 — nouvelle rédaction V5</x:v>
      </x:c>
    </x:row>
    <x:row r="47" ht="72" customHeight="1">
      <x:c r="A47" s="14" t="str">
        <x:v>BASE-07-R06</x:v>
      </x:c>
      <x:c r="B47" s="14" t="str">
        <x:v>Sortie de secours</x:v>
      </x:c>
      <x:c r="C47" s="14" t="str">
        <x:v>SPACE-BASE-07</x:v>
      </x:c>
      <x:c r="D47" s="14" t="str">
        <x:v>retour</x:v>
      </x:c>
      <x:c r="E47" s="14" t="str">
        <x:v>déverrouiller un passage de repli</x:v>
      </x:c>
      <x:c r="F47" s="14" t="str">
        <x:v>Entrée latérale, aire centrale de manipulation et sortie lisible vers la coursive. Les objets ne couvrent ni porte ni réception d’échelle.</x:v>
      </x:c>
      <x:c r="G47" s="14" t="str">
        <x:v>signal, balise et fenêtre de contrôle</x:v>
      </x:c>
      <x:c r="H47" s="14" t="str">
        <x:v>Le risque vient de l’intrigue locale. Une panne n’efface pas les objets placés ni le trajet déjà reconnu.</x:v>
      </x:c>
      <x:c r="I47" s="14" t="str">
        <x:v>Enregistrer la position de chaque pièce, la phase du poste et les résultats déjà obtenus.</x:v>
      </x:c>
      <x:c r="J47" s="14" t="str">
        <x:v>un signal de caisse doit être interprété avant son ouverture</x:v>
      </x:c>
      <x:c r="K47" s="14" t="str">
        <x:v>Ouverture par responsable de salle et mission locale</x:v>
      </x:c>
      <x:c r="L47" s="14" t="str">
        <x:v>Reconstitution documentée V4 — nouvelle rédaction V5</x:v>
      </x:c>
    </x:row>
    <x:row r="48" ht="72" customHeight="1">
      <x:c r="A48" s="13" t="str">
        <x:v>BASE-08-R01</x:v>
      </x:c>
      <x:c r="B48" s="13" t="str">
        <x:v>Quai des instruments</x:v>
      </x:c>
      <x:c r="C48" s="13" t="str">
        <x:v>SPACE-BASE-08</x:v>
      </x:c>
      <x:c r="D48" s="13" t="str">
        <x:v>arrivée</x:v>
      </x:c>
      <x:c r="E48" s="13" t="str">
        <x:v>amarrer avec un module encore éteint</x:v>
      </x:c>
      <x:c r="F48" s="13" t="str">
        <x:v>Entrée latérale, aire centrale de manipulation et sortie lisible vers la coursive. Les objets ne couvrent ni porte ni réception d’échelle.</x:v>
      </x:c>
      <x:c r="G48" s="13" t="str">
        <x:v>poignée, trois repères et témoin d’état</x:v>
      </x:c>
      <x:c r="H48" s="13" t="str">
        <x:v>Le risque vient de l’intrigue locale. Une panne n’efface pas les objets placés ni le trajet déjà reconnu.</x:v>
      </x:c>
      <x:c r="I48" s="13" t="str">
        <x:v>Enregistrer la position de chaque pièce, la phase du poste et les résultats déjà obtenus.</x:v>
      </x:c>
      <x:c r="J48" s="13" t="str">
        <x:v>un relevé ancien désigne un seuil dont la route de retour manque</x:v>
      </x:c>
      <x:c r="K48" s="13" t="str">
        <x:v>Accessible au premier amarrage autorisé</x:v>
      </x:c>
      <x:c r="L48" s="13" t="str">
        <x:v>Reconstitution documentée V4 — nouvelle rédaction V5</x:v>
      </x:c>
    </x:row>
    <x:row r="49" ht="72" customHeight="1">
      <x:c r="A49" s="14" t="str">
        <x:v>BASE-08-R02</x:v>
      </x:c>
      <x:c r="B49" s="14" t="str">
        <x:v>Chambre des cartes</x:v>
      </x:c>
      <x:c r="C49" s="14" t="str">
        <x:v>SPACE-BASE-08</x:v>
      </x:c>
      <x:c r="D49" s="14" t="str">
        <x:v>orientation</x:v>
      </x:c>
      <x:c r="E49" s="14" t="str">
        <x:v>superposer les relevés d’une ancienne route</x:v>
      </x:c>
      <x:c r="F49" s="14" t="str">
        <x:v>Entrée latérale, aire centrale de manipulation et sortie lisible vers la coursive. Les objets ne couvrent ni porte ni réception d’échelle.</x:v>
      </x:c>
      <x:c r="G49" s="14" t="str">
        <x:v>table mobile, deux plaques et lentille</x:v>
      </x:c>
      <x:c r="H49" s="14" t="str">
        <x:v>Le risque vient de l’intrigue locale. Une panne n’efface pas les objets placés ni le trajet déjà reconnu.</x:v>
      </x:c>
      <x:c r="I49" s="14" t="str">
        <x:v>Enregistrer la position de chaque pièce, la phase du poste et les résultats déjà obtenus.</x:v>
      </x:c>
      <x:c r="J49" s="14" t="str">
        <x:v>un relevé ancien désigne un seuil dont la route de retour manque</x:v>
      </x:c>
      <x:c r="K49" s="14" t="str">
        <x:v>Ouverture par responsable de salle et mission locale</x:v>
      </x:c>
      <x:c r="L49" s="14" t="str">
        <x:v>Reconstitution documentée V4 — nouvelle rédaction V5</x:v>
      </x:c>
    </x:row>
    <x:row r="50" ht="72" customHeight="1">
      <x:c r="A50" s="13" t="str">
        <x:v>BASE-08-R03</x:v>
      </x:c>
      <x:c r="B50" s="13" t="str">
        <x:v>Banc des anneaux</x:v>
      </x:c>
      <x:c r="C50" s="13" t="str">
        <x:v>SPACE-BASE-08</x:v>
      </x:c>
      <x:c r="D50" s="13" t="str">
        <x:v>préparation</x:v>
      </x:c>
      <x:c r="E50" s="13" t="str">
        <x:v>positionner les anneaux d’un banc fictif</x:v>
      </x:c>
      <x:c r="F50" s="13" t="str">
        <x:v>Entrée latérale, aire centrale de manipulation et sortie lisible vers la coursive. Les objets ne couvrent ni porte ni réception d’échelle.</x:v>
      </x:c>
      <x:c r="G50" s="13" t="str">
        <x:v>support, pièce amovible et rack</x:v>
      </x:c>
      <x:c r="H50" s="13" t="str">
        <x:v>Le risque vient de l’intrigue locale. Une panne n’efface pas les objets placés ni le trajet déjà reconnu.</x:v>
      </x:c>
      <x:c r="I50" s="13" t="str">
        <x:v>Enregistrer la position de chaque pièce, la phase du poste et les résultats déjà obtenus.</x:v>
      </x:c>
      <x:c r="J50" s="13" t="str">
        <x:v>un relevé ancien désigne un seuil dont la route de retour manque</x:v>
      </x:c>
      <x:c r="K50" s="13" t="str">
        <x:v>Ouverture par responsable de salle et mission locale</x:v>
      </x:c>
      <x:c r="L50" s="13" t="str">
        <x:v>Reconstitution documentée V4 — nouvelle rédaction V5</x:v>
      </x:c>
    </x:row>
    <x:row r="51" ht="72" customHeight="1">
      <x:c r="A51" s="14" t="str">
        <x:v>BASE-08-R04</x:v>
      </x:c>
      <x:c r="B51" s="14" t="str">
        <x:v>Archives des branches</x:v>
      </x:c>
      <x:c r="C51" s="14" t="str">
        <x:v>SPACE-BASE-08</x:v>
      </x:c>
      <x:c r="D51" s="14" t="str">
        <x:v>opération</x:v>
      </x:c>
      <x:c r="E51" s="14" t="str">
        <x:v>identifier la branche sans la confondre avec le présent</x:v>
      </x:c>
      <x:c r="F51" s="14" t="str">
        <x:v>Entrée latérale, aire centrale de manipulation et sortie lisible vers la coursive. Les objets ne couvrent ni porte ni réception d’échelle.</x:v>
      </x:c>
      <x:c r="G51" s="14" t="str">
        <x:v>commande, tableau d’état et levier</x:v>
      </x:c>
      <x:c r="H51" s="14" t="str">
        <x:v>Le risque vient de l’intrigue locale. Une panne n’efface pas les objets placés ni le trajet déjà reconnu.</x:v>
      </x:c>
      <x:c r="I51" s="14" t="str">
        <x:v>Enregistrer la position de chaque pièce, la phase du poste et les résultats déjà obtenus.</x:v>
      </x:c>
      <x:c r="J51" s="14" t="str">
        <x:v>un relevé ancien désigne un seuil dont la route de retour manque</x:v>
      </x:c>
      <x:c r="K51" s="14" t="str">
        <x:v>Ouverture par responsable de salle et mission locale</x:v>
      </x:c>
      <x:c r="L51" s="14" t="str">
        <x:v>Reconstitution documentée V4 — nouvelle rédaction V5</x:v>
      </x:c>
    </x:row>
    <x:row r="52" ht="72" customHeight="1">
      <x:c r="A52" s="13" t="str">
        <x:v>BASE-08-R05</x:v>
      </x:c>
      <x:c r="B52" s="13" t="str">
        <x:v>Poste de rappel</x:v>
      </x:c>
      <x:c r="C52" s="13" t="str">
        <x:v>SPACE-BASE-08</x:v>
      </x:c>
      <x:c r="D52" s="13" t="str">
        <x:v>vie et dépôt</x:v>
      </x:c>
      <x:c r="E52" s="13" t="str">
        <x:v>tester le dispositif de rappel</x:v>
      </x:c>
      <x:c r="F52" s="13" t="str">
        <x:v>Entrée latérale, aire centrale de manipulation et sortie lisible vers la coursive. Les objets ne couvrent ni porte ni réception d’échelle.</x:v>
      </x:c>
      <x:c r="G52" s="13" t="str">
        <x:v>casier, emplacement et marque de propriétaire</x:v>
      </x:c>
      <x:c r="H52" s="13" t="str">
        <x:v>Le risque vient de l’intrigue locale. Une panne n’efface pas les objets placés ni le trajet déjà reconnu.</x:v>
      </x:c>
      <x:c r="I52" s="13" t="str">
        <x:v>Enregistrer la position de chaque pièce, la phase du poste et les résultats déjà obtenus.</x:v>
      </x:c>
      <x:c r="J52" s="13" t="str">
        <x:v>un relevé ancien désigne un seuil dont la route de retour manque</x:v>
      </x:c>
      <x:c r="K52" s="13" t="str">
        <x:v>Ouverture par responsable de salle et mission locale</x:v>
      </x:c>
      <x:c r="L52" s="13" t="str">
        <x:v>Reconstitution documentée V4 — nouvelle rédaction V5</x:v>
      </x:c>
    </x:row>
    <x:row r="53" ht="72" customHeight="1">
      <x:c r="A53" s="14" t="str">
        <x:v>BASE-08-R06</x:v>
      </x:c>
      <x:c r="B53" s="14" t="str">
        <x:v>Salle des retours</x:v>
      </x:c>
      <x:c r="C53" s="14" t="str">
        <x:v>SPACE-BASE-08</x:v>
      </x:c>
      <x:c r="D53" s="14" t="str">
        <x:v>retour</x:v>
      </x:c>
      <x:c r="E53" s="14" t="str">
        <x:v>recevoir un équipage de retour avec ses objets uniques</x:v>
      </x:c>
      <x:c r="F53" s="14" t="str">
        <x:v>Entrée latérale, aire centrale de manipulation et sortie lisible vers la coursive. Les objets ne couvrent ni porte ni réception d’échelle.</x:v>
      </x:c>
      <x:c r="G53" s="14" t="str">
        <x:v>signal, balise et fenêtre de contrôle</x:v>
      </x:c>
      <x:c r="H53" s="14" t="str">
        <x:v>Le risque vient de l’intrigue locale. Une panne n’efface pas les objets placés ni le trajet déjà reconnu.</x:v>
      </x:c>
      <x:c r="I53" s="14" t="str">
        <x:v>Enregistrer la position de chaque pièce, la phase du poste et les résultats déjà obtenus.</x:v>
      </x:c>
      <x:c r="J53" s="14" t="str">
        <x:v>un relevé ancien désigne un seuil dont la route de retour manque</x:v>
      </x:c>
      <x:c r="K53" s="14" t="str">
        <x:v>Ouverture par responsable de salle et mission locale</x:v>
      </x:c>
      <x:c r="L53" s="14" t="str">
        <x:v>Reconstitution documentée V4 — nouvelle rédaction V5</x:v>
      </x:c>
    </x:row>
    <x:row r="54" ht="72" customHeight="1">
      <x:c r="A54" s="13" t="str">
        <x:v>BASE-09-R01</x:v>
      </x:c>
      <x:c r="B54" s="13" t="str">
        <x:v>Brèche d’approche</x:v>
      </x:c>
      <x:c r="C54" s="13" t="str">
        <x:v>SPACE-BASE-09</x:v>
      </x:c>
      <x:c r="D54" s="13" t="str">
        <x:v>arrivée</x:v>
      </x:c>
      <x:c r="E54" s="13" t="str">
        <x:v>choisir un point d’entrée entre débris</x:v>
      </x:c>
      <x:c r="F54" s="13" t="str">
        <x:v>Entrée latérale, aire centrale de manipulation et sortie lisible vers la coursive. Les objets ne couvrent ni porte ni réception d’échelle.</x:v>
      </x:c>
      <x:c r="G54" s="13" t="str">
        <x:v>poignée, trois repères et témoin d’état</x:v>
      </x:c>
      <x:c r="H54" s="13" t="str">
        <x:v>Le risque vient de l’intrigue locale. Une panne n’efface pas les objets placés ni le trajet déjà reconnu.</x:v>
      </x:c>
      <x:c r="I54" s="13" t="str">
        <x:v>Enregistrer la position de chaque pièce, la phase du poste et les résultats déjà obtenus.</x:v>
      </x:c>
      <x:c r="J54" s="13" t="str">
        <x:v>des marques de lutte et un journal incomplet contredisent la légende</x:v>
      </x:c>
      <x:c r="K54" s="13" t="str">
        <x:v>Accessible au premier amarrage autorisé</x:v>
      </x:c>
      <x:c r="L54" s="13" t="str">
        <x:v>Reconstitution documentée V4 — nouvelle rédaction V5</x:v>
      </x:c>
    </x:row>
    <x:row r="55" ht="72" customHeight="1">
      <x:c r="A55" s="14" t="str">
        <x:v>BASE-09-R02</x:v>
      </x:c>
      <x:c r="B55" s="14" t="str">
        <x:v>Coursive muette</x:v>
      </x:c>
      <x:c r="C55" s="14" t="str">
        <x:v>SPACE-BASE-09</x:v>
      </x:c>
      <x:c r="D55" s="14" t="str">
        <x:v>orientation</x:v>
      </x:c>
      <x:c r="E55" s="14" t="str">
        <x:v>suivre des traces sur deux niveaux</x:v>
      </x:c>
      <x:c r="F55" s="14" t="str">
        <x:v>Entrée latérale, aire centrale de manipulation et sortie lisible vers la coursive. Les objets ne couvrent ni porte ni réception d’échelle.</x:v>
      </x:c>
      <x:c r="G55" s="14" t="str">
        <x:v>table mobile, deux plaques et lentille</x:v>
      </x:c>
      <x:c r="H55" s="14" t="str">
        <x:v>Le risque vient de l’intrigue locale. Une panne n’efface pas les objets placés ni le trajet déjà reconnu.</x:v>
      </x:c>
      <x:c r="I55" s="14" t="str">
        <x:v>Enregistrer la position de chaque pièce, la phase du poste et les résultats déjà obtenus.</x:v>
      </x:c>
      <x:c r="J55" s="14" t="str">
        <x:v>des marques de lutte et un journal incomplet contredisent la légende</x:v>
      </x:c>
      <x:c r="K55" s="14" t="str">
        <x:v>Ouverture par responsable de salle et mission locale</x:v>
      </x:c>
      <x:c r="L55" s="14" t="str">
        <x:v>Reconstitution documentée V4 — nouvelle rédaction V5</x:v>
      </x:c>
    </x:row>
    <x:row r="56" ht="72" customHeight="1">
      <x:c r="A56" s="13" t="str">
        <x:v>BASE-09-R03</x:v>
      </x:c>
      <x:c r="B56" s="13" t="str">
        <x:v>Atelier éteint</x:v>
      </x:c>
      <x:c r="C56" s="13" t="str">
        <x:v>SPACE-BASE-09</x:v>
      </x:c>
      <x:c r="D56" s="13" t="str">
        <x:v>préparation</x:v>
      </x:c>
      <x:c r="E56" s="13" t="str">
        <x:v>réalimenter un seul circuit fictif</x:v>
      </x:c>
      <x:c r="F56" s="13" t="str">
        <x:v>Entrée latérale, aire centrale de manipulation et sortie lisible vers la coursive. Les objets ne couvrent ni porte ni réception d’échelle.</x:v>
      </x:c>
      <x:c r="G56" s="13" t="str">
        <x:v>support, pièce amovible et rack</x:v>
      </x:c>
      <x:c r="H56" s="13" t="str">
        <x:v>Le risque vient de l’intrigue locale. Une panne n’efface pas les objets placés ni le trajet déjà reconnu.</x:v>
      </x:c>
      <x:c r="I56" s="13" t="str">
        <x:v>Enregistrer la position de chaque pièce, la phase du poste et les résultats déjà obtenus.</x:v>
      </x:c>
      <x:c r="J56" s="13" t="str">
        <x:v>des marques de lutte et un journal incomplet contredisent la légende</x:v>
      </x:c>
      <x:c r="K56" s="13" t="str">
        <x:v>Ouverture par responsable de salle et mission locale</x:v>
      </x:c>
      <x:c r="L56" s="13" t="str">
        <x:v>Reconstitution documentée V4 — nouvelle rédaction V5</x:v>
      </x:c>
    </x:row>
    <x:row r="57" ht="72" customHeight="1">
      <x:c r="A57" s="14" t="str">
        <x:v>BASE-09-R04</x:v>
      </x:c>
      <x:c r="B57" s="14" t="str">
        <x:v>Galerie des noms</x:v>
      </x:c>
      <x:c r="C57" s="14" t="str">
        <x:v>SPACE-BASE-09</x:v>
      </x:c>
      <x:c r="D57" s="14" t="str">
        <x:v>opération</x:v>
      </x:c>
      <x:c r="E57" s="14" t="str">
        <x:v>identifier une place vide dans les archives</x:v>
      </x:c>
      <x:c r="F57" s="14" t="str">
        <x:v>Entrée latérale, aire centrale de manipulation et sortie lisible vers la coursive. Les objets ne couvrent ni porte ni réception d’échelle.</x:v>
      </x:c>
      <x:c r="G57" s="14" t="str">
        <x:v>commande, tableau d’état et levier</x:v>
      </x:c>
      <x:c r="H57" s="14" t="str">
        <x:v>Le risque vient de l’intrigue locale. Une panne n’efface pas les objets placés ni le trajet déjà reconnu.</x:v>
      </x:c>
      <x:c r="I57" s="14" t="str">
        <x:v>Enregistrer la position de chaque pièce, la phase du poste et les résultats déjà obtenus.</x:v>
      </x:c>
      <x:c r="J57" s="14" t="str">
        <x:v>des marques de lutte et un journal incomplet contredisent la légende</x:v>
      </x:c>
      <x:c r="K57" s="14" t="str">
        <x:v>Ouverture par responsable de salle et mission locale</x:v>
      </x:c>
      <x:c r="L57" s="14" t="str">
        <x:v>Reconstitution documentée V4 — nouvelle rédaction V5</x:v>
      </x:c>
    </x:row>
    <x:row r="58" ht="72" customHeight="1">
      <x:c r="A58" s="13" t="str">
        <x:v>BASE-09-R05</x:v>
      </x:c>
      <x:c r="B58" s="13" t="str">
        <x:v>Soute effondrée</x:v>
      </x:c>
      <x:c r="C58" s="13" t="str">
        <x:v>SPACE-BASE-09</x:v>
      </x:c>
      <x:c r="D58" s="13" t="str">
        <x:v>vie et dépôt</x:v>
      </x:c>
      <x:c r="E58" s="13" t="str">
        <x:v>dégager un passage sans emporter toute la soute</x:v>
      </x:c>
      <x:c r="F58" s="13" t="str">
        <x:v>Entrée latérale, aire centrale de manipulation et sortie lisible vers la coursive. Les objets ne couvrent ni porte ni réception d’échelle.</x:v>
      </x:c>
      <x:c r="G58" s="13" t="str">
        <x:v>casier, emplacement et marque de propriétaire</x:v>
      </x:c>
      <x:c r="H58" s="13" t="str">
        <x:v>Le risque vient de l’intrigue locale. Une panne n’efface pas les objets placés ni le trajet déjà reconnu.</x:v>
      </x:c>
      <x:c r="I58" s="13" t="str">
        <x:v>Enregistrer la position de chaque pièce, la phase du poste et les résultats déjà obtenus.</x:v>
      </x:c>
      <x:c r="J58" s="13" t="str">
        <x:v>des marques de lutte et un journal incomplet contredisent la légende</x:v>
      </x:c>
      <x:c r="K58" s="13" t="str">
        <x:v>Ouverture par responsable de salle et mission locale</x:v>
      </x:c>
      <x:c r="L58" s="13" t="str">
        <x:v>Reconstitution documentée V4 — nouvelle rédaction V5</x:v>
      </x:c>
    </x:row>
    <x:row r="59" ht="72" customHeight="1">
      <x:c r="A59" s="14" t="str">
        <x:v>BASE-09-R06</x:v>
      </x:c>
      <x:c r="B59" s="14" t="str">
        <x:v>Pont des signaux</x:v>
      </x:c>
      <x:c r="C59" s="14" t="str">
        <x:v>SPACE-BASE-09</x:v>
      </x:c>
      <x:c r="D59" s="14" t="str">
        <x:v>retour</x:v>
      </x:c>
      <x:c r="E59" s="14" t="str">
        <x:v>reconstituer la chronologie du dernier signal</x:v>
      </x:c>
      <x:c r="F59" s="14" t="str">
        <x:v>Entrée latérale, aire centrale de manipulation et sortie lisible vers la coursive. Les objets ne couvrent ni porte ni réception d’échelle.</x:v>
      </x:c>
      <x:c r="G59" s="14" t="str">
        <x:v>signal, balise et fenêtre de contrôle</x:v>
      </x:c>
      <x:c r="H59" s="14" t="str">
        <x:v>Le risque vient de l’intrigue locale. Une panne n’efface pas les objets placés ni le trajet déjà reconnu.</x:v>
      </x:c>
      <x:c r="I59" s="14" t="str">
        <x:v>Enregistrer la position de chaque pièce, la phase du poste et les résultats déjà obtenus.</x:v>
      </x:c>
      <x:c r="J59" s="14" t="str">
        <x:v>des marques de lutte et un journal incomplet contredisent la légende</x:v>
      </x:c>
      <x:c r="K59" s="14" t="str">
        <x:v>Ouverture par responsable de salle et mission locale</x:v>
      </x:c>
      <x:c r="L59" s="14" t="str">
        <x:v>Reconstitution documentée V4 — nouvelle rédaction V5</x:v>
      </x:c>
    </x:row>
    <x:row r="60" ht="72" customHeight="1">
      <x:c r="A60" s="13" t="str">
        <x:v>BASE-10-R01</x:v>
      </x:c>
      <x:c r="B60" s="13" t="str">
        <x:v>Quai du joueur</x:v>
      </x:c>
      <x:c r="C60" s="13" t="str">
        <x:v>SPACE-BASE-10</x:v>
      </x:c>
      <x:c r="D60" s="13" t="str">
        <x:v>arrivée</x:v>
      </x:c>
      <x:c r="E60" s="13" t="str">
        <x:v>poser les premières balises d’amarrage</x:v>
      </x:c>
      <x:c r="F60" s="13" t="str">
        <x:v>Entrée latérale, aire centrale de manipulation et sortie lisible vers la coursive. Les objets ne couvrent ni porte ni réception d’échelle.</x:v>
      </x:c>
      <x:c r="G60" s="13" t="str">
        <x:v>poignée, trois repères et témoin d’état</x:v>
      </x:c>
      <x:c r="H60" s="13" t="str">
        <x:v>Le risque vient de l’intrigue locale. Une panne n’efface pas les objets placés ni le trajet déjà reconnu.</x:v>
      </x:c>
      <x:c r="I60" s="13" t="str">
        <x:v>Enregistrer la position de chaque pièce, la phase du poste et les résultats déjà obtenus.</x:v>
      </x:c>
      <x:c r="J60" s="13" t="str">
        <x:v>choisir les premiers services oblige à acheminer de vraies ressources</x:v>
      </x:c>
      <x:c r="K60" s="13" t="str">
        <x:v>Accessible au premier amarrage autorisé</x:v>
      </x:c>
      <x:c r="L60" s="13" t="str">
        <x:v>Reconstitution documentée V4 — nouvelle rédaction V5</x:v>
      </x:c>
    </x:row>
    <x:row r="61" ht="72" customHeight="1">
      <x:c r="A61" s="14" t="str">
        <x:v>BASE-10-R02</x:v>
      </x:c>
      <x:c r="B61" s="14" t="str">
        <x:v>Salle de préparation</x:v>
      </x:c>
      <x:c r="C61" s="14" t="str">
        <x:v>SPACE-BASE-10</x:v>
      </x:c>
      <x:c r="D61" s="14" t="str">
        <x:v>orientation</x:v>
      </x:c>
      <x:c r="E61" s="14" t="str">
        <x:v>choisir une mission compatible avec les services ouverts</x:v>
      </x:c>
      <x:c r="F61" s="14" t="str">
        <x:v>Entrée latérale, aire centrale de manipulation et sortie lisible vers la coursive. Les objets ne couvrent ni porte ni réception d’échelle.</x:v>
      </x:c>
      <x:c r="G61" s="14" t="str">
        <x:v>table mobile, deux plaques et lentille</x:v>
      </x:c>
      <x:c r="H61" s="14" t="str">
        <x:v>Le risque vient de l’intrigue locale. Une panne n’efface pas les objets placés ni le trajet déjà reconnu.</x:v>
      </x:c>
      <x:c r="I61" s="14" t="str">
        <x:v>Enregistrer la position de chaque pièce, la phase du poste et les résultats déjà obtenus.</x:v>
      </x:c>
      <x:c r="J61" s="14" t="str">
        <x:v>choisir les premiers services oblige à acheminer de vraies ressources</x:v>
      </x:c>
      <x:c r="K61" s="14" t="str">
        <x:v>Ouverture par responsable de salle et mission locale</x:v>
      </x:c>
      <x:c r="L61" s="14" t="str">
        <x:v>Reconstitution documentée V4 — nouvelle rédaction V5</x:v>
      </x:c>
    </x:row>
    <x:row r="62" ht="72" customHeight="1">
      <x:c r="A62" s="13" t="str">
        <x:v>BASE-10-R03</x:v>
      </x:c>
      <x:c r="B62" s="13" t="str">
        <x:v>Atelier partagé</x:v>
      </x:c>
      <x:c r="C62" s="13" t="str">
        <x:v>SPACE-BASE-10</x:v>
      </x:c>
      <x:c r="D62" s="13" t="str">
        <x:v>préparation</x:v>
      </x:c>
      <x:c r="E62" s="13" t="str">
        <x:v>monter un établi avec pièces acheminées</x:v>
      </x:c>
      <x:c r="F62" s="13" t="str">
        <x:v>Entrée latérale, aire centrale de manipulation et sortie lisible vers la coursive. Les objets ne couvrent ni porte ni réception d’échelle.</x:v>
      </x:c>
      <x:c r="G62" s="13" t="str">
        <x:v>support, pièce amovible et rack</x:v>
      </x:c>
      <x:c r="H62" s="13" t="str">
        <x:v>Le risque vient de l’intrigue locale. Une panne n’efface pas les objets placés ni le trajet déjà reconnu.</x:v>
      </x:c>
      <x:c r="I62" s="13" t="str">
        <x:v>Enregistrer la position de chaque pièce, la phase du poste et les résultats déjà obtenus.</x:v>
      </x:c>
      <x:c r="J62" s="13" t="str">
        <x:v>choisir les premiers services oblige à acheminer de vraies ressources</x:v>
      </x:c>
      <x:c r="K62" s="13" t="str">
        <x:v>Ouverture par responsable de salle et mission locale</x:v>
      </x:c>
      <x:c r="L62" s="13" t="str">
        <x:v>Reconstitution documentée V4 — nouvelle rédaction V5</x:v>
      </x:c>
    </x:row>
    <x:row r="63" ht="72" customHeight="1">
      <x:c r="A63" s="14" t="str">
        <x:v>BASE-10-R04</x:v>
      </x:c>
      <x:c r="B63" s="14" t="str">
        <x:v>Dépôt identifié</x:v>
      </x:c>
      <x:c r="C63" s="14" t="str">
        <x:v>SPACE-BASE-10</x:v>
      </x:c>
      <x:c r="D63" s="14" t="str">
        <x:v>opération</x:v>
      </x:c>
      <x:c r="E63" s="14" t="str">
        <x:v>placer chaque contenant dans un emplacement réel</x:v>
      </x:c>
      <x:c r="F63" s="14" t="str">
        <x:v>Entrée latérale, aire centrale de manipulation et sortie lisible vers la coursive. Les objets ne couvrent ni porte ni réception d’échelle.</x:v>
      </x:c>
      <x:c r="G63" s="14" t="str">
        <x:v>commande, tableau d’état et levier</x:v>
      </x:c>
      <x:c r="H63" s="14" t="str">
        <x:v>Le risque vient de l’intrigue locale. Une panne n’efface pas les objets placés ni le trajet déjà reconnu.</x:v>
      </x:c>
      <x:c r="I63" s="14" t="str">
        <x:v>Enregistrer la position de chaque pièce, la phase du poste et les résultats déjà obtenus.</x:v>
      </x:c>
      <x:c r="J63" s="14" t="str">
        <x:v>choisir les premiers services oblige à acheminer de vraies ressources</x:v>
      </x:c>
      <x:c r="K63" s="14" t="str">
        <x:v>Ouverture par responsable de salle et mission locale</x:v>
      </x:c>
      <x:c r="L63" s="14" t="str">
        <x:v>Reconstitution documentée V4 — nouvelle rédaction V5</x:v>
      </x:c>
    </x:row>
    <x:row r="64" ht="72" customHeight="1">
      <x:c r="A64" s="13" t="str">
        <x:v>BASE-10-R05</x:v>
      </x:c>
      <x:c r="B64" s="13" t="str">
        <x:v>Galerie de passage</x:v>
      </x:c>
      <x:c r="C64" s="13" t="str">
        <x:v>SPACE-BASE-10</x:v>
      </x:c>
      <x:c r="D64" s="13" t="str">
        <x:v>vie et dépôt</x:v>
      </x:c>
      <x:c r="E64" s="13" t="str">
        <x:v>installer un objet de passage avec son propriétaire</x:v>
      </x:c>
      <x:c r="F64" s="13" t="str">
        <x:v>Entrée latérale, aire centrale de manipulation et sortie lisible vers la coursive. Les objets ne couvrent ni porte ni réception d’échelle.</x:v>
      </x:c>
      <x:c r="G64" s="13" t="str">
        <x:v>casier, emplacement et marque de propriétaire</x:v>
      </x:c>
      <x:c r="H64" s="13" t="str">
        <x:v>Le risque vient de l’intrigue locale. Une panne n’efface pas les objets placés ni le trajet déjà reconnu.</x:v>
      </x:c>
      <x:c r="I64" s="13" t="str">
        <x:v>Enregistrer la position de chaque pièce, la phase du poste et les résultats déjà obtenus.</x:v>
      </x:c>
      <x:c r="J64" s="13" t="str">
        <x:v>choisir les premiers services oblige à acheminer de vraies ressources</x:v>
      </x:c>
      <x:c r="K64" s="13" t="str">
        <x:v>Ouverture par responsable de salle et mission locale</x:v>
      </x:c>
      <x:c r="L64" s="13" t="str">
        <x:v>Reconstitution documentée V4 — nouvelle rédaction V5</x:v>
      </x:c>
    </x:row>
    <x:row r="65" ht="72" customHeight="1">
      <x:c r="A65" s="14" t="str">
        <x:v>BASE-10-R06</x:v>
      </x:c>
      <x:c r="B65" s="14" t="str">
        <x:v>Baie de secours</x:v>
      </x:c>
      <x:c r="C65" s="14" t="str">
        <x:v>SPACE-BASE-10</x:v>
      </x:c>
      <x:c r="D65" s="14" t="str">
        <x:v>retour</x:v>
      </x:c>
      <x:c r="E65" s="14" t="str">
        <x:v>faire un exercice d’évacuation par la baie</x:v>
      </x:c>
      <x:c r="F65" s="14" t="str">
        <x:v>Entrée latérale, aire centrale de manipulation et sortie lisible vers la coursive. Les objets ne couvrent ni porte ni réception d’échelle.</x:v>
      </x:c>
      <x:c r="G65" s="14" t="str">
        <x:v>signal, balise et fenêtre de contrôle</x:v>
      </x:c>
      <x:c r="H65" s="14" t="str">
        <x:v>Le risque vient de l’intrigue locale. Une panne n’efface pas les objets placés ni le trajet déjà reconnu.</x:v>
      </x:c>
      <x:c r="I65" s="14" t="str">
        <x:v>Enregistrer la position de chaque pièce, la phase du poste et les résultats déjà obtenus.</x:v>
      </x:c>
      <x:c r="J65" s="14" t="str">
        <x:v>choisir les premiers services oblige à acheminer de vraies ressources</x:v>
      </x:c>
      <x:c r="K65" s="14" t="str">
        <x:v>Ouverture par responsable de salle et mission locale</x:v>
      </x:c>
      <x:c r="L65" s="14" t="str">
        <x:v>Reconstitution documentée V4 — nouvelle rédaction V5</x:v>
      </x:c>
    </x:row>
  </x:sheetData>
  <x:pageMargins left="0.7" right="0.7" top="0.75" bottom="0.75" header="0.3" footer="0.3"/>
  <x:tableParts count="1">
    <x:tablePart xmlns:r="http://schemas.openxmlformats.org/officeDocument/2006/relationships" r:id="R09f9acf0d2174196"/>
  </x:tableParts>
</x:worksheet>
</file>

<file path=xl/worksheets/sheet4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Vaisseau personnel</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Salle id</x:v>
      </x:c>
      <x:c r="D5" s="26" t="str">
        <x:v>Nombre salles réelles</x:v>
      </x:c>
      <x:c r="E5" s="26" t="str">
        <x:v>Phase</x:v>
      </x:c>
      <x:c r="F5" s="26" t="str">
        <x:v>Geste</x:v>
      </x:c>
      <x:c r="G5" s="26" t="str">
        <x:v>Objets</x:v>
      </x:c>
      <x:c r="H5" s="26" t="str">
        <x:v>Accès</x:v>
      </x:c>
      <x:c r="I5" s="26" t="str">
        <x:v>Effet</x:v>
      </x:c>
      <x:c r="J5" s="26" t="str">
        <x:v>Persistance</x:v>
      </x:c>
      <x:c r="K5" s="26" t="str">
        <x:v>Lien vaisseau clan</x:v>
      </x:c>
      <x:c r="L5" s="27" t="str">
        <x:v>Provenance</x:v>
      </x:c>
    </x:row>
    <x:row r="6" ht="57" customHeight="1">
      <x:c r="A6" s="13" t="str">
        <x:v>PSR-01-BASE</x:v>
      </x:c>
      <x:c r="B6" s="13" t="str">
        <x:v>Carte galactique — état initial</x:v>
      </x:c>
      <x:c r="C6" s="13" t="str">
        <x:v>galaxy-map</x:v>
      </x:c>
      <x:c r="D6" s="28" t="n">
        <x:v>8</x:v>
      </x:c>
      <x:c r="E6" s="13" t="str">
        <x:v>Espace du vaisseau acquis</x:v>
      </x:c>
      <x:c r="F6" s="13" t="str">
        <x:v>lire une route puis programmer un trajet</x:v>
      </x:c>
      <x:c r="G6" s="13" t="str">
        <x:v>Poste principal, rangements et chemin entre deux portes</x:v>
      </x:c>
      <x:c r="H6" s="13" t="str">
        <x:v>Blooded et vaisseau acquis, selon la séquence de mise en service</x:v>
      </x:c>
      <x:c r="I6" s="13" t="str">
        <x:v>Établit l’usage du lieu dans la boucle de chasse.</x:v>
      </x:c>
      <x:c r="J6" s="13" t="str">
        <x:v>Position des objets, disponibilité du poste et état des améliorations.</x:v>
      </x:c>
      <x:c r="K6" s="13" t="str">
        <x:v>Le lieu demeure sur le vaisseau personnel. Un transfert vers La Veille Partagée suit le trajet de l’objet.</x:v>
      </x:c>
      <x:c r="L6" s="13" t="str">
        <x:v>Reconstitution documentée V4 — nouvelle rédaction V5</x:v>
      </x:c>
    </x:row>
    <x:row r="7" ht="57" customHeight="1">
      <x:c r="A7" s="14" t="str">
        <x:v>PSR-01-UP</x:v>
      </x:c>
      <x:c r="B7" s="14" t="str">
        <x:v>Carte galactique — amélioration</x:v>
      </x:c>
      <x:c r="C7" s="14" t="str">
        <x:v>galaxy-map</x:v>
      </x:c>
      <x:c r="D7" s="29" t="n">
        <x:v>8</x:v>
      </x:c>
      <x:c r="E7" s="14" t="str">
        <x:v>Amélioration du même espace</x:v>
      </x:c>
      <x:c r="F7" s="14" t="str">
        <x:v>lire une route puis programmer un trajet</x:v>
      </x:c>
      <x:c r="G7" s="14" t="str">
        <x:v>Support spécialisé, accès à une manipulation supplémentaire et archive d’usage</x:v>
      </x:c>
      <x:c r="H7" s="14" t="str">
        <x:v>Mission d’usage réussie et pièces installées physiquement</x:v>
      </x:c>
      <x:c r="I7" s="14" t="str">
        <x:v>Ajoute une option au poste existant, sans créer une neuvième salle de départ.</x:v>
      </x:c>
      <x:c r="J7" s="14" t="str">
        <x:v>Position des objets, disponibilité du poste et état des améliorations.</x:v>
      </x:c>
      <x:c r="K7" s="14" t="str">
        <x:v>Le lieu demeure sur le vaisseau personnel. Un transfert vers La Veille Partagée suit le trajet de l’objet.</x:v>
      </x:c>
      <x:c r="L7" s="14" t="str">
        <x:v>Reconstitution documentée V4 — nouvelle rédaction V5</x:v>
      </x:c>
    </x:row>
    <x:row r="8" ht="57" customHeight="1">
      <x:c r="A8" s="13" t="str">
        <x:v>PSR-02-BASE</x:v>
      </x:c>
      <x:c r="B8" s="13" t="str">
        <x:v>Armurerie murale — état initial</x:v>
      </x:c>
      <x:c r="C8" s="13" t="str">
        <x:v>wall-armory</x:v>
      </x:c>
      <x:c r="D8" s="28" t="n">
        <x:v>8</x:v>
      </x:c>
      <x:c r="E8" s="13" t="str">
        <x:v>Espace du vaisseau acquis</x:v>
      </x:c>
      <x:c r="F8" s="13" t="str">
        <x:v>prendre un outil au support et préparer sa charge</x:v>
      </x:c>
      <x:c r="G8" s="13" t="str">
        <x:v>Poste principal, rangements et chemin entre deux portes</x:v>
      </x:c>
      <x:c r="H8" s="13" t="str">
        <x:v>Blooded et vaisseau acquis, selon la séquence de mise en service</x:v>
      </x:c>
      <x:c r="I8" s="13" t="str">
        <x:v>Établit l’usage du lieu dans la boucle de chasse.</x:v>
      </x:c>
      <x:c r="J8" s="13" t="str">
        <x:v>Position des objets, disponibilité du poste et état des améliorations.</x:v>
      </x:c>
      <x:c r="K8" s="13" t="str">
        <x:v>Le lieu demeure sur le vaisseau personnel. Un transfert vers La Veille Partagée suit le trajet de l’objet.</x:v>
      </x:c>
      <x:c r="L8" s="13" t="str">
        <x:v>Reconstitution documentée V4 — nouvelle rédaction V5</x:v>
      </x:c>
    </x:row>
    <x:row r="9" ht="57" customHeight="1">
      <x:c r="A9" s="14" t="str">
        <x:v>PSR-02-UP</x:v>
      </x:c>
      <x:c r="B9" s="14" t="str">
        <x:v>Armurerie murale — amélioration</x:v>
      </x:c>
      <x:c r="C9" s="14" t="str">
        <x:v>wall-armory</x:v>
      </x:c>
      <x:c r="D9" s="29" t="n">
        <x:v>8</x:v>
      </x:c>
      <x:c r="E9" s="14" t="str">
        <x:v>Amélioration du même espace</x:v>
      </x:c>
      <x:c r="F9" s="14" t="str">
        <x:v>prendre un outil au support et préparer sa charge</x:v>
      </x:c>
      <x:c r="G9" s="14" t="str">
        <x:v>Support spécialisé, accès à une manipulation supplémentaire et archive d’usage</x:v>
      </x:c>
      <x:c r="H9" s="14" t="str">
        <x:v>Mission d’usage réussie et pièces installées physiquement</x:v>
      </x:c>
      <x:c r="I9" s="14" t="str">
        <x:v>Ajoute une option au poste existant, sans créer une neuvième salle de départ.</x:v>
      </x:c>
      <x:c r="J9" s="14" t="str">
        <x:v>Position des objets, disponibilité du poste et état des améliorations.</x:v>
      </x:c>
      <x:c r="K9" s="14" t="str">
        <x:v>Le lieu demeure sur le vaisseau personnel. Un transfert vers La Veille Partagée suit le trajet de l’objet.</x:v>
      </x:c>
      <x:c r="L9" s="14" t="str">
        <x:v>Reconstitution documentée V4 — nouvelle rédaction V5</x:v>
      </x:c>
    </x:row>
    <x:row r="10" ht="57" customHeight="1">
      <x:c r="A10" s="13" t="str">
        <x:v>PSR-03-BASE</x:v>
      </x:c>
      <x:c r="B10" s="13" t="str">
        <x:v>Archives du clan — état initial</x:v>
      </x:c>
      <x:c r="C10" s="13" t="str">
        <x:v>clan-archives</x:v>
      </x:c>
      <x:c r="D10" s="28" t="n">
        <x:v>8</x:v>
      </x:c>
      <x:c r="E10" s="13" t="str">
        <x:v>Espace du vaisseau acquis</x:v>
      </x:c>
      <x:c r="F10" s="13" t="str">
        <x:v>consulter une lignée et une mission reçue</x:v>
      </x:c>
      <x:c r="G10" s="13" t="str">
        <x:v>Poste principal, rangements et chemin entre deux portes</x:v>
      </x:c>
      <x:c r="H10" s="13" t="str">
        <x:v>Blooded et vaisseau acquis, selon la séquence de mise en service</x:v>
      </x:c>
      <x:c r="I10" s="13" t="str">
        <x:v>Établit l’usage du lieu dans la boucle de chasse.</x:v>
      </x:c>
      <x:c r="J10" s="13" t="str">
        <x:v>Position des objets, disponibilité du poste et état des améliorations.</x:v>
      </x:c>
      <x:c r="K10" s="13" t="str">
        <x:v>Le lieu demeure sur le vaisseau personnel. Un transfert vers La Veille Partagée suit le trajet de l’objet.</x:v>
      </x:c>
      <x:c r="L10" s="13" t="str">
        <x:v>Reconstitution documentée V4 — nouvelle rédaction V5</x:v>
      </x:c>
    </x:row>
    <x:row r="11" ht="57" customHeight="1">
      <x:c r="A11" s="14" t="str">
        <x:v>PSR-03-UP</x:v>
      </x:c>
      <x:c r="B11" s="14" t="str">
        <x:v>Archives du clan — amélioration</x:v>
      </x:c>
      <x:c r="C11" s="14" t="str">
        <x:v>clan-archives</x:v>
      </x:c>
      <x:c r="D11" s="29" t="n">
        <x:v>8</x:v>
      </x:c>
      <x:c r="E11" s="14" t="str">
        <x:v>Amélioration du même espace</x:v>
      </x:c>
      <x:c r="F11" s="14" t="str">
        <x:v>consulter une lignée et une mission reçue</x:v>
      </x:c>
      <x:c r="G11" s="14" t="str">
        <x:v>Support spécialisé, accès à une manipulation supplémentaire et archive d’usage</x:v>
      </x:c>
      <x:c r="H11" s="14" t="str">
        <x:v>Mission d’usage réussie et pièces installées physiquement</x:v>
      </x:c>
      <x:c r="I11" s="14" t="str">
        <x:v>Ajoute une option au poste existant, sans créer une neuvième salle de départ.</x:v>
      </x:c>
      <x:c r="J11" s="14" t="str">
        <x:v>Position des objets, disponibilité du poste et état des améliorations.</x:v>
      </x:c>
      <x:c r="K11" s="14" t="str">
        <x:v>Le lieu demeure sur le vaisseau personnel. Un transfert vers La Veille Partagée suit le trajet de l’objet.</x:v>
      </x:c>
      <x:c r="L11" s="14" t="str">
        <x:v>Reconstitution documentée V4 — nouvelle rédaction V5</x:v>
      </x:c>
    </x:row>
    <x:row r="12" ht="57" customHeight="1">
      <x:c r="A12" s="13" t="str">
        <x:v>PSR-04-BASE</x:v>
      </x:c>
      <x:c r="B12" s="13" t="str">
        <x:v>Atelier d’apparence — état initial</x:v>
      </x:c>
      <x:c r="C12" s="13" t="str">
        <x:v>appearance-forge</x:v>
      </x:c>
      <x:c r="D12" s="28" t="n">
        <x:v>8</x:v>
      </x:c>
      <x:c r="E12" s="13" t="str">
        <x:v>Espace du vaisseau acquis</x:v>
      </x:c>
      <x:c r="F12" s="13" t="str">
        <x:v>essayer masque et armure devant un repère</x:v>
      </x:c>
      <x:c r="G12" s="13" t="str">
        <x:v>Poste principal, rangements et chemin entre deux portes</x:v>
      </x:c>
      <x:c r="H12" s="13" t="str">
        <x:v>Blooded et vaisseau acquis, selon la séquence de mise en service</x:v>
      </x:c>
      <x:c r="I12" s="13" t="str">
        <x:v>Établit l’usage du lieu dans la boucle de chasse.</x:v>
      </x:c>
      <x:c r="J12" s="13" t="str">
        <x:v>Position des objets, disponibilité du poste et état des améliorations.</x:v>
      </x:c>
      <x:c r="K12" s="13" t="str">
        <x:v>Le lieu demeure sur le vaisseau personnel. Un transfert vers La Veille Partagée suit le trajet de l’objet.</x:v>
      </x:c>
      <x:c r="L12" s="13" t="str">
        <x:v>Reconstitution documentée V4 — nouvelle rédaction V5</x:v>
      </x:c>
    </x:row>
    <x:row r="13" ht="57" customHeight="1">
      <x:c r="A13" s="14" t="str">
        <x:v>PSR-04-UP</x:v>
      </x:c>
      <x:c r="B13" s="14" t="str">
        <x:v>Atelier d’apparence — amélioration</x:v>
      </x:c>
      <x:c r="C13" s="14" t="str">
        <x:v>appearance-forge</x:v>
      </x:c>
      <x:c r="D13" s="29" t="n">
        <x:v>8</x:v>
      </x:c>
      <x:c r="E13" s="14" t="str">
        <x:v>Amélioration du même espace</x:v>
      </x:c>
      <x:c r="F13" s="14" t="str">
        <x:v>essayer masque et armure devant un repère</x:v>
      </x:c>
      <x:c r="G13" s="14" t="str">
        <x:v>Support spécialisé, accès à une manipulation supplémentaire et archive d’usage</x:v>
      </x:c>
      <x:c r="H13" s="14" t="str">
        <x:v>Mission d’usage réussie et pièces installées physiquement</x:v>
      </x:c>
      <x:c r="I13" s="14" t="str">
        <x:v>Ajoute une option au poste existant, sans créer une neuvième salle de départ.</x:v>
      </x:c>
      <x:c r="J13" s="14" t="str">
        <x:v>Position des objets, disponibilité du poste et état des améliorations.</x:v>
      </x:c>
      <x:c r="K13" s="14" t="str">
        <x:v>Le lieu demeure sur le vaisseau personnel. Un transfert vers La Veille Partagée suit le trajet de l’objet.</x:v>
      </x:c>
      <x:c r="L13" s="14" t="str">
        <x:v>Reconstitution documentée V4 — nouvelle rédaction V5</x:v>
      </x:c>
    </x:row>
    <x:row r="14" ht="57" customHeight="1">
      <x:c r="A14" s="13" t="str">
        <x:v>PSR-05-BASE</x:v>
      </x:c>
      <x:c r="B14" s="13" t="str">
        <x:v>Galerie des trophées — état initial</x:v>
      </x:c>
      <x:c r="C14" s="13" t="str">
        <x:v>trophy-hall</x:v>
      </x:c>
      <x:c r="D14" s="28" t="n">
        <x:v>8</x:v>
      </x:c>
      <x:c r="E14" s="13" t="str">
        <x:v>Espace du vaisseau acquis</x:v>
      </x:c>
      <x:c r="F14" s="13" t="str">
        <x:v>placer un original sur son support</x:v>
      </x:c>
      <x:c r="G14" s="13" t="str">
        <x:v>Poste principal, rangements et chemin entre deux portes</x:v>
      </x:c>
      <x:c r="H14" s="13" t="str">
        <x:v>Blooded et vaisseau acquis, selon la séquence de mise en service</x:v>
      </x:c>
      <x:c r="I14" s="13" t="str">
        <x:v>Établit l’usage du lieu dans la boucle de chasse.</x:v>
      </x:c>
      <x:c r="J14" s="13" t="str">
        <x:v>Position des objets, disponibilité du poste et état des améliorations.</x:v>
      </x:c>
      <x:c r="K14" s="13" t="str">
        <x:v>Le lieu demeure sur le vaisseau personnel. Un transfert vers La Veille Partagée suit le trajet de l’objet.</x:v>
      </x:c>
      <x:c r="L14" s="13" t="str">
        <x:v>Reconstitution documentée V4 — nouvelle rédaction V5</x:v>
      </x:c>
    </x:row>
    <x:row r="15" ht="57" customHeight="1">
      <x:c r="A15" s="14" t="str">
        <x:v>PSR-05-UP</x:v>
      </x:c>
      <x:c r="B15" s="14" t="str">
        <x:v>Galerie des trophées — amélioration</x:v>
      </x:c>
      <x:c r="C15" s="14" t="str">
        <x:v>trophy-hall</x:v>
      </x:c>
      <x:c r="D15" s="29" t="n">
        <x:v>8</x:v>
      </x:c>
      <x:c r="E15" s="14" t="str">
        <x:v>Amélioration du même espace</x:v>
      </x:c>
      <x:c r="F15" s="14" t="str">
        <x:v>placer un original sur son support</x:v>
      </x:c>
      <x:c r="G15" s="14" t="str">
        <x:v>Support spécialisé, accès à une manipulation supplémentaire et archive d’usage</x:v>
      </x:c>
      <x:c r="H15" s="14" t="str">
        <x:v>Mission d’usage réussie et pièces installées physiquement</x:v>
      </x:c>
      <x:c r="I15" s="14" t="str">
        <x:v>Ajoute une option au poste existant, sans créer une neuvième salle de départ.</x:v>
      </x:c>
      <x:c r="J15" s="14" t="str">
        <x:v>Position des objets, disponibilité du poste et état des améliorations.</x:v>
      </x:c>
      <x:c r="K15" s="14" t="str">
        <x:v>Le lieu demeure sur le vaisseau personnel. Un transfert vers La Veille Partagée suit le trajet de l’objet.</x:v>
      </x:c>
      <x:c r="L15" s="14" t="str">
        <x:v>Reconstitution documentée V4 — nouvelle rédaction V5</x:v>
      </x:c>
    </x:row>
    <x:row r="16" ht="57" customHeight="1">
      <x:c r="A16" s="13" t="str">
        <x:v>PSR-06-BASE</x:v>
      </x:c>
      <x:c r="B16" s="13" t="str">
        <x:v>Salle de soin — état initial</x:v>
      </x:c>
      <x:c r="C16" s="13" t="str">
        <x:v>medical-bay</x:v>
      </x:c>
      <x:c r="D16" s="28" t="n">
        <x:v>8</x:v>
      </x:c>
      <x:c r="E16" s="13" t="str">
        <x:v>Espace du vaisseau acquis</x:v>
      </x:c>
      <x:c r="F16" s="13" t="str">
        <x:v>utiliser des outils de soin stylisés</x:v>
      </x:c>
      <x:c r="G16" s="13" t="str">
        <x:v>Poste principal, rangements et chemin entre deux portes</x:v>
      </x:c>
      <x:c r="H16" s="13" t="str">
        <x:v>Blooded et vaisseau acquis, selon la séquence de mise en service</x:v>
      </x:c>
      <x:c r="I16" s="13" t="str">
        <x:v>Établit l’usage du lieu dans la boucle de chasse.</x:v>
      </x:c>
      <x:c r="J16" s="13" t="str">
        <x:v>Position des objets, disponibilité du poste et état des améliorations.</x:v>
      </x:c>
      <x:c r="K16" s="13" t="str">
        <x:v>Le lieu demeure sur le vaisseau personnel. Un transfert vers La Veille Partagée suit le trajet de l’objet.</x:v>
      </x:c>
      <x:c r="L16" s="13" t="str">
        <x:v>Reconstitution documentée V4 — nouvelle rédaction V5</x:v>
      </x:c>
    </x:row>
    <x:row r="17" ht="57" customHeight="1">
      <x:c r="A17" s="14" t="str">
        <x:v>PSR-06-UP</x:v>
      </x:c>
      <x:c r="B17" s="14" t="str">
        <x:v>Salle de soin — amélioration</x:v>
      </x:c>
      <x:c r="C17" s="14" t="str">
        <x:v>medical-bay</x:v>
      </x:c>
      <x:c r="D17" s="29" t="n">
        <x:v>8</x:v>
      </x:c>
      <x:c r="E17" s="14" t="str">
        <x:v>Amélioration du même espace</x:v>
      </x:c>
      <x:c r="F17" s="14" t="str">
        <x:v>utiliser des outils de soin stylisés</x:v>
      </x:c>
      <x:c r="G17" s="14" t="str">
        <x:v>Support spécialisé, accès à une manipulation supplémentaire et archive d’usage</x:v>
      </x:c>
      <x:c r="H17" s="14" t="str">
        <x:v>Mission d’usage réussie et pièces installées physiquement</x:v>
      </x:c>
      <x:c r="I17" s="14" t="str">
        <x:v>Ajoute une option au poste existant, sans créer une neuvième salle de départ.</x:v>
      </x:c>
      <x:c r="J17" s="14" t="str">
        <x:v>Position des objets, disponibilité du poste et état des améliorations.</x:v>
      </x:c>
      <x:c r="K17" s="14" t="str">
        <x:v>Le lieu demeure sur le vaisseau personnel. Un transfert vers La Veille Partagée suit le trajet de l’objet.</x:v>
      </x:c>
      <x:c r="L17" s="14" t="str">
        <x:v>Reconstitution documentée V4 — nouvelle rédaction V5</x:v>
      </x:c>
    </x:row>
    <x:row r="18" ht="57" customHeight="1">
      <x:c r="A18" s="13" t="str">
        <x:v>PSR-07-BASE</x:v>
      </x:c>
      <x:c r="B18" s="13" t="str">
        <x:v>Arène d’entraînement — état initial</x:v>
      </x:c>
      <x:c r="C18" s="13" t="str">
        <x:v>training-arena</x:v>
      </x:c>
      <x:c r="D18" s="28" t="n">
        <x:v>8</x:v>
      </x:c>
      <x:c r="E18" s="13" t="str">
        <x:v>Espace du vaisseau acquis</x:v>
      </x:c>
      <x:c r="F18" s="13" t="str">
        <x:v>tester déplacement, parade et portée</x:v>
      </x:c>
      <x:c r="G18" s="13" t="str">
        <x:v>Poste principal, rangements et chemin entre deux portes</x:v>
      </x:c>
      <x:c r="H18" s="13" t="str">
        <x:v>Blooded et vaisseau acquis, selon la séquence de mise en service</x:v>
      </x:c>
      <x:c r="I18" s="13" t="str">
        <x:v>Établit l’usage du lieu dans la boucle de chasse.</x:v>
      </x:c>
      <x:c r="J18" s="13" t="str">
        <x:v>Position des objets, disponibilité du poste et état des améliorations.</x:v>
      </x:c>
      <x:c r="K18" s="13" t="str">
        <x:v>Le lieu demeure sur le vaisseau personnel. Un transfert vers La Veille Partagée suit le trajet de l’objet.</x:v>
      </x:c>
      <x:c r="L18" s="13" t="str">
        <x:v>Reconstitution documentée V4 — nouvelle rédaction V5</x:v>
      </x:c>
    </x:row>
    <x:row r="19" ht="57" customHeight="1">
      <x:c r="A19" s="14" t="str">
        <x:v>PSR-07-UP</x:v>
      </x:c>
      <x:c r="B19" s="14" t="str">
        <x:v>Arène d’entraînement — amélioration</x:v>
      </x:c>
      <x:c r="C19" s="14" t="str">
        <x:v>training-arena</x:v>
      </x:c>
      <x:c r="D19" s="29" t="n">
        <x:v>8</x:v>
      </x:c>
      <x:c r="E19" s="14" t="str">
        <x:v>Amélioration du même espace</x:v>
      </x:c>
      <x:c r="F19" s="14" t="str">
        <x:v>tester déplacement, parade et portée</x:v>
      </x:c>
      <x:c r="G19" s="14" t="str">
        <x:v>Support spécialisé, accès à une manipulation supplémentaire et archive d’usage</x:v>
      </x:c>
      <x:c r="H19" s="14" t="str">
        <x:v>Mission d’usage réussie et pièces installées physiquement</x:v>
      </x:c>
      <x:c r="I19" s="14" t="str">
        <x:v>Ajoute une option au poste existant, sans créer une neuvième salle de départ.</x:v>
      </x:c>
      <x:c r="J19" s="14" t="str">
        <x:v>Position des objets, disponibilité du poste et état des améliorations.</x:v>
      </x:c>
      <x:c r="K19" s="14" t="str">
        <x:v>Le lieu demeure sur le vaisseau personnel. Un transfert vers La Veille Partagée suit le trajet de l’objet.</x:v>
      </x:c>
      <x:c r="L19" s="14" t="str">
        <x:v>Reconstitution documentée V4 — nouvelle rédaction V5</x:v>
      </x:c>
    </x:row>
    <x:row r="20" ht="57" customHeight="1">
      <x:c r="A20" s="13" t="str">
        <x:v>PSR-08-BASE</x:v>
      </x:c>
      <x:c r="B20" s="13" t="str">
        <x:v>Sas de lancement — état initial</x:v>
      </x:c>
      <x:c r="C20" s="13" t="str">
        <x:v>launch-airlock</x:v>
      </x:c>
      <x:c r="D20" s="28" t="n">
        <x:v>8</x:v>
      </x:c>
      <x:c r="E20" s="13" t="str">
        <x:v>Espace du vaisseau acquis</x:v>
      </x:c>
      <x:c r="F20" s="13" t="str">
        <x:v>vérifier l’équipement puis descendre sur le terrain</x:v>
      </x:c>
      <x:c r="G20" s="13" t="str">
        <x:v>Poste principal, rangements et chemin entre deux portes</x:v>
      </x:c>
      <x:c r="H20" s="13" t="str">
        <x:v>Blooded et vaisseau acquis, selon la séquence de mise en service</x:v>
      </x:c>
      <x:c r="I20" s="13" t="str">
        <x:v>Établit l’usage du lieu dans la boucle de chasse.</x:v>
      </x:c>
      <x:c r="J20" s="13" t="str">
        <x:v>Position des objets, disponibilité du poste et état des améliorations.</x:v>
      </x:c>
      <x:c r="K20" s="13" t="str">
        <x:v>Le lieu demeure sur le vaisseau personnel. Un transfert vers La Veille Partagée suit le trajet de l’objet.</x:v>
      </x:c>
      <x:c r="L20" s="13" t="str">
        <x:v>Reconstitution documentée V4 — nouvelle rédaction V5</x:v>
      </x:c>
    </x:row>
    <x:row r="21" ht="57" customHeight="1">
      <x:c r="A21" s="14" t="str">
        <x:v>PSR-08-UP</x:v>
      </x:c>
      <x:c r="B21" s="14" t="str">
        <x:v>Sas de lancement — amélioration</x:v>
      </x:c>
      <x:c r="C21" s="14" t="str">
        <x:v>launch-airlock</x:v>
      </x:c>
      <x:c r="D21" s="29" t="n">
        <x:v>8</x:v>
      </x:c>
      <x:c r="E21" s="14" t="str">
        <x:v>Amélioration du même espace</x:v>
      </x:c>
      <x:c r="F21" s="14" t="str">
        <x:v>vérifier l’équipement puis descendre sur le terrain</x:v>
      </x:c>
      <x:c r="G21" s="14" t="str">
        <x:v>Support spécialisé, accès à une manipulation supplémentaire et archive d’usage</x:v>
      </x:c>
      <x:c r="H21" s="14" t="str">
        <x:v>Mission d’usage réussie et pièces installées physiquement</x:v>
      </x:c>
      <x:c r="I21" s="14" t="str">
        <x:v>Ajoute une option au poste existant, sans créer une neuvième salle de départ.</x:v>
      </x:c>
      <x:c r="J21" s="14" t="str">
        <x:v>Position des objets, disponibilité du poste et état des améliorations.</x:v>
      </x:c>
      <x:c r="K21" s="14" t="str">
        <x:v>Le lieu demeure sur le vaisseau personnel. Un transfert vers La Veille Partagée suit le trajet de l’objet.</x:v>
      </x:c>
      <x:c r="L21" s="14" t="str">
        <x:v>Reconstitution documentée V4 — nouvelle rédaction V5</x:v>
      </x:c>
    </x:row>
  </x:sheetData>
  <x:pageMargins left="0.7" right="0.7" top="0.75" bottom="0.75" header="0.3" footer="0.3"/>
  <x:tableParts count="1">
    <x:tablePart xmlns:r="http://schemas.openxmlformats.org/officeDocument/2006/relationships" r:id="Rfda8579c28eb4470"/>
  </x:tableParts>
</x:worksheet>
</file>

<file path=xl/worksheets/sheet4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18" hidden="0" customWidth="1"/>
    <x:col min="5" max="5" width="18" hidden="0" customWidth="1"/>
    <x:col min="6" max="6" width="36" hidden="0" customWidth="1"/>
    <x:col min="7" max="7" width="50" hidden="0" customWidth="1"/>
    <x:col min="8" max="8" width="50" hidden="0" customWidth="1"/>
    <x:col min="9" max="9" width="50" hidden="0" customWidth="1"/>
    <x:col min="10" max="10" width="50" hidden="0" customWidth="1"/>
    <x:col min="11" max="11" width="45" hidden="0" customWidth="1"/>
    <x:col min="12" max="12" width="50" hidden="0" customWidth="1"/>
    <x:col min="13" max="13" width="45" hidden="0" customWidth="1"/>
  </x:cols>
  <x:sheetData>
    <x:row r="1">
      <x:c r="A1" s="2"/>
      <x:c r="B1" s="2"/>
      <x:c r="C1" s="2"/>
      <x:c r="D1" s="2"/>
      <x:c r="E1" s="2"/>
      <x:c r="F1" s="2"/>
    </x:row>
    <x:row r="2" ht="31" customHeight="1">
      <x:c r="A2" s="3" t="str">
        <x:v>Catalogue des vaisseaux</x:v>
      </x:c>
      <x:c r="B2" s="3"/>
      <x:c r="C2" s="3"/>
      <x:c r="D2" s="3"/>
      <x:c r="E2" s="3"/>
      <x:c r="F2" s="3"/>
    </x:row>
    <x:row r="3">
      <x:c r="A3" s="4"/>
      <x:c r="B3" s="4"/>
      <x:c r="C3" s="4"/>
      <x:c r="D3" s="4"/>
      <x:c r="E3" s="4"/>
      <x:c r="F3" s="4"/>
    </x:row>
    <x:row r="4">
      <x:c r="A4" s="2" t="str">
        <x:v>Mondes · 54 fiches · Lecture intégrale dans « Lire Mondes » ou le lecteur HTML.</x:v>
      </x:c>
      <x:c r="B4" s="2"/>
      <x:c r="C4" s="2"/>
      <x:c r="D4" s="2"/>
      <x:c r="E4" s="2"/>
      <x:c r="F4" s="2"/>
    </x:row>
    <x:row r="5" ht="48" customHeight="1">
      <x:c r="A5" s="25" t="str">
        <x:v>Identifiant</x:v>
      </x:c>
      <x:c r="B5" s="26" t="str">
        <x:v>Titre</x:v>
      </x:c>
      <x:c r="C5" s="26" t="str">
        <x:v>Catégorie</x:v>
      </x:c>
      <x:c r="D5" s="26" t="str">
        <x:v>Équipage min</x:v>
      </x:c>
      <x:c r="E5" s="26" t="str">
        <x:v>Capacité max</x:v>
      </x:c>
      <x:c r="F5" s="26" t="str">
        <x:v>Rôle</x:v>
      </x:c>
      <x:c r="G5" s="26" t="str">
        <x:v>Avantage</x:v>
      </x:c>
      <x:c r="H5" s="26" t="str">
        <x:v>Contrepartie</x:v>
      </x:c>
      <x:c r="I5" s="26" t="str">
        <x:v>Variante</x:v>
      </x:c>
      <x:c r="J5" s="26" t="str">
        <x:v>Accès</x:v>
      </x:c>
      <x:c r="K5" s="26" t="str">
        <x:v>Lore</x:v>
      </x:c>
      <x:c r="L5" s="26" t="str">
        <x:v>Livraison</x:v>
      </x:c>
      <x:c r="M5" s="27" t="str">
        <x:v>Provenance</x:v>
      </x:c>
    </x:row>
    <x:row r="6" ht="57" customHeight="1">
      <x:c r="A6" s="13" t="str">
        <x:v>SHIP-01</x:v>
      </x:c>
      <x:c r="B6" s="13" t="str">
        <x:v>Pointe de Cendre</x:v>
      </x:c>
      <x:c r="C6" s="13" t="str">
        <x:v>Éclaireur</x:v>
      </x:c>
      <x:c r="D6" s="28" t="n">
        <x:v>1</x:v>
      </x:c>
      <x:c r="E6" s="28" t="n">
        <x:v>2</x:v>
      </x:c>
      <x:c r="F6" s="13" t="str">
        <x:v>reconnaître une route courte</x:v>
      </x:c>
      <x:c r="G6" s="13" t="str">
        <x:v>signature visuelle réduite</x:v>
      </x:c>
      <x:c r="H6" s="13" t="str">
        <x:v>peu de charge et faible autonomie</x:v>
      </x:c>
      <x:c r="I6" s="13" t="str">
        <x:v>amarrage latéral privilégié</x:v>
      </x:c>
      <x:c r="J6" s="13" t="str">
        <x:v>Blooded, obtention effective et trajet joué</x:v>
      </x:c>
      <x:c r="K6" s="13" t="str">
        <x:v>Catalogue original de fonctions et silhouettes. Les 54 noms ne prétendent pas recenser les vaisseaux canoniques.</x:v>
      </x:c>
      <x:c r="L6" s="13" t="str">
        <x:v>Spécification. Références et sprites de vaisseaux des autres dossiers restent des fichiers distincts.</x:v>
      </x:c>
      <x:c r="M6" s="13" t="str">
        <x:v>Reconstitution documentée V4 — nouvelle rédaction V5</x:v>
      </x:c>
    </x:row>
    <x:row r="7" ht="57" customHeight="1">
      <x:c r="A7" s="14" t="str">
        <x:v>SHIP-02</x:v>
      </x:c>
      <x:c r="B7" s="14" t="str">
        <x:v>Œil de la Crête</x:v>
      </x:c>
      <x:c r="C7" s="14" t="str">
        <x:v>Éclaireur</x:v>
      </x:c>
      <x:c r="D7" s="29" t="n">
        <x:v>1</x:v>
      </x:c>
      <x:c r="E7" s="29" t="n">
        <x:v>2</x:v>
      </x:c>
      <x:c r="F7" s="14" t="str">
        <x:v>reconnaître une route courte</x:v>
      </x:c>
      <x:c r="G7" s="14" t="str">
        <x:v>signature visuelle réduite</x:v>
      </x:c>
      <x:c r="H7" s="14" t="str">
        <x:v>peu de charge et faible autonomie</x:v>
      </x:c>
      <x:c r="I7" s="14" t="str">
        <x:v>soute centrale à berceaux</x:v>
      </x:c>
      <x:c r="J7" s="14" t="str">
        <x:v>Blooded, obtention effective et trajet joué</x:v>
      </x:c>
      <x:c r="K7" s="14" t="str">
        <x:v>Catalogue original de fonctions et silhouettes. Les 54 noms ne prétendent pas recenser les vaisseaux canoniques.</x:v>
      </x:c>
      <x:c r="L7" s="14" t="str">
        <x:v>Spécification. Références et sprites de vaisseaux des autres dossiers restent des fichiers distincts.</x:v>
      </x:c>
      <x:c r="M7" s="14" t="str">
        <x:v>Reconstitution documentée V4 — nouvelle rédaction V5</x:v>
      </x:c>
    </x:row>
    <x:row r="8" ht="57" customHeight="1">
      <x:c r="A8" s="13" t="str">
        <x:v>SHIP-03</x:v>
      </x:c>
      <x:c r="B8" s="13" t="str">
        <x:v>Aile des Dunes</x:v>
      </x:c>
      <x:c r="C8" s="13" t="str">
        <x:v>Éclaireur</x:v>
      </x:c>
      <x:c r="D8" s="28" t="n">
        <x:v>1</x:v>
      </x:c>
      <x:c r="E8" s="28" t="n">
        <x:v>2</x:v>
      </x:c>
      <x:c r="F8" s="13" t="str">
        <x:v>reconnaître une route courte</x:v>
      </x:c>
      <x:c r="G8" s="13" t="str">
        <x:v>signature visuelle réduite</x:v>
      </x:c>
      <x:c r="H8" s="13" t="str">
        <x:v>peu de charge et faible autonomie</x:v>
      </x:c>
      <x:c r="I8" s="13" t="str">
        <x:v>accès dorsal pour les travaux de coque</x:v>
      </x:c>
      <x:c r="J8" s="13" t="str">
        <x:v>Blooded, obtention effective et trajet joué</x:v>
      </x:c>
      <x:c r="K8" s="13" t="str">
        <x:v>Catalogue original de fonctions et silhouettes. Les 54 noms ne prétendent pas recenser les vaisseaux canoniques.</x:v>
      </x:c>
      <x:c r="L8" s="13" t="str">
        <x:v>Spécification. Références et sprites de vaisseaux des autres dossiers restent des fichiers distincts.</x:v>
      </x:c>
      <x:c r="M8" s="13" t="str">
        <x:v>Reconstitution documentée V4 — nouvelle rédaction V5</x:v>
      </x:c>
    </x:row>
    <x:row r="9" ht="57" customHeight="1">
      <x:c r="A9" s="14" t="str">
        <x:v>SHIP-04</x:v>
      </x:c>
      <x:c r="B9" s="14" t="str">
        <x:v>Veille du Marais</x:v>
      </x:c>
      <x:c r="C9" s="14" t="str">
        <x:v>Éclaireur</x:v>
      </x:c>
      <x:c r="D9" s="29" t="n">
        <x:v>1</x:v>
      </x:c>
      <x:c r="E9" s="29" t="n">
        <x:v>2</x:v>
      </x:c>
      <x:c r="F9" s="14" t="str">
        <x:v>reconnaître une route courte</x:v>
      </x:c>
      <x:c r="G9" s="14" t="str">
        <x:v>signature visuelle réduite</x:v>
      </x:c>
      <x:c r="H9" s="14" t="str">
        <x:v>peu de charge et faible autonomie</x:v>
      </x:c>
      <x:c r="I9" s="14" t="str">
        <x:v>amarrage latéral privilégié</x:v>
      </x:c>
      <x:c r="J9" s="14" t="str">
        <x:v>Blooded, obtention effective et trajet joué</x:v>
      </x:c>
      <x:c r="K9" s="14" t="str">
        <x:v>Catalogue original de fonctions et silhouettes. Les 54 noms ne prétendent pas recenser les vaisseaux canoniques.</x:v>
      </x:c>
      <x:c r="L9" s="14" t="str">
        <x:v>Spécification. Références et sprites de vaisseaux des autres dossiers restent des fichiers distincts.</x:v>
      </x:c>
      <x:c r="M9" s="14" t="str">
        <x:v>Reconstitution documentée V4 — nouvelle rédaction V5</x:v>
      </x:c>
    </x:row>
    <x:row r="10" ht="57" customHeight="1">
      <x:c r="A10" s="13" t="str">
        <x:v>SHIP-05</x:v>
      </x:c>
      <x:c r="B10" s="13" t="str">
        <x:v>Griffe d’Écume</x:v>
      </x:c>
      <x:c r="C10" s="13" t="str">
        <x:v>Éclaireur</x:v>
      </x:c>
      <x:c r="D10" s="28" t="n">
        <x:v>1</x:v>
      </x:c>
      <x:c r="E10" s="28" t="n">
        <x:v>2</x:v>
      </x:c>
      <x:c r="F10" s="13" t="str">
        <x:v>reconnaître une route courte</x:v>
      </x:c>
      <x:c r="G10" s="13" t="str">
        <x:v>signature visuelle réduite</x:v>
      </x:c>
      <x:c r="H10" s="13" t="str">
        <x:v>peu de charge et faible autonomie</x:v>
      </x:c>
      <x:c r="I10" s="13" t="str">
        <x:v>soute centrale à berceaux</x:v>
      </x:c>
      <x:c r="J10" s="13" t="str">
        <x:v>Blooded, obtention effective et trajet joué</x:v>
      </x:c>
      <x:c r="K10" s="13" t="str">
        <x:v>Catalogue original de fonctions et silhouettes. Les 54 noms ne prétendent pas recenser les vaisseaux canoniques.</x:v>
      </x:c>
      <x:c r="L10" s="13" t="str">
        <x:v>Spécification. Références et sprites de vaisseaux des autres dossiers restent des fichiers distincts.</x:v>
      </x:c>
      <x:c r="M10" s="13" t="str">
        <x:v>Reconstitution documentée V4 — nouvelle rédaction V5</x:v>
      </x:c>
    </x:row>
    <x:row r="11" ht="57" customHeight="1">
      <x:c r="A11" s="14" t="str">
        <x:v>SHIP-06</x:v>
      </x:c>
      <x:c r="B11" s="14" t="str">
        <x:v>Trait de Basalte</x:v>
      </x:c>
      <x:c r="C11" s="14" t="str">
        <x:v>Éclaireur</x:v>
      </x:c>
      <x:c r="D11" s="29" t="n">
        <x:v>1</x:v>
      </x:c>
      <x:c r="E11" s="29" t="n">
        <x:v>2</x:v>
      </x:c>
      <x:c r="F11" s="14" t="str">
        <x:v>reconnaître une route courte</x:v>
      </x:c>
      <x:c r="G11" s="14" t="str">
        <x:v>signature visuelle réduite</x:v>
      </x:c>
      <x:c r="H11" s="14" t="str">
        <x:v>peu de charge et faible autonomie</x:v>
      </x:c>
      <x:c r="I11" s="14" t="str">
        <x:v>accès dorsal pour les travaux de coque</x:v>
      </x:c>
      <x:c r="J11" s="14" t="str">
        <x:v>Blooded, obtention effective et trajet joué</x:v>
      </x:c>
      <x:c r="K11" s="14" t="str">
        <x:v>Catalogue original de fonctions et silhouettes. Les 54 noms ne prétendent pas recenser les vaisseaux canoniques.</x:v>
      </x:c>
      <x:c r="L11" s="14" t="str">
        <x:v>Spécification. Références et sprites de vaisseaux des autres dossiers restent des fichiers distincts.</x:v>
      </x:c>
      <x:c r="M11" s="14" t="str">
        <x:v>Reconstitution documentée V4 — nouvelle rédaction V5</x:v>
      </x:c>
    </x:row>
    <x:row r="12" ht="57" customHeight="1">
      <x:c r="A12" s="13" t="str">
        <x:v>SHIP-07</x:v>
      </x:c>
      <x:c r="B12" s="13" t="str">
        <x:v>Souffle du Givre</x:v>
      </x:c>
      <x:c r="C12" s="13" t="str">
        <x:v>Éclaireur</x:v>
      </x:c>
      <x:c r="D12" s="28" t="n">
        <x:v>1</x:v>
      </x:c>
      <x:c r="E12" s="28" t="n">
        <x:v>2</x:v>
      </x:c>
      <x:c r="F12" s="13" t="str">
        <x:v>reconnaître une route courte</x:v>
      </x:c>
      <x:c r="G12" s="13" t="str">
        <x:v>signature visuelle réduite</x:v>
      </x:c>
      <x:c r="H12" s="13" t="str">
        <x:v>peu de charge et faible autonomie</x:v>
      </x:c>
      <x:c r="I12" s="13" t="str">
        <x:v>amarrage latéral privilégié</x:v>
      </x:c>
      <x:c r="J12" s="13" t="str">
        <x:v>Blooded, obtention effective et trajet joué</x:v>
      </x:c>
      <x:c r="K12" s="13" t="str">
        <x:v>Catalogue original de fonctions et silhouettes. Les 54 noms ne prétendent pas recenser les vaisseaux canoniques.</x:v>
      </x:c>
      <x:c r="L12" s="13" t="str">
        <x:v>Spécification. Références et sprites de vaisseaux des autres dossiers restent des fichiers distincts.</x:v>
      </x:c>
      <x:c r="M12" s="13" t="str">
        <x:v>Reconstitution documentée V4 — nouvelle rédaction V5</x:v>
      </x:c>
    </x:row>
    <x:row r="13" ht="57" customHeight="1">
      <x:c r="A13" s="14" t="str">
        <x:v>SHIP-08</x:v>
      </x:c>
      <x:c r="B13" s="14" t="str">
        <x:v>Balise des Pierres</x:v>
      </x:c>
      <x:c r="C13" s="14" t="str">
        <x:v>Éclaireur</x:v>
      </x:c>
      <x:c r="D13" s="29" t="n">
        <x:v>1</x:v>
      </x:c>
      <x:c r="E13" s="29" t="n">
        <x:v>2</x:v>
      </x:c>
      <x:c r="F13" s="14" t="str">
        <x:v>reconnaître une route courte</x:v>
      </x:c>
      <x:c r="G13" s="14" t="str">
        <x:v>signature visuelle réduite</x:v>
      </x:c>
      <x:c r="H13" s="14" t="str">
        <x:v>peu de charge et faible autonomie</x:v>
      </x:c>
      <x:c r="I13" s="14" t="str">
        <x:v>soute centrale à berceaux</x:v>
      </x:c>
      <x:c r="J13" s="14" t="str">
        <x:v>Blooded, obtention effective et trajet joué</x:v>
      </x:c>
      <x:c r="K13" s="14" t="str">
        <x:v>Catalogue original de fonctions et silhouettes. Les 54 noms ne prétendent pas recenser les vaisseaux canoniques.</x:v>
      </x:c>
      <x:c r="L13" s="14" t="str">
        <x:v>Spécification. Références et sprites de vaisseaux des autres dossiers restent des fichiers distincts.</x:v>
      </x:c>
      <x:c r="M13" s="14" t="str">
        <x:v>Reconstitution documentée V4 — nouvelle rédaction V5</x:v>
      </x:c>
    </x:row>
    <x:row r="14" ht="57" customHeight="1">
      <x:c r="A14" s="13" t="str">
        <x:v>SHIP-09</x:v>
      </x:c>
      <x:c r="B14" s="13" t="str">
        <x:v>Route du Novice</x:v>
      </x:c>
      <x:c r="C14" s="13" t="str">
        <x:v>Chasseur personnel</x:v>
      </x:c>
      <x:c r="D14" s="28" t="n">
        <x:v>1</x:v>
      </x:c>
      <x:c r="E14" s="28" t="n">
        <x:v>4</x:v>
      </x:c>
      <x:c r="F14" s="13" t="str">
        <x:v>porter la préparation d’une chasse</x:v>
      </x:c>
      <x:c r="G14" s="13" t="str">
        <x:v>accès direct aux huit salles utiles</x:v>
      </x:c>
      <x:c r="H14" s="13" t="str">
        <x:v>capacité collective limitée</x:v>
      </x:c>
      <x:c r="I14" s="13" t="str">
        <x:v>amarrage latéral privilégié</x:v>
      </x:c>
      <x:c r="J14" s="13" t="str">
        <x:v>Blooded, obtention effective et trajet joué</x:v>
      </x:c>
      <x:c r="K14" s="13" t="str">
        <x:v>Catalogue original de fonctions et silhouettes. Les 54 noms ne prétendent pas recenser les vaisseaux canoniques.</x:v>
      </x:c>
      <x:c r="L14" s="13" t="str">
        <x:v>Spécification. Références et sprites de vaisseaux des autres dossiers restent des fichiers distincts.</x:v>
      </x:c>
      <x:c r="M14" s="13" t="str">
        <x:v>Reconstitution documentée V4 — nouvelle rédaction V5</x:v>
      </x:c>
    </x:row>
    <x:row r="15" ht="57" customHeight="1">
      <x:c r="A15" s="14" t="str">
        <x:v>SHIP-10</x:v>
      </x:c>
      <x:c r="B15" s="14" t="str">
        <x:v>Masque de Retour</x:v>
      </x:c>
      <x:c r="C15" s="14" t="str">
        <x:v>Chasseur personnel</x:v>
      </x:c>
      <x:c r="D15" s="29" t="n">
        <x:v>1</x:v>
      </x:c>
      <x:c r="E15" s="29" t="n">
        <x:v>4</x:v>
      </x:c>
      <x:c r="F15" s="14" t="str">
        <x:v>porter la préparation d’une chasse</x:v>
      </x:c>
      <x:c r="G15" s="14" t="str">
        <x:v>accès direct aux huit salles utiles</x:v>
      </x:c>
      <x:c r="H15" s="14" t="str">
        <x:v>capacité collective limitée</x:v>
      </x:c>
      <x:c r="I15" s="14" t="str">
        <x:v>soute centrale à berceaux</x:v>
      </x:c>
      <x:c r="J15" s="14" t="str">
        <x:v>Blooded, obtention effective et trajet joué</x:v>
      </x:c>
      <x:c r="K15" s="14" t="str">
        <x:v>Catalogue original de fonctions et silhouettes. Les 54 noms ne prétendent pas recenser les vaisseaux canoniques.</x:v>
      </x:c>
      <x:c r="L15" s="14" t="str">
        <x:v>Spécification. Références et sprites de vaisseaux des autres dossiers restent des fichiers distincts.</x:v>
      </x:c>
      <x:c r="M15" s="14" t="str">
        <x:v>Reconstitution documentée V4 — nouvelle rédaction V5</x:v>
      </x:c>
    </x:row>
    <x:row r="16" ht="57" customHeight="1">
      <x:c r="A16" s="13" t="str">
        <x:v>SHIP-11</x:v>
      </x:c>
      <x:c r="B16" s="13" t="str">
        <x:v>Piste d’Obsidienne</x:v>
      </x:c>
      <x:c r="C16" s="13" t="str">
        <x:v>Chasseur personnel</x:v>
      </x:c>
      <x:c r="D16" s="28" t="n">
        <x:v>1</x:v>
      </x:c>
      <x:c r="E16" s="28" t="n">
        <x:v>4</x:v>
      </x:c>
      <x:c r="F16" s="13" t="str">
        <x:v>porter la préparation d’une chasse</x:v>
      </x:c>
      <x:c r="G16" s="13" t="str">
        <x:v>accès direct aux huit salles utiles</x:v>
      </x:c>
      <x:c r="H16" s="13" t="str">
        <x:v>capacité collective limitée</x:v>
      </x:c>
      <x:c r="I16" s="13" t="str">
        <x:v>accès dorsal pour les travaux de coque</x:v>
      </x:c>
      <x:c r="J16" s="13" t="str">
        <x:v>Blooded, obtention effective et trajet joué</x:v>
      </x:c>
      <x:c r="K16" s="13" t="str">
        <x:v>Catalogue original de fonctions et silhouettes. Les 54 noms ne prétendent pas recenser les vaisseaux canoniques.</x:v>
      </x:c>
      <x:c r="L16" s="13" t="str">
        <x:v>Spécification. Références et sprites de vaisseaux des autres dossiers restent des fichiers distincts.</x:v>
      </x:c>
      <x:c r="M16" s="13" t="str">
        <x:v>Reconstitution documentée V4 — nouvelle rédaction V5</x:v>
      </x:c>
    </x:row>
    <x:row r="17" ht="57" customHeight="1">
      <x:c r="A17" s="14" t="str">
        <x:v>SHIP-12</x:v>
      </x:c>
      <x:c r="B17" s="14" t="str">
        <x:v>Branche Silencieuse</x:v>
      </x:c>
      <x:c r="C17" s="14" t="str">
        <x:v>Chasseur personnel</x:v>
      </x:c>
      <x:c r="D17" s="29" t="n">
        <x:v>1</x:v>
      </x:c>
      <x:c r="E17" s="29" t="n">
        <x:v>4</x:v>
      </x:c>
      <x:c r="F17" s="14" t="str">
        <x:v>porter la préparation d’une chasse</x:v>
      </x:c>
      <x:c r="G17" s="14" t="str">
        <x:v>accès direct aux huit salles utiles</x:v>
      </x:c>
      <x:c r="H17" s="14" t="str">
        <x:v>capacité collective limitée</x:v>
      </x:c>
      <x:c r="I17" s="14" t="str">
        <x:v>amarrage latéral privilégié</x:v>
      </x:c>
      <x:c r="J17" s="14" t="str">
        <x:v>Blooded, obtention effective et trajet joué</x:v>
      </x:c>
      <x:c r="K17" s="14" t="str">
        <x:v>Catalogue original de fonctions et silhouettes. Les 54 noms ne prétendent pas recenser les vaisseaux canoniques.</x:v>
      </x:c>
      <x:c r="L17" s="14" t="str">
        <x:v>Spécification. Références et sprites de vaisseaux des autres dossiers restent des fichiers distincts.</x:v>
      </x:c>
      <x:c r="M17" s="14" t="str">
        <x:v>Reconstitution documentée V4 — nouvelle rédaction V5</x:v>
      </x:c>
    </x:row>
    <x:row r="18" ht="57" customHeight="1">
      <x:c r="A18" s="13" t="str">
        <x:v>SHIP-13</x:v>
      </x:c>
      <x:c r="B18" s="13" t="str">
        <x:v>Crochet des Îles</x:v>
      </x:c>
      <x:c r="C18" s="13" t="str">
        <x:v>Chasseur personnel</x:v>
      </x:c>
      <x:c r="D18" s="28" t="n">
        <x:v>1</x:v>
      </x:c>
      <x:c r="E18" s="28" t="n">
        <x:v>4</x:v>
      </x:c>
      <x:c r="F18" s="13" t="str">
        <x:v>porter la préparation d’une chasse</x:v>
      </x:c>
      <x:c r="G18" s="13" t="str">
        <x:v>accès direct aux huit salles utiles</x:v>
      </x:c>
      <x:c r="H18" s="13" t="str">
        <x:v>capacité collective limitée</x:v>
      </x:c>
      <x:c r="I18" s="13" t="str">
        <x:v>soute centrale à berceaux</x:v>
      </x:c>
      <x:c r="J18" s="13" t="str">
        <x:v>Blooded, obtention effective et trajet joué</x:v>
      </x:c>
      <x:c r="K18" s="13" t="str">
        <x:v>Catalogue original de fonctions et silhouettes. Les 54 noms ne prétendent pas recenser les vaisseaux canoniques.</x:v>
      </x:c>
      <x:c r="L18" s="13" t="str">
        <x:v>Spécification. Références et sprites de vaisseaux des autres dossiers restent des fichiers distincts.</x:v>
      </x:c>
      <x:c r="M18" s="13" t="str">
        <x:v>Reconstitution documentée V4 — nouvelle rédaction V5</x:v>
      </x:c>
    </x:row>
    <x:row r="19" ht="57" customHeight="1">
      <x:c r="A19" s="14" t="str">
        <x:v>SHIP-14</x:v>
      </x:c>
      <x:c r="B19" s="14" t="str">
        <x:v>Sillage Froid</x:v>
      </x:c>
      <x:c r="C19" s="14" t="str">
        <x:v>Chasseur personnel</x:v>
      </x:c>
      <x:c r="D19" s="29" t="n">
        <x:v>1</x:v>
      </x:c>
      <x:c r="E19" s="29" t="n">
        <x:v>4</x:v>
      </x:c>
      <x:c r="F19" s="14" t="str">
        <x:v>porter la préparation d’une chasse</x:v>
      </x:c>
      <x:c r="G19" s="14" t="str">
        <x:v>accès direct aux huit salles utiles</x:v>
      </x:c>
      <x:c r="H19" s="14" t="str">
        <x:v>capacité collective limitée</x:v>
      </x:c>
      <x:c r="I19" s="14" t="str">
        <x:v>accès dorsal pour les travaux de coque</x:v>
      </x:c>
      <x:c r="J19" s="14" t="str">
        <x:v>Blooded, obtention effective et trajet joué</x:v>
      </x:c>
      <x:c r="K19" s="14" t="str">
        <x:v>Catalogue original de fonctions et silhouettes. Les 54 noms ne prétendent pas recenser les vaisseaux canoniques.</x:v>
      </x:c>
      <x:c r="L19" s="14" t="str">
        <x:v>Spécification. Références et sprites de vaisseaux des autres dossiers restent des fichiers distincts.</x:v>
      </x:c>
      <x:c r="M19" s="14" t="str">
        <x:v>Reconstitution documentée V4 — nouvelle rédaction V5</x:v>
      </x:c>
    </x:row>
    <x:row r="20" ht="57" customHeight="1">
      <x:c r="A20" s="13" t="str">
        <x:v>SHIP-15</x:v>
      </x:c>
      <x:c r="B20" s="13" t="str">
        <x:v>Seuil de Chasse</x:v>
      </x:c>
      <x:c r="C20" s="13" t="str">
        <x:v>Chasseur personnel</x:v>
      </x:c>
      <x:c r="D20" s="28" t="n">
        <x:v>1</x:v>
      </x:c>
      <x:c r="E20" s="28" t="n">
        <x:v>4</x:v>
      </x:c>
      <x:c r="F20" s="13" t="str">
        <x:v>porter la préparation d’une chasse</x:v>
      </x:c>
      <x:c r="G20" s="13" t="str">
        <x:v>accès direct aux huit salles utiles</x:v>
      </x:c>
      <x:c r="H20" s="13" t="str">
        <x:v>capacité collective limitée</x:v>
      </x:c>
      <x:c r="I20" s="13" t="str">
        <x:v>amarrage latéral privilégié</x:v>
      </x:c>
      <x:c r="J20" s="13" t="str">
        <x:v>Blooded, obtention effective et trajet joué</x:v>
      </x:c>
      <x:c r="K20" s="13" t="str">
        <x:v>Catalogue original de fonctions et silhouettes. Les 54 noms ne prétendent pas recenser les vaisseaux canoniques.</x:v>
      </x:c>
      <x:c r="L20" s="13" t="str">
        <x:v>Spécification. Références et sprites de vaisseaux des autres dossiers restent des fichiers distincts.</x:v>
      </x:c>
      <x:c r="M20" s="13" t="str">
        <x:v>Reconstitution documentée V4 — nouvelle rédaction V5</x:v>
      </x:c>
    </x:row>
    <x:row r="21" ht="57" customHeight="1">
      <x:c r="A21" s="14" t="str">
        <x:v>SHIP-16</x:v>
      </x:c>
      <x:c r="B21" s="14" t="str">
        <x:v>Veille Brève</x:v>
      </x:c>
      <x:c r="C21" s="14" t="str">
        <x:v>Chasseur personnel</x:v>
      </x:c>
      <x:c r="D21" s="29" t="n">
        <x:v>1</x:v>
      </x:c>
      <x:c r="E21" s="29" t="n">
        <x:v>4</x:v>
      </x:c>
      <x:c r="F21" s="14" t="str">
        <x:v>porter la préparation d’une chasse</x:v>
      </x:c>
      <x:c r="G21" s="14" t="str">
        <x:v>accès direct aux huit salles utiles</x:v>
      </x:c>
      <x:c r="H21" s="14" t="str">
        <x:v>capacité collective limitée</x:v>
      </x:c>
      <x:c r="I21" s="14" t="str">
        <x:v>soute centrale à berceaux</x:v>
      </x:c>
      <x:c r="J21" s="14" t="str">
        <x:v>Blooded, obtention effective et trajet joué</x:v>
      </x:c>
      <x:c r="K21" s="14" t="str">
        <x:v>Catalogue original de fonctions et silhouettes. Les 54 noms ne prétendent pas recenser les vaisseaux canoniques.</x:v>
      </x:c>
      <x:c r="L21" s="14" t="str">
        <x:v>Spécification. Références et sprites de vaisseaux des autres dossiers restent des fichiers distincts.</x:v>
      </x:c>
      <x:c r="M21" s="14" t="str">
        <x:v>Reconstitution documentée V4 — nouvelle rédaction V5</x:v>
      </x:c>
    </x:row>
    <x:row r="22" ht="57" customHeight="1">
      <x:c r="A22" s="13" t="str">
        <x:v>SHIP-17</x:v>
      </x:c>
      <x:c r="B22" s="13" t="str">
        <x:v>Dent du Vent</x:v>
      </x:c>
      <x:c r="C22" s="13" t="str">
        <x:v>Chasseur personnel</x:v>
      </x:c>
      <x:c r="D22" s="28" t="n">
        <x:v>1</x:v>
      </x:c>
      <x:c r="E22" s="28" t="n">
        <x:v>4</x:v>
      </x:c>
      <x:c r="F22" s="13" t="str">
        <x:v>porter la préparation d’une chasse</x:v>
      </x:c>
      <x:c r="G22" s="13" t="str">
        <x:v>accès direct aux huit salles utiles</x:v>
      </x:c>
      <x:c r="H22" s="13" t="str">
        <x:v>capacité collective limitée</x:v>
      </x:c>
      <x:c r="I22" s="13" t="str">
        <x:v>accès dorsal pour les travaux de coque</x:v>
      </x:c>
      <x:c r="J22" s="13" t="str">
        <x:v>Blooded, obtention effective et trajet joué</x:v>
      </x:c>
      <x:c r="K22" s="13" t="str">
        <x:v>Catalogue original de fonctions et silhouettes. Les 54 noms ne prétendent pas recenser les vaisseaux canoniques.</x:v>
      </x:c>
      <x:c r="L22" s="13" t="str">
        <x:v>Spécification. Références et sprites de vaisseaux des autres dossiers restent des fichiers distincts.</x:v>
      </x:c>
      <x:c r="M22" s="13" t="str">
        <x:v>Reconstitution documentée V4 — nouvelle rédaction V5</x:v>
      </x:c>
    </x:row>
    <x:row r="23" ht="57" customHeight="1">
      <x:c r="A23" s="14" t="str">
        <x:v>SHIP-18</x:v>
      </x:c>
      <x:c r="B23" s="14" t="str">
        <x:v>Reflet des Échos</x:v>
      </x:c>
      <x:c r="C23" s="14" t="str">
        <x:v>Chasseur personnel</x:v>
      </x:c>
      <x:c r="D23" s="29" t="n">
        <x:v>1</x:v>
      </x:c>
      <x:c r="E23" s="29" t="n">
        <x:v>4</x:v>
      </x:c>
      <x:c r="F23" s="14" t="str">
        <x:v>porter la préparation d’une chasse</x:v>
      </x:c>
      <x:c r="G23" s="14" t="str">
        <x:v>accès direct aux huit salles utiles</x:v>
      </x:c>
      <x:c r="H23" s="14" t="str">
        <x:v>capacité collective limitée</x:v>
      </x:c>
      <x:c r="I23" s="14" t="str">
        <x:v>amarrage latéral privilégié</x:v>
      </x:c>
      <x:c r="J23" s="14" t="str">
        <x:v>Blooded, obtention effective et trajet joué</x:v>
      </x:c>
      <x:c r="K23" s="14" t="str">
        <x:v>Catalogue original de fonctions et silhouettes. Les 54 noms ne prétendent pas recenser les vaisseaux canoniques.</x:v>
      </x:c>
      <x:c r="L23" s="14" t="str">
        <x:v>Spécification. Références et sprites de vaisseaux des autres dossiers restent des fichiers distincts.</x:v>
      </x:c>
      <x:c r="M23" s="14" t="str">
        <x:v>Reconstitution documentée V4 — nouvelle rédaction V5</x:v>
      </x:c>
    </x:row>
    <x:row r="24" ht="57" customHeight="1">
      <x:c r="A24" s="13" t="str">
        <x:v>SHIP-19</x:v>
      </x:c>
      <x:c r="B24" s="13" t="str">
        <x:v>Trace Rouge</x:v>
      </x:c>
      <x:c r="C24" s="13" t="str">
        <x:v>Chasseur personnel</x:v>
      </x:c>
      <x:c r="D24" s="28" t="n">
        <x:v>1</x:v>
      </x:c>
      <x:c r="E24" s="28" t="n">
        <x:v>4</x:v>
      </x:c>
      <x:c r="F24" s="13" t="str">
        <x:v>porter la préparation d’une chasse</x:v>
      </x:c>
      <x:c r="G24" s="13" t="str">
        <x:v>accès direct aux huit salles utiles</x:v>
      </x:c>
      <x:c r="H24" s="13" t="str">
        <x:v>capacité collective limitée</x:v>
      </x:c>
      <x:c r="I24" s="13" t="str">
        <x:v>soute centrale à berceaux</x:v>
      </x:c>
      <x:c r="J24" s="13" t="str">
        <x:v>Blooded, obtention effective et trajet joué</x:v>
      </x:c>
      <x:c r="K24" s="13" t="str">
        <x:v>Catalogue original de fonctions et silhouettes. Les 54 noms ne prétendent pas recenser les vaisseaux canoniques.</x:v>
      </x:c>
      <x:c r="L24" s="13" t="str">
        <x:v>Spécification. Références et sprites de vaisseaux des autres dossiers restent des fichiers distincts.</x:v>
      </x:c>
      <x:c r="M24" s="13" t="str">
        <x:v>Reconstitution documentée V4 — nouvelle rédaction V5</x:v>
      </x:c>
    </x:row>
    <x:row r="25" ht="57" customHeight="1">
      <x:c r="A25" s="14" t="str">
        <x:v>SHIP-20</x:v>
      </x:c>
      <x:c r="B25" s="14" t="str">
        <x:v>Retour de Nuit</x:v>
      </x:c>
      <x:c r="C25" s="14" t="str">
        <x:v>Chasseur personnel</x:v>
      </x:c>
      <x:c r="D25" s="29" t="n">
        <x:v>1</x:v>
      </x:c>
      <x:c r="E25" s="29" t="n">
        <x:v>4</x:v>
      </x:c>
      <x:c r="F25" s="14" t="str">
        <x:v>porter la préparation d’une chasse</x:v>
      </x:c>
      <x:c r="G25" s="14" t="str">
        <x:v>accès direct aux huit salles utiles</x:v>
      </x:c>
      <x:c r="H25" s="14" t="str">
        <x:v>capacité collective limitée</x:v>
      </x:c>
      <x:c r="I25" s="14" t="str">
        <x:v>accès dorsal pour les travaux de coque</x:v>
      </x:c>
      <x:c r="J25" s="14" t="str">
        <x:v>Blooded, obtention effective et trajet joué</x:v>
      </x:c>
      <x:c r="K25" s="14" t="str">
        <x:v>Catalogue original de fonctions et silhouettes. Les 54 noms ne prétendent pas recenser les vaisseaux canoniques.</x:v>
      </x:c>
      <x:c r="L25" s="14" t="str">
        <x:v>Spécification. Références et sprites de vaisseaux des autres dossiers restent des fichiers distincts.</x:v>
      </x:c>
      <x:c r="M25" s="14" t="str">
        <x:v>Reconstitution documentée V4 — nouvelle rédaction V5</x:v>
      </x:c>
    </x:row>
    <x:row r="26" ht="57" customHeight="1">
      <x:c r="A26" s="13" t="str">
        <x:v>SHIP-21</x:v>
      </x:c>
      <x:c r="B26" s="13" t="str">
        <x:v>Passeur des Trois Cols</x:v>
      </x:c>
      <x:c r="C26" s="13" t="str">
        <x:v>Transport de groupe</x:v>
      </x:c>
      <x:c r="D26" s="28" t="n">
        <x:v>4</x:v>
      </x:c>
      <x:c r="E26" s="28" t="n">
        <x:v>12</x:v>
      </x:c>
      <x:c r="F26" s="13" t="str">
        <x:v>transporter une équipe et ses prises</x:v>
      </x:c>
      <x:c r="G26" s="13" t="str">
        <x:v>contenants de retour séparés</x:v>
      </x:c>
      <x:c r="H26" s="13" t="str">
        <x:v>demande une zone d’atterrissage dégagée</x:v>
      </x:c>
      <x:c r="I26" s="13" t="str">
        <x:v>amarrage latéral privilégié</x:v>
      </x:c>
      <x:c r="J26" s="13" t="str">
        <x:v>Blooded, obtention effective et trajet joué</x:v>
      </x:c>
      <x:c r="K26" s="13" t="str">
        <x:v>Catalogue original de fonctions et silhouettes. Les 54 noms ne prétendent pas recenser les vaisseaux canoniques.</x:v>
      </x:c>
      <x:c r="L26" s="13" t="str">
        <x:v>Spécification. Références et sprites de vaisseaux des autres dossiers restent des fichiers distincts.</x:v>
      </x:c>
      <x:c r="M26" s="13" t="str">
        <x:v>Reconstitution documentée V4 — nouvelle rédaction V5</x:v>
      </x:c>
    </x:row>
    <x:row r="27" ht="57" customHeight="1">
      <x:c r="A27" s="14" t="str">
        <x:v>SHIP-22</x:v>
      </x:c>
      <x:c r="B27" s="14" t="str">
        <x:v>Nacelle des Cohortes</x:v>
      </x:c>
      <x:c r="C27" s="14" t="str">
        <x:v>Transport de groupe</x:v>
      </x:c>
      <x:c r="D27" s="29" t="n">
        <x:v>4</x:v>
      </x:c>
      <x:c r="E27" s="29" t="n">
        <x:v>12</x:v>
      </x:c>
      <x:c r="F27" s="14" t="str">
        <x:v>transporter une équipe et ses prises</x:v>
      </x:c>
      <x:c r="G27" s="14" t="str">
        <x:v>contenants de retour séparés</x:v>
      </x:c>
      <x:c r="H27" s="14" t="str">
        <x:v>demande une zone d’atterrissage dégagée</x:v>
      </x:c>
      <x:c r="I27" s="14" t="str">
        <x:v>soute centrale à berceaux</x:v>
      </x:c>
      <x:c r="J27" s="14" t="str">
        <x:v>Blooded, obtention effective et trajet joué</x:v>
      </x:c>
      <x:c r="K27" s="14" t="str">
        <x:v>Catalogue original de fonctions et silhouettes. Les 54 noms ne prétendent pas recenser les vaisseaux canoniques.</x:v>
      </x:c>
      <x:c r="L27" s="14" t="str">
        <x:v>Spécification. Références et sprites de vaisseaux des autres dossiers restent des fichiers distincts.</x:v>
      </x:c>
      <x:c r="M27" s="14" t="str">
        <x:v>Reconstitution documentée V4 — nouvelle rédaction V5</x:v>
      </x:c>
    </x:row>
    <x:row r="28" ht="57" customHeight="1">
      <x:c r="A28" s="13" t="str">
        <x:v>SHIP-23</x:v>
      </x:c>
      <x:c r="B28" s="13" t="str">
        <x:v>Chemin des Dunes</x:v>
      </x:c>
      <x:c r="C28" s="13" t="str">
        <x:v>Transport de groupe</x:v>
      </x:c>
      <x:c r="D28" s="28" t="n">
        <x:v>4</x:v>
      </x:c>
      <x:c r="E28" s="28" t="n">
        <x:v>12</x:v>
      </x:c>
      <x:c r="F28" s="13" t="str">
        <x:v>transporter une équipe et ses prises</x:v>
      </x:c>
      <x:c r="G28" s="13" t="str">
        <x:v>contenants de retour séparés</x:v>
      </x:c>
      <x:c r="H28" s="13" t="str">
        <x:v>demande une zone d’atterrissage dégagée</x:v>
      </x:c>
      <x:c r="I28" s="13" t="str">
        <x:v>accès dorsal pour les travaux de coque</x:v>
      </x:c>
      <x:c r="J28" s="13" t="str">
        <x:v>Blooded, obtention effective et trajet joué</x:v>
      </x:c>
      <x:c r="K28" s="13" t="str">
        <x:v>Catalogue original de fonctions et silhouettes. Les 54 noms ne prétendent pas recenser les vaisseaux canoniques.</x:v>
      </x:c>
      <x:c r="L28" s="13" t="str">
        <x:v>Spécification. Références et sprites de vaisseaux des autres dossiers restent des fichiers distincts.</x:v>
      </x:c>
      <x:c r="M28" s="13" t="str">
        <x:v>Reconstitution documentée V4 — nouvelle rédaction V5</x:v>
      </x:c>
    </x:row>
    <x:row r="29" ht="57" customHeight="1">
      <x:c r="A29" s="14" t="str">
        <x:v>SHIP-24</x:v>
      </x:c>
      <x:c r="B29" s="14" t="str">
        <x:v>Arc des Rivages</x:v>
      </x:c>
      <x:c r="C29" s="14" t="str">
        <x:v>Transport de groupe</x:v>
      </x:c>
      <x:c r="D29" s="29" t="n">
        <x:v>4</x:v>
      </x:c>
      <x:c r="E29" s="29" t="n">
        <x:v>12</x:v>
      </x:c>
      <x:c r="F29" s="14" t="str">
        <x:v>transporter une équipe et ses prises</x:v>
      </x:c>
      <x:c r="G29" s="14" t="str">
        <x:v>contenants de retour séparés</x:v>
      </x:c>
      <x:c r="H29" s="14" t="str">
        <x:v>demande une zone d’atterrissage dégagée</x:v>
      </x:c>
      <x:c r="I29" s="14" t="str">
        <x:v>amarrage latéral privilégié</x:v>
      </x:c>
      <x:c r="J29" s="14" t="str">
        <x:v>Blooded, obtention effective et trajet joué</x:v>
      </x:c>
      <x:c r="K29" s="14" t="str">
        <x:v>Catalogue original de fonctions et silhouettes. Les 54 noms ne prétendent pas recenser les vaisseaux canoniques.</x:v>
      </x:c>
      <x:c r="L29" s="14" t="str">
        <x:v>Spécification. Références et sprites de vaisseaux des autres dossiers restent des fichiers distincts.</x:v>
      </x:c>
      <x:c r="M29" s="14" t="str">
        <x:v>Reconstitution documentée V4 — nouvelle rédaction V5</x:v>
      </x:c>
    </x:row>
    <x:row r="30" ht="57" customHeight="1">
      <x:c r="A30" s="13" t="str">
        <x:v>SHIP-25</x:v>
      </x:c>
      <x:c r="B30" s="13" t="str">
        <x:v>Portée des Veilleurs</x:v>
      </x:c>
      <x:c r="C30" s="13" t="str">
        <x:v>Transport de groupe</x:v>
      </x:c>
      <x:c r="D30" s="28" t="n">
        <x:v>4</x:v>
      </x:c>
      <x:c r="E30" s="28" t="n">
        <x:v>12</x:v>
      </x:c>
      <x:c r="F30" s="13" t="str">
        <x:v>transporter une équipe et ses prises</x:v>
      </x:c>
      <x:c r="G30" s="13" t="str">
        <x:v>contenants de retour séparés</x:v>
      </x:c>
      <x:c r="H30" s="13" t="str">
        <x:v>demande une zone d’atterrissage dégagée</x:v>
      </x:c>
      <x:c r="I30" s="13" t="str">
        <x:v>soute centrale à berceaux</x:v>
      </x:c>
      <x:c r="J30" s="13" t="str">
        <x:v>Blooded, obtention effective et trajet joué</x:v>
      </x:c>
      <x:c r="K30" s="13" t="str">
        <x:v>Catalogue original de fonctions et silhouettes. Les 54 noms ne prétendent pas recenser les vaisseaux canoniques.</x:v>
      </x:c>
      <x:c r="L30" s="13" t="str">
        <x:v>Spécification. Références et sprites de vaisseaux des autres dossiers restent des fichiers distincts.</x:v>
      </x:c>
      <x:c r="M30" s="13" t="str">
        <x:v>Reconstitution documentée V4 — nouvelle rédaction V5</x:v>
      </x:c>
    </x:row>
    <x:row r="31" ht="57" customHeight="1">
      <x:c r="A31" s="14" t="str">
        <x:v>SHIP-26</x:v>
      </x:c>
      <x:c r="B31" s="14" t="str">
        <x:v>Soute des Lanternes</x:v>
      </x:c>
      <x:c r="C31" s="14" t="str">
        <x:v>Transport de groupe</x:v>
      </x:c>
      <x:c r="D31" s="29" t="n">
        <x:v>4</x:v>
      </x:c>
      <x:c r="E31" s="29" t="n">
        <x:v>12</x:v>
      </x:c>
      <x:c r="F31" s="14" t="str">
        <x:v>transporter une équipe et ses prises</x:v>
      </x:c>
      <x:c r="G31" s="14" t="str">
        <x:v>contenants de retour séparés</x:v>
      </x:c>
      <x:c r="H31" s="14" t="str">
        <x:v>demande une zone d’atterrissage dégagée</x:v>
      </x:c>
      <x:c r="I31" s="14" t="str">
        <x:v>accès dorsal pour les travaux de coque</x:v>
      </x:c>
      <x:c r="J31" s="14" t="str">
        <x:v>Blooded, obtention effective et trajet joué</x:v>
      </x:c>
      <x:c r="K31" s="14" t="str">
        <x:v>Catalogue original de fonctions et silhouettes. Les 54 noms ne prétendent pas recenser les vaisseaux canoniques.</x:v>
      </x:c>
      <x:c r="L31" s="14" t="str">
        <x:v>Spécification. Références et sprites de vaisseaux des autres dossiers restent des fichiers distincts.</x:v>
      </x:c>
      <x:c r="M31" s="14" t="str">
        <x:v>Reconstitution documentée V4 — nouvelle rédaction V5</x:v>
      </x:c>
    </x:row>
    <x:row r="32" ht="57" customHeight="1">
      <x:c r="A32" s="13" t="str">
        <x:v>SHIP-27</x:v>
      </x:c>
      <x:c r="B32" s="13" t="str">
        <x:v>Branche des Retours</x:v>
      </x:c>
      <x:c r="C32" s="13" t="str">
        <x:v>Transport de groupe</x:v>
      </x:c>
      <x:c r="D32" s="28" t="n">
        <x:v>4</x:v>
      </x:c>
      <x:c r="E32" s="28" t="n">
        <x:v>12</x:v>
      </x:c>
      <x:c r="F32" s="13" t="str">
        <x:v>transporter une équipe et ses prises</x:v>
      </x:c>
      <x:c r="G32" s="13" t="str">
        <x:v>contenants de retour séparés</x:v>
      </x:c>
      <x:c r="H32" s="13" t="str">
        <x:v>demande une zone d’atterrissage dégagée</x:v>
      </x:c>
      <x:c r="I32" s="13" t="str">
        <x:v>amarrage latéral privilégié</x:v>
      </x:c>
      <x:c r="J32" s="13" t="str">
        <x:v>Blooded, obtention effective et trajet joué</x:v>
      </x:c>
      <x:c r="K32" s="13" t="str">
        <x:v>Catalogue original de fonctions et silhouettes. Les 54 noms ne prétendent pas recenser les vaisseaux canoniques.</x:v>
      </x:c>
      <x:c r="L32" s="13" t="str">
        <x:v>Spécification. Références et sprites de vaisseaux des autres dossiers restent des fichiers distincts.</x:v>
      </x:c>
      <x:c r="M32" s="13" t="str">
        <x:v>Reconstitution documentée V4 — nouvelle rédaction V5</x:v>
      </x:c>
    </x:row>
    <x:row r="33" ht="57" customHeight="1">
      <x:c r="A33" s="14" t="str">
        <x:v>SHIP-28</x:v>
      </x:c>
      <x:c r="B33" s="14" t="str">
        <x:v>Voie des Anciens</x:v>
      </x:c>
      <x:c r="C33" s="14" t="str">
        <x:v>Transport de groupe</x:v>
      </x:c>
      <x:c r="D33" s="29" t="n">
        <x:v>4</x:v>
      </x:c>
      <x:c r="E33" s="29" t="n">
        <x:v>12</x:v>
      </x:c>
      <x:c r="F33" s="14" t="str">
        <x:v>transporter une équipe et ses prises</x:v>
      </x:c>
      <x:c r="G33" s="14" t="str">
        <x:v>contenants de retour séparés</x:v>
      </x:c>
      <x:c r="H33" s="14" t="str">
        <x:v>demande une zone d’atterrissage dégagée</x:v>
      </x:c>
      <x:c r="I33" s="14" t="str">
        <x:v>soute centrale à berceaux</x:v>
      </x:c>
      <x:c r="J33" s="14" t="str">
        <x:v>Blooded, obtention effective et trajet joué</x:v>
      </x:c>
      <x:c r="K33" s="14" t="str">
        <x:v>Catalogue original de fonctions et silhouettes. Les 54 noms ne prétendent pas recenser les vaisseaux canoniques.</x:v>
      </x:c>
      <x:c r="L33" s="14" t="str">
        <x:v>Spécification. Références et sprites de vaisseaux des autres dossiers restent des fichiers distincts.</x:v>
      </x:c>
      <x:c r="M33" s="14" t="str">
        <x:v>Reconstitution documentée V4 — nouvelle rédaction V5</x:v>
      </x:c>
    </x:row>
    <x:row r="34" ht="57" customHeight="1">
      <x:c r="A34" s="13" t="str">
        <x:v>SHIP-29</x:v>
      </x:c>
      <x:c r="B34" s="13" t="str">
        <x:v>Forge de Route</x:v>
      </x:c>
      <x:c r="C34" s="13" t="str">
        <x:v>Soutien et atelier</x:v>
      </x:c>
      <x:c r="D34" s="28" t="n">
        <x:v>3</x:v>
      </x:c>
      <x:c r="E34" s="28" t="n">
        <x:v>10</x:v>
      </x:c>
      <x:c r="F34" s="13" t="str">
        <x:v>réparer ou ravitailler une expédition</x:v>
      </x:c>
      <x:c r="G34" s="13" t="str">
        <x:v>poste de travail proche de la cargaison</x:v>
      </x:c>
      <x:c r="H34" s="13" t="str">
        <x:v>nécessite un spécialiste disponible</x:v>
      </x:c>
      <x:c r="I34" s="13" t="str">
        <x:v>amarrage latéral privilégié</x:v>
      </x:c>
      <x:c r="J34" s="13" t="str">
        <x:v>Blooded, obtention effective et trajet joué</x:v>
      </x:c>
      <x:c r="K34" s="13" t="str">
        <x:v>Catalogue original de fonctions et silhouettes. Les 54 noms ne prétendent pas recenser les vaisseaux canoniques.</x:v>
      </x:c>
      <x:c r="L34" s="13" t="str">
        <x:v>Spécification. Références et sprites de vaisseaux des autres dossiers restent des fichiers distincts.</x:v>
      </x:c>
      <x:c r="M34" s="13" t="str">
        <x:v>Reconstitution documentée V4 — nouvelle rédaction V5</x:v>
      </x:c>
    </x:row>
    <x:row r="35" ht="57" customHeight="1">
      <x:c r="A35" s="14" t="str">
        <x:v>SHIP-30</x:v>
      </x:c>
      <x:c r="B35" s="14" t="str">
        <x:v>Berceau des Prises</x:v>
      </x:c>
      <x:c r="C35" s="14" t="str">
        <x:v>Soutien et atelier</x:v>
      </x:c>
      <x:c r="D35" s="29" t="n">
        <x:v>3</x:v>
      </x:c>
      <x:c r="E35" s="29" t="n">
        <x:v>10</x:v>
      </x:c>
      <x:c r="F35" s="14" t="str">
        <x:v>réparer ou ravitailler une expédition</x:v>
      </x:c>
      <x:c r="G35" s="14" t="str">
        <x:v>poste de travail proche de la cargaison</x:v>
      </x:c>
      <x:c r="H35" s="14" t="str">
        <x:v>nécessite un spécialiste disponible</x:v>
      </x:c>
      <x:c r="I35" s="14" t="str">
        <x:v>soute centrale à berceaux</x:v>
      </x:c>
      <x:c r="J35" s="14" t="str">
        <x:v>Blooded, obtention effective et trajet joué</x:v>
      </x:c>
      <x:c r="K35" s="14" t="str">
        <x:v>Catalogue original de fonctions et silhouettes. Les 54 noms ne prétendent pas recenser les vaisseaux canoniques.</x:v>
      </x:c>
      <x:c r="L35" s="14" t="str">
        <x:v>Spécification. Références et sprites de vaisseaux des autres dossiers restent des fichiers distincts.</x:v>
      </x:c>
      <x:c r="M35" s="14" t="str">
        <x:v>Reconstitution documentée V4 — nouvelle rédaction V5</x:v>
      </x:c>
    </x:row>
    <x:row r="36" ht="57" customHeight="1">
      <x:c r="A36" s="13" t="str">
        <x:v>SHIP-31</x:v>
      </x:c>
      <x:c r="B36" s="13" t="str">
        <x:v>Relais Mobile</x:v>
      </x:c>
      <x:c r="C36" s="13" t="str">
        <x:v>Soutien et atelier</x:v>
      </x:c>
      <x:c r="D36" s="28" t="n">
        <x:v>3</x:v>
      </x:c>
      <x:c r="E36" s="28" t="n">
        <x:v>10</x:v>
      </x:c>
      <x:c r="F36" s="13" t="str">
        <x:v>réparer ou ravitailler une expédition</x:v>
      </x:c>
      <x:c r="G36" s="13" t="str">
        <x:v>poste de travail proche de la cargaison</x:v>
      </x:c>
      <x:c r="H36" s="13" t="str">
        <x:v>nécessite un spécialiste disponible</x:v>
      </x:c>
      <x:c r="I36" s="13" t="str">
        <x:v>accès dorsal pour les travaux de coque</x:v>
      </x:c>
      <x:c r="J36" s="13" t="str">
        <x:v>Blooded, obtention effective et trajet joué</x:v>
      </x:c>
      <x:c r="K36" s="13" t="str">
        <x:v>Catalogue original de fonctions et silhouettes. Les 54 noms ne prétendent pas recenser les vaisseaux canoniques.</x:v>
      </x:c>
      <x:c r="L36" s="13" t="str">
        <x:v>Spécification. Références et sprites de vaisseaux des autres dossiers restent des fichiers distincts.</x:v>
      </x:c>
      <x:c r="M36" s="13" t="str">
        <x:v>Reconstitution documentée V4 — nouvelle rédaction V5</x:v>
      </x:c>
    </x:row>
    <x:row r="37" ht="57" customHeight="1">
      <x:c r="A37" s="14" t="str">
        <x:v>SHIP-32</x:v>
      </x:c>
      <x:c r="B37" s="14" t="str">
        <x:v>Atelier de la Ceinture</x:v>
      </x:c>
      <x:c r="C37" s="14" t="str">
        <x:v>Soutien et atelier</x:v>
      </x:c>
      <x:c r="D37" s="29" t="n">
        <x:v>3</x:v>
      </x:c>
      <x:c r="E37" s="29" t="n">
        <x:v>10</x:v>
      </x:c>
      <x:c r="F37" s="14" t="str">
        <x:v>réparer ou ravitailler une expédition</x:v>
      </x:c>
      <x:c r="G37" s="14" t="str">
        <x:v>poste de travail proche de la cargaison</x:v>
      </x:c>
      <x:c r="H37" s="14" t="str">
        <x:v>nécessite un spécialiste disponible</x:v>
      </x:c>
      <x:c r="I37" s="14" t="str">
        <x:v>amarrage latéral privilégié</x:v>
      </x:c>
      <x:c r="J37" s="14" t="str">
        <x:v>Blooded, obtention effective et trajet joué</x:v>
      </x:c>
      <x:c r="K37" s="14" t="str">
        <x:v>Catalogue original de fonctions et silhouettes. Les 54 noms ne prétendent pas recenser les vaisseaux canoniques.</x:v>
      </x:c>
      <x:c r="L37" s="14" t="str">
        <x:v>Spécification. Références et sprites de vaisseaux des autres dossiers restent des fichiers distincts.</x:v>
      </x:c>
      <x:c r="M37" s="14" t="str">
        <x:v>Reconstitution documentée V4 — nouvelle rédaction V5</x:v>
      </x:c>
    </x:row>
    <x:row r="38" ht="57" customHeight="1">
      <x:c r="A38" s="13" t="str">
        <x:v>SHIP-33</x:v>
      </x:c>
      <x:c r="B38" s="13" t="str">
        <x:v>Récupérateur de Coques</x:v>
      </x:c>
      <x:c r="C38" s="13" t="str">
        <x:v>Soutien et atelier</x:v>
      </x:c>
      <x:c r="D38" s="28" t="n">
        <x:v>3</x:v>
      </x:c>
      <x:c r="E38" s="28" t="n">
        <x:v>10</x:v>
      </x:c>
      <x:c r="F38" s="13" t="str">
        <x:v>réparer ou ravitailler une expédition</x:v>
      </x:c>
      <x:c r="G38" s="13" t="str">
        <x:v>poste de travail proche de la cargaison</x:v>
      </x:c>
      <x:c r="H38" s="13" t="str">
        <x:v>nécessite un spécialiste disponible</x:v>
      </x:c>
      <x:c r="I38" s="13" t="str">
        <x:v>soute centrale à berceaux</x:v>
      </x:c>
      <x:c r="J38" s="13" t="str">
        <x:v>Blooded, obtention effective et trajet joué</x:v>
      </x:c>
      <x:c r="K38" s="13" t="str">
        <x:v>Catalogue original de fonctions et silhouettes. Les 54 noms ne prétendent pas recenser les vaisseaux canoniques.</x:v>
      </x:c>
      <x:c r="L38" s="13" t="str">
        <x:v>Spécification. Références et sprites de vaisseaux des autres dossiers restent des fichiers distincts.</x:v>
      </x:c>
      <x:c r="M38" s="13" t="str">
        <x:v>Reconstitution documentée V4 — nouvelle rédaction V5</x:v>
      </x:c>
    </x:row>
    <x:row r="39" ht="57" customHeight="1">
      <x:c r="A39" s="14" t="str">
        <x:v>SHIP-34</x:v>
      </x:c>
      <x:c r="B39" s="14" t="str">
        <x:v>Porteur de Balises</x:v>
      </x:c>
      <x:c r="C39" s="14" t="str">
        <x:v>Soutien et atelier</x:v>
      </x:c>
      <x:c r="D39" s="29" t="n">
        <x:v>3</x:v>
      </x:c>
      <x:c r="E39" s="29" t="n">
        <x:v>10</x:v>
      </x:c>
      <x:c r="F39" s="14" t="str">
        <x:v>réparer ou ravitailler une expédition</x:v>
      </x:c>
      <x:c r="G39" s="14" t="str">
        <x:v>poste de travail proche de la cargaison</x:v>
      </x:c>
      <x:c r="H39" s="14" t="str">
        <x:v>nécessite un spécialiste disponible</x:v>
      </x:c>
      <x:c r="I39" s="14" t="str">
        <x:v>accès dorsal pour les travaux de coque</x:v>
      </x:c>
      <x:c r="J39" s="14" t="str">
        <x:v>Blooded, obtention effective et trajet joué</x:v>
      </x:c>
      <x:c r="K39" s="14" t="str">
        <x:v>Catalogue original de fonctions et silhouettes. Les 54 noms ne prétendent pas recenser les vaisseaux canoniques.</x:v>
      </x:c>
      <x:c r="L39" s="14" t="str">
        <x:v>Spécification. Références et sprites de vaisseaux des autres dossiers restent des fichiers distincts.</x:v>
      </x:c>
      <x:c r="M39" s="14" t="str">
        <x:v>Reconstitution documentée V4 — nouvelle rédaction V5</x:v>
      </x:c>
    </x:row>
    <x:row r="40" ht="57" customHeight="1">
      <x:c r="A40" s="13" t="str">
        <x:v>SHIP-35</x:v>
      </x:c>
      <x:c r="B40" s="13" t="str">
        <x:v>Repos des Équipes</x:v>
      </x:c>
      <x:c r="C40" s="13" t="str">
        <x:v>Soutien et atelier</x:v>
      </x:c>
      <x:c r="D40" s="28" t="n">
        <x:v>3</x:v>
      </x:c>
      <x:c r="E40" s="28" t="n">
        <x:v>10</x:v>
      </x:c>
      <x:c r="F40" s="13" t="str">
        <x:v>réparer ou ravitailler une expédition</x:v>
      </x:c>
      <x:c r="G40" s="13" t="str">
        <x:v>poste de travail proche de la cargaison</x:v>
      </x:c>
      <x:c r="H40" s="13" t="str">
        <x:v>nécessite un spécialiste disponible</x:v>
      </x:c>
      <x:c r="I40" s="13" t="str">
        <x:v>amarrage latéral privilégié</x:v>
      </x:c>
      <x:c r="J40" s="13" t="str">
        <x:v>Blooded, obtention effective et trajet joué</x:v>
      </x:c>
      <x:c r="K40" s="13" t="str">
        <x:v>Catalogue original de fonctions et silhouettes. Les 54 noms ne prétendent pas recenser les vaisseaux canoniques.</x:v>
      </x:c>
      <x:c r="L40" s="13" t="str">
        <x:v>Spécification. Références et sprites de vaisseaux des autres dossiers restent des fichiers distincts.</x:v>
      </x:c>
      <x:c r="M40" s="13" t="str">
        <x:v>Reconstitution documentée V4 — nouvelle rédaction V5</x:v>
      </x:c>
    </x:row>
    <x:row r="41" ht="57" customHeight="1">
      <x:c r="A41" s="14" t="str">
        <x:v>SHIP-36</x:v>
      </x:c>
      <x:c r="B41" s="14" t="str">
        <x:v>Citerne de Transit</x:v>
      </x:c>
      <x:c r="C41" s="14" t="str">
        <x:v>Soutien et atelier</x:v>
      </x:c>
      <x:c r="D41" s="29" t="n">
        <x:v>3</x:v>
      </x:c>
      <x:c r="E41" s="29" t="n">
        <x:v>10</x:v>
      </x:c>
      <x:c r="F41" s="14" t="str">
        <x:v>réparer ou ravitailler une expédition</x:v>
      </x:c>
      <x:c r="G41" s="14" t="str">
        <x:v>poste de travail proche de la cargaison</x:v>
      </x:c>
      <x:c r="H41" s="14" t="str">
        <x:v>nécessite un spécialiste disponible</x:v>
      </x:c>
      <x:c r="I41" s="14" t="str">
        <x:v>soute centrale à berceaux</x:v>
      </x:c>
      <x:c r="J41" s="14" t="str">
        <x:v>Blooded, obtention effective et trajet joué</x:v>
      </x:c>
      <x:c r="K41" s="14" t="str">
        <x:v>Catalogue original de fonctions et silhouettes. Les 54 noms ne prétendent pas recenser les vaisseaux canoniques.</x:v>
      </x:c>
      <x:c r="L41" s="14" t="str">
        <x:v>Spécification. Références et sprites de vaisseaux des autres dossiers restent des fichiers distincts.</x:v>
      </x:c>
      <x:c r="M41" s="14" t="str">
        <x:v>Reconstitution documentée V4 — nouvelle rédaction V5</x:v>
      </x:c>
    </x:row>
    <x:row r="42" ht="57" customHeight="1">
      <x:c r="A42" s="13" t="str">
        <x:v>SHIP-37</x:v>
      </x:c>
      <x:c r="B42" s="13" t="str">
        <x:v>La Veille Partagée</x:v>
      </x:c>
      <x:c r="C42" s="13" t="str">
        <x:v>Grand bâtiment de clan</x:v>
      </x:c>
      <x:c r="D42" s="28" t="n">
        <x:v>7</x:v>
      </x:c>
      <x:c r="E42" s="28" t="n">
        <x:v>19</x:v>
      </x:c>
      <x:c r="F42" s="13" t="str">
        <x:v>faire vivre et coordonner un clan</x:v>
      </x:c>
      <x:c r="G42" s="13" t="str">
        <x:v>plusieurs postes et équipes incarnées</x:v>
      </x:c>
      <x:c r="H42" s="13" t="str">
        <x:v>coût d’entretien et pièces ouvertes progressivement</x:v>
      </x:c>
      <x:c r="I42" s="13" t="str">
        <x:v>amarrage latéral privilégié</x:v>
      </x:c>
      <x:c r="J42" s="13" t="str">
        <x:v>Elite, chantier, équipage et missions de mise en service</x:v>
      </x:c>
      <x:c r="K42" s="13" t="str">
        <x:v>Catalogue original de fonctions et silhouettes. Les 54 noms ne prétendent pas recenser les vaisseaux canoniques.</x:v>
      </x:c>
      <x:c r="L42" s="13" t="str">
        <x:v>Spécification. Références et sprites de vaisseaux des autres dossiers restent des fichiers distincts.</x:v>
      </x:c>
      <x:c r="M42" s="13" t="str">
        <x:v>Reconstitution documentée V4 — nouvelle rédaction V5</x:v>
      </x:c>
    </x:row>
    <x:row r="43" ht="57" customHeight="1">
      <x:c r="A43" s="14" t="str">
        <x:v>SHIP-38</x:v>
      </x:c>
      <x:c r="B43" s="14" t="str">
        <x:v>Couronne des Lignées</x:v>
      </x:c>
      <x:c r="C43" s="14" t="str">
        <x:v>Grand bâtiment de clan</x:v>
      </x:c>
      <x:c r="D43" s="29" t="n">
        <x:v>7</x:v>
      </x:c>
      <x:c r="E43" s="29" t="n">
        <x:v>19</x:v>
      </x:c>
      <x:c r="F43" s="14" t="str">
        <x:v>faire vivre et coordonner un clan</x:v>
      </x:c>
      <x:c r="G43" s="14" t="str">
        <x:v>plusieurs postes et équipes incarnées</x:v>
      </x:c>
      <x:c r="H43" s="14" t="str">
        <x:v>coût d’entretien et pièces ouvertes progressivement</x:v>
      </x:c>
      <x:c r="I43" s="14" t="str">
        <x:v>soute centrale à berceaux</x:v>
      </x:c>
      <x:c r="J43" s="14" t="str">
        <x:v>Elite, chantier, équipage et missions de mise en service</x:v>
      </x:c>
      <x:c r="K43" s="14" t="str">
        <x:v>Catalogue original de fonctions et silhouettes. Les 54 noms ne prétendent pas recenser les vaisseaux canoniques.</x:v>
      </x:c>
      <x:c r="L43" s="14" t="str">
        <x:v>Spécification. Références et sprites de vaisseaux des autres dossiers restent des fichiers distincts.</x:v>
      </x:c>
      <x:c r="M43" s="14" t="str">
        <x:v>Reconstitution documentée V4 — nouvelle rédaction V5</x:v>
      </x:c>
    </x:row>
    <x:row r="44" ht="57" customHeight="1">
      <x:c r="A44" s="13" t="str">
        <x:v>SHIP-39</x:v>
      </x:c>
      <x:c r="B44" s="13" t="str">
        <x:v>Galerie des Chasses</x:v>
      </x:c>
      <x:c r="C44" s="13" t="str">
        <x:v>Grand bâtiment de clan</x:v>
      </x:c>
      <x:c r="D44" s="28" t="n">
        <x:v>7</x:v>
      </x:c>
      <x:c r="E44" s="28" t="n">
        <x:v>19</x:v>
      </x:c>
      <x:c r="F44" s="13" t="str">
        <x:v>faire vivre et coordonner un clan</x:v>
      </x:c>
      <x:c r="G44" s="13" t="str">
        <x:v>plusieurs postes et équipes incarnées</x:v>
      </x:c>
      <x:c r="H44" s="13" t="str">
        <x:v>coût d’entretien et pièces ouvertes progressivement</x:v>
      </x:c>
      <x:c r="I44" s="13" t="str">
        <x:v>accès dorsal pour les travaux de coque</x:v>
      </x:c>
      <x:c r="J44" s="13" t="str">
        <x:v>Elite, chantier, équipage et missions de mise en service</x:v>
      </x:c>
      <x:c r="K44" s="13" t="str">
        <x:v>Catalogue original de fonctions et silhouettes. Les 54 noms ne prétendent pas recenser les vaisseaux canoniques.</x:v>
      </x:c>
      <x:c r="L44" s="13" t="str">
        <x:v>Spécification. Références et sprites de vaisseaux des autres dossiers restent des fichiers distincts.</x:v>
      </x:c>
      <x:c r="M44" s="13" t="str">
        <x:v>Reconstitution documentée V4 — nouvelle rédaction V5</x:v>
      </x:c>
    </x:row>
    <x:row r="45" ht="57" customHeight="1">
      <x:c r="A45" s="14" t="str">
        <x:v>SHIP-40</x:v>
      </x:c>
      <x:c r="B45" s="14" t="str">
        <x:v>Foyer des Traversées</x:v>
      </x:c>
      <x:c r="C45" s="14" t="str">
        <x:v>Grand bâtiment de clan</x:v>
      </x:c>
      <x:c r="D45" s="29" t="n">
        <x:v>7</x:v>
      </x:c>
      <x:c r="E45" s="29" t="n">
        <x:v>19</x:v>
      </x:c>
      <x:c r="F45" s="14" t="str">
        <x:v>faire vivre et coordonner un clan</x:v>
      </x:c>
      <x:c r="G45" s="14" t="str">
        <x:v>plusieurs postes et équipes incarnées</x:v>
      </x:c>
      <x:c r="H45" s="14" t="str">
        <x:v>coût d’entretien et pièces ouvertes progressivement</x:v>
      </x:c>
      <x:c r="I45" s="14" t="str">
        <x:v>amarrage latéral privilégié</x:v>
      </x:c>
      <x:c r="J45" s="14" t="str">
        <x:v>Elite, chantier, équipage et missions de mise en service</x:v>
      </x:c>
      <x:c r="K45" s="14" t="str">
        <x:v>Catalogue original de fonctions et silhouettes. Les 54 noms ne prétendent pas recenser les vaisseaux canoniques.</x:v>
      </x:c>
      <x:c r="L45" s="14" t="str">
        <x:v>Spécification. Références et sprites de vaisseaux des autres dossiers restent des fichiers distincts.</x:v>
      </x:c>
      <x:c r="M45" s="14" t="str">
        <x:v>Reconstitution documentée V4 — nouvelle rédaction V5</x:v>
      </x:c>
    </x:row>
    <x:row r="46" ht="57" customHeight="1">
      <x:c r="A46" s="13" t="str">
        <x:v>SHIP-41</x:v>
      </x:c>
      <x:c r="B46" s="13" t="str">
        <x:v>Griffe des Haltes</x:v>
      </x:c>
      <x:c r="C46" s="13" t="str">
        <x:v>Grand bâtiment de clan</x:v>
      </x:c>
      <x:c r="D46" s="28" t="n">
        <x:v>7</x:v>
      </x:c>
      <x:c r="E46" s="28" t="n">
        <x:v>19</x:v>
      </x:c>
      <x:c r="F46" s="13" t="str">
        <x:v>faire vivre et coordonner un clan</x:v>
      </x:c>
      <x:c r="G46" s="13" t="str">
        <x:v>plusieurs postes et équipes incarnées</x:v>
      </x:c>
      <x:c r="H46" s="13" t="str">
        <x:v>coût d’entretien et pièces ouvertes progressivement</x:v>
      </x:c>
      <x:c r="I46" s="13" t="str">
        <x:v>soute centrale à berceaux</x:v>
      </x:c>
      <x:c r="J46" s="13" t="str">
        <x:v>Elite, chantier, équipage et missions de mise en service</x:v>
      </x:c>
      <x:c r="K46" s="13" t="str">
        <x:v>Catalogue original de fonctions et silhouettes. Les 54 noms ne prétendent pas recenser les vaisseaux canoniques.</x:v>
      </x:c>
      <x:c r="L46" s="13" t="str">
        <x:v>Spécification. Références et sprites de vaisseaux des autres dossiers restent des fichiers distincts.</x:v>
      </x:c>
      <x:c r="M46" s="13" t="str">
        <x:v>Reconstitution documentée V4 — nouvelle rédaction V5</x:v>
      </x:c>
    </x:row>
    <x:row r="47" ht="57" customHeight="1">
      <x:c r="A47" s="14" t="str">
        <x:v>SHIP-42</x:v>
      </x:c>
      <x:c r="B47" s="14" t="str">
        <x:v>Mémoire du Large</x:v>
      </x:c>
      <x:c r="C47" s="14" t="str">
        <x:v>Grand bâtiment de clan</x:v>
      </x:c>
      <x:c r="D47" s="29" t="n">
        <x:v>7</x:v>
      </x:c>
      <x:c r="E47" s="29" t="n">
        <x:v>19</x:v>
      </x:c>
      <x:c r="F47" s="14" t="str">
        <x:v>faire vivre et coordonner un clan</x:v>
      </x:c>
      <x:c r="G47" s="14" t="str">
        <x:v>plusieurs postes et équipes incarnées</x:v>
      </x:c>
      <x:c r="H47" s="14" t="str">
        <x:v>coût d’entretien et pièces ouvertes progressivement</x:v>
      </x:c>
      <x:c r="I47" s="14" t="str">
        <x:v>accès dorsal pour les travaux de coque</x:v>
      </x:c>
      <x:c r="J47" s="14" t="str">
        <x:v>Elite, chantier, équipage et missions de mise en service</x:v>
      </x:c>
      <x:c r="K47" s="14" t="str">
        <x:v>Catalogue original de fonctions et silhouettes. Les 54 noms ne prétendent pas recenser les vaisseaux canoniques.</x:v>
      </x:c>
      <x:c r="L47" s="14" t="str">
        <x:v>Spécification. Références et sprites de vaisseaux des autres dossiers restent des fichiers distincts.</x:v>
      </x:c>
      <x:c r="M47" s="14" t="str">
        <x:v>Reconstitution documentée V4 — nouvelle rédaction V5</x:v>
      </x:c>
    </x:row>
    <x:row r="48" ht="57" customHeight="1">
      <x:c r="A48" s="13" t="str">
        <x:v>SHIP-43</x:v>
      </x:c>
      <x:c r="B48" s="13" t="str">
        <x:v>Lance des Routes</x:v>
      </x:c>
      <x:c r="C48" s="13" t="str">
        <x:v>Grand bâtiment de clan</x:v>
      </x:c>
      <x:c r="D48" s="28" t="n">
        <x:v>7</x:v>
      </x:c>
      <x:c r="E48" s="28" t="n">
        <x:v>19</x:v>
      </x:c>
      <x:c r="F48" s="13" t="str">
        <x:v>faire vivre et coordonner un clan</x:v>
      </x:c>
      <x:c r="G48" s="13" t="str">
        <x:v>plusieurs postes et équipes incarnées</x:v>
      </x:c>
      <x:c r="H48" s="13" t="str">
        <x:v>coût d’entretien et pièces ouvertes progressivement</x:v>
      </x:c>
      <x:c r="I48" s="13" t="str">
        <x:v>amarrage latéral privilégié</x:v>
      </x:c>
      <x:c r="J48" s="13" t="str">
        <x:v>Elite, chantier, équipage et missions de mise en service</x:v>
      </x:c>
      <x:c r="K48" s="13" t="str">
        <x:v>Catalogue original de fonctions et silhouettes. Les 54 noms ne prétendent pas recenser les vaisseaux canoniques.</x:v>
      </x:c>
      <x:c r="L48" s="13" t="str">
        <x:v>Spécification. Références et sprites de vaisseaux des autres dossiers restent des fichiers distincts.</x:v>
      </x:c>
      <x:c r="M48" s="13" t="str">
        <x:v>Reconstitution documentée V4 — nouvelle rédaction V5</x:v>
      </x:c>
    </x:row>
    <x:row r="49" ht="57" customHeight="1">
      <x:c r="A49" s="14" t="str">
        <x:v>SHIP-44</x:v>
      </x:c>
      <x:c r="B49" s="14" t="str">
        <x:v>Pacte des Rivages</x:v>
      </x:c>
      <x:c r="C49" s="14" t="str">
        <x:v>Grand bâtiment de clan</x:v>
      </x:c>
      <x:c r="D49" s="29" t="n">
        <x:v>7</x:v>
      </x:c>
      <x:c r="E49" s="29" t="n">
        <x:v>19</x:v>
      </x:c>
      <x:c r="F49" s="14" t="str">
        <x:v>faire vivre et coordonner un clan</x:v>
      </x:c>
      <x:c r="G49" s="14" t="str">
        <x:v>plusieurs postes et équipes incarnées</x:v>
      </x:c>
      <x:c r="H49" s="14" t="str">
        <x:v>coût d’entretien et pièces ouvertes progressivement</x:v>
      </x:c>
      <x:c r="I49" s="14" t="str">
        <x:v>soute centrale à berceaux</x:v>
      </x:c>
      <x:c r="J49" s="14" t="str">
        <x:v>Elite, chantier, équipage et missions de mise en service</x:v>
      </x:c>
      <x:c r="K49" s="14" t="str">
        <x:v>Catalogue original de fonctions et silhouettes. Les 54 noms ne prétendent pas recenser les vaisseaux canoniques.</x:v>
      </x:c>
      <x:c r="L49" s="14" t="str">
        <x:v>Spécification. Références et sprites de vaisseaux des autres dossiers restent des fichiers distincts.</x:v>
      </x:c>
      <x:c r="M49" s="14" t="str">
        <x:v>Reconstitution documentée V4 — nouvelle rédaction V5</x:v>
      </x:c>
    </x:row>
    <x:row r="50" ht="57" customHeight="1">
      <x:c r="A50" s="13" t="str">
        <x:v>SHIP-45</x:v>
      </x:c>
      <x:c r="B50" s="13" t="str">
        <x:v>Arche des Cohortes</x:v>
      </x:c>
      <x:c r="C50" s="13" t="str">
        <x:v>Grand bâtiment de clan</x:v>
      </x:c>
      <x:c r="D50" s="28" t="n">
        <x:v>7</x:v>
      </x:c>
      <x:c r="E50" s="28" t="n">
        <x:v>19</x:v>
      </x:c>
      <x:c r="F50" s="13" t="str">
        <x:v>faire vivre et coordonner un clan</x:v>
      </x:c>
      <x:c r="G50" s="13" t="str">
        <x:v>plusieurs postes et équipes incarnées</x:v>
      </x:c>
      <x:c r="H50" s="13" t="str">
        <x:v>coût d’entretien et pièces ouvertes progressivement</x:v>
      </x:c>
      <x:c r="I50" s="13" t="str">
        <x:v>accès dorsal pour les travaux de coque</x:v>
      </x:c>
      <x:c r="J50" s="13" t="str">
        <x:v>Elite, chantier, équipage et missions de mise en service</x:v>
      </x:c>
      <x:c r="K50" s="13" t="str">
        <x:v>Catalogue original de fonctions et silhouettes. Les 54 noms ne prétendent pas recenser les vaisseaux canoniques.</x:v>
      </x:c>
      <x:c r="L50" s="13" t="str">
        <x:v>Spécification. Références et sprites de vaisseaux des autres dossiers restent des fichiers distincts.</x:v>
      </x:c>
      <x:c r="M50" s="13" t="str">
        <x:v>Reconstitution documentée V4 — nouvelle rédaction V5</x:v>
      </x:c>
    </x:row>
    <x:row r="51" ht="57" customHeight="1">
      <x:c r="A51" s="14" t="str">
        <x:v>SHIP-46</x:v>
      </x:c>
      <x:c r="B51" s="14" t="str">
        <x:v>Dernier Belvédère</x:v>
      </x:c>
      <x:c r="C51" s="14" t="str">
        <x:v>Grand bâtiment de clan</x:v>
      </x:c>
      <x:c r="D51" s="29" t="n">
        <x:v>7</x:v>
      </x:c>
      <x:c r="E51" s="29" t="n">
        <x:v>19</x:v>
      </x:c>
      <x:c r="F51" s="14" t="str">
        <x:v>faire vivre et coordonner un clan</x:v>
      </x:c>
      <x:c r="G51" s="14" t="str">
        <x:v>plusieurs postes et équipes incarnées</x:v>
      </x:c>
      <x:c r="H51" s="14" t="str">
        <x:v>coût d’entretien et pièces ouvertes progressivement</x:v>
      </x:c>
      <x:c r="I51" s="14" t="str">
        <x:v>amarrage latéral privilégié</x:v>
      </x:c>
      <x:c r="J51" s="14" t="str">
        <x:v>Elite, chantier, équipage et missions de mise en service</x:v>
      </x:c>
      <x:c r="K51" s="14" t="str">
        <x:v>Catalogue original de fonctions et silhouettes. Les 54 noms ne prétendent pas recenser les vaisseaux canoniques.</x:v>
      </x:c>
      <x:c r="L51" s="14" t="str">
        <x:v>Spécification. Références et sprites de vaisseaux des autres dossiers restent des fichiers distincts.</x:v>
      </x:c>
      <x:c r="M51" s="14" t="str">
        <x:v>Reconstitution documentée V4 — nouvelle rédaction V5</x:v>
      </x:c>
    </x:row>
    <x:row r="52" ht="57" customHeight="1">
      <x:c r="A52" s="13" t="str">
        <x:v>SHIP-47</x:v>
      </x:c>
      <x:c r="B52" s="13" t="str">
        <x:v>Anneau d’Observation</x:v>
      </x:c>
      <x:c r="C52" s="13" t="str">
        <x:v>Prototype</x:v>
      </x:c>
      <x:c r="D52" s="28" t="n">
        <x:v>0</x:v>
      </x:c>
      <x:c r="E52" s="28" t="n">
        <x:v>0</x:v>
      </x:c>
      <x:c r="F52" s="13" t="str">
        <x:v>éprouver un module avant son intégration</x:v>
      </x:c>
      <x:c r="G52" s="13" t="str">
        <x:v>offre une manipulation expérimentale</x:v>
      </x:c>
      <x:c r="H52" s="13" t="str">
        <x:v>ne constitue pas un appareil possédé ni un bonus acquis</x:v>
      </x:c>
      <x:c r="I52" s="13" t="str">
        <x:v>amarrage latéral privilégié</x:v>
      </x:c>
      <x:c r="J52" s="13" t="str">
        <x:v>Elite, atelier, matériaux et essai réversible</x:v>
      </x:c>
      <x:c r="K52" s="13" t="str">
        <x:v>Catalogue original de fonctions et silhouettes. Les 54 noms ne prétendent pas recenser les vaisseaux canoniques.</x:v>
      </x:c>
      <x:c r="L52" s="13" t="str">
        <x:v>Spécification. Références et sprites de vaisseaux des autres dossiers restent des fichiers distincts.</x:v>
      </x:c>
      <x:c r="M52" s="13" t="str">
        <x:v>Reconstitution documentée V4 — nouvelle rédaction V5</x:v>
      </x:c>
    </x:row>
    <x:row r="53" ht="57" customHeight="1">
      <x:c r="A53" s="14" t="str">
        <x:v>SHIP-48</x:v>
      </x:c>
      <x:c r="B53" s="14" t="str">
        <x:v>Aile Pliable</x:v>
      </x:c>
      <x:c r="C53" s="14" t="str">
        <x:v>Prototype</x:v>
      </x:c>
      <x:c r="D53" s="29" t="n">
        <x:v>0</x:v>
      </x:c>
      <x:c r="E53" s="29" t="n">
        <x:v>0</x:v>
      </x:c>
      <x:c r="F53" s="14" t="str">
        <x:v>éprouver un module avant son intégration</x:v>
      </x:c>
      <x:c r="G53" s="14" t="str">
        <x:v>offre une manipulation expérimentale</x:v>
      </x:c>
      <x:c r="H53" s="14" t="str">
        <x:v>ne constitue pas un appareil possédé ni un bonus acquis</x:v>
      </x:c>
      <x:c r="I53" s="14" t="str">
        <x:v>soute centrale à berceaux</x:v>
      </x:c>
      <x:c r="J53" s="14" t="str">
        <x:v>Elite, atelier, matériaux et essai réversible</x:v>
      </x:c>
      <x:c r="K53" s="14" t="str">
        <x:v>Catalogue original de fonctions et silhouettes. Les 54 noms ne prétendent pas recenser les vaisseaux canoniques.</x:v>
      </x:c>
      <x:c r="L53" s="14" t="str">
        <x:v>Spécification. Références et sprites de vaisseaux des autres dossiers restent des fichiers distincts.</x:v>
      </x:c>
      <x:c r="M53" s="14" t="str">
        <x:v>Reconstitution documentée V4 — nouvelle rédaction V5</x:v>
      </x:c>
    </x:row>
    <x:row r="54" ht="57" customHeight="1">
      <x:c r="A54" s="13" t="str">
        <x:v>SHIP-49</x:v>
      </x:c>
      <x:c r="B54" s="13" t="str">
        <x:v>Berceau Réparti</x:v>
      </x:c>
      <x:c r="C54" s="13" t="str">
        <x:v>Prototype</x:v>
      </x:c>
      <x:c r="D54" s="28" t="n">
        <x:v>0</x:v>
      </x:c>
      <x:c r="E54" s="28" t="n">
        <x:v>0</x:v>
      </x:c>
      <x:c r="F54" s="13" t="str">
        <x:v>éprouver un module avant son intégration</x:v>
      </x:c>
      <x:c r="G54" s="13" t="str">
        <x:v>offre une manipulation expérimentale</x:v>
      </x:c>
      <x:c r="H54" s="13" t="str">
        <x:v>ne constitue pas un appareil possédé ni un bonus acquis</x:v>
      </x:c>
      <x:c r="I54" s="13" t="str">
        <x:v>accès dorsal pour les travaux de coque</x:v>
      </x:c>
      <x:c r="J54" s="13" t="str">
        <x:v>Elite, atelier, matériaux et essai réversible</x:v>
      </x:c>
      <x:c r="K54" s="13" t="str">
        <x:v>Catalogue original de fonctions et silhouettes. Les 54 noms ne prétendent pas recenser les vaisseaux canoniques.</x:v>
      </x:c>
      <x:c r="L54" s="13" t="str">
        <x:v>Spécification. Références et sprites de vaisseaux des autres dossiers restent des fichiers distincts.</x:v>
      </x:c>
      <x:c r="M54" s="13" t="str">
        <x:v>Reconstitution documentée V4 — nouvelle rédaction V5</x:v>
      </x:c>
    </x:row>
    <x:row r="55" ht="57" customHeight="1">
      <x:c r="A55" s="14" t="str">
        <x:v>SHIP-50</x:v>
      </x:c>
      <x:c r="B55" s="14" t="str">
        <x:v>Refroidisseur de Brume</x:v>
      </x:c>
      <x:c r="C55" s="14" t="str">
        <x:v>Prototype</x:v>
      </x:c>
      <x:c r="D55" s="29" t="n">
        <x:v>0</x:v>
      </x:c>
      <x:c r="E55" s="29" t="n">
        <x:v>0</x:v>
      </x:c>
      <x:c r="F55" s="14" t="str">
        <x:v>éprouver un module avant son intégration</x:v>
      </x:c>
      <x:c r="G55" s="14" t="str">
        <x:v>offre une manipulation expérimentale</x:v>
      </x:c>
      <x:c r="H55" s="14" t="str">
        <x:v>ne constitue pas un appareil possédé ni un bonus acquis</x:v>
      </x:c>
      <x:c r="I55" s="14" t="str">
        <x:v>amarrage latéral privilégié</x:v>
      </x:c>
      <x:c r="J55" s="14" t="str">
        <x:v>Elite, atelier, matériaux et essai réversible</x:v>
      </x:c>
      <x:c r="K55" s="14" t="str">
        <x:v>Catalogue original de fonctions et silhouettes. Les 54 noms ne prétendent pas recenser les vaisseaux canoniques.</x:v>
      </x:c>
      <x:c r="L55" s="14" t="str">
        <x:v>Spécification. Références et sprites de vaisseaux des autres dossiers restent des fichiers distincts.</x:v>
      </x:c>
      <x:c r="M55" s="14" t="str">
        <x:v>Reconstitution documentée V4 — nouvelle rédaction V5</x:v>
      </x:c>
    </x:row>
    <x:row r="56" ht="57" customHeight="1">
      <x:c r="A56" s="13" t="str">
        <x:v>SHIP-51</x:v>
      </x:c>
      <x:c r="B56" s="13" t="str">
        <x:v>Coque à Échos</x:v>
      </x:c>
      <x:c r="C56" s="13" t="str">
        <x:v>Prototype</x:v>
      </x:c>
      <x:c r="D56" s="28" t="n">
        <x:v>0</x:v>
      </x:c>
      <x:c r="E56" s="28" t="n">
        <x:v>0</x:v>
      </x:c>
      <x:c r="F56" s="13" t="str">
        <x:v>éprouver un module avant son intégration</x:v>
      </x:c>
      <x:c r="G56" s="13" t="str">
        <x:v>offre une manipulation expérimentale</x:v>
      </x:c>
      <x:c r="H56" s="13" t="str">
        <x:v>ne constitue pas un appareil possédé ni un bonus acquis</x:v>
      </x:c>
      <x:c r="I56" s="13" t="str">
        <x:v>soute centrale à berceaux</x:v>
      </x:c>
      <x:c r="J56" s="13" t="str">
        <x:v>Elite, atelier, matériaux et essai réversible</x:v>
      </x:c>
      <x:c r="K56" s="13" t="str">
        <x:v>Catalogue original de fonctions et silhouettes. Les 54 noms ne prétendent pas recenser les vaisseaux canoniques.</x:v>
      </x:c>
      <x:c r="L56" s="13" t="str">
        <x:v>Spécification. Références et sprites de vaisseaux des autres dossiers restent des fichiers distincts.</x:v>
      </x:c>
      <x:c r="M56" s="13" t="str">
        <x:v>Reconstitution documentée V4 — nouvelle rédaction V5</x:v>
      </x:c>
    </x:row>
    <x:row r="57" ht="57" customHeight="1">
      <x:c r="A57" s="14" t="str">
        <x:v>SHIP-52</x:v>
      </x:c>
      <x:c r="B57" s="14" t="str">
        <x:v>Sonde de Seuil</x:v>
      </x:c>
      <x:c r="C57" s="14" t="str">
        <x:v>Prototype</x:v>
      </x:c>
      <x:c r="D57" s="29" t="n">
        <x:v>0</x:v>
      </x:c>
      <x:c r="E57" s="29" t="n">
        <x:v>0</x:v>
      </x:c>
      <x:c r="F57" s="14" t="str">
        <x:v>éprouver un module avant son intégration</x:v>
      </x:c>
      <x:c r="G57" s="14" t="str">
        <x:v>offre une manipulation expérimentale</x:v>
      </x:c>
      <x:c r="H57" s="14" t="str">
        <x:v>ne constitue pas un appareil possédé ni un bonus acquis</x:v>
      </x:c>
      <x:c r="I57" s="14" t="str">
        <x:v>accès dorsal pour les travaux de coque</x:v>
      </x:c>
      <x:c r="J57" s="14" t="str">
        <x:v>Elite, atelier, matériaux et essai réversible</x:v>
      </x:c>
      <x:c r="K57" s="14" t="str">
        <x:v>Catalogue original de fonctions et silhouettes. Les 54 noms ne prétendent pas recenser les vaisseaux canoniques.</x:v>
      </x:c>
      <x:c r="L57" s="14" t="str">
        <x:v>Spécification. Références et sprites de vaisseaux des autres dossiers restent des fichiers distincts.</x:v>
      </x:c>
      <x:c r="M57" s="14" t="str">
        <x:v>Reconstitution documentée V4 — nouvelle rédaction V5</x:v>
      </x:c>
    </x:row>
    <x:row r="58" ht="57" customHeight="1">
      <x:c r="A58" s="13" t="str">
        <x:v>SHIP-53</x:v>
      </x:c>
      <x:c r="B58" s="13" t="str">
        <x:v>Amarrage Dissocié</x:v>
      </x:c>
      <x:c r="C58" s="13" t="str">
        <x:v>Prototype</x:v>
      </x:c>
      <x:c r="D58" s="28" t="n">
        <x:v>0</x:v>
      </x:c>
      <x:c r="E58" s="28" t="n">
        <x:v>0</x:v>
      </x:c>
      <x:c r="F58" s="13" t="str">
        <x:v>éprouver un module avant son intégration</x:v>
      </x:c>
      <x:c r="G58" s="13" t="str">
        <x:v>offre une manipulation expérimentale</x:v>
      </x:c>
      <x:c r="H58" s="13" t="str">
        <x:v>ne constitue pas un appareil possédé ni un bonus acquis</x:v>
      </x:c>
      <x:c r="I58" s="13" t="str">
        <x:v>amarrage latéral privilégié</x:v>
      </x:c>
      <x:c r="J58" s="13" t="str">
        <x:v>Elite, atelier, matériaux et essai réversible</x:v>
      </x:c>
      <x:c r="K58" s="13" t="str">
        <x:v>Catalogue original de fonctions et silhouettes. Les 54 noms ne prétendent pas recenser les vaisseaux canoniques.</x:v>
      </x:c>
      <x:c r="L58" s="13" t="str">
        <x:v>Spécification. Références et sprites de vaisseaux des autres dossiers restent des fichiers distincts.</x:v>
      </x:c>
      <x:c r="M58" s="13" t="str">
        <x:v>Reconstitution documentée V4 — nouvelle rédaction V5</x:v>
      </x:c>
    </x:row>
    <x:row r="59" ht="57" customHeight="1">
      <x:c r="A59" s="14" t="str">
        <x:v>SHIP-54</x:v>
      </x:c>
      <x:c r="B59" s="14" t="str">
        <x:v>Voile de Repères</x:v>
      </x:c>
      <x:c r="C59" s="14" t="str">
        <x:v>Prototype</x:v>
      </x:c>
      <x:c r="D59" s="29" t="n">
        <x:v>0</x:v>
      </x:c>
      <x:c r="E59" s="29" t="n">
        <x:v>0</x:v>
      </x:c>
      <x:c r="F59" s="14" t="str">
        <x:v>éprouver un module avant son intégration</x:v>
      </x:c>
      <x:c r="G59" s="14" t="str">
        <x:v>offre une manipulation expérimentale</x:v>
      </x:c>
      <x:c r="H59" s="14" t="str">
        <x:v>ne constitue pas un appareil possédé ni un bonus acquis</x:v>
      </x:c>
      <x:c r="I59" s="14" t="str">
        <x:v>soute centrale à berceaux</x:v>
      </x:c>
      <x:c r="J59" s="14" t="str">
        <x:v>Elite, atelier, matériaux et essai réversible</x:v>
      </x:c>
      <x:c r="K59" s="14" t="str">
        <x:v>Catalogue original de fonctions et silhouettes. Les 54 noms ne prétendent pas recenser les vaisseaux canoniques.</x:v>
      </x:c>
      <x:c r="L59" s="14" t="str">
        <x:v>Spécification. Références et sprites de vaisseaux des autres dossiers restent des fichiers distincts.</x:v>
      </x:c>
      <x:c r="M59" s="14" t="str">
        <x:v>Reconstitution documentée V4 — nouvelle rédaction V5</x:v>
      </x:c>
    </x:row>
  </x:sheetData>
  <x:pageMargins left="0.7" right="0.7" top="0.75" bottom="0.75" header="0.3" footer="0.3"/>
  <x:tableParts count="1">
    <x:tablePart xmlns:r="http://schemas.openxmlformats.org/officeDocument/2006/relationships" r:id="Ra26c80efe0c24377"/>
  </x:tableParts>
</x:worksheet>
</file>

<file path=xl/worksheets/sheet5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Incidents des routes</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Déclencheur</x:v>
      </x:c>
      <x:c r="D5" s="26" t="str">
        <x:v>Lieu</x:v>
      </x:c>
      <x:c r="E5" s="26" t="str">
        <x:v>Action</x:v>
      </x:c>
      <x:c r="F5" s="26" t="str">
        <x:v>Choix</x:v>
      </x:c>
      <x:c r="G5" s="26" t="str">
        <x:v>Entrée</x:v>
      </x:c>
      <x:c r="H5" s="26" t="str">
        <x:v>Deroulement</x:v>
      </x:c>
      <x:c r="I5" s="26" t="str">
        <x:v>Conséquence</x:v>
      </x:c>
      <x:c r="J5" s="26" t="str">
        <x:v>Échec</x:v>
      </x:c>
      <x:c r="K5" s="26" t="str">
        <x:v>Liaison</x:v>
      </x:c>
      <x:c r="L5" s="27" t="str">
        <x:v>Provenance</x:v>
      </x:c>
    </x:row>
    <x:row r="6" ht="72" customHeight="1">
      <x:c r="A6" s="13" t="str">
        <x:v>SPACE-E01</x:v>
      </x:c>
      <x:c r="B6" s="13" t="str">
        <x:v>Trois balises, deux routes</x:v>
      </x:c>
      <x:c r="C6" s="13" t="str">
        <x:v>balise décalée</x:v>
      </x:c>
      <x:c r="D6" s="13" t="str">
        <x:v>SPACE-BASE-01</x:v>
      </x:c>
      <x:c r="E6" s="13" t="str">
        <x:v>comparer les distances visibles</x:v>
      </x:c>
      <x:c r="F6" s="13" t="str">
        <x:v>route courte coûteuse ou escale réparatrice</x:v>
      </x:c>
      <x:c r="G6" s="13" t="str">
        <x:v>Une route réellement engagée, l’équipement présent et un point de retour identifié.</x:v>
      </x:c>
      <x:c r="H6" s="13" t="str">
        <x:v>Le joueur quitte le poste de route, rejoint le lieu de l’incident et manipule les objets indiqués. Un dialogue court confronte son interprétation à celle d’un équipier.</x:v>
      </x:c>
      <x:c r="I6" s="13" t="str">
        <x:v>Le choix modifie le temps de jeu écoulé, la route, une ressource consommée ou une relation. Le résultat est attaché à l’incident pour ne pas redonner la même récompense.</x:v>
      </x:c>
      <x:c r="J6" s="13" t="str">
        <x:v>L’échec conserve les traces déjà relevées et ouvre le repli annoncé. Une reprise n’efface pas une perte confirmée.</x:v>
      </x:c>
      <x:c r="K6" s="13" t="str">
        <x:v>Les prises suivent le système de trophées; l’équipage suit le manifeste du navire; une guerre utilise le registre commun des opérations.</x:v>
      </x:c>
      <x:c r="L6" s="13" t="str">
        <x:v>Reconstitution documentée V4 — nouvelle rédaction V5</x:v>
      </x:c>
    </x:row>
    <x:row r="7" ht="72" customHeight="1">
      <x:c r="A7" s="14" t="str">
        <x:v>SPACE-E02</x:v>
      </x:c>
      <x:c r="B7" s="14" t="str">
        <x:v>Le quai derrière les débris</x:v>
      </x:c>
      <x:c r="C7" s="14" t="str">
        <x:v>approche obstruée</x:v>
      </x:c>
      <x:c r="D7" s="14" t="str">
        <x:v>SPACE-BASE-02</x:v>
      </x:c>
      <x:c r="E7" s="14" t="str">
        <x:v>piloter entre deux couloirs de roches</x:v>
      </x:c>
      <x:c r="F7" s="14" t="str">
        <x:v>attendre le passage ou dépenser une balise</x:v>
      </x:c>
      <x:c r="G7" s="14" t="str">
        <x:v>Une route réellement engagée, l’équipement présent et un point de retour identifié.</x:v>
      </x:c>
      <x:c r="H7" s="14" t="str">
        <x:v>Le joueur quitte le poste de route, rejoint le lieu de l’incident et manipule les objets indiqués. Un dialogue court confronte son interprétation à celle d’un équipier.</x:v>
      </x:c>
      <x:c r="I7" s="14" t="str">
        <x:v>Le choix modifie le temps de jeu écoulé, la route, une ressource consommée ou une relation. Le résultat est attaché à l’incident pour ne pas redonner la même récompense.</x:v>
      </x:c>
      <x:c r="J7" s="14" t="str">
        <x:v>L’échec conserve les traces déjà relevées et ouvre le repli annoncé. Une reprise n’efface pas une perte confirmée.</x:v>
      </x:c>
      <x:c r="K7" s="14" t="str">
        <x:v>Les prises suivent le système de trophées; l’équipage suit le manifeste du navire; une guerre utilise le registre commun des opérations.</x:v>
      </x:c>
      <x:c r="L7" s="14" t="str">
        <x:v>Reconstitution documentée V4 — nouvelle rédaction V5</x:v>
      </x:c>
    </x:row>
    <x:row r="8" ht="72" customHeight="1">
      <x:c r="A8" s="13" t="str">
        <x:v>SPACE-E03</x:v>
      </x:c>
      <x:c r="B8" s="13" t="str">
        <x:v>Le signal sans voix</x:v>
      </x:c>
      <x:c r="C8" s="13" t="str">
        <x:v>appel incomplet</x:v>
      </x:c>
      <x:c r="D8" s="13" t="str">
        <x:v>SPACE-BASE-03</x:v>
      </x:c>
      <x:c r="E8" s="13" t="str">
        <x:v>orienter l’antenne et relier trois fragments</x:v>
      </x:c>
      <x:c r="F8" s="13" t="str">
        <x:v>secourir maintenant ou obtenir une position sûre</x:v>
      </x:c>
      <x:c r="G8" s="13" t="str">
        <x:v>Une route réellement engagée, l’équipement présent et un point de retour identifié.</x:v>
      </x:c>
      <x:c r="H8" s="13" t="str">
        <x:v>Le joueur quitte le poste de route, rejoint le lieu de l’incident et manipule les objets indiqués. Un dialogue court confronte son interprétation à celle d’un équipier.</x:v>
      </x:c>
      <x:c r="I8" s="13" t="str">
        <x:v>Le choix modifie le temps de jeu écoulé, la route, une ressource consommée ou une relation. Le résultat est attaché à l’incident pour ne pas redonner la même récompense.</x:v>
      </x:c>
      <x:c r="J8" s="13" t="str">
        <x:v>L’échec conserve les traces déjà relevées et ouvre le repli annoncé. Une reprise n’efface pas une perte confirmée.</x:v>
      </x:c>
      <x:c r="K8" s="13" t="str">
        <x:v>Les prises suivent le système de trophées; l’équipage suit le manifeste du navire; une guerre utilise le registre commun des opérations.</x:v>
      </x:c>
      <x:c r="L8" s="13" t="str">
        <x:v>Reconstitution documentée V4 — nouvelle rédaction V5</x:v>
      </x:c>
    </x:row>
    <x:row r="9" ht="72" customHeight="1">
      <x:c r="A9" s="14" t="str">
        <x:v>SPACE-E04</x:v>
      </x:c>
      <x:c r="B9" s="14" t="str">
        <x:v>Le berceau qui glisse</x:v>
      </x:c>
      <x:c r="C9" s="14" t="str">
        <x:v>charge mal fixée</x:v>
      </x:c>
      <x:c r="D9" s="14" t="str">
        <x:v>SPACE-BASE-04</x:v>
      </x:c>
      <x:c r="E9" s="14" t="str">
        <x:v>répartir les appuis d’une caisse</x:v>
      </x:c>
      <x:c r="F9" s="14" t="str">
        <x:v>ralentir le voyage ou libérer un emplacement</x:v>
      </x:c>
      <x:c r="G9" s="14" t="str">
        <x:v>Une route réellement engagée, l’équipement présent et un point de retour identifié.</x:v>
      </x:c>
      <x:c r="H9" s="14" t="str">
        <x:v>Le joueur quitte le poste de route, rejoint le lieu de l’incident et manipule les objets indiqués. Un dialogue court confronte son interprétation à celle d’un équipier.</x:v>
      </x:c>
      <x:c r="I9" s="14" t="str">
        <x:v>Le choix modifie le temps de jeu écoulé, la route, une ressource consommée ou une relation. Le résultat est attaché à l’incident pour ne pas redonner la même récompense.</x:v>
      </x:c>
      <x:c r="J9" s="14" t="str">
        <x:v>L’échec conserve les traces déjà relevées et ouvre le repli annoncé. Une reprise n’efface pas une perte confirmée.</x:v>
      </x:c>
      <x:c r="K9" s="14" t="str">
        <x:v>Les prises suivent le système de trophées; l’équipage suit le manifeste du navire; une guerre utilise le registre commun des opérations.</x:v>
      </x:c>
      <x:c r="L9" s="14" t="str">
        <x:v>Reconstitution documentée V4 — nouvelle rédaction V5</x:v>
      </x:c>
    </x:row>
    <x:row r="10" ht="72" customHeight="1">
      <x:c r="A10" s="13" t="str">
        <x:v>SPACE-E05</x:v>
      </x:c>
      <x:c r="B10" s="13" t="str">
        <x:v>Une ombre dans le sillage</x:v>
      </x:c>
      <x:c r="C10" s="13" t="str">
        <x:v>appareil inconnu</x:v>
      </x:c>
      <x:c r="D10" s="13" t="str">
        <x:v>SPACE-BASE-05</x:v>
      </x:c>
      <x:c r="E10" s="13" t="str">
        <x:v>observer ses changements de distance</x:v>
      </x:c>
      <x:c r="F10" s="13" t="str">
        <x:v>rompre la ligne ou entrer dans une halte</x:v>
      </x:c>
      <x:c r="G10" s="13" t="str">
        <x:v>Une route réellement engagée, l’équipement présent et un point de retour identifié.</x:v>
      </x:c>
      <x:c r="H10" s="13" t="str">
        <x:v>Le joueur quitte le poste de route, rejoint le lieu de l’incident et manipule les objets indiqués. Un dialogue court confronte son interprétation à celle d’un équipier.</x:v>
      </x:c>
      <x:c r="I10" s="13" t="str">
        <x:v>Le choix modifie le temps de jeu écoulé, la route, une ressource consommée ou une relation. Le résultat est attaché à l’incident pour ne pas redonner la même récompense.</x:v>
      </x:c>
      <x:c r="J10" s="13" t="str">
        <x:v>L’échec conserve les traces déjà relevées et ouvre le repli annoncé. Une reprise n’efface pas une perte confirmée.</x:v>
      </x:c>
      <x:c r="K10" s="13" t="str">
        <x:v>Les prises suivent le système de trophées; l’équipage suit le manifeste du navire; une guerre utilise le registre commun des opérations.</x:v>
      </x:c>
      <x:c r="L10" s="13" t="str">
        <x:v>Reconstitution documentée V4 — nouvelle rédaction V5</x:v>
      </x:c>
    </x:row>
    <x:row r="11" ht="72" customHeight="1">
      <x:c r="A11" s="14" t="str">
        <x:v>SPACE-E06</x:v>
      </x:c>
      <x:c r="B11" s="14" t="str">
        <x:v>La verrière aveugle</x:v>
      </x:c>
      <x:c r="C11" s="14" t="str">
        <x:v>capteur brouillé</x:v>
      </x:c>
      <x:c r="D11" s="14" t="str">
        <x:v>SPACE-BASE-06</x:v>
      </x:c>
      <x:c r="E11" s="14" t="str">
        <x:v>recouper signal et balise extérieure</x:v>
      </x:c>
      <x:c r="F11" s="14" t="str">
        <x:v>continuer à portée réduite ou réparer</x:v>
      </x:c>
      <x:c r="G11" s="14" t="str">
        <x:v>Une route réellement engagée, l’équipement présent et un point de retour identifié.</x:v>
      </x:c>
      <x:c r="H11" s="14" t="str">
        <x:v>Le joueur quitte le poste de route, rejoint le lieu de l’incident et manipule les objets indiqués. Un dialogue court confronte son interprétation à celle d’un équipier.</x:v>
      </x:c>
      <x:c r="I11" s="14" t="str">
        <x:v>Le choix modifie le temps de jeu écoulé, la route, une ressource consommée ou une relation. Le résultat est attaché à l’incident pour ne pas redonner la même récompense.</x:v>
      </x:c>
      <x:c r="J11" s="14" t="str">
        <x:v>L’échec conserve les traces déjà relevées et ouvre le repli annoncé. Une reprise n’efface pas une perte confirmée.</x:v>
      </x:c>
      <x:c r="K11" s="14" t="str">
        <x:v>Les prises suivent le système de trophées; l’équipage suit le manifeste du navire; une guerre utilise le registre commun des opérations.</x:v>
      </x:c>
      <x:c r="L11" s="14" t="str">
        <x:v>Reconstitution documentée V4 — nouvelle rédaction V5</x:v>
      </x:c>
    </x:row>
    <x:row r="12" ht="72" customHeight="1">
      <x:c r="A12" s="13" t="str">
        <x:v>SPACE-E07</x:v>
      </x:c>
      <x:c r="B12" s="13" t="str">
        <x:v>Le rendez-vous manqué</x:v>
      </x:c>
      <x:c r="C12" s="13" t="str">
        <x:v>équipe en retard</x:v>
      </x:c>
      <x:c r="D12" s="13" t="str">
        <x:v>SPACE-BASE-07</x:v>
      </x:c>
      <x:c r="E12" s="13" t="str">
        <x:v>relever sa dernière route</x:v>
      </x:c>
      <x:c r="F12" s="13" t="str">
        <x:v>garder un point de retour ou partir à sa rencontre</x:v>
      </x:c>
      <x:c r="G12" s="13" t="str">
        <x:v>Une route réellement engagée, l’équipement présent et un point de retour identifié.</x:v>
      </x:c>
      <x:c r="H12" s="13" t="str">
        <x:v>Le joueur quitte le poste de route, rejoint le lieu de l’incident et manipule les objets indiqués. Un dialogue court confronte son interprétation à celle d’un équipier.</x:v>
      </x:c>
      <x:c r="I12" s="13" t="str">
        <x:v>Le choix modifie le temps de jeu écoulé, la route, une ressource consommée ou une relation. Le résultat est attaché à l’incident pour ne pas redonner la même récompense.</x:v>
      </x:c>
      <x:c r="J12" s="13" t="str">
        <x:v>L’échec conserve les traces déjà relevées et ouvre le repli annoncé. Une reprise n’efface pas une perte confirmée.</x:v>
      </x:c>
      <x:c r="K12" s="13" t="str">
        <x:v>Les prises suivent le système de trophées; l’équipage suit le manifeste du navire; une guerre utilise le registre commun des opérations.</x:v>
      </x:c>
      <x:c r="L12" s="13" t="str">
        <x:v>Reconstitution documentée V4 — nouvelle rédaction V5</x:v>
      </x:c>
    </x:row>
    <x:row r="13" ht="72" customHeight="1">
      <x:c r="A13" s="14" t="str">
        <x:v>SPACE-E08</x:v>
      </x:c>
      <x:c r="B13" s="14" t="str">
        <x:v>Une prise trop grande</x:v>
      </x:c>
      <x:c r="C13" s="14" t="str">
        <x:v>trophée incompatible</x:v>
      </x:c>
      <x:c r="D13" s="14" t="str">
        <x:v>SPACE-BASE-08</x:v>
      </x:c>
      <x:c r="E13" s="14" t="str">
        <x:v>mesurer le contenant au quai</x:v>
      </x:c>
      <x:c r="F13" s="14" t="str">
        <x:v>acheminer un autre berceau ou revenir avec un relevé</x:v>
      </x:c>
      <x:c r="G13" s="14" t="str">
        <x:v>Une route réellement engagée, l’équipement présent et un point de retour identifié.</x:v>
      </x:c>
      <x:c r="H13" s="14" t="str">
        <x:v>Le joueur quitte le poste de route, rejoint le lieu de l’incident et manipule les objets indiqués. Un dialogue court confronte son interprétation à celle d’un équipier.</x:v>
      </x:c>
      <x:c r="I13" s="14" t="str">
        <x:v>Le choix modifie le temps de jeu écoulé, la route, une ressource consommée ou une relation. Le résultat est attaché à l’incident pour ne pas redonner la même récompense.</x:v>
      </x:c>
      <x:c r="J13" s="14" t="str">
        <x:v>L’échec conserve les traces déjà relevées et ouvre le repli annoncé. Une reprise n’efface pas une perte confirmée.</x:v>
      </x:c>
      <x:c r="K13" s="14" t="str">
        <x:v>Les prises suivent le système de trophées; l’équipage suit le manifeste du navire; une guerre utilise le registre commun des opérations.</x:v>
      </x:c>
      <x:c r="L13" s="14" t="str">
        <x:v>Reconstitution documentée V4 — nouvelle rédaction V5</x:v>
      </x:c>
    </x:row>
    <x:row r="14" ht="72" customHeight="1">
      <x:c r="A14" s="13" t="str">
        <x:v>SPACE-E09</x:v>
      </x:c>
      <x:c r="B14" s="13" t="str">
        <x:v>Les deux pilotes</x:v>
      </x:c>
      <x:c r="C14" s="13" t="str">
        <x:v>choix d’approche</x:v>
      </x:c>
      <x:c r="D14" s="13" t="str">
        <x:v>SPACE-BASE-09</x:v>
      </x:c>
      <x:c r="E14" s="13" t="str">
        <x:v>tester deux routes sur un modèle</x:v>
      </x:c>
      <x:c r="F14" s="13" t="str">
        <x:v>priorité à la vitesse ou à la marge de manœuvre</x:v>
      </x:c>
      <x:c r="G14" s="13" t="str">
        <x:v>Une route réellement engagée, l’équipement présent et un point de retour identifié.</x:v>
      </x:c>
      <x:c r="H14" s="13" t="str">
        <x:v>Le joueur quitte le poste de route, rejoint le lieu de l’incident et manipule les objets indiqués. Un dialogue court confronte son interprétation à celle d’un équipier.</x:v>
      </x:c>
      <x:c r="I14" s="13" t="str">
        <x:v>Le choix modifie le temps de jeu écoulé, la route, une ressource consommée ou une relation. Le résultat est attaché à l’incident pour ne pas redonner la même récompense.</x:v>
      </x:c>
      <x:c r="J14" s="13" t="str">
        <x:v>L’échec conserve les traces déjà relevées et ouvre le repli annoncé. Une reprise n’efface pas une perte confirmée.</x:v>
      </x:c>
      <x:c r="K14" s="13" t="str">
        <x:v>Les prises suivent le système de trophées; l’équipage suit le manifeste du navire; une guerre utilise le registre commun des opérations.</x:v>
      </x:c>
      <x:c r="L14" s="13" t="str">
        <x:v>Reconstitution documentée V4 — nouvelle rédaction V5</x:v>
      </x:c>
    </x:row>
    <x:row r="15" ht="72" customHeight="1">
      <x:c r="A15" s="14" t="str">
        <x:v>SPACE-E10</x:v>
      </x:c>
      <x:c r="B15" s="14" t="str">
        <x:v>La porte sourde</x:v>
      </x:c>
      <x:c r="C15" s="14" t="str">
        <x:v>sas bloqué</x:v>
      </x:c>
      <x:c r="D15" s="14" t="str">
        <x:v>SPACE-BASE-10</x:v>
      </x:c>
      <x:c r="E15" s="14" t="str">
        <x:v>suivre un circuit fictif de commande</x:v>
      </x:c>
      <x:c r="F15" s="14" t="str">
        <x:v>ouvrir l’accès secondaire ou réparer sur place</x:v>
      </x:c>
      <x:c r="G15" s="14" t="str">
        <x:v>Une route réellement engagée, l’équipement présent et un point de retour identifié.</x:v>
      </x:c>
      <x:c r="H15" s="14" t="str">
        <x:v>Le joueur quitte le poste de route, rejoint le lieu de l’incident et manipule les objets indiqués. Un dialogue court confronte son interprétation à celle d’un équipier.</x:v>
      </x:c>
      <x:c r="I15" s="14" t="str">
        <x:v>Le choix modifie le temps de jeu écoulé, la route, une ressource consommée ou une relation. Le résultat est attaché à l’incident pour ne pas redonner la même récompense.</x:v>
      </x:c>
      <x:c r="J15" s="14" t="str">
        <x:v>L’échec conserve les traces déjà relevées et ouvre le repli annoncé. Une reprise n’efface pas une perte confirmée.</x:v>
      </x:c>
      <x:c r="K15" s="14" t="str">
        <x:v>Les prises suivent le système de trophées; l’équipage suit le manifeste du navire; une guerre utilise le registre commun des opérations.</x:v>
      </x:c>
      <x:c r="L15" s="14" t="str">
        <x:v>Reconstitution documentée V4 — nouvelle rédaction V5</x:v>
      </x:c>
    </x:row>
    <x:row r="16" ht="72" customHeight="1">
      <x:c r="A16" s="13" t="str">
        <x:v>SPACE-E11</x:v>
      </x:c>
      <x:c r="B16" s="13" t="str">
        <x:v>Une escale inconnue</x:v>
      </x:c>
      <x:c r="C16" s="13" t="str">
        <x:v>nouvelle halte</x:v>
      </x:c>
      <x:c r="D16" s="13" t="str">
        <x:v>SPACE-BASE-01</x:v>
      </x:c>
      <x:c r="E16" s="13" t="str">
        <x:v>reconnaître son signal de quai</x:v>
      </x:c>
      <x:c r="F16" s="13" t="str">
        <x:v>visite courte ou attente d’un guide</x:v>
      </x:c>
      <x:c r="G16" s="13" t="str">
        <x:v>Une route réellement engagée, l’équipement présent et un point de retour identifié.</x:v>
      </x:c>
      <x:c r="H16" s="13" t="str">
        <x:v>Le joueur quitte le poste de route, rejoint le lieu de l’incident et manipule les objets indiqués. Un dialogue court confronte son interprétation à celle d’un équipier.</x:v>
      </x:c>
      <x:c r="I16" s="13" t="str">
        <x:v>Le choix modifie le temps de jeu écoulé, la route, une ressource consommée ou une relation. Le résultat est attaché à l’incident pour ne pas redonner la même récompense.</x:v>
      </x:c>
      <x:c r="J16" s="13" t="str">
        <x:v>L’échec conserve les traces déjà relevées et ouvre le repli annoncé. Une reprise n’efface pas une perte confirmée.</x:v>
      </x:c>
      <x:c r="K16" s="13" t="str">
        <x:v>Les prises suivent le système de trophées; l’équipage suit le manifeste du navire; une guerre utilise le registre commun des opérations.</x:v>
      </x:c>
      <x:c r="L16" s="13" t="str">
        <x:v>Reconstitution documentée V4 — nouvelle rédaction V5</x:v>
      </x:c>
    </x:row>
    <x:row r="17" ht="72" customHeight="1">
      <x:c r="A17" s="14" t="str">
        <x:v>SPACE-E12</x:v>
      </x:c>
      <x:c r="B17" s="14" t="str">
        <x:v>Le reflet du retour</x:v>
      </x:c>
      <x:c r="C17" s="14" t="str">
        <x:v>balise doublée</x:v>
      </x:c>
      <x:c r="D17" s="14" t="str">
        <x:v>SPACE-BASE-02</x:v>
      </x:c>
      <x:c r="E17" s="14" t="str">
        <x:v>identifier le vrai rythme de l’émetteur</x:v>
      </x:c>
      <x:c r="F17" s="14" t="str">
        <x:v>baliser l’erreur ou contourner le secteur</x:v>
      </x:c>
      <x:c r="G17" s="14" t="str">
        <x:v>Une route réellement engagée, l’équipement présent et un point de retour identifié.</x:v>
      </x:c>
      <x:c r="H17" s="14" t="str">
        <x:v>Le joueur quitte le poste de route, rejoint le lieu de l’incident et manipule les objets indiqués. Un dialogue court confronte son interprétation à celle d’un équipier.</x:v>
      </x:c>
      <x:c r="I17" s="14" t="str">
        <x:v>Le choix modifie le temps de jeu écoulé, la route, une ressource consommée ou une relation. Le résultat est attaché à l’incident pour ne pas redonner la même récompense.</x:v>
      </x:c>
      <x:c r="J17" s="14" t="str">
        <x:v>L’échec conserve les traces déjà relevées et ouvre le repli annoncé. Une reprise n’efface pas une perte confirmée.</x:v>
      </x:c>
      <x:c r="K17" s="14" t="str">
        <x:v>Les prises suivent le système de trophées; l’équipage suit le manifeste du navire; une guerre utilise le registre commun des opérations.</x:v>
      </x:c>
      <x:c r="L17" s="14" t="str">
        <x:v>Reconstitution documentée V4 — nouvelle rédaction V5</x:v>
      </x:c>
    </x:row>
    <x:row r="18" ht="72" customHeight="1">
      <x:c r="A18" s="13" t="str">
        <x:v>SPACE-E13</x:v>
      </x:c>
      <x:c r="B18" s="13" t="str">
        <x:v>La sonde silencieuse</x:v>
      </x:c>
      <x:c r="C18" s="13" t="str">
        <x:v>sonde immobile</x:v>
      </x:c>
      <x:c r="D18" s="13" t="str">
        <x:v>SPACE-BASE-03</x:v>
      </x:c>
      <x:c r="E18" s="13" t="str">
        <x:v>retrouver ses repères successifs</x:v>
      </x:c>
      <x:c r="F18" s="13" t="str">
        <x:v>récupérer l’objet ou transmettre sa position</x:v>
      </x:c>
      <x:c r="G18" s="13" t="str">
        <x:v>Une route réellement engagée, l’équipement présent et un point de retour identifié.</x:v>
      </x:c>
      <x:c r="H18" s="13" t="str">
        <x:v>Le joueur quitte le poste de route, rejoint le lieu de l’incident et manipule les objets indiqués. Un dialogue court confronte son interprétation à celle d’un équipier.</x:v>
      </x:c>
      <x:c r="I18" s="13" t="str">
        <x:v>Le choix modifie le temps de jeu écoulé, la route, une ressource consommée ou une relation. Le résultat est attaché à l’incident pour ne pas redonner la même récompense.</x:v>
      </x:c>
      <x:c r="J18" s="13" t="str">
        <x:v>L’échec conserve les traces déjà relevées et ouvre le repli annoncé. Une reprise n’efface pas une perte confirmée.</x:v>
      </x:c>
      <x:c r="K18" s="13" t="str">
        <x:v>Les prises suivent le système de trophées; l’équipage suit le manifeste du navire; une guerre utilise le registre commun des opérations.</x:v>
      </x:c>
      <x:c r="L18" s="13" t="str">
        <x:v>Reconstitution documentée V4 — nouvelle rédaction V5</x:v>
      </x:c>
    </x:row>
    <x:row r="19" ht="72" customHeight="1">
      <x:c r="A19" s="14" t="str">
        <x:v>SPACE-E14</x:v>
      </x:c>
      <x:c r="B19" s="14" t="str">
        <x:v>Les caisses du rival</x:v>
      </x:c>
      <x:c r="C19" s="14" t="str">
        <x:v>chargement croisé</x:v>
      </x:c>
      <x:c r="D19" s="14" t="str">
        <x:v>SPACE-BASE-04</x:v>
      </x:c>
      <x:c r="E19" s="14" t="str">
        <x:v>suivre les marques jusqu’au bon rack</x:v>
      </x:c>
      <x:c r="F19" s="14" t="str">
        <x:v>échange au quai ou transport vers la halte</x:v>
      </x:c>
      <x:c r="G19" s="14" t="str">
        <x:v>Une route réellement engagée, l’équipement présent et un point de retour identifié.</x:v>
      </x:c>
      <x:c r="H19" s="14" t="str">
        <x:v>Le joueur quitte le poste de route, rejoint le lieu de l’incident et manipule les objets indiqués. Un dialogue court confronte son interprétation à celle d’un équipier.</x:v>
      </x:c>
      <x:c r="I19" s="14" t="str">
        <x:v>Le choix modifie le temps de jeu écoulé, la route, une ressource consommée ou une relation. Le résultat est attaché à l’incident pour ne pas redonner la même récompense.</x:v>
      </x:c>
      <x:c r="J19" s="14" t="str">
        <x:v>L’échec conserve les traces déjà relevées et ouvre le repli annoncé. Une reprise n’efface pas une perte confirmée.</x:v>
      </x:c>
      <x:c r="K19" s="14" t="str">
        <x:v>Les prises suivent le système de trophées; l’équipage suit le manifeste du navire; une guerre utilise le registre commun des opérations.</x:v>
      </x:c>
      <x:c r="L19" s="14" t="str">
        <x:v>Reconstitution documentée V4 — nouvelle rédaction V5</x:v>
      </x:c>
    </x:row>
    <x:row r="20" ht="72" customHeight="1">
      <x:c r="A20" s="13" t="str">
        <x:v>SPACE-E15</x:v>
      </x:c>
      <x:c r="B20" s="13" t="str">
        <x:v>La route du blessé</x:v>
      </x:c>
      <x:c r="C20" s="13" t="str">
        <x:v>repos nécessaire</x:v>
      </x:c>
      <x:c r="D20" s="13" t="str">
        <x:v>SPACE-BASE-05</x:v>
      </x:c>
      <x:c r="E20" s="13" t="str">
        <x:v>réaménager un poste et un trajet</x:v>
      </x:c>
      <x:c r="F20" s="13" t="str">
        <x:v>escale de soin ou retour au foyer</x:v>
      </x:c>
      <x:c r="G20" s="13" t="str">
        <x:v>Une route réellement engagée, l’équipement présent et un point de retour identifié.</x:v>
      </x:c>
      <x:c r="H20" s="13" t="str">
        <x:v>Le joueur quitte le poste de route, rejoint le lieu de l’incident et manipule les objets indiqués. Un dialogue court confronte son interprétation à celle d’un équipier.</x:v>
      </x:c>
      <x:c r="I20" s="13" t="str">
        <x:v>Le choix modifie le temps de jeu écoulé, la route, une ressource consommée ou une relation. Le résultat est attaché à l’incident pour ne pas redonner la même récompense.</x:v>
      </x:c>
      <x:c r="J20" s="13" t="str">
        <x:v>L’échec conserve les traces déjà relevées et ouvre le repli annoncé. Une reprise n’efface pas une perte confirmée.</x:v>
      </x:c>
      <x:c r="K20" s="13" t="str">
        <x:v>Les prises suivent le système de trophées; l’équipage suit le manifeste du navire; une guerre utilise le registre commun des opérations.</x:v>
      </x:c>
      <x:c r="L20" s="13" t="str">
        <x:v>Reconstitution documentée V4 — nouvelle rédaction V5</x:v>
      </x:c>
    </x:row>
    <x:row r="21" ht="72" customHeight="1">
      <x:c r="A21" s="14" t="str">
        <x:v>SPACE-E16</x:v>
      </x:c>
      <x:c r="B21" s="14" t="str">
        <x:v>La fenêtre de marée orbitale</x:v>
      </x:c>
      <x:c r="C21" s="14" t="str">
        <x:v>passage limité</x:v>
      </x:c>
      <x:c r="D21" s="14" t="str">
        <x:v>SPACE-BASE-06</x:v>
      </x:c>
      <x:c r="E21" s="14" t="str">
        <x:v>observer un cycle de débris</x:v>
      </x:c>
      <x:c r="F21" s="14" t="str">
        <x:v>traversée courte ou détour connu</x:v>
      </x:c>
      <x:c r="G21" s="14" t="str">
        <x:v>Une route réellement engagée, l’équipement présent et un point de retour identifié.</x:v>
      </x:c>
      <x:c r="H21" s="14" t="str">
        <x:v>Le joueur quitte le poste de route, rejoint le lieu de l’incident et manipule les objets indiqués. Un dialogue court confronte son interprétation à celle d’un équipier.</x:v>
      </x:c>
      <x:c r="I21" s="14" t="str">
        <x:v>Le choix modifie le temps de jeu écoulé, la route, une ressource consommée ou une relation. Le résultat est attaché à l’incident pour ne pas redonner la même récompense.</x:v>
      </x:c>
      <x:c r="J21" s="14" t="str">
        <x:v>L’échec conserve les traces déjà relevées et ouvre le repli annoncé. Une reprise n’efface pas une perte confirmée.</x:v>
      </x:c>
      <x:c r="K21" s="14" t="str">
        <x:v>Les prises suivent le système de trophées; l’équipage suit le manifeste du navire; une guerre utilise le registre commun des opérations.</x:v>
      </x:c>
      <x:c r="L21" s="14" t="str">
        <x:v>Reconstitution documentée V4 — nouvelle rédaction V5</x:v>
      </x:c>
    </x:row>
    <x:row r="22" ht="72" customHeight="1">
      <x:c r="A22" s="13" t="str">
        <x:v>SPACE-E17</x:v>
      </x:c>
      <x:c r="B22" s="13" t="str">
        <x:v>L’anneau endommagé</x:v>
      </x:c>
      <x:c r="C22" s="13" t="str">
        <x:v>module fictif en panne</x:v>
      </x:c>
      <x:c r="D22" s="13" t="str">
        <x:v>SPACE-BASE-07</x:v>
      </x:c>
      <x:c r="E22" s="13" t="str">
        <x:v>isoler l’élément marqué</x:v>
      </x:c>
      <x:c r="F22" s="13" t="str">
        <x:v>réparer au banc ou garder le module éteint</x:v>
      </x:c>
      <x:c r="G22" s="13" t="str">
        <x:v>Une route réellement engagée, l’équipement présent et un point de retour identifié.</x:v>
      </x:c>
      <x:c r="H22" s="13" t="str">
        <x:v>Le joueur quitte le poste de route, rejoint le lieu de l’incident et manipule les objets indiqués. Un dialogue court confronte son interprétation à celle d’un équipier.</x:v>
      </x:c>
      <x:c r="I22" s="13" t="str">
        <x:v>Le choix modifie le temps de jeu écoulé, la route, une ressource consommée ou une relation. Le résultat est attaché à l’incident pour ne pas redonner la même récompense.</x:v>
      </x:c>
      <x:c r="J22" s="13" t="str">
        <x:v>L’échec conserve les traces déjà relevées et ouvre le repli annoncé. Une reprise n’efface pas une perte confirmée.</x:v>
      </x:c>
      <x:c r="K22" s="13" t="str">
        <x:v>Les prises suivent le système de trophées; l’équipage suit le manifeste du navire; une guerre utilise le registre commun des opérations.</x:v>
      </x:c>
      <x:c r="L22" s="13" t="str">
        <x:v>Reconstitution documentée V4 — nouvelle rédaction V5</x:v>
      </x:c>
    </x:row>
    <x:row r="23" ht="72" customHeight="1">
      <x:c r="A23" s="14" t="str">
        <x:v>SPACE-E18</x:v>
      </x:c>
      <x:c r="B23" s="14" t="str">
        <x:v>Le chasseur échoué</x:v>
      </x:c>
      <x:c r="C23" s="14" t="str">
        <x:v>appareil au sol</x:v>
      </x:c>
      <x:c r="D23" s="14" t="str">
        <x:v>SPACE-BASE-08</x:v>
      </x:c>
      <x:c r="E23" s="14" t="str">
        <x:v>rejoindre sa trace par la route haute</x:v>
      </x:c>
      <x:c r="F23" s="14" t="str">
        <x:v>extraire le pilote ou préparer une réparation</x:v>
      </x:c>
      <x:c r="G23" s="14" t="str">
        <x:v>Une route réellement engagée, l’équipement présent et un point de retour identifié.</x:v>
      </x:c>
      <x:c r="H23" s="14" t="str">
        <x:v>Le joueur quitte le poste de route, rejoint le lieu de l’incident et manipule les objets indiqués. Un dialogue court confronte son interprétation à celle d’un équipier.</x:v>
      </x:c>
      <x:c r="I23" s="14" t="str">
        <x:v>Le choix modifie le temps de jeu écoulé, la route, une ressource consommée ou une relation. Le résultat est attaché à l’incident pour ne pas redonner la même récompense.</x:v>
      </x:c>
      <x:c r="J23" s="14" t="str">
        <x:v>L’échec conserve les traces déjà relevées et ouvre le repli annoncé. Une reprise n’efface pas une perte confirmée.</x:v>
      </x:c>
      <x:c r="K23" s="14" t="str">
        <x:v>Les prises suivent le système de trophées; l’équipage suit le manifeste du navire; une guerre utilise le registre commun des opérations.</x:v>
      </x:c>
      <x:c r="L23" s="14" t="str">
        <x:v>Reconstitution documentée V4 — nouvelle rédaction V5</x:v>
      </x:c>
    </x:row>
    <x:row r="24" ht="72" customHeight="1">
      <x:c r="A24" s="13" t="str">
        <x:v>SPACE-E19</x:v>
      </x:c>
      <x:c r="B24" s="13" t="str">
        <x:v>Les lumières de l’épave</x:v>
      </x:c>
      <x:c r="C24" s="13" t="str">
        <x:v>énergie intermittente</x:v>
      </x:c>
      <x:c r="D24" s="13" t="str">
        <x:v>SPACE-BASE-09</x:v>
      </x:c>
      <x:c r="E24" s="13" t="str">
        <x:v>suivre les zones allumées</x:v>
      </x:c>
      <x:c r="F24" s="13" t="str">
        <x:v>ramener un témoin ou relancer un signal</x:v>
      </x:c>
      <x:c r="G24" s="13" t="str">
        <x:v>Une route réellement engagée, l’équipement présent et un point de retour identifié.</x:v>
      </x:c>
      <x:c r="H24" s="13" t="str">
        <x:v>Le joueur quitte le poste de route, rejoint le lieu de l’incident et manipule les objets indiqués. Un dialogue court confronte son interprétation à celle d’un équipier.</x:v>
      </x:c>
      <x:c r="I24" s="13" t="str">
        <x:v>Le choix modifie le temps de jeu écoulé, la route, une ressource consommée ou une relation. Le résultat est attaché à l’incident pour ne pas redonner la même récompense.</x:v>
      </x:c>
      <x:c r="J24" s="13" t="str">
        <x:v>L’échec conserve les traces déjà relevées et ouvre le repli annoncé. Une reprise n’efface pas une perte confirmée.</x:v>
      </x:c>
      <x:c r="K24" s="13" t="str">
        <x:v>Les prises suivent le système de trophées; l’équipage suit le manifeste du navire; une guerre utilise le registre commun des opérations.</x:v>
      </x:c>
      <x:c r="L24" s="13" t="str">
        <x:v>Reconstitution documentée V4 — nouvelle rédaction V5</x:v>
      </x:c>
    </x:row>
    <x:row r="25" ht="72" customHeight="1">
      <x:c r="A25" s="14" t="str">
        <x:v>SPACE-E20</x:v>
      </x:c>
      <x:c r="B25" s="14" t="str">
        <x:v>Une ombre à la vitre</x:v>
      </x:c>
      <x:c r="C25" s="14" t="str">
        <x:v>faune orbitale fictive</x:v>
      </x:c>
      <x:c r="D25" s="14" t="str">
        <x:v>SPACE-BASE-10</x:v>
      </x:c>
      <x:c r="E25" s="14" t="str">
        <x:v>comparer forme et déplacement</x:v>
      </x:c>
      <x:c r="F25" s="14" t="str">
        <x:v>observer à distance ou fermer le volet</x:v>
      </x:c>
      <x:c r="G25" s="14" t="str">
        <x:v>Une route réellement engagée, l’équipement présent et un point de retour identifié.</x:v>
      </x:c>
      <x:c r="H25" s="14" t="str">
        <x:v>Le joueur quitte le poste de route, rejoint le lieu de l’incident et manipule les objets indiqués. Un dialogue court confronte son interprétation à celle d’un équipier.</x:v>
      </x:c>
      <x:c r="I25" s="14" t="str">
        <x:v>Le choix modifie le temps de jeu écoulé, la route, une ressource consommée ou une relation. Le résultat est attaché à l’incident pour ne pas redonner la même récompense.</x:v>
      </x:c>
      <x:c r="J25" s="14" t="str">
        <x:v>L’échec conserve les traces déjà relevées et ouvre le repli annoncé. Une reprise n’efface pas une perte confirmée.</x:v>
      </x:c>
      <x:c r="K25" s="14" t="str">
        <x:v>Les prises suivent le système de trophées; l’équipage suit le manifeste du navire; une guerre utilise le registre commun des opérations.</x:v>
      </x:c>
      <x:c r="L25" s="14" t="str">
        <x:v>Reconstitution documentée V4 — nouvelle rédaction V5</x:v>
      </x:c>
    </x:row>
    <x:row r="26" ht="72" customHeight="1">
      <x:c r="A26" s="13" t="str">
        <x:v>SPACE-E21</x:v>
      </x:c>
      <x:c r="B26" s="13" t="str">
        <x:v>Le relais oublié</x:v>
      </x:c>
      <x:c r="C26" s="13" t="str">
        <x:v>halte inactive</x:v>
      </x:c>
      <x:c r="D26" s="13" t="str">
        <x:v>SPACE-BASE-01</x:v>
      </x:c>
      <x:c r="E26" s="13" t="str">
        <x:v>réactiver un poste de signal</x:v>
      </x:c>
      <x:c r="F26" s="13" t="str">
        <x:v>faire une pause ou baliser pour plus tard</x:v>
      </x:c>
      <x:c r="G26" s="13" t="str">
        <x:v>Une route réellement engagée, l’équipement présent et un point de retour identifié.</x:v>
      </x:c>
      <x:c r="H26" s="13" t="str">
        <x:v>Le joueur quitte le poste de route, rejoint le lieu de l’incident et manipule les objets indiqués. Un dialogue court confronte son interprétation à celle d’un équipier.</x:v>
      </x:c>
      <x:c r="I26" s="13" t="str">
        <x:v>Le choix modifie le temps de jeu écoulé, la route, une ressource consommée ou une relation. Le résultat est attaché à l’incident pour ne pas redonner la même récompense.</x:v>
      </x:c>
      <x:c r="J26" s="13" t="str">
        <x:v>L’échec conserve les traces déjà relevées et ouvre le repli annoncé. Une reprise n’efface pas une perte confirmée.</x:v>
      </x:c>
      <x:c r="K26" s="13" t="str">
        <x:v>Les prises suivent le système de trophées; l’équipage suit le manifeste du navire; une guerre utilise le registre commun des opérations.</x:v>
      </x:c>
      <x:c r="L26" s="13" t="str">
        <x:v>Reconstitution documentée V4 — nouvelle rédaction V5</x:v>
      </x:c>
    </x:row>
    <x:row r="27" ht="72" customHeight="1">
      <x:c r="A27" s="14" t="str">
        <x:v>SPACE-E22</x:v>
      </x:c>
      <x:c r="B27" s="14" t="str">
        <x:v>Le convoi séparé</x:v>
      </x:c>
      <x:c r="C27" s="14" t="str">
        <x:v>équipages dispersés</x:v>
      </x:c>
      <x:c r="D27" s="14" t="str">
        <x:v>SPACE-BASE-02</x:v>
      </x:c>
      <x:c r="E27" s="14" t="str">
        <x:v>retrouver deux points de rendez-vous</x:v>
      </x:c>
      <x:c r="F27" s="14" t="str">
        <x:v>regrouper les charges ou escorter les plus lents</x:v>
      </x:c>
      <x:c r="G27" s="14" t="str">
        <x:v>Une route réellement engagée, l’équipement présent et un point de retour identifié.</x:v>
      </x:c>
      <x:c r="H27" s="14" t="str">
        <x:v>Le joueur quitte le poste de route, rejoint le lieu de l’incident et manipule les objets indiqués. Un dialogue court confronte son interprétation à celle d’un équipier.</x:v>
      </x:c>
      <x:c r="I27" s="14" t="str">
        <x:v>Le choix modifie le temps de jeu écoulé, la route, une ressource consommée ou une relation. Le résultat est attaché à l’incident pour ne pas redonner la même récompense.</x:v>
      </x:c>
      <x:c r="J27" s="14" t="str">
        <x:v>L’échec conserve les traces déjà relevées et ouvre le repli annoncé. Une reprise n’efface pas une perte confirmée.</x:v>
      </x:c>
      <x:c r="K27" s="14" t="str">
        <x:v>Les prises suivent le système de trophées; l’équipage suit le manifeste du navire; une guerre utilise le registre commun des opérations.</x:v>
      </x:c>
      <x:c r="L27" s="14" t="str">
        <x:v>Reconstitution documentée V4 — nouvelle rédaction V5</x:v>
      </x:c>
    </x:row>
    <x:row r="28" ht="72" customHeight="1">
      <x:c r="A28" s="13" t="str">
        <x:v>SPACE-E23</x:v>
      </x:c>
      <x:c r="B28" s="13" t="str">
        <x:v>La pièce sans origine</x:v>
      </x:c>
      <x:c r="C28" s="13" t="str">
        <x:v>composant trouvé</x:v>
      </x:c>
      <x:c r="D28" s="13" t="str">
        <x:v>SPACE-BASE-03</x:v>
      </x:c>
      <x:c r="E28" s="13" t="str">
        <x:v>examiner ses attaches et son usure</x:v>
      </x:c>
      <x:c r="F28" s="13" t="str">
        <x:v>essai de modèle ou conservation au dépôt</x:v>
      </x:c>
      <x:c r="G28" s="13" t="str">
        <x:v>Une route réellement engagée, l’équipement présent et un point de retour identifié.</x:v>
      </x:c>
      <x:c r="H28" s="13" t="str">
        <x:v>Le joueur quitte le poste de route, rejoint le lieu de l’incident et manipule les objets indiqués. Un dialogue court confronte son interprétation à celle d’un équipier.</x:v>
      </x:c>
      <x:c r="I28" s="13" t="str">
        <x:v>Le choix modifie le temps de jeu écoulé, la route, une ressource consommée ou une relation. Le résultat est attaché à l’incident pour ne pas redonner la même récompense.</x:v>
      </x:c>
      <x:c r="J28" s="13" t="str">
        <x:v>L’échec conserve les traces déjà relevées et ouvre le repli annoncé. Une reprise n’efface pas une perte confirmée.</x:v>
      </x:c>
      <x:c r="K28" s="13" t="str">
        <x:v>Les prises suivent le système de trophées; l’équipage suit le manifeste du navire; une guerre utilise le registre commun des opérations.</x:v>
      </x:c>
      <x:c r="L28" s="13" t="str">
        <x:v>Reconstitution documentée V4 — nouvelle rédaction V5</x:v>
      </x:c>
    </x:row>
    <x:row r="29" ht="72" customHeight="1">
      <x:c r="A29" s="14" t="str">
        <x:v>SPACE-E24</x:v>
      </x:c>
      <x:c r="B29" s="14" t="str">
        <x:v>Un cap changé</x:v>
      </x:c>
      <x:c r="C29" s="14" t="str">
        <x:v>route interrompue</x:v>
      </x:c>
      <x:c r="D29" s="14" t="str">
        <x:v>SPACE-BASE-04</x:v>
      </x:c>
      <x:c r="E29" s="14" t="str">
        <x:v>recalculer à partir des balises connues</x:v>
      </x:c>
      <x:c r="F29" s="14" t="str">
        <x:v>détour de ressource ou route de retour</x:v>
      </x:c>
      <x:c r="G29" s="14" t="str">
        <x:v>Une route réellement engagée, l’équipement présent et un point de retour identifié.</x:v>
      </x:c>
      <x:c r="H29" s="14" t="str">
        <x:v>Le joueur quitte le poste de route, rejoint le lieu de l’incident et manipule les objets indiqués. Un dialogue court confronte son interprétation à celle d’un équipier.</x:v>
      </x:c>
      <x:c r="I29" s="14" t="str">
        <x:v>Le choix modifie le temps de jeu écoulé, la route, une ressource consommée ou une relation. Le résultat est attaché à l’incident pour ne pas redonner la même récompense.</x:v>
      </x:c>
      <x:c r="J29" s="14" t="str">
        <x:v>L’échec conserve les traces déjà relevées et ouvre le repli annoncé. Une reprise n’efface pas une perte confirmée.</x:v>
      </x:c>
      <x:c r="K29" s="14" t="str">
        <x:v>Les prises suivent le système de trophées; l’équipage suit le manifeste du navire; une guerre utilise le registre commun des opérations.</x:v>
      </x:c>
      <x:c r="L29" s="14" t="str">
        <x:v>Reconstitution documentée V4 — nouvelle rédaction V5</x:v>
      </x:c>
    </x:row>
    <x:row r="30" ht="72" customHeight="1">
      <x:c r="A30" s="13" t="str">
        <x:v>SPACE-E25</x:v>
      </x:c>
      <x:c r="B30" s="13" t="str">
        <x:v>L’invitation à la chasse</x:v>
      </x:c>
      <x:c r="C30" s="13" t="str">
        <x:v>défi d’un clan</x:v>
      </x:c>
      <x:c r="D30" s="13" t="str">
        <x:v>SPACE-BASE-05</x:v>
      </x:c>
      <x:c r="E30" s="13" t="str">
        <x:v>lire terrain et conditions du duel</x:v>
      </x:c>
      <x:c r="F30" s="13" t="str">
        <x:v>accepter au bon lieu ou décliner sans combat immédiat</x:v>
      </x:c>
      <x:c r="G30" s="13" t="str">
        <x:v>Une route réellement engagée, l’équipement présent et un point de retour identifié.</x:v>
      </x:c>
      <x:c r="H30" s="13" t="str">
        <x:v>Le joueur quitte le poste de route, rejoint le lieu de l’incident et manipule les objets indiqués. Un dialogue court confronte son interprétation à celle d’un équipier.</x:v>
      </x:c>
      <x:c r="I30" s="13" t="str">
        <x:v>Le choix modifie le temps de jeu écoulé, la route, une ressource consommée ou une relation. Le résultat est attaché à l’incident pour ne pas redonner la même récompense.</x:v>
      </x:c>
      <x:c r="J30" s="13" t="str">
        <x:v>L’échec conserve les traces déjà relevées et ouvre le repli annoncé. Une reprise n’efface pas une perte confirmée.</x:v>
      </x:c>
      <x:c r="K30" s="13" t="str">
        <x:v>Les prises suivent le système de trophées; l’équipage suit le manifeste du navire; une guerre utilise le registre commun des opérations.</x:v>
      </x:c>
      <x:c r="L30" s="13" t="str">
        <x:v>Reconstitution documentée V4 — nouvelle rédaction V5</x:v>
      </x:c>
    </x:row>
    <x:row r="31" ht="72" customHeight="1">
      <x:c r="A31" s="14" t="str">
        <x:v>SPACE-E26</x:v>
      </x:c>
      <x:c r="B31" s="14" t="str">
        <x:v>Une galerie vide</x:v>
      </x:c>
      <x:c r="C31" s="14" t="str">
        <x:v>objet absent</x:v>
      </x:c>
      <x:c r="D31" s="14" t="str">
        <x:v>SPACE-BASE-06</x:v>
      </x:c>
      <x:c r="E31" s="14" t="str">
        <x:v>suivre sa dernière manipulation</x:v>
      </x:c>
      <x:c r="F31" s="14" t="str">
        <x:v>retrouver son transfert ou documenter la perte</x:v>
      </x:c>
      <x:c r="G31" s="14" t="str">
        <x:v>Une route réellement engagée, l’équipement présent et un point de retour identifié.</x:v>
      </x:c>
      <x:c r="H31" s="14" t="str">
        <x:v>Le joueur quitte le poste de route, rejoint le lieu de l’incident et manipule les objets indiqués. Un dialogue court confronte son interprétation à celle d’un équipier.</x:v>
      </x:c>
      <x:c r="I31" s="14" t="str">
        <x:v>Le choix modifie le temps de jeu écoulé, la route, une ressource consommée ou une relation. Le résultat est attaché à l’incident pour ne pas redonner la même récompense.</x:v>
      </x:c>
      <x:c r="J31" s="14" t="str">
        <x:v>L’échec conserve les traces déjà relevées et ouvre le repli annoncé. Une reprise n’efface pas une perte confirmée.</x:v>
      </x:c>
      <x:c r="K31" s="14" t="str">
        <x:v>Les prises suivent le système de trophées; l’équipage suit le manifeste du navire; une guerre utilise le registre commun des opérations.</x:v>
      </x:c>
      <x:c r="L31" s="14" t="str">
        <x:v>Reconstitution documentée V4 — nouvelle rédaction V5</x:v>
      </x:c>
    </x:row>
    <x:row r="32" ht="72" customHeight="1">
      <x:c r="A32" s="13" t="str">
        <x:v>SPACE-E27</x:v>
      </x:c>
      <x:c r="B32" s="13" t="str">
        <x:v>Le pont froid</x:v>
      </x:c>
      <x:c r="C32" s="13" t="str">
        <x:v>service indisponible</x:v>
      </x:c>
      <x:c r="D32" s="13" t="str">
        <x:v>SPACE-BASE-07</x:v>
      </x:c>
      <x:c r="E32" s="13" t="str">
        <x:v>repérer un circuit d’exercice rompu</x:v>
      </x:c>
      <x:c r="F32" s="13" t="str">
        <x:v>déplacer l’activité ou réparer</x:v>
      </x:c>
      <x:c r="G32" s="13" t="str">
        <x:v>Une route réellement engagée, l’équipement présent et un point de retour identifié.</x:v>
      </x:c>
      <x:c r="H32" s="13" t="str">
        <x:v>Le joueur quitte le poste de route, rejoint le lieu de l’incident et manipule les objets indiqués. Un dialogue court confronte son interprétation à celle d’un équipier.</x:v>
      </x:c>
      <x:c r="I32" s="13" t="str">
        <x:v>Le choix modifie le temps de jeu écoulé, la route, une ressource consommée ou une relation. Le résultat est attaché à l’incident pour ne pas redonner la même récompense.</x:v>
      </x:c>
      <x:c r="J32" s="13" t="str">
        <x:v>L’échec conserve les traces déjà relevées et ouvre le repli annoncé. Une reprise n’efface pas une perte confirmée.</x:v>
      </x:c>
      <x:c r="K32" s="13" t="str">
        <x:v>Les prises suivent le système de trophées; l’équipage suit le manifeste du navire; une guerre utilise le registre commun des opérations.</x:v>
      </x:c>
      <x:c r="L32" s="13" t="str">
        <x:v>Reconstitution documentée V4 — nouvelle rédaction V5</x:v>
      </x:c>
    </x:row>
    <x:row r="33" ht="72" customHeight="1">
      <x:c r="A33" s="14" t="str">
        <x:v>SPACE-E28</x:v>
      </x:c>
      <x:c r="B33" s="14" t="str">
        <x:v>Les deux retours</x:v>
      </x:c>
      <x:c r="C33" s="14" t="str">
        <x:v>deux équipes arrivent</x:v>
      </x:c>
      <x:c r="D33" s="14" t="str">
        <x:v>SPACE-BASE-08</x:v>
      </x:c>
      <x:c r="E33" s="14" t="str">
        <x:v>préparer les sas et contenants</x:v>
      </x:c>
      <x:c r="F33" s="14" t="str">
        <x:v>priorité au blessé ou à une prise instable annoncée</x:v>
      </x:c>
      <x:c r="G33" s="14" t="str">
        <x:v>Une route réellement engagée, l’équipement présent et un point de retour identifié.</x:v>
      </x:c>
      <x:c r="H33" s="14" t="str">
        <x:v>Le joueur quitte le poste de route, rejoint le lieu de l’incident et manipule les objets indiqués. Un dialogue court confronte son interprétation à celle d’un équipier.</x:v>
      </x:c>
      <x:c r="I33" s="14" t="str">
        <x:v>Le choix modifie le temps de jeu écoulé, la route, une ressource consommée ou une relation. Le résultat est attaché à l’incident pour ne pas redonner la même récompense.</x:v>
      </x:c>
      <x:c r="J33" s="14" t="str">
        <x:v>L’échec conserve les traces déjà relevées et ouvre le repli annoncé. Une reprise n’efface pas une perte confirmée.</x:v>
      </x:c>
      <x:c r="K33" s="14" t="str">
        <x:v>Les prises suivent le système de trophées; l’équipage suit le manifeste du navire; une guerre utilise le registre commun des opérations.</x:v>
      </x:c>
      <x:c r="L33" s="14" t="str">
        <x:v>Reconstitution documentée V4 — nouvelle rédaction V5</x:v>
      </x:c>
    </x:row>
    <x:row r="34" ht="72" customHeight="1">
      <x:c r="A34" s="13" t="str">
        <x:v>SPACE-E29</x:v>
      </x:c>
      <x:c r="B34" s="13" t="str">
        <x:v>Le témoin du passé</x:v>
      </x:c>
      <x:c r="C34" s="13" t="str">
        <x:v>objet Warp de retour</x:v>
      </x:c>
      <x:c r="D34" s="13" t="str">
        <x:v>SPACE-BASE-09</x:v>
      </x:c>
      <x:c r="E34" s="13" t="str">
        <x:v>rapprocher objet et branche d’origine</x:v>
      </x:c>
      <x:c r="F34" s="13" t="str">
        <x:v>exposer une copie ou conserver l’original au poste</x:v>
      </x:c>
      <x:c r="G34" s="13" t="str">
        <x:v>Une route réellement engagée, l’équipement présent et un point de retour identifié.</x:v>
      </x:c>
      <x:c r="H34" s="13" t="str">
        <x:v>Le joueur quitte le poste de route, rejoint le lieu de l’incident et manipule les objets indiqués. Un dialogue court confronte son interprétation à celle d’un équipier.</x:v>
      </x:c>
      <x:c r="I34" s="13" t="str">
        <x:v>Le choix modifie le temps de jeu écoulé, la route, une ressource consommée ou une relation. Le résultat est attaché à l’incident pour ne pas redonner la même récompense.</x:v>
      </x:c>
      <x:c r="J34" s="13" t="str">
        <x:v>L’échec conserve les traces déjà relevées et ouvre le repli annoncé. Une reprise n’efface pas une perte confirmée.</x:v>
      </x:c>
      <x:c r="K34" s="13" t="str">
        <x:v>Les prises suivent le système de trophées; l’équipage suit le manifeste du navire; une guerre utilise le registre commun des opérations.</x:v>
      </x:c>
      <x:c r="L34" s="13" t="str">
        <x:v>Reconstitution documentée V4 — nouvelle rédaction V5</x:v>
      </x:c>
    </x:row>
    <x:row r="35" ht="72" customHeight="1">
      <x:c r="A35" s="14" t="str">
        <x:v>SPACE-E30</x:v>
      </x:c>
      <x:c r="B35" s="14" t="str">
        <x:v>Le voyage interrompu</x:v>
      </x:c>
      <x:c r="C35" s="14" t="str">
        <x:v>conditions Warp perdues</x:v>
      </x:c>
      <x:c r="D35" s="14" t="str">
        <x:v>SPACE-BASE-10</x:v>
      </x:c>
      <x:c r="E35" s="14" t="str">
        <x:v>utiliser le rappel du voyage engagé</x:v>
      </x:c>
      <x:c r="F35" s="14" t="str">
        <x:v>retour direct ou secours sur le même itinéraire</x:v>
      </x:c>
      <x:c r="G35" s="14" t="str">
        <x:v>Une route réellement engagée, l’équipement présent et un point de retour identifié.</x:v>
      </x:c>
      <x:c r="H35" s="14" t="str">
        <x:v>Le joueur quitte le poste de route, rejoint le lieu de l’incident et manipule les objets indiqués. Un dialogue court confronte son interprétation à celle d’un équipier.</x:v>
      </x:c>
      <x:c r="I35" s="14" t="str">
        <x:v>Le choix modifie le temps de jeu écoulé, la route, une ressource consommée ou une relation. Le résultat est attaché à l’incident pour ne pas redonner la même récompense.</x:v>
      </x:c>
      <x:c r="J35" s="14" t="str">
        <x:v>L’échec conserve les traces déjà relevées et ouvre le repli annoncé. Une reprise n’efface pas une perte confirmée.</x:v>
      </x:c>
      <x:c r="K35" s="14" t="str">
        <x:v>Les prises suivent le système de trophées; l’équipage suit le manifeste du navire; une guerre utilise le registre commun des opérations.</x:v>
      </x:c>
      <x:c r="L35" s="14" t="str">
        <x:v>Reconstitution documentée V4 — nouvelle rédaction V5</x:v>
      </x:c>
    </x:row>
    <x:row r="36" ht="72" customHeight="1">
      <x:c r="A36" s="13" t="str">
        <x:v>SPACE-E31</x:v>
      </x:c>
      <x:c r="B36" s="13" t="str">
        <x:v>Le feu de la forge</x:v>
      </x:c>
      <x:c r="C36" s="13" t="str">
        <x:v>atelier fermé</x:v>
      </x:c>
      <x:c r="D36" s="13" t="str">
        <x:v>SPACE-BASE-01</x:v>
      </x:c>
      <x:c r="E36" s="13" t="str">
        <x:v>préparer une réparation externe</x:v>
      </x:c>
      <x:c r="F36" s="13" t="str">
        <x:v>reporter une amélioration ou changer l’équipement</x:v>
      </x:c>
      <x:c r="G36" s="13" t="str">
        <x:v>Une route réellement engagée, l’équipement présent et un point de retour identifié.</x:v>
      </x:c>
      <x:c r="H36" s="13" t="str">
        <x:v>Le joueur quitte le poste de route, rejoint le lieu de l’incident et manipule les objets indiqués. Un dialogue court confronte son interprétation à celle d’un équipier.</x:v>
      </x:c>
      <x:c r="I36" s="13" t="str">
        <x:v>Le choix modifie le temps de jeu écoulé, la route, une ressource consommée ou une relation. Le résultat est attaché à l’incident pour ne pas redonner la même récompense.</x:v>
      </x:c>
      <x:c r="J36" s="13" t="str">
        <x:v>L’échec conserve les traces déjà relevées et ouvre le repli annoncé. Une reprise n’efface pas une perte confirmée.</x:v>
      </x:c>
      <x:c r="K36" s="13" t="str">
        <x:v>Les prises suivent le système de trophées; l’équipage suit le manifeste du navire; une guerre utilise le registre commun des opérations.</x:v>
      </x:c>
      <x:c r="L36" s="13" t="str">
        <x:v>Reconstitution documentée V4 — nouvelle rédaction V5</x:v>
      </x:c>
    </x:row>
    <x:row r="37" ht="72" customHeight="1">
      <x:c r="A37" s="14" t="str">
        <x:v>SPACE-E32</x:v>
      </x:c>
      <x:c r="B37" s="14" t="str">
        <x:v>Le repas des absents</x:v>
      </x:c>
      <x:c r="C37" s="14" t="str">
        <x:v>retour après une perte</x:v>
      </x:c>
      <x:c r="D37" s="14" t="str">
        <x:v>SPACE-BASE-02</x:v>
      </x:c>
      <x:c r="E37" s="14" t="str">
        <x:v>installer les objets laissés par l’équipe</x:v>
      </x:c>
      <x:c r="F37" s="14" t="str">
        <x:v>récit public ou moment de mémoire restreint</x:v>
      </x:c>
      <x:c r="G37" s="14" t="str">
        <x:v>Une route réellement engagée, l’équipement présent et un point de retour identifié.</x:v>
      </x:c>
      <x:c r="H37" s="14" t="str">
        <x:v>Le joueur quitte le poste de route, rejoint le lieu de l’incident et manipule les objets indiqués. Un dialogue court confronte son interprétation à celle d’un équipier.</x:v>
      </x:c>
      <x:c r="I37" s="14" t="str">
        <x:v>Le choix modifie le temps de jeu écoulé, la route, une ressource consommée ou une relation. Le résultat est attaché à l’incident pour ne pas redonner la même récompense.</x:v>
      </x:c>
      <x:c r="J37" s="14" t="str">
        <x:v>L’échec conserve les traces déjà relevées et ouvre le repli annoncé. Une reprise n’efface pas une perte confirmée.</x:v>
      </x:c>
      <x:c r="K37" s="14" t="str">
        <x:v>Les prises suivent le système de trophées; l’équipage suit le manifeste du navire; une guerre utilise le registre commun des opérations.</x:v>
      </x:c>
      <x:c r="L37" s="14" t="str">
        <x:v>Reconstitution documentée V4 — nouvelle rédaction V5</x:v>
      </x:c>
    </x:row>
    <x:row r="38" ht="72" customHeight="1">
      <x:c r="A38" s="13" t="str">
        <x:v>SPACE-E33</x:v>
      </x:c>
      <x:c r="B38" s="13" t="str">
        <x:v>La relève volontaire</x:v>
      </x:c>
      <x:c r="C38" s="13" t="str">
        <x:v>poste à transmettre</x:v>
      </x:c>
      <x:c r="D38" s="13" t="str">
        <x:v>SPACE-BASE-03</x:v>
      </x:c>
      <x:c r="E38" s="13" t="str">
        <x:v>faire rejouer un exercice au remplaçant</x:v>
      </x:c>
      <x:c r="F38" s="13" t="str">
        <x:v>transfert maintenant ou apprentissage prolongé</x:v>
      </x:c>
      <x:c r="G38" s="13" t="str">
        <x:v>Une route réellement engagée, l’équipement présent et un point de retour identifié.</x:v>
      </x:c>
      <x:c r="H38" s="13" t="str">
        <x:v>Le joueur quitte le poste de route, rejoint le lieu de l’incident et manipule les objets indiqués. Un dialogue court confronte son interprétation à celle d’un équipier.</x:v>
      </x:c>
      <x:c r="I38" s="13" t="str">
        <x:v>Le choix modifie le temps de jeu écoulé, la route, une ressource consommée ou une relation. Le résultat est attaché à l’incident pour ne pas redonner la même récompense.</x:v>
      </x:c>
      <x:c r="J38" s="13" t="str">
        <x:v>L’échec conserve les traces déjà relevées et ouvre le repli annoncé. Une reprise n’efface pas une perte confirmée.</x:v>
      </x:c>
      <x:c r="K38" s="13" t="str">
        <x:v>Les prises suivent le système de trophées; l’équipage suit le manifeste du navire; une guerre utilise le registre commun des opérations.</x:v>
      </x:c>
      <x:c r="L38" s="13" t="str">
        <x:v>Reconstitution documentée V4 — nouvelle rédaction V5</x:v>
      </x:c>
    </x:row>
    <x:row r="39" ht="72" customHeight="1">
      <x:c r="A39" s="14" t="str">
        <x:v>SPACE-E34</x:v>
      </x:c>
      <x:c r="B39" s="14" t="str">
        <x:v>Le passage revendiqué</x:v>
      </x:c>
      <x:c r="C39" s="14" t="str">
        <x:v>limite de conflit</x:v>
      </x:c>
      <x:c r="D39" s="14" t="str">
        <x:v>SPACE-BASE-04</x:v>
      </x:c>
      <x:c r="E39" s="14" t="str">
        <x:v>reconnaître les balises des deux clans</x:v>
      </x:c>
      <x:c r="F39" s="14" t="str">
        <x:v>négocier une traversée ou suivre un détour</x:v>
      </x:c>
      <x:c r="G39" s="14" t="str">
        <x:v>Une route réellement engagée, l’équipement présent et un point de retour identifié.</x:v>
      </x:c>
      <x:c r="H39" s="14" t="str">
        <x:v>Le joueur quitte le poste de route, rejoint le lieu de l’incident et manipule les objets indiqués. Un dialogue court confronte son interprétation à celle d’un équipier.</x:v>
      </x:c>
      <x:c r="I39" s="14" t="str">
        <x:v>Le choix modifie le temps de jeu écoulé, la route, une ressource consommée ou une relation. Le résultat est attaché à l’incident pour ne pas redonner la même récompense.</x:v>
      </x:c>
      <x:c r="J39" s="14" t="str">
        <x:v>L’échec conserve les traces déjà relevées et ouvre le repli annoncé. Une reprise n’efface pas une perte confirmée.</x:v>
      </x:c>
      <x:c r="K39" s="14" t="str">
        <x:v>Les prises suivent le système de trophées; l’équipage suit le manifeste du navire; une guerre utilise le registre commun des opérations.</x:v>
      </x:c>
      <x:c r="L39" s="14" t="str">
        <x:v>Reconstitution documentée V4 — nouvelle rédaction V5</x:v>
      </x:c>
    </x:row>
    <x:row r="40" ht="72" customHeight="1">
      <x:c r="A40" s="13" t="str">
        <x:v>SPACE-E35</x:v>
      </x:c>
      <x:c r="B40" s="13" t="str">
        <x:v>La chasse qui attend</x:v>
      </x:c>
      <x:c r="C40" s="13" t="str">
        <x:v>proie déplacée</x:v>
      </x:c>
      <x:c r="D40" s="13" t="str">
        <x:v>SPACE-BASE-05</x:v>
      </x:c>
      <x:c r="E40" s="13" t="str">
        <x:v>relire météo et traces de mission</x:v>
      </x:c>
      <x:c r="F40" s="13" t="str">
        <x:v>modifier la préparation ou suspendre la chasse</x:v>
      </x:c>
      <x:c r="G40" s="13" t="str">
        <x:v>Une route réellement engagée, l’équipement présent et un point de retour identifié.</x:v>
      </x:c>
      <x:c r="H40" s="13" t="str">
        <x:v>Le joueur quitte le poste de route, rejoint le lieu de l’incident et manipule les objets indiqués. Un dialogue court confronte son interprétation à celle d’un équipier.</x:v>
      </x:c>
      <x:c r="I40" s="13" t="str">
        <x:v>Le choix modifie le temps de jeu écoulé, la route, une ressource consommée ou une relation. Le résultat est attaché à l’incident pour ne pas redonner la même récompense.</x:v>
      </x:c>
      <x:c r="J40" s="13" t="str">
        <x:v>L’échec conserve les traces déjà relevées et ouvre le repli annoncé. Une reprise n’efface pas une perte confirmée.</x:v>
      </x:c>
      <x:c r="K40" s="13" t="str">
        <x:v>Les prises suivent le système de trophées; l’équipage suit le manifeste du navire; une guerre utilise le registre commun des opérations.</x:v>
      </x:c>
      <x:c r="L40" s="13" t="str">
        <x:v>Reconstitution documentée V4 — nouvelle rédaction V5</x:v>
      </x:c>
    </x:row>
    <x:row r="41" ht="72" customHeight="1">
      <x:c r="A41" s="14" t="str">
        <x:v>SPACE-E36</x:v>
      </x:c>
      <x:c r="B41" s="14" t="str">
        <x:v>Le dernier appel</x:v>
      </x:c>
      <x:c r="C41" s="14" t="str">
        <x:v>signal ancien retrouvé</x:v>
      </x:c>
      <x:c r="D41" s="14" t="str">
        <x:v>SPACE-BASE-06</x:v>
      </x:c>
      <x:c r="E41" s="14" t="str">
        <x:v>ordonner quatre fragments du journal</x:v>
      </x:c>
      <x:c r="F41" s="14" t="str">
        <x:v>ramener l’archive ou chercher encore un survivant</x:v>
      </x:c>
      <x:c r="G41" s="14" t="str">
        <x:v>Une route réellement engagée, l’équipement présent et un point de retour identifié.</x:v>
      </x:c>
      <x:c r="H41" s="14" t="str">
        <x:v>Le joueur quitte le poste de route, rejoint le lieu de l’incident et manipule les objets indiqués. Un dialogue court confronte son interprétation à celle d’un équipier.</x:v>
      </x:c>
      <x:c r="I41" s="14" t="str">
        <x:v>Le choix modifie le temps de jeu écoulé, la route, une ressource consommée ou une relation. Le résultat est attaché à l’incident pour ne pas redonner la même récompense.</x:v>
      </x:c>
      <x:c r="J41" s="14" t="str">
        <x:v>L’échec conserve les traces déjà relevées et ouvre le repli annoncé. Une reprise n’efface pas une perte confirmée.</x:v>
      </x:c>
      <x:c r="K41" s="14" t="str">
        <x:v>Les prises suivent le système de trophées; l’équipage suit le manifeste du navire; une guerre utilise le registre commun des opérations.</x:v>
      </x:c>
      <x:c r="L41" s="14" t="str">
        <x:v>Reconstitution documentée V4 — nouvelle rédaction V5</x:v>
      </x:c>
    </x:row>
  </x:sheetData>
  <x:pageMargins left="0.7" right="0.7" top="0.75" bottom="0.75" header="0.3" footer="0.3"/>
  <x:tableParts count="1">
    <x:tablePart xmlns:r="http://schemas.openxmlformats.org/officeDocument/2006/relationships" r:id="R5ce285c2b54c479b"/>
  </x:tableParts>
</x:worksheet>
</file>

<file path=xl/worksheets/sheet5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Faune et adversaires</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Habitat</x:v>
      </x:c>
      <x:c r="D5" s="26" t="str">
        <x:v>Catégorie</x:v>
      </x:c>
      <x:c r="E5" s="26" t="str">
        <x:v>Indices</x:v>
      </x:c>
      <x:c r="F5" s="26" t="str">
        <x:v>Comportement</x:v>
      </x:c>
      <x:c r="G5" s="26" t="str">
        <x:v>Contre jeu</x:v>
      </x:c>
      <x:c r="H5" s="26" t="str">
        <x:v>Rencontre</x:v>
      </x:c>
      <x:c r="I5" s="26" t="str">
        <x:v>Combat</x:v>
      </x:c>
      <x:c r="J5" s="26" t="str">
        <x:v>Recompense</x:v>
      </x:c>
      <x:c r="K5" s="26" t="str">
        <x:v>Statut dans le lore</x:v>
      </x:c>
      <x:c r="L5" s="27" t="str">
        <x:v>Provenance</x:v>
      </x:c>
    </x:row>
    <x:row r="6" ht="72" customHeight="1">
      <x:c r="A6" s="13" t="str">
        <x:v>FAU-01</x:v>
      </x:c>
      <x:c r="B6" s="13" t="str">
        <x:v>Scarabée des scories</x:v>
      </x:c>
      <x:c r="C6" s="13" t="str">
        <x:v>ash-marches</x:v>
      </x:c>
      <x:c r="D6" s="13" t="str">
        <x:v>petite faune</x:v>
      </x:c>
      <x:c r="E6" s="13" t="str">
        <x:v>amas de cendre déplacé</x:v>
      </x:c>
      <x:c r="F6" s="13" t="str">
        <x:v>se replie sous une plaque chaude</x:v>
      </x:c>
      <x:c r="G6" s="13" t="str">
        <x:v>observer les cycles puis contourner</x:v>
      </x:c>
      <x:c r="H6" s="13" t="str">
        <x:v>L’animal ou adversaire doit être présent avant l’action. Une piste indique une hypothèse et non une position parfaite.</x:v>
      </x:c>
      <x:c r="I6" s="13" t="str">
        <x:v>Annonce visuelle, engagement, fenêtre de réaction puis récupération. Les états et collisions restent lisibles dans les différents plans 2D.</x:v>
      </x:c>
      <x:c r="J6" s="13" t="str">
        <x:v>Observation, contrat ou prise correspondant à l’action réellement accomplie. Une même entité vaincue ne redonne pas son trophée à chaque visite.</x:v>
      </x:c>
      <x:c r="K6" s="13" t="str">
        <x:v>Espèce ou variante créée pour le projet; le porte-corne reprend une référence utilisateur à contrôler visuellement.</x:v>
      </x:c>
      <x:c r="L6" s="13" t="str">
        <x:v>Reconstitution documentée V4 — nouvelle rédaction V5</x:v>
      </x:c>
    </x:row>
    <x:row r="7" ht="72" customHeight="1">
      <x:c r="A7" s="14" t="str">
        <x:v>FAU-02</x:v>
      </x:c>
      <x:c r="B7" s="14" t="str">
        <x:v>Briseur de basalte</x:v>
      </x:c>
      <x:c r="C7" s="14" t="str">
        <x:v>ash-marches</x:v>
      </x:c>
      <x:c r="D7" s="14" t="str">
        <x:v>grand herbivore territorial</x:v>
      </x:c>
      <x:c r="E7" s="14" t="str">
        <x:v>fragments de roche au bord d’une piste</x:v>
      </x:c>
      <x:c r="F7" s="14" t="str">
        <x:v>charge courte annoncée par un appui au sol</x:v>
      </x:c>
      <x:c r="G7" s="14" t="str">
        <x:v>quitter l’axe et employer un relief</x:v>
      </x:c>
      <x:c r="H7" s="14" t="str">
        <x:v>L’animal ou adversaire doit être présent avant l’action. Une piste indique une hypothèse et non une position parfaite.</x:v>
      </x:c>
      <x:c r="I7" s="14" t="str">
        <x:v>Annonce visuelle, engagement, fenêtre de réaction puis récupération. Les états et collisions restent lisibles dans les différents plans 2D.</x:v>
      </x:c>
      <x:c r="J7" s="14" t="str">
        <x:v>Observation, contrat ou prise correspondant à l’action réellement accomplie. Une même entité vaincue ne redonne pas son trophée à chaque visite.</x:v>
      </x:c>
      <x:c r="K7" s="14" t="str">
        <x:v>Espèce ou variante créée pour le projet; le porte-corne reprend une référence utilisateur à contrôler visuellement.</x:v>
      </x:c>
      <x:c r="L7" s="14" t="str">
        <x:v>Reconstitution documentée V4 — nouvelle rédaction V5</x:v>
      </x:c>
    </x:row>
    <x:row r="8" ht="72" customHeight="1">
      <x:c r="A8" s="13" t="str">
        <x:v>FAU-03</x:v>
      </x:c>
      <x:c r="B8" s="13" t="str">
        <x:v>Coureur des dunes</x:v>
      </x:c>
      <x:c r="C8" s="13" t="str">
        <x:v>glass-desert</x:v>
      </x:c>
      <x:c r="D8" s="13" t="str">
        <x:v>proie rapide</x:v>
      </x:c>
      <x:c r="E8" s="13" t="str">
        <x:v>double empreinte légère</x:v>
      </x:c>
      <x:c r="F8" s="13" t="str">
        <x:v>zigzague entre zones d’ombre</x:v>
      </x:c>
      <x:c r="G8" s="13" t="str">
        <x:v>couper une route avec une observation préalable</x:v>
      </x:c>
      <x:c r="H8" s="13" t="str">
        <x:v>L’animal ou adversaire doit être présent avant l’action. Une piste indique une hypothèse et non une position parfaite.</x:v>
      </x:c>
      <x:c r="I8" s="13" t="str">
        <x:v>Annonce visuelle, engagement, fenêtre de réaction puis récupération. Les états et collisions restent lisibles dans les différents plans 2D.</x:v>
      </x:c>
      <x:c r="J8" s="13" t="str">
        <x:v>Observation, contrat ou prise correspondant à l’action réellement accomplie. Une même entité vaincue ne redonne pas son trophée à chaque visite.</x:v>
      </x:c>
      <x:c r="K8" s="13" t="str">
        <x:v>Espèce ou variante créée pour le projet; le porte-corne reprend une référence utilisateur à contrôler visuellement.</x:v>
      </x:c>
      <x:c r="L8" s="13" t="str">
        <x:v>Reconstitution documentée V4 — nouvelle rédaction V5</x:v>
      </x:c>
    </x:row>
    <x:row r="9" ht="72" customHeight="1">
      <x:c r="A9" s="14" t="str">
        <x:v>FAU-04</x:v>
      </x:c>
      <x:c r="B9" s="14" t="str">
        <x:v>Fouisseur de verre</x:v>
      </x:c>
      <x:c r="C9" s="14" t="str">
        <x:v>glass-desert</x:v>
      </x:c>
      <x:c r="D9" s="14" t="str">
        <x:v>prédateur embusqué</x:v>
      </x:c>
      <x:c r="E9" s="14" t="str">
        <x:v>sable soulevé en cercle</x:v>
      </x:c>
      <x:c r="F9" s="14" t="str">
        <x:v>sort sur un bruit répété puis replonge</x:v>
      </x:c>
      <x:c r="G9" s="14" t="str">
        <x:v>varier sa position après un leurre de jeu</x:v>
      </x:c>
      <x:c r="H9" s="14" t="str">
        <x:v>L’animal ou adversaire doit être présent avant l’action. Une piste indique une hypothèse et non une position parfaite.</x:v>
      </x:c>
      <x:c r="I9" s="14" t="str">
        <x:v>Annonce visuelle, engagement, fenêtre de réaction puis récupération. Les états et collisions restent lisibles dans les différents plans 2D.</x:v>
      </x:c>
      <x:c r="J9" s="14" t="str">
        <x:v>Observation, contrat ou prise correspondant à l’action réellement accomplie. Une même entité vaincue ne redonne pas son trophée à chaque visite.</x:v>
      </x:c>
      <x:c r="K9" s="14" t="str">
        <x:v>Espèce ou variante créée pour le projet; le porte-corne reprend une référence utilisateur à contrôler visuellement.</x:v>
      </x:c>
      <x:c r="L9" s="14" t="str">
        <x:v>Reconstitution documentée V4 — nouvelle rédaction V5</x:v>
      </x:c>
    </x:row>
    <x:row r="10" ht="72" customHeight="1">
      <x:c r="A10" s="13" t="str">
        <x:v>FAU-05</x:v>
      </x:c>
      <x:c r="B10" s="13" t="str">
        <x:v>Grimpeur à plaques</x:v>
      </x:c>
      <x:c r="C10" s="13" t="str">
        <x:v>pillar-jungle</x:v>
      </x:c>
      <x:c r="D10" s="13" t="str">
        <x:v>faune arboricole</x:v>
      </x:c>
      <x:c r="E10" s="13" t="str">
        <x:v>écorce râpée en hauteur</x:v>
      </x:c>
      <x:c r="F10" s="13" t="str">
        <x:v>change de branche après un mouvement brusque</x:v>
      </x:c>
      <x:c r="G10" s="13" t="str">
        <x:v>attendre sur un palier au lieu de suivre aveuglément</x:v>
      </x:c>
      <x:c r="H10" s="13" t="str">
        <x:v>L’animal ou adversaire doit être présent avant l’action. Une piste indique une hypothèse et non une position parfaite.</x:v>
      </x:c>
      <x:c r="I10" s="13" t="str">
        <x:v>Annonce visuelle, engagement, fenêtre de réaction puis récupération. Les états et collisions restent lisibles dans les différents plans 2D.</x:v>
      </x:c>
      <x:c r="J10" s="13" t="str">
        <x:v>Observation, contrat ou prise correspondant à l’action réellement accomplie. Une même entité vaincue ne redonne pas son trophée à chaque visite.</x:v>
      </x:c>
      <x:c r="K10" s="13" t="str">
        <x:v>Espèce ou variante créée pour le projet; le porte-corne reprend une référence utilisateur à contrôler visuellement.</x:v>
      </x:c>
      <x:c r="L10" s="13" t="str">
        <x:v>Reconstitution documentée V4 — nouvelle rédaction V5</x:v>
      </x:c>
    </x:row>
    <x:row r="11" ht="72" customHeight="1">
      <x:c r="A11" s="14" t="str">
        <x:v>FAU-06</x:v>
      </x:c>
      <x:c r="B11" s="14" t="str">
        <x:v>Chasseur de canopée</x:v>
      </x:c>
      <x:c r="C11" s="14" t="str">
        <x:v>pillar-jungle</x:v>
      </x:c>
      <x:c r="D11" s="14" t="str">
        <x:v>prédateur vertical</x:v>
      </x:c>
      <x:c r="E11" s="14" t="str">
        <x:v>traces interrompues au tronc</x:v>
      </x:c>
      <x:c r="F11" s="14" t="str">
        <x:v>bondit depuis un niveau supérieur annoncé</x:v>
      </x:c>
      <x:c r="G11" s="14" t="str">
        <x:v>observer l’ombre et garder un point de repli</x:v>
      </x:c>
      <x:c r="H11" s="14" t="str">
        <x:v>L’animal ou adversaire doit être présent avant l’action. Une piste indique une hypothèse et non une position parfaite.</x:v>
      </x:c>
      <x:c r="I11" s="14" t="str">
        <x:v>Annonce visuelle, engagement, fenêtre de réaction puis récupération. Les états et collisions restent lisibles dans les différents plans 2D.</x:v>
      </x:c>
      <x:c r="J11" s="14" t="str">
        <x:v>Observation, contrat ou prise correspondant à l’action réellement accomplie. Une même entité vaincue ne redonne pas son trophée à chaque visite.</x:v>
      </x:c>
      <x:c r="K11" s="14" t="str">
        <x:v>Espèce ou variante créée pour le projet; le porte-corne reprend une référence utilisateur à contrôler visuellement.</x:v>
      </x:c>
      <x:c r="L11" s="14" t="str">
        <x:v>Reconstitution documentée V4 — nouvelle rédaction V5</x:v>
      </x:c>
    </x:row>
    <x:row r="12" ht="72" customHeight="1">
      <x:c r="A12" s="13" t="str">
        <x:v>FAU-07</x:v>
      </x:c>
      <x:c r="B12" s="13" t="str">
        <x:v>Rôdeur des roseaux</x:v>
      </x:c>
      <x:c r="C12" s="13" t="str">
        <x:v>luminous-marshes</x:v>
      </x:c>
      <x:c r="D12" s="13" t="str">
        <x:v>prédateur amphibie</x:v>
      </x:c>
      <x:c r="E12" s="13" t="str">
        <x:v>roseaux penchés à contre-courant</x:v>
      </x:c>
      <x:c r="F12" s="13" t="str">
        <x:v>approche sous une ride d’eau visible</x:v>
      </x:c>
      <x:c r="G12" s="13" t="str">
        <x:v>monter sur un pilotis et changer de côté</x:v>
      </x:c>
      <x:c r="H12" s="13" t="str">
        <x:v>L’animal ou adversaire doit être présent avant l’action. Une piste indique une hypothèse et non une position parfaite.</x:v>
      </x:c>
      <x:c r="I12" s="13" t="str">
        <x:v>Annonce visuelle, engagement, fenêtre de réaction puis récupération. Les états et collisions restent lisibles dans les différents plans 2D.</x:v>
      </x:c>
      <x:c r="J12" s="13" t="str">
        <x:v>Observation, contrat ou prise correspondant à l’action réellement accomplie. Une même entité vaincue ne redonne pas son trophée à chaque visite.</x:v>
      </x:c>
      <x:c r="K12" s="13" t="str">
        <x:v>Espèce ou variante créée pour le projet; le porte-corne reprend une référence utilisateur à contrôler visuellement.</x:v>
      </x:c>
      <x:c r="L12" s="13" t="str">
        <x:v>Reconstitution documentée V4 — nouvelle rédaction V5</x:v>
      </x:c>
    </x:row>
    <x:row r="13" ht="72" customHeight="1">
      <x:c r="A13" s="14" t="str">
        <x:v>FAU-08</x:v>
      </x:c>
      <x:c r="B13" s="14" t="str">
        <x:v>Porte-lanterne</x:v>
      </x:c>
      <x:c r="C13" s="14" t="str">
        <x:v>luminous-marshes</x:v>
      </x:c>
      <x:c r="D13" s="14" t="str">
        <x:v>petite faune lumineuse</x:v>
      </x:c>
      <x:c r="E13" s="14" t="str">
        <x:v>pulsations irrégulières</x:v>
      </x:c>
      <x:c r="F13" s="14" t="str">
        <x:v>se rassemble près d’un courant calme</x:v>
      </x:c>
      <x:c r="G13" s="14" t="str">
        <x:v>distinguer ses lueurs des balises humaines</x:v>
      </x:c>
      <x:c r="H13" s="14" t="str">
        <x:v>L’animal ou adversaire doit être présent avant l’action. Une piste indique une hypothèse et non une position parfaite.</x:v>
      </x:c>
      <x:c r="I13" s="14" t="str">
        <x:v>Annonce visuelle, engagement, fenêtre de réaction puis récupération. Les états et collisions restent lisibles dans les différents plans 2D.</x:v>
      </x:c>
      <x:c r="J13" s="14" t="str">
        <x:v>Observation, contrat ou prise correspondant à l’action réellement accomplie. Une même entité vaincue ne redonne pas son trophée à chaque visite.</x:v>
      </x:c>
      <x:c r="K13" s="14" t="str">
        <x:v>Espèce ou variante créée pour le projet; le porte-corne reprend une référence utilisateur à contrôler visuellement.</x:v>
      </x:c>
      <x:c r="L13" s="14" t="str">
        <x:v>Reconstitution documentée V4 — nouvelle rédaction V5</x:v>
      </x:c>
    </x:row>
    <x:row r="14" ht="72" customHeight="1">
      <x:c r="A14" s="13" t="str">
        <x:v>FAU-09</x:v>
      </x:c>
      <x:c r="B14" s="13" t="str">
        <x:v>Rapace de crête</x:v>
      </x:c>
      <x:c r="C14" s="13" t="str">
        <x:v>storm-chain</x:v>
      </x:c>
      <x:c r="D14" s="13" t="str">
        <x:v>prédateur volant</x:v>
      </x:c>
      <x:c r="E14" s="13" t="str">
        <x:v>plumes coincées dans une fente</x:v>
      </x:c>
      <x:c r="F14" s="13" t="str">
        <x:v>pique après un cri et une ombre large</x:v>
      </x:c>
      <x:c r="G14" s="13" t="str">
        <x:v>utiliser un abri puis viser sa phase de reprise</x:v>
      </x:c>
      <x:c r="H14" s="13" t="str">
        <x:v>L’animal ou adversaire doit être présent avant l’action. Une piste indique une hypothèse et non une position parfaite.</x:v>
      </x:c>
      <x:c r="I14" s="13" t="str">
        <x:v>Annonce visuelle, engagement, fenêtre de réaction puis récupération. Les états et collisions restent lisibles dans les différents plans 2D.</x:v>
      </x:c>
      <x:c r="J14" s="13" t="str">
        <x:v>Observation, contrat ou prise correspondant à l’action réellement accomplie. Une même entité vaincue ne redonne pas son trophée à chaque visite.</x:v>
      </x:c>
      <x:c r="K14" s="13" t="str">
        <x:v>Espèce ou variante créée pour le projet; le porte-corne reprend une référence utilisateur à contrôler visuellement.</x:v>
      </x:c>
      <x:c r="L14" s="13" t="str">
        <x:v>Reconstitution documentée V4 — nouvelle rédaction V5</x:v>
      </x:c>
    </x:row>
    <x:row r="15" ht="72" customHeight="1">
      <x:c r="A15" s="14" t="str">
        <x:v>FAU-10</x:v>
      </x:c>
      <x:c r="B15" s="14" t="str">
        <x:v>Marcheur des vents</x:v>
      </x:c>
      <x:c r="C15" s="14" t="str">
        <x:v>storm-chain</x:v>
      </x:c>
      <x:c r="D15" s="14" t="str">
        <x:v>monture sauvage</x:v>
      </x:c>
      <x:c r="E15" s="14" t="str">
        <x:v>empreintes appuyées sur le bord interne</x:v>
      </x:c>
      <x:c r="F15" s="14" t="str">
        <x:v>s’abrite avant une rafale</x:v>
      </x:c>
      <x:c r="G15" s="14" t="str">
        <x:v>approcher au même rythme que ses pauses</x:v>
      </x:c>
      <x:c r="H15" s="14" t="str">
        <x:v>L’animal ou adversaire doit être présent avant l’action. Une piste indique une hypothèse et non une position parfaite.</x:v>
      </x:c>
      <x:c r="I15" s="14" t="str">
        <x:v>Annonce visuelle, engagement, fenêtre de réaction puis récupération. Les états et collisions restent lisibles dans les différents plans 2D.</x:v>
      </x:c>
      <x:c r="J15" s="14" t="str">
        <x:v>Observation, contrat ou prise correspondant à l’action réellement accomplie. Une même entité vaincue ne redonne pas son trophée à chaque visite.</x:v>
      </x:c>
      <x:c r="K15" s="14" t="str">
        <x:v>Espèce ou variante créée pour le projet; le porte-corne reprend une référence utilisateur à contrôler visuellement.</x:v>
      </x:c>
      <x:c r="L15" s="14" t="str">
        <x:v>Reconstitution documentée V4 — nouvelle rédaction V5</x:v>
      </x:c>
    </x:row>
    <x:row r="16" ht="72" customHeight="1">
      <x:c r="A16" s="13" t="str">
        <x:v>FAU-11</x:v>
      </x:c>
      <x:c r="B16" s="13" t="str">
        <x:v>Carapace de ressac</x:v>
      </x:c>
      <x:c r="C16" s="13" t="str">
        <x:v>leviathan-coast</x:v>
      </x:c>
      <x:c r="D16" s="13" t="str">
        <x:v>faune côtière</x:v>
      </x:c>
      <x:c r="E16" s="13" t="str">
        <x:v>coquilles fendues au pied des arches</x:v>
      </x:c>
      <x:c r="F16" s="13" t="str">
        <x:v>se protège face à la vague</x:v>
      </x:c>
      <x:c r="G16" s="13" t="str">
        <x:v>contourner pendant le reflux</x:v>
      </x:c>
      <x:c r="H16" s="13" t="str">
        <x:v>L’animal ou adversaire doit être présent avant l’action. Une piste indique une hypothèse et non une position parfaite.</x:v>
      </x:c>
      <x:c r="I16" s="13" t="str">
        <x:v>Annonce visuelle, engagement, fenêtre de réaction puis récupération. Les états et collisions restent lisibles dans les différents plans 2D.</x:v>
      </x:c>
      <x:c r="J16" s="13" t="str">
        <x:v>Observation, contrat ou prise correspondant à l’action réellement accomplie. Une même entité vaincue ne redonne pas son trophée à chaque visite.</x:v>
      </x:c>
      <x:c r="K16" s="13" t="str">
        <x:v>Espèce ou variante créée pour le projet; le porte-corne reprend une référence utilisateur à contrôler visuellement.</x:v>
      </x:c>
      <x:c r="L16" s="13" t="str">
        <x:v>Reconstitution documentée V4 — nouvelle rédaction V5</x:v>
      </x:c>
    </x:row>
    <x:row r="17" ht="72" customHeight="1">
      <x:c r="A17" s="14" t="str">
        <x:v>FAU-12</x:v>
      </x:c>
      <x:c r="B17" s="14" t="str">
        <x:v>Long-dos des passes</x:v>
      </x:c>
      <x:c r="C17" s="14" t="str">
        <x:v>leviathan-coast</x:v>
      </x:c>
      <x:c r="D17" s="14" t="str">
        <x:v>grande faune marine</x:v>
      </x:c>
      <x:c r="E17" s="14" t="str">
        <x:v>remous parallèles au rivage</x:v>
      </x:c>
      <x:c r="F17" s="14" t="str">
        <x:v>traverse un chenal annoncé par le guide</x:v>
      </x:c>
      <x:c r="G17" s="14" t="str">
        <x:v>laisser sa route libre et observer depuis le quai</x:v>
      </x:c>
      <x:c r="H17" s="14" t="str">
        <x:v>L’animal ou adversaire doit être présent avant l’action. Une piste indique une hypothèse et non une position parfaite.</x:v>
      </x:c>
      <x:c r="I17" s="14" t="str">
        <x:v>Annonce visuelle, engagement, fenêtre de réaction puis récupération. Les états et collisions restent lisibles dans les différents plans 2D.</x:v>
      </x:c>
      <x:c r="J17" s="14" t="str">
        <x:v>Observation, contrat ou prise correspondant à l’action réellement accomplie. Une même entité vaincue ne redonne pas son trophée à chaque visite.</x:v>
      </x:c>
      <x:c r="K17" s="14" t="str">
        <x:v>Espèce ou variante créée pour le projet; le porte-corne reprend une référence utilisateur à contrôler visuellement.</x:v>
      </x:c>
      <x:c r="L17" s="14" t="str">
        <x:v>Reconstitution documentée V4 — nouvelle rédaction V5</x:v>
      </x:c>
    </x:row>
    <x:row r="18" ht="72" customHeight="1">
      <x:c r="A18" s="13" t="str">
        <x:v>FAU-13</x:v>
      </x:c>
      <x:c r="B18" s="13" t="str">
        <x:v>Fouisseur de chaleur</x:v>
      </x:c>
      <x:c r="C18" s="13" t="str">
        <x:v>thermal-caves</x:v>
      </x:c>
      <x:c r="D18" s="13" t="str">
        <x:v>petite faune</x:v>
      </x:c>
      <x:c r="E18" s="13" t="str">
        <x:v>croûte rompue autour d’une source</x:v>
      </x:c>
      <x:c r="F18" s="13" t="str">
        <x:v>sort pendant le refroidissement</x:v>
      </x:c>
      <x:c r="G18" s="13" t="str">
        <x:v>examiner sa trace depuis la zone froide</x:v>
      </x:c>
      <x:c r="H18" s="13" t="str">
        <x:v>L’animal ou adversaire doit être présent avant l’action. Une piste indique une hypothèse et non une position parfaite.</x:v>
      </x:c>
      <x:c r="I18" s="13" t="str">
        <x:v>Annonce visuelle, engagement, fenêtre de réaction puis récupération. Les états et collisions restent lisibles dans les différents plans 2D.</x:v>
      </x:c>
      <x:c r="J18" s="13" t="str">
        <x:v>Observation, contrat ou prise correspondant à l’action réellement accomplie. Une même entité vaincue ne redonne pas son trophée à chaque visite.</x:v>
      </x:c>
      <x:c r="K18" s="13" t="str">
        <x:v>Espèce ou variante créée pour le projet; le porte-corne reprend une référence utilisateur à contrôler visuellement.</x:v>
      </x:c>
      <x:c r="L18" s="13" t="str">
        <x:v>Reconstitution documentée V4 — nouvelle rédaction V5</x:v>
      </x:c>
    </x:row>
    <x:row r="19" ht="72" customHeight="1">
      <x:c r="A19" s="14" t="str">
        <x:v>FAU-14</x:v>
      </x:c>
      <x:c r="B19" s="14" t="str">
        <x:v>Crochet des sources</x:v>
      </x:c>
      <x:c r="C19" s="14" t="str">
        <x:v>thermal-caves</x:v>
      </x:c>
      <x:c r="D19" s="14" t="str">
        <x:v>prédateur</x:v>
      </x:c>
      <x:c r="E19" s="14" t="str">
        <x:v>marques au-dessus des évents</x:v>
      </x:c>
      <x:c r="F19" s="14" t="str">
        <x:v>attaque entre deux bouffées de vapeur</x:v>
      </x:c>
      <x:c r="G19" s="14" t="str">
        <x:v>prévoir sa reprise et gagner un palier froid</x:v>
      </x:c>
      <x:c r="H19" s="14" t="str">
        <x:v>L’animal ou adversaire doit être présent avant l’action. Une piste indique une hypothèse et non une position parfaite.</x:v>
      </x:c>
      <x:c r="I19" s="14" t="str">
        <x:v>Annonce visuelle, engagement, fenêtre de réaction puis récupération. Les états et collisions restent lisibles dans les différents plans 2D.</x:v>
      </x:c>
      <x:c r="J19" s="14" t="str">
        <x:v>Observation, contrat ou prise correspondant à l’action réellement accomplie. Une même entité vaincue ne redonne pas son trophée à chaque visite.</x:v>
      </x:c>
      <x:c r="K19" s="14" t="str">
        <x:v>Espèce ou variante créée pour le projet; le porte-corne reprend une référence utilisateur à contrôler visuellement.</x:v>
      </x:c>
      <x:c r="L19" s="14" t="str">
        <x:v>Reconstitution documentée V4 — nouvelle rédaction V5</x:v>
      </x:c>
    </x:row>
    <x:row r="20" ht="72" customHeight="1">
      <x:c r="A20" s="13" t="str">
        <x:v>FAU-15</x:v>
      </x:c>
      <x:c r="B20" s="13" t="str">
        <x:v>Marcheur du givre</x:v>
      </x:c>
      <x:c r="C20" s="13" t="str">
        <x:v>cold-crown</x:v>
      </x:c>
      <x:c r="D20" s="13" t="str">
        <x:v>herbivore endurant</x:v>
      </x:c>
      <x:c r="E20" s="13" t="str">
        <x:v>neige comprimée sous une couche fraîche</x:v>
      </x:c>
      <x:c r="F20" s="13" t="str">
        <x:v>forme un cercle de repos face au vent</x:v>
      </x:c>
      <x:c r="G20" s="13" t="str">
        <x:v>lire les abris plutôt que la seule empreinte</x:v>
      </x:c>
      <x:c r="H20" s="13" t="str">
        <x:v>L’animal ou adversaire doit être présent avant l’action. Une piste indique une hypothèse et non une position parfaite.</x:v>
      </x:c>
      <x:c r="I20" s="13" t="str">
        <x:v>Annonce visuelle, engagement, fenêtre de réaction puis récupération. Les états et collisions restent lisibles dans les différents plans 2D.</x:v>
      </x:c>
      <x:c r="J20" s="13" t="str">
        <x:v>Observation, contrat ou prise correspondant à l’action réellement accomplie. Une même entité vaincue ne redonne pas son trophée à chaque visite.</x:v>
      </x:c>
      <x:c r="K20" s="13" t="str">
        <x:v>Espèce ou variante créée pour le projet; le porte-corne reprend une référence utilisateur à contrôler visuellement.</x:v>
      </x:c>
      <x:c r="L20" s="13" t="str">
        <x:v>Reconstitution documentée V4 — nouvelle rédaction V5</x:v>
      </x:c>
    </x:row>
    <x:row r="21" ht="72" customHeight="1">
      <x:c r="A21" s="14" t="str">
        <x:v>FAU-16</x:v>
      </x:c>
      <x:c r="B21" s="14" t="str">
        <x:v>Dents de neige</x:v>
      </x:c>
      <x:c r="C21" s="14" t="str">
        <x:v>cold-crown</x:v>
      </x:c>
      <x:c r="D21" s="14" t="str">
        <x:v>prédateur de meute</x:v>
      </x:c>
      <x:c r="E21" s="14" t="str">
        <x:v>pistes divergentes puis convergentes</x:v>
      </x:c>
      <x:c r="F21" s="14" t="str">
        <x:v>un éclaireur fixe l’attention pendant un détour</x:v>
      </x:c>
      <x:c r="G21" s="14" t="str">
        <x:v>surveiller les deux bords de l’écran</x:v>
      </x:c>
      <x:c r="H21" s="14" t="str">
        <x:v>L’animal ou adversaire doit être présent avant l’action. Une piste indique une hypothèse et non une position parfaite.</x:v>
      </x:c>
      <x:c r="I21" s="14" t="str">
        <x:v>Annonce visuelle, engagement, fenêtre de réaction puis récupération. Les états et collisions restent lisibles dans les différents plans 2D.</x:v>
      </x:c>
      <x:c r="J21" s="14" t="str">
        <x:v>Observation, contrat ou prise correspondant à l’action réellement accomplie. Une même entité vaincue ne redonne pas son trophée à chaque visite.</x:v>
      </x:c>
      <x:c r="K21" s="14" t="str">
        <x:v>Espèce ou variante créée pour le projet; le porte-corne reprend une référence utilisateur à contrôler visuellement.</x:v>
      </x:c>
      <x:c r="L21" s="14" t="str">
        <x:v>Reconstitution documentée V4 — nouvelle rédaction V5</x:v>
      </x:c>
    </x:row>
    <x:row r="22" ht="72" customHeight="1">
      <x:c r="A22" s="13" t="str">
        <x:v>FAU-17</x:v>
      </x:c>
      <x:c r="B22" s="13" t="str">
        <x:v>Veilleur de pierre</x:v>
      </x:c>
      <x:c r="C22" s="13" t="str">
        <x:v>first-city-ruins</x:v>
      </x:c>
      <x:c r="D22" s="13" t="str">
        <x:v>petite faune nocturne</x:v>
      </x:c>
      <x:c r="E22" s="13" t="str">
        <x:v>poussière absente sous une niche</x:v>
      </x:c>
      <x:c r="F22" s="13" t="str">
        <x:v>se fige lorsqu’une lampe le vise</x:v>
      </x:c>
      <x:c r="G22" s="13" t="str">
        <x:v>éclairer une autre surface pour le voir bouger</x:v>
      </x:c>
      <x:c r="H22" s="13" t="str">
        <x:v>L’animal ou adversaire doit être présent avant l’action. Une piste indique une hypothèse et non une position parfaite.</x:v>
      </x:c>
      <x:c r="I22" s="13" t="str">
        <x:v>Annonce visuelle, engagement, fenêtre de réaction puis récupération. Les états et collisions restent lisibles dans les différents plans 2D.</x:v>
      </x:c>
      <x:c r="J22" s="13" t="str">
        <x:v>Observation, contrat ou prise correspondant à l’action réellement accomplie. Une même entité vaincue ne redonne pas son trophée à chaque visite.</x:v>
      </x:c>
      <x:c r="K22" s="13" t="str">
        <x:v>Espèce ou variante créée pour le projet; le porte-corne reprend une référence utilisateur à contrôler visuellement.</x:v>
      </x:c>
      <x:c r="L22" s="13" t="str">
        <x:v>Reconstitution documentée V4 — nouvelle rédaction V5</x:v>
      </x:c>
    </x:row>
    <x:row r="23" ht="72" customHeight="1">
      <x:c r="A23" s="14" t="str">
        <x:v>FAU-18</x:v>
      </x:c>
      <x:c r="B23" s="14" t="str">
        <x:v>Griffe des arches</x:v>
      </x:c>
      <x:c r="C23" s="14" t="str">
        <x:v>first-city-ruins</x:v>
      </x:c>
      <x:c r="D23" s="14" t="str">
        <x:v>prédateur territorial</x:v>
      </x:c>
      <x:c r="E23" s="14" t="str">
        <x:v>stries répétées sur un pilier</x:v>
      </x:c>
      <x:c r="F23" s="14" t="str">
        <x:v>frappe après un grondement dans la voûte</x:v>
      </x:c>
      <x:c r="G23" s="14" t="str">
        <x:v>se placer hors de l’axe du pilier</x:v>
      </x:c>
      <x:c r="H23" s="14" t="str">
        <x:v>L’animal ou adversaire doit être présent avant l’action. Une piste indique une hypothèse et non une position parfaite.</x:v>
      </x:c>
      <x:c r="I23" s="14" t="str">
        <x:v>Annonce visuelle, engagement, fenêtre de réaction puis récupération. Les états et collisions restent lisibles dans les différents plans 2D.</x:v>
      </x:c>
      <x:c r="J23" s="14" t="str">
        <x:v>Observation, contrat ou prise correspondant à l’action réellement accomplie. Une même entité vaincue ne redonne pas son trophée à chaque visite.</x:v>
      </x:c>
      <x:c r="K23" s="14" t="str">
        <x:v>Espèce ou variante créée pour le projet; le porte-corne reprend une référence utilisateur à contrôler visuellement.</x:v>
      </x:c>
      <x:c r="L23" s="14" t="str">
        <x:v>Reconstitution documentée V4 — nouvelle rédaction V5</x:v>
      </x:c>
    </x:row>
    <x:row r="24" ht="72" customHeight="1">
      <x:c r="A24" s="13" t="str">
        <x:v>FAU-19</x:v>
      </x:c>
      <x:c r="B24" s="13" t="str">
        <x:v>Traqueur des lisières</x:v>
      </x:c>
      <x:c r="C24" s="13" t="str">
        <x:v>forbidden-reserve</x:v>
      </x:c>
      <x:c r="D24" s="13" t="str">
        <x:v>grand prédateur</x:v>
      </x:c>
      <x:c r="E24" s="13" t="str">
        <x:v>branches brisées à deux hauteurs</x:v>
      </x:c>
      <x:c r="F24" s="13" t="str">
        <x:v>suit la dernière position bruyante puis contourne</x:v>
      </x:c>
      <x:c r="G24" s="13" t="str">
        <x:v>changer de trajet et préparer un sas de repli</x:v>
      </x:c>
      <x:c r="H24" s="13" t="str">
        <x:v>L’animal ou adversaire doit être présent avant l’action. Une piste indique une hypothèse et non une position parfaite.</x:v>
      </x:c>
      <x:c r="I24" s="13" t="str">
        <x:v>Annonce visuelle, engagement, fenêtre de réaction puis récupération. Les états et collisions restent lisibles dans les différents plans 2D.</x:v>
      </x:c>
      <x:c r="J24" s="13" t="str">
        <x:v>Observation, contrat ou prise correspondant à l’action réellement accomplie. Une même entité vaincue ne redonne pas son trophée à chaque visite.</x:v>
      </x:c>
      <x:c r="K24" s="13" t="str">
        <x:v>Espèce ou variante créée pour le projet; le porte-corne reprend une référence utilisateur à contrôler visuellement.</x:v>
      </x:c>
      <x:c r="L24" s="13" t="str">
        <x:v>Reconstitution documentée V4 — nouvelle rédaction V5</x:v>
      </x:c>
    </x:row>
    <x:row r="25" ht="72" customHeight="1">
      <x:c r="A25" s="14" t="str">
        <x:v>FAU-20</x:v>
      </x:c>
      <x:c r="B25" s="14" t="str">
        <x:v>Porte-corne du Homeworld</x:v>
      </x:c>
      <x:c r="C25" s="14" t="str">
        <x:v>forbidden-reserve</x:v>
      </x:c>
      <x:c r="D25" s="14" t="str">
        <x:v>grande faune</x:v>
      </x:c>
      <x:c r="E25" s="14" t="str">
        <x:v>sillons et rameaux arrachés</x:v>
      </x:c>
      <x:c r="F25" s="14" t="str">
        <x:v>balaye une zone frontale annoncée par l’encolure</x:v>
      </x:c>
      <x:c r="G25" s="14" t="str">
        <x:v>prendre de la distance latérale; variantes corne intacte et cassée comme états visuels</x:v>
      </x:c>
      <x:c r="H25" s="14" t="str">
        <x:v>L’animal ou adversaire doit être présent avant l’action. Une piste indique une hypothèse et non une position parfaite.</x:v>
      </x:c>
      <x:c r="I25" s="14" t="str">
        <x:v>Annonce visuelle, engagement, fenêtre de réaction puis récupération. Les états et collisions restent lisibles dans les différents plans 2D.</x:v>
      </x:c>
      <x:c r="J25" s="14" t="str">
        <x:v>Observation, contrat ou prise correspondant à l’action réellement accomplie. Une même entité vaincue ne redonne pas son trophée à chaque visite.</x:v>
      </x:c>
      <x:c r="K25" s="14" t="str">
        <x:v>Espèce ou variante créée pour le projet; le porte-corne reprend une référence utilisateur à contrôler visuellement.</x:v>
      </x:c>
      <x:c r="L25" s="14" t="str">
        <x:v>Reconstitution documentée V4 — nouvelle rédaction V5</x:v>
      </x:c>
    </x:row>
    <x:row r="26" ht="72" customHeight="1">
      <x:c r="A26" s="13" t="str">
        <x:v>FAU-21</x:v>
      </x:c>
      <x:c r="B26" s="13" t="str">
        <x:v>Faucheur de Vara-Kesh</x:v>
      </x:c>
      <x:c r="C26" s="13" t="str">
        <x:v>PLAN03</x:v>
      </x:c>
      <x:c r="D26" s="13" t="str">
        <x:v>proie de réserve</x:v>
      </x:c>
      <x:c r="E26" s="13" t="str">
        <x:v>rameaux coupés et mousse retournée</x:v>
      </x:c>
      <x:c r="F26" s="13" t="str">
        <x:v>poursuit sur les branches fortes</x:v>
      </x:c>
      <x:c r="G26" s="13" t="str">
        <x:v>l’attirer sur un passage observé</x:v>
      </x:c>
      <x:c r="H26" s="13" t="str">
        <x:v>L’animal ou adversaire doit être présent avant l’action. Une piste indique une hypothèse et non une position parfaite.</x:v>
      </x:c>
      <x:c r="I26" s="13" t="str">
        <x:v>Annonce visuelle, engagement, fenêtre de réaction puis récupération. Les états et collisions restent lisibles dans les différents plans 2D.</x:v>
      </x:c>
      <x:c r="J26" s="13" t="str">
        <x:v>Observation, contrat ou prise correspondant à l’action réellement accomplie. Une même entité vaincue ne redonne pas son trophée à chaque visite.</x:v>
      </x:c>
      <x:c r="K26" s="13" t="str">
        <x:v>Espèce ou variante créée pour le projet; le porte-corne reprend une référence utilisateur à contrôler visuellement.</x:v>
      </x:c>
      <x:c r="L26" s="13" t="str">
        <x:v>Reconstitution documentée V4 — nouvelle rédaction V5</x:v>
      </x:c>
    </x:row>
    <x:row r="27" ht="72" customHeight="1">
      <x:c r="A27" s="14" t="str">
        <x:v>FAU-22</x:v>
      </x:c>
      <x:c r="B27" s="14" t="str">
        <x:v>Mâchoire de Nereth</x:v>
      </x:c>
      <x:c r="C27" s="14" t="str">
        <x:v>PLAN04</x:v>
      </x:c>
      <x:c r="D27" s="14" t="str">
        <x:v>proie de réserve</x:v>
      </x:c>
      <x:c r="E27" s="14" t="str">
        <x:v>vapeur basse dans une fente</x:v>
      </x:c>
      <x:c r="F27" s="14" t="str">
        <x:v>attaque depuis un couloir gelé</x:v>
      </x:c>
      <x:c r="G27" s="14" t="str">
        <x:v>suivre les fissures avant d’engager</x:v>
      </x:c>
      <x:c r="H27" s="14" t="str">
        <x:v>L’animal ou adversaire doit être présent avant l’action. Une piste indique une hypothèse et non une position parfaite.</x:v>
      </x:c>
      <x:c r="I27" s="14" t="str">
        <x:v>Annonce visuelle, engagement, fenêtre de réaction puis récupération. Les états et collisions restent lisibles dans les différents plans 2D.</x:v>
      </x:c>
      <x:c r="J27" s="14" t="str">
        <x:v>Observation, contrat ou prise correspondant à l’action réellement accomplie. Une même entité vaincue ne redonne pas son trophée à chaque visite.</x:v>
      </x:c>
      <x:c r="K27" s="14" t="str">
        <x:v>Espèce ou variante créée pour le projet; le porte-corne reprend une référence utilisateur à contrôler visuellement.</x:v>
      </x:c>
      <x:c r="L27" s="14" t="str">
        <x:v>Reconstitution documentée V4 — nouvelle rédaction V5</x:v>
      </x:c>
    </x:row>
    <x:row r="28" ht="72" customHeight="1">
      <x:c r="A28" s="13" t="str">
        <x:v>FAU-23</x:v>
      </x:c>
      <x:c r="B28" s="13" t="str">
        <x:v>Nageur d’Oshara</x:v>
      </x:c>
      <x:c r="C28" s="13" t="str">
        <x:v>PLAN05</x:v>
      </x:c>
      <x:c r="D28" s="13" t="str">
        <x:v>proie de réserve</x:v>
      </x:c>
      <x:c r="E28" s="13" t="str">
        <x:v>bulles alignées au bord d’un îlot</x:v>
      </x:c>
      <x:c r="F28" s="13" t="str">
        <x:v>change de rive après une immersion</x:v>
      </x:c>
      <x:c r="G28" s="13" t="str">
        <x:v>garder un retour par les rochers hauts</x:v>
      </x:c>
      <x:c r="H28" s="13" t="str">
        <x:v>L’animal ou adversaire doit être présent avant l’action. Une piste indique une hypothèse et non une position parfaite.</x:v>
      </x:c>
      <x:c r="I28" s="13" t="str">
        <x:v>Annonce visuelle, engagement, fenêtre de réaction puis récupération. Les états et collisions restent lisibles dans les différents plans 2D.</x:v>
      </x:c>
      <x:c r="J28" s="13" t="str">
        <x:v>Observation, contrat ou prise correspondant à l’action réellement accomplie. Une même entité vaincue ne redonne pas son trophée à chaque visite.</x:v>
      </x:c>
      <x:c r="K28" s="13" t="str">
        <x:v>Espèce ou variante créée pour le projet; le porte-corne reprend une référence utilisateur à contrôler visuellement.</x:v>
      </x:c>
      <x:c r="L28" s="13" t="str">
        <x:v>Reconstitution documentée V4 — nouvelle rédaction V5</x:v>
      </x:c>
    </x:row>
    <x:row r="29" ht="72" customHeight="1">
      <x:c r="A29" s="14" t="str">
        <x:v>FAU-24</x:v>
      </x:c>
      <x:c r="B29" s="14" t="str">
        <x:v>Éperon de Rukh Tal</x:v>
      </x:c>
      <x:c r="C29" s="14" t="str">
        <x:v>PLAN06</x:v>
      </x:c>
      <x:c r="D29" s="14" t="str">
        <x:v>proie de réserve</x:v>
      </x:c>
      <x:c r="E29" s="14" t="str">
        <x:v>empreinte chaude près d’une paroi</x:v>
      </x:c>
      <x:c r="F29" s="14" t="str">
        <x:v>charge pendant la fin d’un cycle de vapeur</x:v>
      </x:c>
      <x:c r="G29" s="14" t="str">
        <x:v>préparer un angle de sortie avant le duel</x:v>
      </x:c>
      <x:c r="H29" s="14" t="str">
        <x:v>L’animal ou adversaire doit être présent avant l’action. Une piste indique une hypothèse et non une position parfaite.</x:v>
      </x:c>
      <x:c r="I29" s="14" t="str">
        <x:v>Annonce visuelle, engagement, fenêtre de réaction puis récupération. Les états et collisions restent lisibles dans les différents plans 2D.</x:v>
      </x:c>
      <x:c r="J29" s="14" t="str">
        <x:v>Observation, contrat ou prise correspondant à l’action réellement accomplie. Une même entité vaincue ne redonne pas son trophée à chaque visite.</x:v>
      </x:c>
      <x:c r="K29" s="14" t="str">
        <x:v>Espèce ou variante créée pour le projet; le porte-corne reprend une référence utilisateur à contrôler visuellement.</x:v>
      </x:c>
      <x:c r="L29" s="14" t="str">
        <x:v>Reconstitution documentée V4 — nouvelle rédaction V5</x:v>
      </x:c>
    </x:row>
    <x:row r="30" ht="72" customHeight="1">
      <x:c r="A30" s="13" t="str">
        <x:v>FAU-25</x:v>
      </x:c>
      <x:c r="B30" s="13" t="str">
        <x:v>Chasseur de Sileth</x:v>
      </x:c>
      <x:c r="C30" s="13" t="str">
        <x:v>PLAN07</x:v>
      </x:c>
      <x:c r="D30" s="13" t="str">
        <x:v>proie de réserve</x:v>
      </x:c>
      <x:c r="E30" s="13" t="str">
        <x:v>traces qui réapparaissent après la pluie</x:v>
      </x:c>
      <x:c r="F30" s="13" t="str">
        <x:v>suit les odeurs portées par le ruissellement</x:v>
      </x:c>
      <x:c r="G30" s="13" t="str">
        <x:v>changer d’axe et utiliser une rupture de terrain</x:v>
      </x:c>
      <x:c r="H30" s="13" t="str">
        <x:v>L’animal ou adversaire doit être présent avant l’action. Une piste indique une hypothèse et non une position parfaite.</x:v>
      </x:c>
      <x:c r="I30" s="13" t="str">
        <x:v>Annonce visuelle, engagement, fenêtre de réaction puis récupération. Les états et collisions restent lisibles dans les différents plans 2D.</x:v>
      </x:c>
      <x:c r="J30" s="13" t="str">
        <x:v>Observation, contrat ou prise correspondant à l’action réellement accomplie. Une même entité vaincue ne redonne pas son trophée à chaque visite.</x:v>
      </x:c>
      <x:c r="K30" s="13" t="str">
        <x:v>Espèce ou variante créée pour le projet; le porte-corne reprend une référence utilisateur à contrôler visuellement.</x:v>
      </x:c>
      <x:c r="L30" s="13" t="str">
        <x:v>Reconstitution documentée V4 — nouvelle rédaction V5</x:v>
      </x:c>
    </x:row>
    <x:row r="31" ht="72" customHeight="1">
      <x:c r="A31" s="14" t="str">
        <x:v>FAU-26</x:v>
      </x:c>
      <x:c r="B31" s="14" t="str">
        <x:v>Guetteur de Dharos</x:v>
      </x:c>
      <x:c r="C31" s="14" t="str">
        <x:v>PLAN09</x:v>
      </x:c>
      <x:c r="D31" s="14" t="str">
        <x:v>proie de réserve</x:v>
      </x:c>
      <x:c r="E31" s="14" t="str">
        <x:v>grilles tordues et poussière suspendue</x:v>
      </x:c>
      <x:c r="F31" s="14" t="str">
        <x:v>observe depuis une fenêtre avant de descendre</x:v>
      </x:c>
      <x:c r="G31" s="14" t="str">
        <x:v>lever les yeux vers le plan supérieur</x:v>
      </x:c>
      <x:c r="H31" s="14" t="str">
        <x:v>L’animal ou adversaire doit être présent avant l’action. Une piste indique une hypothèse et non une position parfaite.</x:v>
      </x:c>
      <x:c r="I31" s="14" t="str">
        <x:v>Annonce visuelle, engagement, fenêtre de réaction puis récupération. Les états et collisions restent lisibles dans les différents plans 2D.</x:v>
      </x:c>
      <x:c r="J31" s="14" t="str">
        <x:v>Observation, contrat ou prise correspondant à l’action réellement accomplie. Une même entité vaincue ne redonne pas son trophée à chaque visite.</x:v>
      </x:c>
      <x:c r="K31" s="14" t="str">
        <x:v>Espèce ou variante créée pour le projet; le porte-corne reprend une référence utilisateur à contrôler visuellement.</x:v>
      </x:c>
      <x:c r="L31" s="14" t="str">
        <x:v>Reconstitution documentée V4 — nouvelle rédaction V5</x:v>
      </x:c>
    </x:row>
    <x:row r="32" ht="72" customHeight="1">
      <x:c r="A32" s="13" t="str">
        <x:v>FAU-27</x:v>
      </x:c>
      <x:c r="B32" s="13" t="str">
        <x:v>Pisteur de chenil</x:v>
      </x:c>
      <x:c r="C32" s="13" t="str">
        <x:v>Homeworld</x:v>
      </x:c>
      <x:c r="D32" s="13" t="str">
        <x:v>compagnon de projet</x:v>
      </x:c>
      <x:c r="E32" s="13" t="str">
        <x:v>attention dirigée vers une bifurcation</x:v>
      </x:c>
      <x:c r="F32" s="13" t="str">
        <x:v>s’arrête pour attendre un ordre appris</x:v>
      </x:c>
      <x:c r="G32" s="13" t="str">
        <x:v>donner rappel, attente ou piste; relation et fatigue persistantes</x:v>
      </x:c>
      <x:c r="H32" s="13" t="str">
        <x:v>L’animal ou adversaire doit être présent avant l’action. Une piste indique une hypothèse et non une position parfaite.</x:v>
      </x:c>
      <x:c r="I32" s="13" t="str">
        <x:v>Annonce visuelle, engagement, fenêtre de réaction puis récupération. Les états et collisions restent lisibles dans les différents plans 2D.</x:v>
      </x:c>
      <x:c r="J32" s="13" t="str">
        <x:v>Observation, contrat ou prise correspondant à l’action réellement accomplie. Une même entité vaincue ne redonne pas son trophée à chaque visite.</x:v>
      </x:c>
      <x:c r="K32" s="13" t="str">
        <x:v>Espèce ou variante créée pour le projet; le porte-corne reprend une référence utilisateur à contrôler visuellement.</x:v>
      </x:c>
      <x:c r="L32" s="13" t="str">
        <x:v>Reconstitution documentée V4 — nouvelle rédaction V5</x:v>
      </x:c>
    </x:row>
    <x:row r="33" ht="72" customHeight="1">
      <x:c r="A33" s="14" t="str">
        <x:v>FAU-28</x:v>
      </x:c>
      <x:c r="B33" s="14" t="str">
        <x:v>Monture des grandes pistes</x:v>
      </x:c>
      <x:c r="C33" s="14" t="str">
        <x:v>Homeworld</x:v>
      </x:c>
      <x:c r="D33" s="14" t="str">
        <x:v>monture de projet</x:v>
      </x:c>
      <x:c r="E33" s="14" t="str">
        <x:v>empreinte large et allure régulière</x:v>
      </x:c>
      <x:c r="F33" s="14" t="str">
        <x:v>ralentit avant un obstacle étroit</x:v>
      </x:c>
      <x:c r="G33" s="14" t="str">
        <x:v>descendre ou emprunter une route assez large</x:v>
      </x:c>
      <x:c r="H33" s="14" t="str">
        <x:v>L’animal ou adversaire doit être présent avant l’action. Une piste indique une hypothèse et non une position parfaite.</x:v>
      </x:c>
      <x:c r="I33" s="14" t="str">
        <x:v>Annonce visuelle, engagement, fenêtre de réaction puis récupération. Les états et collisions restent lisibles dans les différents plans 2D.</x:v>
      </x:c>
      <x:c r="J33" s="14" t="str">
        <x:v>Observation, contrat ou prise correspondant à l’action réellement accomplie. Une même entité vaincue ne redonne pas son trophée à chaque visite.</x:v>
      </x:c>
      <x:c r="K33" s="14" t="str">
        <x:v>Espèce ou variante créée pour le projet; le porte-corne reprend une référence utilisateur à contrôler visuellement.</x:v>
      </x:c>
      <x:c r="L33" s="14" t="str">
        <x:v>Reconstitution documentée V4 — nouvelle rédaction V5</x:v>
      </x:c>
    </x:row>
    <x:row r="34" ht="72" customHeight="1">
      <x:c r="A34" s="13" t="str">
        <x:v>FAU-29</x:v>
      </x:c>
      <x:c r="B34" s="13" t="str">
        <x:v>Facehugger</x:v>
      </x:c>
      <x:c r="C34" s="13" t="str">
        <x:v>PLAN08</x:v>
      </x:c>
      <x:c r="D34" s="13" t="str">
        <x:v>xénomorphe adapté au gameplay</x:v>
      </x:c>
      <x:c r="E34" s="13" t="str">
        <x:v>mouvement près d’un œuf ouvert</x:v>
      </x:c>
      <x:c r="F34" s="13" t="str">
        <x:v>bond annoncé dans une ligne dégagée</x:v>
      </x:c>
      <x:c r="G34" s="13" t="str">
        <x:v>reculer et garder l’espace de visée</x:v>
      </x:c>
      <x:c r="H34" s="13" t="str">
        <x:v>L’animal ou adversaire doit être présent avant l’action. Une piste indique une hypothèse et non une position parfaite.</x:v>
      </x:c>
      <x:c r="I34" s="13" t="str">
        <x:v>Annonce visuelle, engagement, fenêtre de réaction puis récupération. Les états et collisions restent lisibles dans les différents plans 2D.</x:v>
      </x:c>
      <x:c r="J34" s="13" t="str">
        <x:v>Observation, contrat ou prise correspondant à l’action réellement accomplie. Une même entité vaincue ne redonne pas son trophée à chaque visite.</x:v>
      </x:c>
      <x:c r="K34" s="13" t="str">
        <x:v>Type issu de la franchise, comportement et rencontre proposés pour le jeu; fidélité visuelle à documenter séparément.</x:v>
      </x:c>
      <x:c r="L34" s="13" t="str">
        <x:v>Reconstitution documentée V4 — nouvelle rédaction V5</x:v>
      </x:c>
    </x:row>
    <x:row r="35" ht="72" customHeight="1">
      <x:c r="A35" s="14" t="str">
        <x:v>FAU-30</x:v>
      </x:c>
      <x:c r="B35" s="14" t="str">
        <x:v>Drone xénomorphe</x:v>
      </x:c>
      <x:c r="C35" s="14" t="str">
        <x:v>PLAN08</x:v>
      </x:c>
      <x:c r="D35" s="14" t="str">
        <x:v>xénomorphe adapté au gameplay</x:v>
      </x:c>
      <x:c r="E35" s="14" t="str">
        <x:v>traces hautes et résine récente</x:v>
      </x:c>
      <x:c r="F35" s="14" t="str">
        <x:v>change de plan par un conduit marqué</x:v>
      </x:c>
      <x:c r="G35" s="14" t="str">
        <x:v>observer les sorties avant de progresser</x:v>
      </x:c>
      <x:c r="H35" s="14" t="str">
        <x:v>L’animal ou adversaire doit être présent avant l’action. Une piste indique une hypothèse et non une position parfaite.</x:v>
      </x:c>
      <x:c r="I35" s="14" t="str">
        <x:v>Annonce visuelle, engagement, fenêtre de réaction puis récupération. Les états et collisions restent lisibles dans les différents plans 2D.</x:v>
      </x:c>
      <x:c r="J35" s="14" t="str">
        <x:v>Observation, contrat ou prise correspondant à l’action réellement accomplie. Une même entité vaincue ne redonne pas son trophée à chaque visite.</x:v>
      </x:c>
      <x:c r="K35" s="14" t="str">
        <x:v>Type issu de la franchise, comportement et rencontre proposés pour le jeu; fidélité visuelle à documenter séparément.</x:v>
      </x:c>
      <x:c r="L35" s="14" t="str">
        <x:v>Reconstitution documentée V4 — nouvelle rédaction V5</x:v>
      </x:c>
    </x:row>
    <x:row r="36" ht="72" customHeight="1">
      <x:c r="A36" s="13" t="str">
        <x:v>FAU-31</x:v>
      </x:c>
      <x:c r="B36" s="13" t="str">
        <x:v>Guerrier xénomorphe</x:v>
      </x:c>
      <x:c r="C36" s="13" t="str">
        <x:v>PLAN08</x:v>
      </x:c>
      <x:c r="D36" s="13" t="str">
        <x:v>xénomorphe adapté au gameplay</x:v>
      </x:c>
      <x:c r="E36" s="13" t="str">
        <x:v>marques de griffes et passage élargi</x:v>
      </x:c>
      <x:c r="F36" s="13" t="str">
        <x:v>enchaîne approche, frappe et reprise</x:v>
      </x:c>
      <x:c r="G36" s="13" t="str">
        <x:v>utiliser distance et fenêtre de récupération</x:v>
      </x:c>
      <x:c r="H36" s="13" t="str">
        <x:v>L’animal ou adversaire doit être présent avant l’action. Une piste indique une hypothèse et non une position parfaite.</x:v>
      </x:c>
      <x:c r="I36" s="13" t="str">
        <x:v>Annonce visuelle, engagement, fenêtre de réaction puis récupération. Les états et collisions restent lisibles dans les différents plans 2D.</x:v>
      </x:c>
      <x:c r="J36" s="13" t="str">
        <x:v>Observation, contrat ou prise correspondant à l’action réellement accomplie. Une même entité vaincue ne redonne pas son trophée à chaque visite.</x:v>
      </x:c>
      <x:c r="K36" s="13" t="str">
        <x:v>Type issu de la franchise, comportement et rencontre proposés pour le jeu; fidélité visuelle à documenter séparément.</x:v>
      </x:c>
      <x:c r="L36" s="13" t="str">
        <x:v>Reconstitution documentée V4 — nouvelle rédaction V5</x:v>
      </x:c>
    </x:row>
    <x:row r="37" ht="72" customHeight="1">
      <x:c r="A37" s="14" t="str">
        <x:v>FAU-32</x:v>
      </x:c>
      <x:c r="B37" s="14" t="str">
        <x:v>Reine active</x:v>
      </x:c>
      <x:c r="C37" s="14" t="str">
        <x:v>PLAN08</x:v>
      </x:c>
      <x:c r="D37" s="14" t="str">
        <x:v>boss de projet</x:v>
      </x:c>
      <x:c r="E37" s="14" t="str">
        <x:v>mouvements et cris dans l’arène finale</x:v>
      </x:c>
      <x:c r="F37" s="14" t="str">
        <x:v>alterne contrôle de zone et poursuite télégraphiée</x:v>
      </x:c>
      <x:c r="G37" s="14" t="str">
        <x:v>utiliser les trois hauteurs et ouvrir l’extraction</x:v>
      </x:c>
      <x:c r="H37" s="14" t="str">
        <x:v>L’animal ou adversaire doit être présent avant l’action. Une piste indique une hypothèse et non une position parfaite.</x:v>
      </x:c>
      <x:c r="I37" s="14" t="str">
        <x:v>Annonce visuelle, engagement, fenêtre de réaction puis récupération. Les états et collisions restent lisibles dans les différents plans 2D.</x:v>
      </x:c>
      <x:c r="J37" s="14" t="str">
        <x:v>Observation, contrat ou prise correspondant à l’action réellement accomplie. Une même entité vaincue ne redonne pas son trophée à chaque visite.</x:v>
      </x:c>
      <x:c r="K37" s="14" t="str">
        <x:v>Type issu de la franchise, comportement et rencontre proposés pour le jeu; fidélité visuelle à documenter séparément.</x:v>
      </x:c>
      <x:c r="L37" s="14" t="str">
        <x:v>Reconstitution documentée V4 — nouvelle rédaction V5</x:v>
      </x:c>
    </x:row>
    <x:row r="38" ht="72" customHeight="1">
      <x:c r="A38" s="13" t="str">
        <x:v>FAU-33</x:v>
      </x:c>
      <x:c r="B38" s="13" t="str">
        <x:v>Chasseur rival</x:v>
      </x:c>
      <x:c r="C38" s="13" t="str">
        <x:v>Homeworld ou contrat</x:v>
      </x:c>
      <x:c r="D38" s="13" t="str">
        <x:v>adversaire yautja</x:v>
      </x:c>
      <x:c r="E38" s="13" t="str">
        <x:v>prises déjà marquées et défi local</x:v>
      </x:c>
      <x:c r="F38" s="13" t="str">
        <x:v>adapte son approche aux outils vus du joueur</x:v>
      </x:c>
      <x:c r="G38" s="13" t="str">
        <x:v>changer de tactique et respecter les limites du défi</x:v>
      </x:c>
      <x:c r="H38" s="13" t="str">
        <x:v>L’animal ou adversaire doit être présent avant l’action. Une piste indique une hypothèse et non une position parfaite.</x:v>
      </x:c>
      <x:c r="I38" s="13" t="str">
        <x:v>Annonce visuelle, engagement, fenêtre de réaction puis récupération. Les états et collisions restent lisibles dans les différents plans 2D.</x:v>
      </x:c>
      <x:c r="J38" s="13" t="str">
        <x:v>Observation, contrat ou prise correspondant à l’action réellement accomplie. Une même entité vaincue ne redonne pas son trophée à chaque visite.</x:v>
      </x:c>
      <x:c r="K38" s="13" t="str">
        <x:v>Type issu de la franchise, comportement et rencontre proposés pour le jeu; fidélité visuelle à documenter séparément.</x:v>
      </x:c>
      <x:c r="L38" s="13" t="str">
        <x:v>Reconstitution documentée V4 — nouvelle rédaction V5</x:v>
      </x:c>
    </x:row>
    <x:row r="39" ht="72" customHeight="1">
      <x:c r="A39" s="14" t="str">
        <x:v>FAU-34</x:v>
      </x:c>
      <x:c r="B39" s="14" t="str">
        <x:v>Bad Blood recherché</x:v>
      </x:c>
      <x:c r="C39" s="14" t="str">
        <x:v>mission dédiée</x:v>
      </x:c>
      <x:c r="D39" s="14" t="str">
        <x:v>adversaire yautja</x:v>
      </x:c>
      <x:c r="E39" s="14" t="str">
        <x:v>traces de rupture du code local établies par l’enquête</x:v>
      </x:c>
      <x:c r="F39" s="14" t="str">
        <x:v>exploite leurres et routes de fuite</x:v>
      </x:c>
      <x:c r="G39" s="14" t="str">
        <x:v>rassembler les indices avant de choisir l’interception</x:v>
      </x:c>
      <x:c r="H39" s="14" t="str">
        <x:v>L’animal ou adversaire doit être présent avant l’action. Une piste indique une hypothèse et non une position parfaite.</x:v>
      </x:c>
      <x:c r="I39" s="14" t="str">
        <x:v>Annonce visuelle, engagement, fenêtre de réaction puis récupération. Les états et collisions restent lisibles dans les différents plans 2D.</x:v>
      </x:c>
      <x:c r="J39" s="14" t="str">
        <x:v>Observation, contrat ou prise correspondant à l’action réellement accomplie. Une même entité vaincue ne redonne pas son trophée à chaque visite.</x:v>
      </x:c>
      <x:c r="K39" s="14" t="str">
        <x:v>Type issu de la franchise, comportement et rencontre proposés pour le jeu; fidélité visuelle à documenter séparément.</x:v>
      </x:c>
      <x:c r="L39" s="14" t="str">
        <x:v>Reconstitution documentée V4 — nouvelle rédaction V5</x:v>
      </x:c>
    </x:row>
    <x:row r="40" ht="72" customHeight="1">
      <x:c r="A40" s="13" t="str">
        <x:v>FAU-35</x:v>
      </x:c>
      <x:c r="B40" s="13" t="str">
        <x:v>Synthétique de terrain</x:v>
      </x:c>
      <x:c r="C40" s="13" t="str">
        <x:v>contrat approprié</x:v>
      </x:c>
      <x:c r="D40" s="13" t="str">
        <x:v>adversaire synthétique</x:v>
      </x:c>
      <x:c r="E40" s="13" t="str">
        <x:v>pas réguliers et capteurs de mission</x:v>
      </x:c>
      <x:c r="F40" s="13" t="str">
        <x:v>garde une ligne de vue méthodique</x:v>
      </x:c>
      <x:c r="G40" s="13" t="str">
        <x:v>rompre la visibilité et observer les états d’alerte</x:v>
      </x:c>
      <x:c r="H40" s="13" t="str">
        <x:v>L’animal ou adversaire doit être présent avant l’action. Une piste indique une hypothèse et non une position parfaite.</x:v>
      </x:c>
      <x:c r="I40" s="13" t="str">
        <x:v>Annonce visuelle, engagement, fenêtre de réaction puis récupération. Les états et collisions restent lisibles dans les différents plans 2D.</x:v>
      </x:c>
      <x:c r="J40" s="13" t="str">
        <x:v>Observation, contrat ou prise correspondant à l’action réellement accomplie. Une même entité vaincue ne redonne pas son trophée à chaque visite.</x:v>
      </x:c>
      <x:c r="K40" s="13" t="str">
        <x:v>Type issu de la franchise, comportement et rencontre proposés pour le jeu; fidélité visuelle à documenter séparément.</x:v>
      </x:c>
      <x:c r="L40" s="13" t="str">
        <x:v>Reconstitution documentée V4 — nouvelle rédaction V5</x:v>
      </x:c>
    </x:row>
    <x:row r="41" ht="72" customHeight="1">
      <x:c r="A41" s="14" t="str">
        <x:v>FAU-36</x:v>
      </x:c>
      <x:c r="B41" s="14" t="str">
        <x:v>Chef d’équipe humaine</x:v>
      </x:c>
      <x:c r="C41" s="14" t="str">
        <x:v>réserve ou contrat</x:v>
      </x:c>
      <x:c r="D41" s="14" t="str">
        <x:v>adversaire humain combattant</x:v>
      </x:c>
      <x:c r="E41" s="14" t="str">
        <x:v>ordres courts et postes espacés</x:v>
      </x:c>
      <x:c r="F41" s="14" t="str">
        <x:v>déplace son groupe quand une position est révélée</x:v>
      </x:c>
      <x:c r="G41" s="14" t="str">
        <x:v>observer commandement, couvre-feu et itinéraire de repli</x:v>
      </x:c>
      <x:c r="H41" s="14" t="str">
        <x:v>L’animal ou adversaire doit être présent avant l’action. Une piste indique une hypothèse et non une position parfaite.</x:v>
      </x:c>
      <x:c r="I41" s="14" t="str">
        <x:v>Annonce visuelle, engagement, fenêtre de réaction puis récupération. Les états et collisions restent lisibles dans les différents plans 2D.</x:v>
      </x:c>
      <x:c r="J41" s="14" t="str">
        <x:v>Observation, contrat ou prise correspondant à l’action réellement accomplie. Une même entité vaincue ne redonne pas son trophée à chaque visite.</x:v>
      </x:c>
      <x:c r="K41" s="14" t="str">
        <x:v>Type issu de la franchise, comportement et rencontre proposés pour le jeu; fidélité visuelle à documenter séparément.</x:v>
      </x:c>
      <x:c r="L41" s="14" t="str">
        <x:v>Reconstitution documentée V4 — nouvelle rédaction V5</x:v>
      </x:c>
    </x:row>
  </x:sheetData>
  <x:pageMargins left="0.7" right="0.7" top="0.75" bottom="0.75" header="0.3" footer="0.3"/>
  <x:tableParts count="1">
    <x:tablePart xmlns:r="http://schemas.openxmlformats.org/officeDocument/2006/relationships" r:id="Re61b9f29f93f446f"/>
  </x:tableParts>
</x:worksheet>
</file>

<file path=xl/worksheets/sheet5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Véhicules et montures</x:v>
      </x:c>
      <x:c r="B2" s="3"/>
      <x:c r="C2" s="3"/>
      <x:c r="D2" s="3"/>
      <x:c r="E2" s="3"/>
      <x:c r="F2" s="3"/>
    </x:row>
    <x:row r="3">
      <x:c r="A3" s="4"/>
      <x:c r="B3" s="4"/>
      <x:c r="C3" s="4"/>
      <x:c r="D3" s="4"/>
      <x:c r="E3" s="4"/>
      <x:c r="F3" s="4"/>
    </x:row>
    <x:row r="4">
      <x:c r="A4" s="2" t="str">
        <x:v>Mondes · 50 fiches · Lecture intégrale dans « Lire Mondes » ou le lecteur HTML.</x:v>
      </x:c>
      <x:c r="B4" s="2"/>
      <x:c r="C4" s="2"/>
      <x:c r="D4" s="2"/>
      <x:c r="E4" s="2"/>
      <x:c r="F4" s="2"/>
    </x:row>
    <x:row r="5" ht="48" customHeight="1">
      <x:c r="A5" s="25" t="str">
        <x:v>Identifiant</x:v>
      </x:c>
      <x:c r="B5" s="26" t="str">
        <x:v>Titre</x:v>
      </x:c>
      <x:c r="C5" s="26" t="str">
        <x:v>Type</x:v>
      </x:c>
      <x:c r="D5" s="26" t="str">
        <x:v>Habitat</x:v>
      </x:c>
      <x:c r="E5" s="26" t="str">
        <x:v>Fonction</x:v>
      </x:c>
      <x:c r="F5" s="26" t="str">
        <x:v>Contrainte</x:v>
      </x:c>
      <x:c r="G5" s="26" t="str">
        <x:v>Capacité passagers</x:v>
      </x:c>
      <x:c r="H5" s="26" t="str">
        <x:v>Action 2D</x:v>
      </x:c>
      <x:c r="I5" s="26" t="str">
        <x:v>Accès</x:v>
      </x:c>
      <x:c r="J5" s="26" t="str">
        <x:v>Progression</x:v>
      </x:c>
      <x:c r="K5" s="26" t="str">
        <x:v>Sauvegarde</x:v>
      </x:c>
      <x:c r="L5" s="27" t="str">
        <x:v>Provenance</x:v>
      </x:c>
    </x:row>
    <x:row r="6" ht="57" customHeight="1">
      <x:c r="A6" s="13" t="str">
        <x:v>MOB-01</x:v>
      </x:c>
      <x:c r="B6" s="13" t="str">
        <x:v>Chariot de quartier</x:v>
      </x:c>
      <x:c r="C6" s="13" t="str">
        <x:v>Véhicule ou équipement mobile</x:v>
      </x:c>
      <x:c r="D6" s="13" t="str">
        <x:v>Homeworld</x:v>
      </x:c>
      <x:c r="E6" s="13" t="str">
        <x:v>charge courte</x:v>
      </x:c>
      <x:c r="F6" s="13" t="str">
        <x:v>ruelle large</x:v>
      </x:c>
      <x:c r="G6" s="28" t="n">
        <x:v>3</x:v>
      </x:c>
      <x:c r="H6" s="13" t="str">
        <x:v>Approcher le point d’accès, charger ou monter, vérifier l’espace devant le véhicule puis suivre une route physiquement reliée.</x:v>
      </x:c>
      <x:c r="I6" s="13" t="str">
        <x:v>Formation locale et trajet adapté au véhicule</x:v>
      </x:c>
      <x:c r="J6" s="13" t="str">
        <x:v>Maîtrise de l’approche, du chargement et du retour. Les améliorations conservent poids, rayon et accès.</x:v>
      </x:c>
      <x:c r="K6" s="13" t="str">
        <x:v>Position, charge, occupants, état et point d’amarrage conservés.</x:v>
      </x:c>
      <x:c r="L6" s="13" t="str">
        <x:v>Reconstitution documentée V4 — nouvelle rédaction V5</x:v>
      </x:c>
    </x:row>
    <x:row r="7" ht="57" customHeight="1">
      <x:c r="A7" s="14" t="str">
        <x:v>MOB-02</x:v>
      </x:c>
      <x:c r="B7" s="14" t="str">
        <x:v>Plateforme d’atelier</x:v>
      </x:c>
      <x:c r="C7" s="14" t="str">
        <x:v>Véhicule ou équipement mobile</x:v>
      </x:c>
      <x:c r="D7" s="14" t="str">
        <x:v>Homeworld</x:v>
      </x:c>
      <x:c r="E7" s="14" t="str">
        <x:v>pièce lourde</x:v>
      </x:c>
      <x:c r="F7" s="14" t="str">
        <x:v>sol continu</x:v>
      </x:c>
      <x:c r="G7" s="29" t="n">
        <x:v>3</x:v>
      </x:c>
      <x:c r="H7" s="14" t="str">
        <x:v>Approcher le point d’accès, charger ou monter, vérifier l’espace devant le véhicule puis suivre une route physiquement reliée.</x:v>
      </x:c>
      <x:c r="I7" s="14" t="str">
        <x:v>Formation locale et trajet adapté au véhicule</x:v>
      </x:c>
      <x:c r="J7" s="14" t="str">
        <x:v>Maîtrise de l’approche, du chargement et du retour. Les améliorations conservent poids, rayon et accès.</x:v>
      </x:c>
      <x:c r="K7" s="14" t="str">
        <x:v>Position, charge, occupants, état et point d’amarrage conservés.</x:v>
      </x:c>
      <x:c r="L7" s="14" t="str">
        <x:v>Reconstitution documentée V4 — nouvelle rédaction V5</x:v>
      </x:c>
    </x:row>
    <x:row r="8" ht="57" customHeight="1">
      <x:c r="A8" s="13" t="str">
        <x:v>MOB-03</x:v>
      </x:c>
      <x:c r="B8" s="13" t="str">
        <x:v>Traîneau de cendre</x:v>
      </x:c>
      <x:c r="C8" s="13" t="str">
        <x:v>Véhicule ou équipement mobile</x:v>
      </x:c>
      <x:c r="D8" s="13" t="str">
        <x:v>Marches de Cendre</x:v>
      </x:c>
      <x:c r="E8" s="13" t="str">
        <x:v>traversée des plateaux</x:v>
      </x:c>
      <x:c r="F8" s="13" t="str">
        <x:v>pente douce</x:v>
      </x:c>
      <x:c r="G8" s="28" t="n">
        <x:v>3</x:v>
      </x:c>
      <x:c r="H8" s="13" t="str">
        <x:v>Approcher le point d’accès, charger ou monter, vérifier l’espace devant le véhicule puis suivre une route physiquement reliée.</x:v>
      </x:c>
      <x:c r="I8" s="13" t="str">
        <x:v>Formation locale et trajet adapté au véhicule</x:v>
      </x:c>
      <x:c r="J8" s="13" t="str">
        <x:v>Maîtrise de l’approche, du chargement et du retour. Les améliorations conservent poids, rayon et accès.</x:v>
      </x:c>
      <x:c r="K8" s="13" t="str">
        <x:v>Position, charge, occupants, état et point d’amarrage conservés.</x:v>
      </x:c>
      <x:c r="L8" s="13" t="str">
        <x:v>Reconstitution documentée V4 — nouvelle rédaction V5</x:v>
      </x:c>
    </x:row>
    <x:row r="9" ht="57" customHeight="1">
      <x:c r="A9" s="14" t="str">
        <x:v>MOB-04</x:v>
      </x:c>
      <x:c r="B9" s="14" t="str">
        <x:v>Skiff des dunes</x:v>
      </x:c>
      <x:c r="C9" s="14" t="str">
        <x:v>Véhicule ou équipement mobile</x:v>
      </x:c>
      <x:c r="D9" s="14" t="str">
        <x:v>Désert de Verre</x:v>
      </x:c>
      <x:c r="E9" s="14" t="str">
        <x:v>route balisée</x:v>
      </x:c>
      <x:c r="F9" s="14" t="str">
        <x:v>grand rayon de virage</x:v>
      </x:c>
      <x:c r="G9" s="29" t="n">
        <x:v>3</x:v>
      </x:c>
      <x:c r="H9" s="14" t="str">
        <x:v>Approcher le point d’accès, charger ou monter, vérifier l’espace devant le véhicule puis suivre une route physiquement reliée.</x:v>
      </x:c>
      <x:c r="I9" s="14" t="str">
        <x:v>Formation locale et trajet adapté au véhicule</x:v>
      </x:c>
      <x:c r="J9" s="14" t="str">
        <x:v>Maîtrise de l’approche, du chargement et du retour. Les améliorations conservent poids, rayon et accès.</x:v>
      </x:c>
      <x:c r="K9" s="14" t="str">
        <x:v>Position, charge, occupants, état et point d’amarrage conservés.</x:v>
      </x:c>
      <x:c r="L9" s="14" t="str">
        <x:v>Reconstitution documentée V4 — nouvelle rédaction V5</x:v>
      </x:c>
    </x:row>
    <x:row r="10" ht="57" customHeight="1">
      <x:c r="A10" s="13" t="str">
        <x:v>MOB-05</x:v>
      </x:c>
      <x:c r="B10" s="13" t="str">
        <x:v>Nacelle de canopée</x:v>
      </x:c>
      <x:c r="C10" s="13" t="str">
        <x:v>Véhicule ou équipement mobile</x:v>
      </x:c>
      <x:c r="D10" s="13" t="str">
        <x:v>Jungle des Piliers</x:v>
      </x:c>
      <x:c r="E10" s="13" t="str">
        <x:v>liaison entre piliers</x:v>
      </x:c>
      <x:c r="F10" s="13" t="str">
        <x:v>point d’amarrage libre</x:v>
      </x:c>
      <x:c r="G10" s="28" t="n">
        <x:v>3</x:v>
      </x:c>
      <x:c r="H10" s="13" t="str">
        <x:v>Approcher le point d’accès, charger ou monter, vérifier l’espace devant le véhicule puis suivre une route physiquement reliée.</x:v>
      </x:c>
      <x:c r="I10" s="13" t="str">
        <x:v>Formation locale et trajet adapté au véhicule</x:v>
      </x:c>
      <x:c r="J10" s="13" t="str">
        <x:v>Maîtrise de l’approche, du chargement et du retour. Les améliorations conservent poids, rayon et accès.</x:v>
      </x:c>
      <x:c r="K10" s="13" t="str">
        <x:v>Position, charge, occupants, état et point d’amarrage conservés.</x:v>
      </x:c>
      <x:c r="L10" s="13" t="str">
        <x:v>Reconstitution documentée V4 — nouvelle rédaction V5</x:v>
      </x:c>
    </x:row>
    <x:row r="11" ht="57" customHeight="1">
      <x:c r="A11" s="14" t="str">
        <x:v>MOB-06</x:v>
      </x:c>
      <x:c r="B11" s="14" t="str">
        <x:v>Bac de marais</x:v>
      </x:c>
      <x:c r="C11" s="14" t="str">
        <x:v>Véhicule ou équipement mobile</x:v>
      </x:c>
      <x:c r="D11" s="14" t="str">
        <x:v>Marais Luminescents</x:v>
      </x:c>
      <x:c r="E11" s="14" t="str">
        <x:v>franchissement d’un chenal</x:v>
      </x:c>
      <x:c r="F11" s="14" t="str">
        <x:v>courant observé</x:v>
      </x:c>
      <x:c r="G11" s="29" t="n">
        <x:v>3</x:v>
      </x:c>
      <x:c r="H11" s="14" t="str">
        <x:v>Approcher le point d’accès, charger ou monter, vérifier l’espace devant le véhicule puis suivre une route physiquement reliée.</x:v>
      </x:c>
      <x:c r="I11" s="14" t="str">
        <x:v>Formation locale et trajet adapté au véhicule</x:v>
      </x:c>
      <x:c r="J11" s="14" t="str">
        <x:v>Maîtrise de l’approche, du chargement et du retour. Les améliorations conservent poids, rayon et accès.</x:v>
      </x:c>
      <x:c r="K11" s="14" t="str">
        <x:v>Position, charge, occupants, état et point d’amarrage conservés.</x:v>
      </x:c>
      <x:c r="L11" s="14" t="str">
        <x:v>Reconstitution documentée V4 — nouvelle rédaction V5</x:v>
      </x:c>
    </x:row>
    <x:row r="12" ht="57" customHeight="1">
      <x:c r="A12" s="13" t="str">
        <x:v>MOB-07</x:v>
      </x:c>
      <x:c r="B12" s="13" t="str">
        <x:v>Treuil de crête</x:v>
      </x:c>
      <x:c r="C12" s="13" t="str">
        <x:v>Véhicule ou équipement mobile</x:v>
      </x:c>
      <x:c r="D12" s="13" t="str">
        <x:v>Chaîne des Orages</x:v>
      </x:c>
      <x:c r="E12" s="13" t="str">
        <x:v>transport sur ligne</x:v>
      </x:c>
      <x:c r="F12" s="13" t="str">
        <x:v>deux appuis stables</x:v>
      </x:c>
      <x:c r="G12" s="28" t="n">
        <x:v>3</x:v>
      </x:c>
      <x:c r="H12" s="13" t="str">
        <x:v>Approcher le point d’accès, charger ou monter, vérifier l’espace devant le véhicule puis suivre une route physiquement reliée.</x:v>
      </x:c>
      <x:c r="I12" s="13" t="str">
        <x:v>Formation locale et trajet adapté au véhicule</x:v>
      </x:c>
      <x:c r="J12" s="13" t="str">
        <x:v>Maîtrise de l’approche, du chargement et du retour. Les améliorations conservent poids, rayon et accès.</x:v>
      </x:c>
      <x:c r="K12" s="13" t="str">
        <x:v>Position, charge, occupants, état et point d’amarrage conservés.</x:v>
      </x:c>
      <x:c r="L12" s="13" t="str">
        <x:v>Reconstitution documentée V4 — nouvelle rédaction V5</x:v>
      </x:c>
    </x:row>
    <x:row r="13" ht="57" customHeight="1">
      <x:c r="A13" s="14" t="str">
        <x:v>MOB-08</x:v>
      </x:c>
      <x:c r="B13" s="14" t="str">
        <x:v>Barque de rivage</x:v>
      </x:c>
      <x:c r="C13" s="14" t="str">
        <x:v>Véhicule ou équipement mobile</x:v>
      </x:c>
      <x:c r="D13" s="14" t="str">
        <x:v>Côte des Léviathans</x:v>
      </x:c>
      <x:c r="E13" s="14" t="str">
        <x:v>cabotage</x:v>
      </x:c>
      <x:c r="F13" s="14" t="str">
        <x:v>fenêtre de marée</x:v>
      </x:c>
      <x:c r="G13" s="29" t="n">
        <x:v>3</x:v>
      </x:c>
      <x:c r="H13" s="14" t="str">
        <x:v>Approcher le point d’accès, charger ou monter, vérifier l’espace devant le véhicule puis suivre une route physiquement reliée.</x:v>
      </x:c>
      <x:c r="I13" s="14" t="str">
        <x:v>Formation locale et trajet adapté au véhicule</x:v>
      </x:c>
      <x:c r="J13" s="14" t="str">
        <x:v>Maîtrise de l’approche, du chargement et du retour. Les améliorations conservent poids, rayon et accès.</x:v>
      </x:c>
      <x:c r="K13" s="14" t="str">
        <x:v>Position, charge, occupants, état et point d’amarrage conservés.</x:v>
      </x:c>
      <x:c r="L13" s="14" t="str">
        <x:v>Reconstitution documentée V4 — nouvelle rédaction V5</x:v>
      </x:c>
    </x:row>
    <x:row r="14" ht="57" customHeight="1">
      <x:c r="A14" s="13" t="str">
        <x:v>MOB-09</x:v>
      </x:c>
      <x:c r="B14" s="13" t="str">
        <x:v>Wagon de forge</x:v>
      </x:c>
      <x:c r="C14" s="13" t="str">
        <x:v>Véhicule ou équipement mobile</x:v>
      </x:c>
      <x:c r="D14" s="13" t="str">
        <x:v>Grottes Thermiques</x:v>
      </x:c>
      <x:c r="E14" s="13" t="str">
        <x:v>pièces et minerai</x:v>
      </x:c>
      <x:c r="F14" s="13" t="str">
        <x:v>rail dégagé</x:v>
      </x:c>
      <x:c r="G14" s="28" t="n">
        <x:v>3</x:v>
      </x:c>
      <x:c r="H14" s="13" t="str">
        <x:v>Approcher le point d’accès, charger ou monter, vérifier l’espace devant le véhicule puis suivre une route physiquement reliée.</x:v>
      </x:c>
      <x:c r="I14" s="13" t="str">
        <x:v>Formation locale et trajet adapté au véhicule</x:v>
      </x:c>
      <x:c r="J14" s="13" t="str">
        <x:v>Maîtrise de l’approche, du chargement et du retour. Les améliorations conservent poids, rayon et accès.</x:v>
      </x:c>
      <x:c r="K14" s="13" t="str">
        <x:v>Position, charge, occupants, état et point d’amarrage conservés.</x:v>
      </x:c>
      <x:c r="L14" s="13" t="str">
        <x:v>Reconstitution documentée V4 — nouvelle rédaction V5</x:v>
      </x:c>
    </x:row>
    <x:row r="15" ht="57" customHeight="1">
      <x:c r="A15" s="14" t="str">
        <x:v>MOB-10</x:v>
      </x:c>
      <x:c r="B15" s="14" t="str">
        <x:v>Luge de givre</x:v>
      </x:c>
      <x:c r="C15" s="14" t="str">
        <x:v>Véhicule ou équipement mobile</x:v>
      </x:c>
      <x:c r="D15" s="14" t="str">
        <x:v>Couronne Froide</x:v>
      </x:c>
      <x:c r="E15" s="14" t="str">
        <x:v>retour de chasse</x:v>
      </x:c>
      <x:c r="F15" s="14" t="str">
        <x:v>freinage en pente</x:v>
      </x:c>
      <x:c r="G15" s="29" t="n">
        <x:v>3</x:v>
      </x:c>
      <x:c r="H15" s="14" t="str">
        <x:v>Approcher le point d’accès, charger ou monter, vérifier l’espace devant le véhicule puis suivre une route physiquement reliée.</x:v>
      </x:c>
      <x:c r="I15" s="14" t="str">
        <x:v>Formation locale et trajet adapté au véhicule</x:v>
      </x:c>
      <x:c r="J15" s="14" t="str">
        <x:v>Maîtrise de l’approche, du chargement et du retour. Les améliorations conservent poids, rayon et accès.</x:v>
      </x:c>
      <x:c r="K15" s="14" t="str">
        <x:v>Position, charge, occupants, état et point d’amarrage conservés.</x:v>
      </x:c>
      <x:c r="L15" s="14" t="str">
        <x:v>Reconstitution documentée V4 — nouvelle rédaction V5</x:v>
      </x:c>
    </x:row>
    <x:row r="16" ht="57" customHeight="1">
      <x:c r="A16" s="13" t="str">
        <x:v>MOB-11</x:v>
      </x:c>
      <x:c r="B16" s="13" t="str">
        <x:v>Plateforme de fouille</x:v>
      </x:c>
      <x:c r="C16" s="13" t="str">
        <x:v>Véhicule ou équipement mobile</x:v>
      </x:c>
      <x:c r="D16" s="13" t="str">
        <x:v>Ruines</x:v>
      </x:c>
      <x:c r="E16" s="13" t="str">
        <x:v>déplacement d’une archive</x:v>
      </x:c>
      <x:c r="F16" s="13" t="str">
        <x:v>chemin protégé</x:v>
      </x:c>
      <x:c r="G16" s="28" t="n">
        <x:v>3</x:v>
      </x:c>
      <x:c r="H16" s="13" t="str">
        <x:v>Approcher le point d’accès, charger ou monter, vérifier l’espace devant le véhicule puis suivre une route physiquement reliée.</x:v>
      </x:c>
      <x:c r="I16" s="13" t="str">
        <x:v>Formation locale et trajet adapté au véhicule</x:v>
      </x:c>
      <x:c r="J16" s="13" t="str">
        <x:v>Maîtrise de l’approche, du chargement et du retour. Les améliorations conservent poids, rayon et accès.</x:v>
      </x:c>
      <x:c r="K16" s="13" t="str">
        <x:v>Position, charge, occupants, état et point d’amarrage conservés.</x:v>
      </x:c>
      <x:c r="L16" s="13" t="str">
        <x:v>Reconstitution documentée V4 — nouvelle rédaction V5</x:v>
      </x:c>
    </x:row>
    <x:row r="17" ht="57" customHeight="1">
      <x:c r="A17" s="14" t="str">
        <x:v>MOB-12</x:v>
      </x:c>
      <x:c r="B17" s="14" t="str">
        <x:v>Transport de réserve</x:v>
      </x:c>
      <x:c r="C17" s="14" t="str">
        <x:v>Véhicule ou équipement mobile</x:v>
      </x:c>
      <x:c r="D17" s="14" t="str">
        <x:v>Réserve Interdite</x:v>
      </x:c>
      <x:c r="E17" s="14" t="str">
        <x:v>équipes et postes</x:v>
      </x:c>
      <x:c r="F17" s="14" t="str">
        <x:v>sas compatible</x:v>
      </x:c>
      <x:c r="G17" s="29" t="n">
        <x:v>3</x:v>
      </x:c>
      <x:c r="H17" s="14" t="str">
        <x:v>Approcher le point d’accès, charger ou monter, vérifier l’espace devant le véhicule puis suivre une route physiquement reliée.</x:v>
      </x:c>
      <x:c r="I17" s="14" t="str">
        <x:v>Formation locale et trajet adapté au véhicule</x:v>
      </x:c>
      <x:c r="J17" s="14" t="str">
        <x:v>Maîtrise de l’approche, du chargement et du retour. Les améliorations conservent poids, rayon et accès.</x:v>
      </x:c>
      <x:c r="K17" s="14" t="str">
        <x:v>Position, charge, occupants, état et point d’amarrage conservés.</x:v>
      </x:c>
      <x:c r="L17" s="14" t="str">
        <x:v>Reconstitution documentée V4 — nouvelle rédaction V5</x:v>
      </x:c>
    </x:row>
    <x:row r="18" ht="57" customHeight="1">
      <x:c r="A18" s="13" t="str">
        <x:v>MOB-13</x:v>
      </x:c>
      <x:c r="B18" s="13" t="str">
        <x:v>Moto de piste</x:v>
      </x:c>
      <x:c r="C18" s="13" t="str">
        <x:v>Véhicule ou équipement mobile</x:v>
      </x:c>
      <x:c r="D18" s="13" t="str">
        <x:v>terrain sec</x:v>
      </x:c>
      <x:c r="E18" s="13" t="str">
        <x:v>reconnaissance rapide</x:v>
      </x:c>
      <x:c r="F18" s="13" t="str">
        <x:v>bruit et visibilité</x:v>
      </x:c>
      <x:c r="G18" s="28" t="n">
        <x:v>1</x:v>
      </x:c>
      <x:c r="H18" s="13" t="str">
        <x:v>Approcher le point d’accès, charger ou monter, vérifier l’espace devant le véhicule puis suivre une route physiquement reliée.</x:v>
      </x:c>
      <x:c r="I18" s="13" t="str">
        <x:v>Formation locale et trajet adapté au véhicule</x:v>
      </x:c>
      <x:c r="J18" s="13" t="str">
        <x:v>Maîtrise de l’approche, du chargement et du retour. Les améliorations conservent poids, rayon et accès.</x:v>
      </x:c>
      <x:c r="K18" s="13" t="str">
        <x:v>Position, charge, occupants, état et point d’amarrage conservés.</x:v>
      </x:c>
      <x:c r="L18" s="13" t="str">
        <x:v>Reconstitution documentée V4 — nouvelle rédaction V5</x:v>
      </x:c>
    </x:row>
    <x:row r="19" ht="57" customHeight="1">
      <x:c r="A19" s="14" t="str">
        <x:v>MOB-14</x:v>
      </x:c>
      <x:c r="B19" s="14" t="str">
        <x:v>Éclaireur à patins</x:v>
      </x:c>
      <x:c r="C19" s="14" t="str">
        <x:v>Véhicule ou équipement mobile</x:v>
      </x:c>
      <x:c r="D19" s="14" t="str">
        <x:v>terrain lisse</x:v>
      </x:c>
      <x:c r="E19" s="14" t="str">
        <x:v>longue approche</x:v>
      </x:c>
      <x:c r="F19" s="14" t="str">
        <x:v>faible charge</x:v>
      </x:c>
      <x:c r="G19" s="29" t="n">
        <x:v>1</x:v>
      </x:c>
      <x:c r="H19" s="14" t="str">
        <x:v>Approcher le point d’accès, charger ou monter, vérifier l’espace devant le véhicule puis suivre une route physiquement reliée.</x:v>
      </x:c>
      <x:c r="I19" s="14" t="str">
        <x:v>Formation locale et trajet adapté au véhicule</x:v>
      </x:c>
      <x:c r="J19" s="14" t="str">
        <x:v>Maîtrise de l’approche, du chargement et du retour. Les améliorations conservent poids, rayon et accès.</x:v>
      </x:c>
      <x:c r="K19" s="14" t="str">
        <x:v>Position, charge, occupants, état et point d’amarrage conservés.</x:v>
      </x:c>
      <x:c r="L19" s="14" t="str">
        <x:v>Reconstitution documentée V4 — nouvelle rédaction V5</x:v>
      </x:c>
    </x:row>
    <x:row r="20" ht="57" customHeight="1">
      <x:c r="A20" s="13" t="str">
        <x:v>MOB-15</x:v>
      </x:c>
      <x:c r="B20" s="13" t="str">
        <x:v>Porteur à chenilles</x:v>
      </x:c>
      <x:c r="C20" s="13" t="str">
        <x:v>Véhicule ou équipement mobile</x:v>
      </x:c>
      <x:c r="D20" s="13" t="str">
        <x:v>terrain rocheux</x:v>
      </x:c>
      <x:c r="E20" s="13" t="str">
        <x:v>grosse prise</x:v>
      </x:c>
      <x:c r="F20" s="13" t="str">
        <x:v>vitesse basse</x:v>
      </x:c>
      <x:c r="G20" s="28" t="n">
        <x:v>1</x:v>
      </x:c>
      <x:c r="H20" s="13" t="str">
        <x:v>Approcher le point d’accès, charger ou monter, vérifier l’espace devant le véhicule puis suivre une route physiquement reliée.</x:v>
      </x:c>
      <x:c r="I20" s="13" t="str">
        <x:v>Formation locale et trajet adapté au véhicule</x:v>
      </x:c>
      <x:c r="J20" s="13" t="str">
        <x:v>Maîtrise de l’approche, du chargement et du retour. Les améliorations conservent poids, rayon et accès.</x:v>
      </x:c>
      <x:c r="K20" s="13" t="str">
        <x:v>Position, charge, occupants, état et point d’amarrage conservés.</x:v>
      </x:c>
      <x:c r="L20" s="13" t="str">
        <x:v>Reconstitution documentée V4 — nouvelle rédaction V5</x:v>
      </x:c>
    </x:row>
    <x:row r="21" ht="57" customHeight="1">
      <x:c r="A21" s="14" t="str">
        <x:v>MOB-16</x:v>
      </x:c>
      <x:c r="B21" s="14" t="str">
        <x:v>Cabine sur câble</x:v>
      </x:c>
      <x:c r="C21" s="14" t="str">
        <x:v>Véhicule ou équipement mobile</x:v>
      </x:c>
      <x:c r="D21" s="14" t="str">
        <x:v>falaise</x:v>
      </x:c>
      <x:c r="E21" s="14" t="str">
        <x:v>liaison verticale</x:v>
      </x:c>
      <x:c r="F21" s="14" t="str">
        <x:v>terminaux fixes</x:v>
      </x:c>
      <x:c r="G21" s="29" t="n">
        <x:v>1</x:v>
      </x:c>
      <x:c r="H21" s="14" t="str">
        <x:v>Approcher le point d’accès, charger ou monter, vérifier l’espace devant le véhicule puis suivre une route physiquement reliée.</x:v>
      </x:c>
      <x:c r="I21" s="14" t="str">
        <x:v>Formation locale et trajet adapté au véhicule</x:v>
      </x:c>
      <x:c r="J21" s="14" t="str">
        <x:v>Maîtrise de l’approche, du chargement et du retour. Les améliorations conservent poids, rayon et accès.</x:v>
      </x:c>
      <x:c r="K21" s="14" t="str">
        <x:v>Position, charge, occupants, état et point d’amarrage conservés.</x:v>
      </x:c>
      <x:c r="L21" s="14" t="str">
        <x:v>Reconstitution documentée V4 — nouvelle rédaction V5</x:v>
      </x:c>
    </x:row>
    <x:row r="22" ht="57" customHeight="1">
      <x:c r="A22" s="13" t="str">
        <x:v>MOB-17</x:v>
      </x:c>
      <x:c r="B22" s="13" t="str">
        <x:v>Ascenseur de quai</x:v>
      </x:c>
      <x:c r="C22" s="13" t="str">
        <x:v>Véhicule ou équipement mobile</x:v>
      </x:c>
      <x:c r="D22" s="13" t="str">
        <x:v>base spatiale</x:v>
      </x:c>
      <x:c r="E22" s="13" t="str">
        <x:v>passage entre ponts</x:v>
      </x:c>
      <x:c r="F22" s="13" t="str">
        <x:v>zone de réception vide</x:v>
      </x:c>
      <x:c r="G22" s="28" t="n">
        <x:v>1</x:v>
      </x:c>
      <x:c r="H22" s="13" t="str">
        <x:v>Approcher le point d’accès, charger ou monter, vérifier l’espace devant le véhicule puis suivre une route physiquement reliée.</x:v>
      </x:c>
      <x:c r="I22" s="13" t="str">
        <x:v>Formation locale et trajet adapté au véhicule</x:v>
      </x:c>
      <x:c r="J22" s="13" t="str">
        <x:v>Maîtrise de l’approche, du chargement et du retour. Les améliorations conservent poids, rayon et accès.</x:v>
      </x:c>
      <x:c r="K22" s="13" t="str">
        <x:v>Position, charge, occupants, état et point d’amarrage conservés.</x:v>
      </x:c>
      <x:c r="L22" s="13" t="str">
        <x:v>Reconstitution documentée V4 — nouvelle rédaction V5</x:v>
      </x:c>
    </x:row>
    <x:row r="23" ht="57" customHeight="1">
      <x:c r="A23" s="14" t="str">
        <x:v>MOB-18</x:v>
      </x:c>
      <x:c r="B23" s="14" t="str">
        <x:v>Plateforme d’amarrage</x:v>
      </x:c>
      <x:c r="C23" s="14" t="str">
        <x:v>Véhicule ou équipement mobile</x:v>
      </x:c>
      <x:c r="D23" s="14" t="str">
        <x:v>orbite</x:v>
      </x:c>
      <x:c r="E23" s="14" t="str">
        <x:v>travaux de coque</x:v>
      </x:c>
      <x:c r="F23" s="14" t="str">
        <x:v>attache de sécurité fictive</x:v>
      </x:c>
      <x:c r="G23" s="29" t="n">
        <x:v>1</x:v>
      </x:c>
      <x:c r="H23" s="14" t="str">
        <x:v>Approcher le point d’accès, charger ou monter, vérifier l’espace devant le véhicule puis suivre une route physiquement reliée.</x:v>
      </x:c>
      <x:c r="I23" s="14" t="str">
        <x:v>Blooded et voyage réel, appareil disponible au lieu concerné</x:v>
      </x:c>
      <x:c r="J23" s="14" t="str">
        <x:v>Maîtrise de l’approche, du chargement et du retour. Les améliorations conservent poids, rayon et accès.</x:v>
      </x:c>
      <x:c r="K23" s="14" t="str">
        <x:v>Position, charge, occupants, état et point d’amarrage conservés.</x:v>
      </x:c>
      <x:c r="L23" s="14" t="str">
        <x:v>Reconstitution documentée V4 — nouvelle rédaction V5</x:v>
      </x:c>
    </x:row>
    <x:row r="24" ht="57" customHeight="1">
      <x:c r="A24" s="13" t="str">
        <x:v>MOB-19</x:v>
      </x:c>
      <x:c r="B24" s="13" t="str">
        <x:v>Capsule de descente</x:v>
      </x:c>
      <x:c r="C24" s="13" t="str">
        <x:v>Véhicule ou équipement mobile</x:v>
      </x:c>
      <x:c r="D24" s="13" t="str">
        <x:v>espace</x:v>
      </x:c>
      <x:c r="E24" s="13" t="str">
        <x:v>insertion de mission</x:v>
      </x:c>
      <x:c r="F24" s="13" t="str">
        <x:v>retour à préparer séparément</x:v>
      </x:c>
      <x:c r="G24" s="28" t="n">
        <x:v>1</x:v>
      </x:c>
      <x:c r="H24" s="13" t="str">
        <x:v>Approcher le point d’accès, charger ou monter, vérifier l’espace devant le véhicule puis suivre une route physiquement reliée.</x:v>
      </x:c>
      <x:c r="I24" s="13" t="str">
        <x:v>Blooded et voyage réel, appareil disponible au lieu concerné</x:v>
      </x:c>
      <x:c r="J24" s="13" t="str">
        <x:v>Maîtrise de l’approche, du chargement et du retour. Les améliorations conservent poids, rayon et accès.</x:v>
      </x:c>
      <x:c r="K24" s="13" t="str">
        <x:v>Position, charge, occupants, état et point d’amarrage conservés.</x:v>
      </x:c>
      <x:c r="L24" s="13" t="str">
        <x:v>Reconstitution documentée V4 — nouvelle rédaction V5</x:v>
      </x:c>
    </x:row>
    <x:row r="25" ht="57" customHeight="1">
      <x:c r="A25" s="14" t="str">
        <x:v>MOB-20</x:v>
      </x:c>
      <x:c r="B25" s="14" t="str">
        <x:v>Navette d’escale</x:v>
      </x:c>
      <x:c r="C25" s="14" t="str">
        <x:v>Véhicule ou équipement mobile</x:v>
      </x:c>
      <x:c r="D25" s="14" t="str">
        <x:v>espace</x:v>
      </x:c>
      <x:c r="E25" s="14" t="str">
        <x:v>équipage de passage</x:v>
      </x:c>
      <x:c r="F25" s="14" t="str">
        <x:v>trajet réel et places limitées</x:v>
      </x:c>
      <x:c r="G25" s="29" t="n">
        <x:v>1</x:v>
      </x:c>
      <x:c r="H25" s="14" t="str">
        <x:v>Approcher le point d’accès, charger ou monter, vérifier l’espace devant le véhicule puis suivre une route physiquement reliée.</x:v>
      </x:c>
      <x:c r="I25" s="14" t="str">
        <x:v>Blooded et voyage réel, appareil disponible au lieu concerné</x:v>
      </x:c>
      <x:c r="J25" s="14" t="str">
        <x:v>Maîtrise de l’approche, du chargement et du retour. Les améliorations conservent poids, rayon et accès.</x:v>
      </x:c>
      <x:c r="K25" s="14" t="str">
        <x:v>Position, charge, occupants, état et point d’amarrage conservés.</x:v>
      </x:c>
      <x:c r="L25" s="14" t="str">
        <x:v>Reconstitution documentée V4 — nouvelle rédaction V5</x:v>
      </x:c>
    </x:row>
    <x:row r="26" ht="57" customHeight="1">
      <x:c r="A26" s="13" t="str">
        <x:v>MOB-21</x:v>
      </x:c>
      <x:c r="B26" s="13" t="str">
        <x:v>Remorque de berceau</x:v>
      </x:c>
      <x:c r="C26" s="13" t="str">
        <x:v>Véhicule ou équipement mobile</x:v>
      </x:c>
      <x:c r="D26" s="13" t="str">
        <x:v>route large</x:v>
      </x:c>
      <x:c r="E26" s="13" t="str">
        <x:v>trophée volumineux</x:v>
      </x:c>
      <x:c r="F26" s="13" t="str">
        <x:v>changement de direction lent</x:v>
      </x:c>
      <x:c r="G26" s="28" t="n">
        <x:v>2</x:v>
      </x:c>
      <x:c r="H26" s="13" t="str">
        <x:v>Approcher le point d’accès, charger ou monter, vérifier l’espace devant le véhicule puis suivre une route physiquement reliée.</x:v>
      </x:c>
      <x:c r="I26" s="13" t="str">
        <x:v>Formation locale et trajet adapté au véhicule</x:v>
      </x:c>
      <x:c r="J26" s="13" t="str">
        <x:v>Maîtrise de l’approche, du chargement et du retour. Les améliorations conservent poids, rayon et accès.</x:v>
      </x:c>
      <x:c r="K26" s="13" t="str">
        <x:v>Position, charge, occupants, état et point d’amarrage conservés.</x:v>
      </x:c>
      <x:c r="L26" s="13" t="str">
        <x:v>Reconstitution documentée V4 — nouvelle rédaction V5</x:v>
      </x:c>
    </x:row>
    <x:row r="27" ht="57" customHeight="1">
      <x:c r="A27" s="14" t="str">
        <x:v>MOB-22</x:v>
      </x:c>
      <x:c r="B27" s="14" t="str">
        <x:v>Porte-outils mobile</x:v>
      </x:c>
      <x:c r="C27" s="14" t="str">
        <x:v>Véhicule ou équipement mobile</x:v>
      </x:c>
      <x:c r="D27" s="14" t="str">
        <x:v>chantier</x:v>
      </x:c>
      <x:c r="E27" s="14" t="str">
        <x:v>atelier temporaire</x:v>
      </x:c>
      <x:c r="F27" s="14" t="str">
        <x:v>énergie limitée</x:v>
      </x:c>
      <x:c r="G27" s="29" t="n">
        <x:v>2</x:v>
      </x:c>
      <x:c r="H27" s="14" t="str">
        <x:v>Approcher le point d’accès, charger ou monter, vérifier l’espace devant le véhicule puis suivre une route physiquement reliée.</x:v>
      </x:c>
      <x:c r="I27" s="14" t="str">
        <x:v>Formation locale et trajet adapté au véhicule</x:v>
      </x:c>
      <x:c r="J27" s="14" t="str">
        <x:v>Maîtrise de l’approche, du chargement et du retour. Les améliorations conservent poids, rayon et accès.</x:v>
      </x:c>
      <x:c r="K27" s="14" t="str">
        <x:v>Position, charge, occupants, état et point d’amarrage conservés.</x:v>
      </x:c>
      <x:c r="L27" s="14" t="str">
        <x:v>Reconstitution documentée V4 — nouvelle rédaction V5</x:v>
      </x:c>
    </x:row>
    <x:row r="28" ht="57" customHeight="1">
      <x:c r="A28" s="13" t="str">
        <x:v>MOB-23</x:v>
      </x:c>
      <x:c r="B28" s="13" t="str">
        <x:v>Sonde de route</x:v>
      </x:c>
      <x:c r="C28" s="13" t="str">
        <x:v>Véhicule ou équipement mobile</x:v>
      </x:c>
      <x:c r="D28" s="13" t="str">
        <x:v>orbite</x:v>
      </x:c>
      <x:c r="E28" s="13" t="str">
        <x:v>reconnaissance à distance</x:v>
      </x:c>
      <x:c r="F28" s="13" t="str">
        <x:v>aucune présence humaine transportée</x:v>
      </x:c>
      <x:c r="G28" s="28" t="n">
        <x:v>2</x:v>
      </x:c>
      <x:c r="H28" s="13" t="str">
        <x:v>Approcher le point d’accès, charger ou monter, vérifier l’espace devant le véhicule puis suivre une route physiquement reliée.</x:v>
      </x:c>
      <x:c r="I28" s="13" t="str">
        <x:v>Blooded et voyage réel, appareil disponible au lieu concerné</x:v>
      </x:c>
      <x:c r="J28" s="13" t="str">
        <x:v>Maîtrise de l’approche, du chargement et du retour. Les améliorations conservent poids, rayon et accès.</x:v>
      </x:c>
      <x:c r="K28" s="13" t="str">
        <x:v>Position, charge, occupants, état et point d’amarrage conservés.</x:v>
      </x:c>
      <x:c r="L28" s="13" t="str">
        <x:v>Reconstitution documentée V4 — nouvelle rédaction V5</x:v>
      </x:c>
    </x:row>
    <x:row r="29" ht="57" customHeight="1">
      <x:c r="A29" s="14" t="str">
        <x:v>MOB-24</x:v>
      </x:c>
      <x:c r="B29" s="14" t="str">
        <x:v>Baliseur de chenal</x:v>
      </x:c>
      <x:c r="C29" s="14" t="str">
        <x:v>Véhicule ou équipement mobile</x:v>
      </x:c>
      <x:c r="D29" s="14" t="str">
        <x:v>côte</x:v>
      </x:c>
      <x:c r="E29" s="14" t="str">
        <x:v>route de retour</x:v>
      </x:c>
      <x:c r="F29" s="14" t="str">
        <x:v>pose de trois repères</x:v>
      </x:c>
      <x:c r="G29" s="29" t="n">
        <x:v>2</x:v>
      </x:c>
      <x:c r="H29" s="14" t="str">
        <x:v>Approcher le point d’accès, charger ou monter, vérifier l’espace devant le véhicule puis suivre une route physiquement reliée.</x:v>
      </x:c>
      <x:c r="I29" s="14" t="str">
        <x:v>Formation locale et trajet adapté au véhicule</x:v>
      </x:c>
      <x:c r="J29" s="14" t="str">
        <x:v>Maîtrise de l’approche, du chargement et du retour. Les améliorations conservent poids, rayon et accès.</x:v>
      </x:c>
      <x:c r="K29" s="14" t="str">
        <x:v>Position, charge, occupants, état et point d’amarrage conservés.</x:v>
      </x:c>
      <x:c r="L29" s="14" t="str">
        <x:v>Reconstitution documentée V4 — nouvelle rédaction V5</x:v>
      </x:c>
    </x:row>
    <x:row r="30" ht="57" customHeight="1">
      <x:c r="A30" s="13" t="str">
        <x:v>MOB-25</x:v>
      </x:c>
      <x:c r="B30" s="13" t="str">
        <x:v>Skiff amphibie</x:v>
      </x:c>
      <x:c r="C30" s="13" t="str">
        <x:v>Véhicule ou équipement mobile</x:v>
      </x:c>
      <x:c r="D30" s="13" t="str">
        <x:v>marais</x:v>
      </x:c>
      <x:c r="E30" s="13" t="str">
        <x:v>alternance eau et sol</x:v>
      </x:c>
      <x:c r="F30" s="13" t="str">
        <x:v>vitesse réduite à la transition</x:v>
      </x:c>
      <x:c r="G30" s="28" t="n">
        <x:v>2</x:v>
      </x:c>
      <x:c r="H30" s="13" t="str">
        <x:v>Approcher le point d’accès, charger ou monter, vérifier l’espace devant le véhicule puis suivre une route physiquement reliée.</x:v>
      </x:c>
      <x:c r="I30" s="13" t="str">
        <x:v>Formation locale et trajet adapté au véhicule</x:v>
      </x:c>
      <x:c r="J30" s="13" t="str">
        <x:v>Maîtrise de l’approche, du chargement et du retour. Les améliorations conservent poids, rayon et accès.</x:v>
      </x:c>
      <x:c r="K30" s="13" t="str">
        <x:v>Position, charge, occupants, état et point d’amarrage conservés.</x:v>
      </x:c>
      <x:c r="L30" s="13" t="str">
        <x:v>Reconstitution documentée V4 — nouvelle rédaction V5</x:v>
      </x:c>
    </x:row>
    <x:row r="31" ht="57" customHeight="1">
      <x:c r="A31" s="14" t="str">
        <x:v>MOB-26</x:v>
      </x:c>
      <x:c r="B31" s="14" t="str">
        <x:v>Porteur d’archives</x:v>
      </x:c>
      <x:c r="C31" s="14" t="str">
        <x:v>Véhicule ou équipement mobile</x:v>
      </x:c>
      <x:c r="D31" s="14" t="str">
        <x:v>ruines</x:v>
      </x:c>
      <x:c r="E31" s="14" t="str">
        <x:v>objet fragile</x:v>
      </x:c>
      <x:c r="F31" s="14" t="str">
        <x:v>chocs surveillés</x:v>
      </x:c>
      <x:c r="G31" s="29" t="n">
        <x:v>2</x:v>
      </x:c>
      <x:c r="H31" s="14" t="str">
        <x:v>Approcher le point d’accès, charger ou monter, vérifier l’espace devant le véhicule puis suivre une route physiquement reliée.</x:v>
      </x:c>
      <x:c r="I31" s="14" t="str">
        <x:v>Formation locale et trajet adapté au véhicule</x:v>
      </x:c>
      <x:c r="J31" s="14" t="str">
        <x:v>Maîtrise de l’approche, du chargement et du retour. Les améliorations conservent poids, rayon et accès.</x:v>
      </x:c>
      <x:c r="K31" s="14" t="str">
        <x:v>Position, charge, occupants, état et point d’amarrage conservés.</x:v>
      </x:c>
      <x:c r="L31" s="14" t="str">
        <x:v>Reconstitution documentée V4 — nouvelle rédaction V5</x:v>
      </x:c>
    </x:row>
    <x:row r="32" ht="57" customHeight="1">
      <x:c r="A32" s="13" t="str">
        <x:v>MOB-27</x:v>
      </x:c>
      <x:c r="B32" s="13" t="str">
        <x:v>Traîneau de secours</x:v>
      </x:c>
      <x:c r="C32" s="13" t="str">
        <x:v>Véhicule ou équipement mobile</x:v>
      </x:c>
      <x:c r="D32" s="13" t="str">
        <x:v>neige</x:v>
      </x:c>
      <x:c r="E32" s="13" t="str">
        <x:v>équipier blessé</x:v>
      </x:c>
      <x:c r="F32" s="13" t="str">
        <x:v>remontée coûteuse</x:v>
      </x:c>
      <x:c r="G32" s="28" t="n">
        <x:v>2</x:v>
      </x:c>
      <x:c r="H32" s="13" t="str">
        <x:v>Approcher le point d’accès, charger ou monter, vérifier l’espace devant le véhicule puis suivre une route physiquement reliée.</x:v>
      </x:c>
      <x:c r="I32" s="13" t="str">
        <x:v>Formation locale et trajet adapté au véhicule</x:v>
      </x:c>
      <x:c r="J32" s="13" t="str">
        <x:v>Maîtrise de l’approche, du chargement et du retour. Les améliorations conservent poids, rayon et accès.</x:v>
      </x:c>
      <x:c r="K32" s="13" t="str">
        <x:v>Position, charge, occupants, état et point d’amarrage conservés.</x:v>
      </x:c>
      <x:c r="L32" s="13" t="str">
        <x:v>Reconstitution documentée V4 — nouvelle rédaction V5</x:v>
      </x:c>
    </x:row>
    <x:row r="33" ht="57" customHeight="1">
      <x:c r="A33" s="14" t="str">
        <x:v>MOB-28</x:v>
      </x:c>
      <x:c r="B33" s="14" t="str">
        <x:v>Plateforme de duel</x:v>
      </x:c>
      <x:c r="C33" s="14" t="str">
        <x:v>Véhicule ou équipement mobile</x:v>
      </x:c>
      <x:c r="D33" s="14" t="str">
        <x:v>arène</x:v>
      </x:c>
      <x:c r="E33" s="14" t="str">
        <x:v>déplacement de décor</x:v>
      </x:c>
      <x:c r="F33" s="14" t="str">
        <x:v>combat arrêté pendant placement</x:v>
      </x:c>
      <x:c r="G33" s="29" t="n">
        <x:v>2</x:v>
      </x:c>
      <x:c r="H33" s="14" t="str">
        <x:v>Approcher le point d’accès, charger ou monter, vérifier l’espace devant le véhicule puis suivre une route physiquement reliée.</x:v>
      </x:c>
      <x:c r="I33" s="14" t="str">
        <x:v>Formation locale et trajet adapté au véhicule</x:v>
      </x:c>
      <x:c r="J33" s="14" t="str">
        <x:v>Maîtrise de l’approche, du chargement et du retour. Les améliorations conservent poids, rayon et accès.</x:v>
      </x:c>
      <x:c r="K33" s="14" t="str">
        <x:v>Position, charge, occupants, état et point d’amarrage conservés.</x:v>
      </x:c>
      <x:c r="L33" s="14" t="str">
        <x:v>Reconstitution documentée V4 — nouvelle rédaction V5</x:v>
      </x:c>
    </x:row>
    <x:row r="34" ht="57" customHeight="1">
      <x:c r="A34" s="13" t="str">
        <x:v>MOB-29</x:v>
      </x:c>
      <x:c r="B34" s="13" t="str">
        <x:v>Bac de grotte</x:v>
      </x:c>
      <x:c r="C34" s="13" t="str">
        <x:v>Véhicule ou équipement mobile</x:v>
      </x:c>
      <x:c r="D34" s="13" t="str">
        <x:v>caverne</x:v>
      </x:c>
      <x:c r="E34" s="13" t="str">
        <x:v>traversée d’eau chaude fictive</x:v>
      </x:c>
      <x:c r="F34" s="13" t="str">
        <x:v>route froide d’évacuation</x:v>
      </x:c>
      <x:c r="G34" s="28" t="n">
        <x:v>2</x:v>
      </x:c>
      <x:c r="H34" s="13" t="str">
        <x:v>Approcher le point d’accès, charger ou monter, vérifier l’espace devant le véhicule puis suivre une route physiquement reliée.</x:v>
      </x:c>
      <x:c r="I34" s="13" t="str">
        <x:v>Formation locale et trajet adapté au véhicule</x:v>
      </x:c>
      <x:c r="J34" s="13" t="str">
        <x:v>Maîtrise de l’approche, du chargement et du retour. Les améliorations conservent poids, rayon et accès.</x:v>
      </x:c>
      <x:c r="K34" s="13" t="str">
        <x:v>Position, charge, occupants, état et point d’amarrage conservés.</x:v>
      </x:c>
      <x:c r="L34" s="13" t="str">
        <x:v>Reconstitution documentée V4 — nouvelle rédaction V5</x:v>
      </x:c>
    </x:row>
    <x:row r="35" ht="57" customHeight="1">
      <x:c r="A35" s="14" t="str">
        <x:v>MOB-30</x:v>
      </x:c>
      <x:c r="B35" s="14" t="str">
        <x:v>Navette de clan</x:v>
      </x:c>
      <x:c r="C35" s="14" t="str">
        <x:v>Véhicule ou équipement mobile</x:v>
      </x:c>
      <x:c r="D35" s="14" t="str">
        <x:v>grand navire</x:v>
      </x:c>
      <x:c r="E35" s="14" t="str">
        <x:v>groupe en expédition</x:v>
      </x:c>
      <x:c r="F35" s="14" t="str">
        <x:v>comptage des places</x:v>
      </x:c>
      <x:c r="G35" s="29" t="n">
        <x:v>2</x:v>
      </x:c>
      <x:c r="H35" s="14" t="str">
        <x:v>Approcher le point d’accès, charger ou monter, vérifier l’espace devant le véhicule puis suivre une route physiquement reliée.</x:v>
      </x:c>
      <x:c r="I35" s="14" t="str">
        <x:v>Formation locale et trajet adapté au véhicule</x:v>
      </x:c>
      <x:c r="J35" s="14" t="str">
        <x:v>Maîtrise de l’approche, du chargement et du retour. Les améliorations conservent poids, rayon et accès.</x:v>
      </x:c>
      <x:c r="K35" s="14" t="str">
        <x:v>Position, charge, occupants, état et point d’amarrage conservés.</x:v>
      </x:c>
      <x:c r="L35" s="14" t="str">
        <x:v>Reconstitution documentée V4 — nouvelle rédaction V5</x:v>
      </x:c>
    </x:row>
    <x:row r="36" ht="57" customHeight="1">
      <x:c r="A36" s="13" t="str">
        <x:v>MOB-31</x:v>
      </x:c>
      <x:c r="B36" s="13" t="str">
        <x:v>Chariot de confinement</x:v>
      </x:c>
      <x:c r="C36" s="13" t="str">
        <x:v>Véhicule ou équipement mobile</x:v>
      </x:c>
      <x:c r="D36" s="13" t="str">
        <x:v>réserve</x:v>
      </x:c>
      <x:c r="E36" s="13" t="str">
        <x:v>berceau fermé</x:v>
      </x:c>
      <x:c r="F36" s="13" t="str">
        <x:v>portes appariées</x:v>
      </x:c>
      <x:c r="G36" s="28" t="n">
        <x:v>2</x:v>
      </x:c>
      <x:c r="H36" s="13" t="str">
        <x:v>Approcher le point d’accès, charger ou monter, vérifier l’espace devant le véhicule puis suivre une route physiquement reliée.</x:v>
      </x:c>
      <x:c r="I36" s="13" t="str">
        <x:v>Formation locale et trajet adapté au véhicule</x:v>
      </x:c>
      <x:c r="J36" s="13" t="str">
        <x:v>Maîtrise de l’approche, du chargement et du retour. Les améliorations conservent poids, rayon et accès.</x:v>
      </x:c>
      <x:c r="K36" s="13" t="str">
        <x:v>Position, charge, occupants, état et point d’amarrage conservés.</x:v>
      </x:c>
      <x:c r="L36" s="13" t="str">
        <x:v>Reconstitution documentée V4 — nouvelle rédaction V5</x:v>
      </x:c>
    </x:row>
    <x:row r="37" ht="57" customHeight="1">
      <x:c r="A37" s="14" t="str">
        <x:v>MOB-32</x:v>
      </x:c>
      <x:c r="B37" s="14" t="str">
        <x:v>Porte-balises aérien</x:v>
      </x:c>
      <x:c r="C37" s="14" t="str">
        <x:v>Véhicule ou équipement mobile</x:v>
      </x:c>
      <x:c r="D37" s="14" t="str">
        <x:v>hauteur</x:v>
      </x:c>
      <x:c r="E37" s="14" t="str">
        <x:v>repérage de falaise</x:v>
      </x:c>
      <x:c r="F37" s="14" t="str">
        <x:v>rafales annoncées</x:v>
      </x:c>
      <x:c r="G37" s="29" t="n">
        <x:v>2</x:v>
      </x:c>
      <x:c r="H37" s="14" t="str">
        <x:v>Approcher le point d’accès, charger ou monter, vérifier l’espace devant le véhicule puis suivre une route physiquement reliée.</x:v>
      </x:c>
      <x:c r="I37" s="14" t="str">
        <x:v>Formation locale et trajet adapté au véhicule</x:v>
      </x:c>
      <x:c r="J37" s="14" t="str">
        <x:v>Maîtrise de l’approche, du chargement et du retour. Les améliorations conservent poids, rayon et accès.</x:v>
      </x:c>
      <x:c r="K37" s="14" t="str">
        <x:v>Position, charge, occupants, état et point d’amarrage conservés.</x:v>
      </x:c>
      <x:c r="L37" s="14" t="str">
        <x:v>Reconstitution documentée V4 — nouvelle rédaction V5</x:v>
      </x:c>
    </x:row>
    <x:row r="38" ht="57" customHeight="1">
      <x:c r="A38" s="13" t="str">
        <x:v>MOB-33</x:v>
      </x:c>
      <x:c r="B38" s="13" t="str">
        <x:v>Plateforme de ravitaillement</x:v>
      </x:c>
      <x:c r="C38" s="13" t="str">
        <x:v>Véhicule ou équipement mobile</x:v>
      </x:c>
      <x:c r="D38" s="13" t="str">
        <x:v>front</x:v>
      </x:c>
      <x:c r="E38" s="13" t="str">
        <x:v>charge de campagne</x:v>
      </x:c>
      <x:c r="F38" s="13" t="str">
        <x:v>route sous contrôle</x:v>
      </x:c>
      <x:c r="G38" s="28" t="n">
        <x:v>2</x:v>
      </x:c>
      <x:c r="H38" s="13" t="str">
        <x:v>Approcher le point d’accès, charger ou monter, vérifier l’espace devant le véhicule puis suivre une route physiquement reliée.</x:v>
      </x:c>
      <x:c r="I38" s="13" t="str">
        <x:v>Formation locale et trajet adapté au véhicule</x:v>
      </x:c>
      <x:c r="J38" s="13" t="str">
        <x:v>Maîtrise de l’approche, du chargement et du retour. Les améliorations conservent poids, rayon et accès.</x:v>
      </x:c>
      <x:c r="K38" s="13" t="str">
        <x:v>Position, charge, occupants, état et point d’amarrage conservés.</x:v>
      </x:c>
      <x:c r="L38" s="13" t="str">
        <x:v>Reconstitution documentée V4 — nouvelle rédaction V5</x:v>
      </x:c>
    </x:row>
    <x:row r="39" ht="57" customHeight="1">
      <x:c r="A39" s="14" t="str">
        <x:v>MOB-34</x:v>
      </x:c>
      <x:c r="B39" s="14" t="str">
        <x:v>Capsule de récupération</x:v>
      </x:c>
      <x:c r="C39" s="14" t="str">
        <x:v>Véhicule ou équipement mobile</x:v>
      </x:c>
      <x:c r="D39" s="14" t="str">
        <x:v>espace</x:v>
      </x:c>
      <x:c r="E39" s="14" t="str">
        <x:v>prise ou équipier</x:v>
      </x:c>
      <x:c r="F39" s="14" t="str">
        <x:v>point de capture visible</x:v>
      </x:c>
      <x:c r="G39" s="29" t="n">
        <x:v>2</x:v>
      </x:c>
      <x:c r="H39" s="14" t="str">
        <x:v>Approcher le point d’accès, charger ou monter, vérifier l’espace devant le véhicule puis suivre une route physiquement reliée.</x:v>
      </x:c>
      <x:c r="I39" s="14" t="str">
        <x:v>Blooded et voyage réel, appareil disponible au lieu concerné</x:v>
      </x:c>
      <x:c r="J39" s="14" t="str">
        <x:v>Maîtrise de l’approche, du chargement et du retour. Les améliorations conservent poids, rayon et accès.</x:v>
      </x:c>
      <x:c r="K39" s="14" t="str">
        <x:v>Position, charge, occupants, état et point d’amarrage conservés.</x:v>
      </x:c>
      <x:c r="L39" s="14" t="str">
        <x:v>Reconstitution documentée V4 — nouvelle rédaction V5</x:v>
      </x:c>
    </x:row>
    <x:row r="40" ht="57" customHeight="1">
      <x:c r="A40" s="13" t="str">
        <x:v>MOB-35</x:v>
      </x:c>
      <x:c r="B40" s="13" t="str">
        <x:v>Porte-corne des cendres</x:v>
      </x:c>
      <x:c r="C40" s="13" t="str">
        <x:v>Monture du projet</x:v>
      </x:c>
      <x:c r="D40" s="13" t="str">
        <x:v>ash-marches</x:v>
      </x:c>
      <x:c r="E40" s="13" t="str">
        <x:v>résiste aux poussières</x:v>
      </x:c>
      <x:c r="F40" s="13" t="str">
        <x:v>réception large</x:v>
      </x:c>
      <x:c r="G40" s="28" t="n">
        <x:v>1</x:v>
      </x:c>
      <x:c r="H40" s="13" t="str">
        <x:v>approcher depuis le côté abrité, puis effectuer un circuit court avec arrêt et retour.</x:v>
      </x:c>
      <x:c r="I40" s="13" t="str">
        <x:v>Rencontre locale, apprentissage encadré et lien suffisant. Aucun départ spatial pré-Blooded.</x:v>
      </x:c>
      <x:c r="J40" s="13" t="str">
        <x:v>MOUNT-01 : paliers de lien 25/50/75/100 avec compétences de parcours.</x:v>
      </x:c>
      <x:c r="K40" s="13" t="str">
        <x:v>Lien, fatigue, position, harnachement et blessures de jeu conservés.</x:v>
      </x:c>
      <x:c r="L40" s="13" t="str">
        <x:v>Reconstitution documentée V4 — nouvelle rédaction V5</x:v>
      </x:c>
    </x:row>
    <x:row r="41" ht="57" customHeight="1">
      <x:c r="A41" s="14" t="str">
        <x:v>MOB-36</x:v>
      </x:c>
      <x:c r="B41" s="14" t="str">
        <x:v>Marcheur de basalte</x:v>
      </x:c>
      <x:c r="C41" s="14" t="str">
        <x:v>Monture du projet</x:v>
      </x:c>
      <x:c r="D41" s="14" t="str">
        <x:v>ash-marches</x:v>
      </x:c>
      <x:c r="E41" s="14" t="str">
        <x:v>traverse les plateaux</x:v>
      </x:c>
      <x:c r="F41" s="14" t="str">
        <x:v>charge modérée</x:v>
      </x:c>
      <x:c r="G41" s="29" t="n">
        <x:v>1</x:v>
      </x:c>
      <x:c r="H41" s="14" t="str">
        <x:v>marcher près de son allure, puis effectuer un circuit court avec arrêt et retour.</x:v>
      </x:c>
      <x:c r="I41" s="14" t="str">
        <x:v>Rencontre locale, apprentissage encadré et lien suffisant. Aucun départ spatial pré-Blooded.</x:v>
      </x:c>
      <x:c r="J41" s="14" t="str">
        <x:v>MOUNT-02 : paliers de lien 25/50/75/100 avec compétences de parcours.</x:v>
      </x:c>
      <x:c r="K41" s="14" t="str">
        <x:v>Lien, fatigue, position, harnachement et blessures de jeu conservés.</x:v>
      </x:c>
      <x:c r="L41" s="14" t="str">
        <x:v>Reconstitution documentée V4 — nouvelle rédaction V5</x:v>
      </x:c>
    </x:row>
    <x:row r="42" ht="57" customHeight="1">
      <x:c r="A42" s="13" t="str">
        <x:v>MOB-37</x:v>
      </x:c>
      <x:c r="B42" s="13" t="str">
        <x:v>Coureur sableux</x:v>
      </x:c>
      <x:c r="C42" s="13" t="str">
        <x:v>Monture du projet</x:v>
      </x:c>
      <x:c r="D42" s="13" t="str">
        <x:v>glass-desert</x:v>
      </x:c>
      <x:c r="E42" s="13" t="str">
        <x:v>longue route entre ombres</x:v>
      </x:c>
      <x:c r="F42" s="13" t="str">
        <x:v>eau à prévoir</x:v>
      </x:c>
      <x:c r="G42" s="28" t="n">
        <x:v>1</x:v>
      </x:c>
      <x:c r="H42" s="13" t="str">
        <x:v>rejoindre un abri avant de monter, puis effectuer un circuit court avec arrêt et retour.</x:v>
      </x:c>
      <x:c r="I42" s="13" t="str">
        <x:v>Rencontre locale, apprentissage encadré et lien suffisant. Aucun départ spatial pré-Blooded.</x:v>
      </x:c>
      <x:c r="J42" s="13" t="str">
        <x:v>MOUNT-03 : paliers de lien 25/50/75/100 avec compétences de parcours.</x:v>
      </x:c>
      <x:c r="K42" s="13" t="str">
        <x:v>Lien, fatigue, position, harnachement et blessures de jeu conservés.</x:v>
      </x:c>
      <x:c r="L42" s="13" t="str">
        <x:v>Reconstitution documentée V4 — nouvelle rédaction V5</x:v>
      </x:c>
    </x:row>
    <x:row r="43" ht="57" customHeight="1">
      <x:c r="A43" s="14" t="str">
        <x:v>MOB-38</x:v>
      </x:c>
      <x:c r="B43" s="14" t="str">
        <x:v>Porteur des dunes</x:v>
      </x:c>
      <x:c r="C43" s="14" t="str">
        <x:v>Monture du projet</x:v>
      </x:c>
      <x:c r="D43" s="14" t="str">
        <x:v>glass-desert</x:v>
      </x:c>
      <x:c r="E43" s="14" t="str">
        <x:v>transport de berceau</x:v>
      </x:c>
      <x:c r="F43" s="14" t="str">
        <x:v>virage lent</x:v>
      </x:c>
      <x:c r="G43" s="29" t="n">
        <x:v>1</x:v>
      </x:c>
      <x:c r="H43" s="14" t="str">
        <x:v>sangler sur un mannequin de charge, puis effectuer un circuit court avec arrêt et retour.</x:v>
      </x:c>
      <x:c r="I43" s="14" t="str">
        <x:v>Rencontre locale, apprentissage encadré et lien suffisant. Aucun départ spatial pré-Blooded.</x:v>
      </x:c>
      <x:c r="J43" s="14" t="str">
        <x:v>MOUNT-04 : paliers de lien 25/50/75/100 avec compétences de parcours.</x:v>
      </x:c>
      <x:c r="K43" s="14" t="str">
        <x:v>Lien, fatigue, position, harnachement et blessures de jeu conservés.</x:v>
      </x:c>
      <x:c r="L43" s="14" t="str">
        <x:v>Reconstitution documentée V4 — nouvelle rédaction V5</x:v>
      </x:c>
    </x:row>
    <x:row r="44" ht="57" customHeight="1">
      <x:c r="A44" s="13" t="str">
        <x:v>MOB-39</x:v>
      </x:c>
      <x:c r="B44" s="13" t="str">
        <x:v>Grimpeur de pilier</x:v>
      </x:c>
      <x:c r="C44" s="13" t="str">
        <x:v>Monture du projet</x:v>
      </x:c>
      <x:c r="D44" s="13" t="str">
        <x:v>pillar-jungle</x:v>
      </x:c>
      <x:c r="E44" s="13" t="str">
        <x:v>routes de racines</x:v>
      </x:c>
      <x:c r="F44" s="13" t="str">
        <x:v>largeur de branche</x:v>
      </x:c>
      <x:c r="G44" s="28" t="n">
        <x:v>1</x:v>
      </x:c>
      <x:c r="H44" s="13" t="str">
        <x:v>tester un appui ensemble, puis effectuer un circuit court avec arrêt et retour.</x:v>
      </x:c>
      <x:c r="I44" s="13" t="str">
        <x:v>Rencontre locale, apprentissage encadré et lien suffisant. Aucun départ spatial pré-Blooded.</x:v>
      </x:c>
      <x:c r="J44" s="13" t="str">
        <x:v>MOUNT-05 : paliers de lien 25/50/75/100 avec compétences de parcours.</x:v>
      </x:c>
      <x:c r="K44" s="13" t="str">
        <x:v>Lien, fatigue, position, harnachement et blessures de jeu conservés.</x:v>
      </x:c>
      <x:c r="L44" s="13" t="str">
        <x:v>Reconstitution documentée V4 — nouvelle rédaction V5</x:v>
      </x:c>
    </x:row>
    <x:row r="45" ht="57" customHeight="1">
      <x:c r="A45" s="14" t="str">
        <x:v>MOB-40</x:v>
      </x:c>
      <x:c r="B45" s="14" t="str">
        <x:v>Sauteur de couronne</x:v>
      </x:c>
      <x:c r="C45" s="14" t="str">
        <x:v>Monture du projet</x:v>
      </x:c>
      <x:c r="D45" s="14" t="str">
        <x:v>pillar-jungle</x:v>
      </x:c>
      <x:c r="E45" s="14" t="str">
        <x:v>franchissement court</x:v>
      </x:c>
      <x:c r="F45" s="14" t="str">
        <x:v>réception visible</x:v>
      </x:c>
      <x:c r="G45" s="29" t="n">
        <x:v>1</x:v>
      </x:c>
      <x:c r="H45" s="14" t="str">
        <x:v>apprendre un arrêt avant le bord, puis effectuer un circuit court avec arrêt et retour.</x:v>
      </x:c>
      <x:c r="I45" s="14" t="str">
        <x:v>Rencontre locale, apprentissage encadré et lien suffisant. Aucun départ spatial pré-Blooded.</x:v>
      </x:c>
      <x:c r="J45" s="14" t="str">
        <x:v>MOUNT-06 : paliers de lien 25/50/75/100 avec compétences de parcours.</x:v>
      </x:c>
      <x:c r="K45" s="14" t="str">
        <x:v>Lien, fatigue, position, harnachement et blessures de jeu conservés.</x:v>
      </x:c>
      <x:c r="L45" s="14" t="str">
        <x:v>Reconstitution documentée V4 — nouvelle rédaction V5</x:v>
      </x:c>
    </x:row>
    <x:row r="46" ht="57" customHeight="1">
      <x:c r="A46" s="13" t="str">
        <x:v>MOB-41</x:v>
      </x:c>
      <x:c r="B46" s="13" t="str">
        <x:v>Long-pied du marais</x:v>
      </x:c>
      <x:c r="C46" s="13" t="str">
        <x:v>Monture du projet</x:v>
      </x:c>
      <x:c r="D46" s="13" t="str">
        <x:v>luminous-marshes</x:v>
      </x:c>
      <x:c r="E46" s="13" t="str">
        <x:v>eau peu profonde</x:v>
      </x:c>
      <x:c r="F46" s="13" t="str">
        <x:v>courant limité</x:v>
      </x:c>
      <x:c r="G46" s="28" t="n">
        <x:v>1</x:v>
      </x:c>
      <x:c r="H46" s="13" t="str">
        <x:v>lire la profondeur sur les balises, puis effectuer un circuit court avec arrêt et retour.</x:v>
      </x:c>
      <x:c r="I46" s="13" t="str">
        <x:v>Rencontre locale, apprentissage encadré et lien suffisant. Aucun départ spatial pré-Blooded.</x:v>
      </x:c>
      <x:c r="J46" s="13" t="str">
        <x:v>MOUNT-07 : paliers de lien 25/50/75/100 avec compétences de parcours.</x:v>
      </x:c>
      <x:c r="K46" s="13" t="str">
        <x:v>Lien, fatigue, position, harnachement et blessures de jeu conservés.</x:v>
      </x:c>
      <x:c r="L46" s="13" t="str">
        <x:v>Reconstitution documentée V4 — nouvelle rédaction V5</x:v>
      </x:c>
    </x:row>
    <x:row r="47" ht="57" customHeight="1">
      <x:c r="A47" s="14" t="str">
        <x:v>MOB-42</x:v>
      </x:c>
      <x:c r="B47" s="14" t="str">
        <x:v>Nageur des chenaux</x:v>
      </x:c>
      <x:c r="C47" s="14" t="str">
        <x:v>Monture du projet</x:v>
      </x:c>
      <x:c r="D47" s="14" t="str">
        <x:v>luminous-marshes</x:v>
      </x:c>
      <x:c r="E47" s="14" t="str">
        <x:v>liaison entre îlots</x:v>
      </x:c>
      <x:c r="F47" s="14" t="str">
        <x:v>retour au même quai</x:v>
      </x:c>
      <x:c r="G47" s="29" t="n">
        <x:v>1</x:v>
      </x:c>
      <x:c r="H47" s="14" t="str">
        <x:v>suivre un guide de rivière, puis effectuer un circuit court avec arrêt et retour.</x:v>
      </x:c>
      <x:c r="I47" s="14" t="str">
        <x:v>Rencontre locale, apprentissage encadré et lien suffisant. Aucun départ spatial pré-Blooded.</x:v>
      </x:c>
      <x:c r="J47" s="14" t="str">
        <x:v>MOUNT-08 : paliers de lien 25/50/75/100 avec compétences de parcours.</x:v>
      </x:c>
      <x:c r="K47" s="14" t="str">
        <x:v>Lien, fatigue, position, harnachement et blessures de jeu conservés.</x:v>
      </x:c>
      <x:c r="L47" s="14" t="str">
        <x:v>Reconstitution documentée V4 — nouvelle rédaction V5</x:v>
      </x:c>
    </x:row>
    <x:row r="48" ht="57" customHeight="1">
      <x:c r="A48" s="13" t="str">
        <x:v>MOB-43</x:v>
      </x:c>
      <x:c r="B48" s="13" t="str">
        <x:v>Marcheur du vent</x:v>
      </x:c>
      <x:c r="C48" s="13" t="str">
        <x:v>Monture du projet</x:v>
      </x:c>
      <x:c r="D48" s="13" t="str">
        <x:v>storm-chain</x:v>
      </x:c>
      <x:c r="E48" s="13" t="str">
        <x:v>pentes exposées</x:v>
      </x:c>
      <x:c r="F48" s="13" t="str">
        <x:v>pause avant rafale</x:v>
      </x:c>
      <x:c r="G48" s="28" t="n">
        <x:v>1</x:v>
      </x:c>
      <x:c r="H48" s="13" t="str">
        <x:v>attendre sa posture d’abri, puis effectuer un circuit court avec arrêt et retour.</x:v>
      </x:c>
      <x:c r="I48" s="13" t="str">
        <x:v>Rencontre locale, apprentissage encadré et lien suffisant. Aucun départ spatial pré-Blooded.</x:v>
      </x:c>
      <x:c r="J48" s="13" t="str">
        <x:v>MOUNT-09 : paliers de lien 25/50/75/100 avec compétences de parcours.</x:v>
      </x:c>
      <x:c r="K48" s="13" t="str">
        <x:v>Lien, fatigue, position, harnachement et blessures de jeu conservés.</x:v>
      </x:c>
      <x:c r="L48" s="13" t="str">
        <x:v>Reconstitution documentée V4 — nouvelle rédaction V5</x:v>
      </x:c>
    </x:row>
    <x:row r="49" ht="57" customHeight="1">
      <x:c r="A49" s="14" t="str">
        <x:v>MOB-44</x:v>
      </x:c>
      <x:c r="B49" s="14" t="str">
        <x:v>Porteur des cols</x:v>
      </x:c>
      <x:c r="C49" s="14" t="str">
        <x:v>Monture du projet</x:v>
      </x:c>
      <x:c r="D49" s="14" t="str">
        <x:v>storm-chain</x:v>
      </x:c>
      <x:c r="E49" s="14" t="str">
        <x:v>convoi de crête</x:v>
      </x:c>
      <x:c r="F49" s="14" t="str">
        <x:v>fatigue en montée</x:v>
      </x:c>
      <x:c r="G49" s="29" t="n">
        <x:v>1</x:v>
      </x:c>
      <x:c r="H49" s="14" t="str">
        <x:v>distribuer la charge par appuis, puis effectuer un circuit court avec arrêt et retour.</x:v>
      </x:c>
      <x:c r="I49" s="14" t="str">
        <x:v>Rencontre locale, apprentissage encadré et lien suffisant. Aucun départ spatial pré-Blooded.</x:v>
      </x:c>
      <x:c r="J49" s="14" t="str">
        <x:v>MOUNT-10 : paliers de lien 25/50/75/100 avec compétences de parcours.</x:v>
      </x:c>
      <x:c r="K49" s="14" t="str">
        <x:v>Lien, fatigue, position, harnachement et blessures de jeu conservés.</x:v>
      </x:c>
      <x:c r="L49" s="14" t="str">
        <x:v>Reconstitution documentée V4 — nouvelle rédaction V5</x:v>
      </x:c>
    </x:row>
    <x:row r="50" ht="57" customHeight="1">
      <x:c r="A50" s="13" t="str">
        <x:v>MOB-45</x:v>
      </x:c>
      <x:c r="B50" s="13" t="str">
        <x:v>Coureur côtier</x:v>
      </x:c>
      <x:c r="C50" s="13" t="str">
        <x:v>Monture du projet</x:v>
      </x:c>
      <x:c r="D50" s="13" t="str">
        <x:v>leviathan-coast</x:v>
      </x:c>
      <x:c r="E50" s="13" t="str">
        <x:v>estran découvert</x:v>
      </x:c>
      <x:c r="F50" s="13" t="str">
        <x:v>marée montante</x:v>
      </x:c>
      <x:c r="G50" s="28" t="n">
        <x:v>1</x:v>
      </x:c>
      <x:c r="H50" s="13" t="str">
        <x:v>repérer la voie haute, puis effectuer un circuit court avec arrêt et retour.</x:v>
      </x:c>
      <x:c r="I50" s="13" t="str">
        <x:v>Rencontre locale, apprentissage encadré et lien suffisant. Aucun départ spatial pré-Blooded.</x:v>
      </x:c>
      <x:c r="J50" s="13" t="str">
        <x:v>MOUNT-11 : paliers de lien 25/50/75/100 avec compétences de parcours.</x:v>
      </x:c>
      <x:c r="K50" s="13" t="str">
        <x:v>Lien, fatigue, position, harnachement et blessures de jeu conservés.</x:v>
      </x:c>
      <x:c r="L50" s="13" t="str">
        <x:v>Reconstitution documentée V4 — nouvelle rédaction V5</x:v>
      </x:c>
    </x:row>
    <x:row r="51" ht="57" customHeight="1">
      <x:c r="A51" s="14" t="str">
        <x:v>MOB-46</x:v>
      </x:c>
      <x:c r="B51" s="14" t="str">
        <x:v>Dos-plat des criques</x:v>
      </x:c>
      <x:c r="C51" s="14" t="str">
        <x:v>Monture du projet</x:v>
      </x:c>
      <x:c r="D51" s="14" t="str">
        <x:v>leviathan-coast</x:v>
      </x:c>
      <x:c r="E51" s="14" t="str">
        <x:v>petits franchissements</x:v>
      </x:c>
      <x:c r="F51" s="14" t="str">
        <x:v>accostage dégagé</x:v>
      </x:c>
      <x:c r="G51" s="29" t="n">
        <x:v>1</x:v>
      </x:c>
      <x:c r="H51" s="14" t="str">
        <x:v>apprendre deux signaux de quai, puis effectuer un circuit court avec arrêt et retour.</x:v>
      </x:c>
      <x:c r="I51" s="14" t="str">
        <x:v>Rencontre locale, apprentissage encadré et lien suffisant. Aucun départ spatial pré-Blooded.</x:v>
      </x:c>
      <x:c r="J51" s="14" t="str">
        <x:v>MOUNT-12 : paliers de lien 25/50/75/100 avec compétences de parcours.</x:v>
      </x:c>
      <x:c r="K51" s="14" t="str">
        <x:v>Lien, fatigue, position, harnachement et blessures de jeu conservés.</x:v>
      </x:c>
      <x:c r="L51" s="14" t="str">
        <x:v>Reconstitution documentée V4 — nouvelle rédaction V5</x:v>
      </x:c>
    </x:row>
    <x:row r="52" ht="57" customHeight="1">
      <x:c r="A52" s="13" t="str">
        <x:v>MOB-47</x:v>
      </x:c>
      <x:c r="B52" s="13" t="str">
        <x:v>Pas-lent des sources</x:v>
      </x:c>
      <x:c r="C52" s="13" t="str">
        <x:v>Monture du projet</x:v>
      </x:c>
      <x:c r="D52" s="13" t="str">
        <x:v>thermal-caves</x:v>
      </x:c>
      <x:c r="E52" s="13" t="str">
        <x:v>galerie minérale</x:v>
      </x:c>
      <x:c r="F52" s="13" t="str">
        <x:v>cycles de vapeur</x:v>
      </x:c>
      <x:c r="G52" s="28" t="n">
        <x:v>1</x:v>
      </x:c>
      <x:c r="H52" s="13" t="str">
        <x:v>préparer des pauses froides, puis effectuer un circuit court avec arrêt et retour.</x:v>
      </x:c>
      <x:c r="I52" s="13" t="str">
        <x:v>Rencontre locale, apprentissage encadré et lien suffisant. Aucun départ spatial pré-Blooded.</x:v>
      </x:c>
      <x:c r="J52" s="13" t="str">
        <x:v>MOUNT-13 : paliers de lien 25/50/75/100 avec compétences de parcours.</x:v>
      </x:c>
      <x:c r="K52" s="13" t="str">
        <x:v>Lien, fatigue, position, harnachement et blessures de jeu conservés.</x:v>
      </x:c>
      <x:c r="L52" s="13" t="str">
        <x:v>Reconstitution documentée V4 — nouvelle rédaction V5</x:v>
      </x:c>
    </x:row>
    <x:row r="53" ht="57" customHeight="1">
      <x:c r="A53" s="14" t="str">
        <x:v>MOB-48</x:v>
      </x:c>
      <x:c r="B53" s="14" t="str">
        <x:v>Marcheur du givre</x:v>
      </x:c>
      <x:c r="C53" s="14" t="str">
        <x:v>Monture du projet</x:v>
      </x:c>
      <x:c r="D53" s="14" t="str">
        <x:v>cold-crown</x:v>
      </x:c>
      <x:c r="E53" s="14" t="str">
        <x:v>route enneigée</x:v>
      </x:c>
      <x:c r="F53" s="14" t="str">
        <x:v>visibilité réduite</x:v>
      </x:c>
      <x:c r="G53" s="29" t="n">
        <x:v>1</x:v>
      </x:c>
      <x:c r="H53" s="14" t="str">
        <x:v>reconnaître une halte dans le vent, puis effectuer un circuit court avec arrêt et retour.</x:v>
      </x:c>
      <x:c r="I53" s="14" t="str">
        <x:v>Rencontre locale, apprentissage encadré et lien suffisant. Aucun départ spatial pré-Blooded.</x:v>
      </x:c>
      <x:c r="J53" s="14" t="str">
        <x:v>MOUNT-14 : paliers de lien 25/50/75/100 avec compétences de parcours.</x:v>
      </x:c>
      <x:c r="K53" s="14" t="str">
        <x:v>Lien, fatigue, position, harnachement et blessures de jeu conservés.</x:v>
      </x:c>
      <x:c r="L53" s="14" t="str">
        <x:v>Reconstitution documentée V4 — nouvelle rédaction V5</x:v>
      </x:c>
    </x:row>
    <x:row r="54" ht="57" customHeight="1">
      <x:c r="A54" s="13" t="str">
        <x:v>MOB-49</x:v>
      </x:c>
      <x:c r="B54" s="13" t="str">
        <x:v>Porteur de pierre</x:v>
      </x:c>
      <x:c r="C54" s="13" t="str">
        <x:v>Monture du projet</x:v>
      </x:c>
      <x:c r="D54" s="13" t="str">
        <x:v>first-city-ruins</x:v>
      </x:c>
      <x:c r="E54" s="13" t="str">
        <x:v>trajet d’archive</x:v>
      </x:c>
      <x:c r="F54" s="13" t="str">
        <x:v>sol fragile</x:v>
      </x:c>
      <x:c r="G54" s="28" t="n">
        <x:v>1</x:v>
      </x:c>
      <x:c r="H54" s="13" t="str">
        <x:v>contourner la zone de fouille, puis effectuer un circuit court avec arrêt et retour.</x:v>
      </x:c>
      <x:c r="I54" s="13" t="str">
        <x:v>Rencontre locale, apprentissage encadré et lien suffisant. Aucun départ spatial pré-Blooded.</x:v>
      </x:c>
      <x:c r="J54" s="13" t="str">
        <x:v>MOUNT-15 : paliers de lien 25/50/75/100 avec compétences de parcours.</x:v>
      </x:c>
      <x:c r="K54" s="13" t="str">
        <x:v>Lien, fatigue, position, harnachement et blessures de jeu conservés.</x:v>
      </x:c>
      <x:c r="L54" s="13" t="str">
        <x:v>Reconstitution documentée V4 — nouvelle rédaction V5</x:v>
      </x:c>
    </x:row>
    <x:row r="55" ht="57" customHeight="1">
      <x:c r="A55" s="14" t="str">
        <x:v>MOB-50</x:v>
      </x:c>
      <x:c r="B55" s="14" t="str">
        <x:v>Pisteur des lisières</x:v>
      </x:c>
      <x:c r="C55" s="14" t="str">
        <x:v>Monture du projet</x:v>
      </x:c>
      <x:c r="D55" s="14" t="str">
        <x:v>forbidden-reserve</x:v>
      </x:c>
      <x:c r="E55" s="14" t="str">
        <x:v>reconnaissance accompagnée</x:v>
      </x:c>
      <x:c r="F55" s="14" t="str">
        <x:v>risque de grands prédateurs</x:v>
      </x:c>
      <x:c r="G55" s="29" t="n">
        <x:v>1</x:v>
      </x:c>
      <x:c r="H55" s="14" t="str">
        <x:v>revenir au rappel avant la frontière, puis effectuer un circuit court avec arrêt et retour.</x:v>
      </x:c>
      <x:c r="I55" s="14" t="str">
        <x:v>Rencontre locale, apprentissage encadré et lien suffisant. Aucun départ spatial pré-Blooded.</x:v>
      </x:c>
      <x:c r="J55" s="14" t="str">
        <x:v>MOUNT-16 : paliers de lien 25/50/75/100 avec compétences de parcours.</x:v>
      </x:c>
      <x:c r="K55" s="14" t="str">
        <x:v>Lien, fatigue, position, harnachement et blessures de jeu conservés.</x:v>
      </x:c>
      <x:c r="L55" s="14" t="str">
        <x:v>Reconstitution documentée V4 — nouvelle rédaction V5</x:v>
      </x:c>
    </x:row>
  </x:sheetData>
  <x:pageMargins left="0.7" right="0.7" top="0.75" bottom="0.75" header="0.3" footer="0.3"/>
  <x:tableParts count="1">
    <x:tablePart xmlns:r="http://schemas.openxmlformats.org/officeDocument/2006/relationships" r:id="Rc74f9bf93b954aa8"/>
  </x:tableParts>
</x:worksheet>
</file>

<file path=xl/worksheets/sheet5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50" hidden="0" customWidth="1"/>
    <x:col min="11" max="11" width="18"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Lien des montures</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Mobilité</x:v>
      </x:c>
      <x:c r="D5" s="26" t="str">
        <x:v>Rencontre</x:v>
      </x:c>
      <x:c r="E5" s="26" t="str">
        <x:v>Lien initial</x:v>
      </x:c>
      <x:c r="F5" s="26" t="str">
        <x:v>Seuil approche</x:v>
      </x:c>
      <x:c r="G5" s="26" t="str">
        <x:v>Seuil monte</x:v>
      </x:c>
      <x:c r="H5" s="26" t="str">
        <x:v>Seuil charge</x:v>
      </x:c>
      <x:c r="I5" s="26" t="str">
        <x:v>Seuil signature</x:v>
      </x:c>
      <x:c r="J5" s="26" t="str">
        <x:v>Progression</x:v>
      </x:c>
      <x:c r="K5" s="26" t="str">
        <x:v>Gain max par seance</x:v>
      </x:c>
      <x:c r="L5" s="26" t="str">
        <x:v>Perte et reprise</x:v>
      </x:c>
      <x:c r="M5" s="26" t="str">
        <x:v>Limite</x:v>
      </x:c>
      <x:c r="N5" s="26" t="str">
        <x:v>Lien maison</x:v>
      </x:c>
      <x:c r="O5" s="27" t="str">
        <x:v>Provenance</x:v>
      </x:c>
    </x:row>
    <x:row r="6" ht="87" customHeight="1">
      <x:c r="A6" s="13" t="str">
        <x:v>MOUNT-01</x:v>
      </x:c>
      <x:c r="B6" s="13" t="str">
        <x:v>Porte-corne des cendres</x:v>
      </x:c>
      <x:c r="C6" s="13" t="str">
        <x:v>MOB-35</x:v>
      </x:c>
      <x:c r="D6" s="13" t="str">
        <x:v>approcher depuis le côté abrité</x:v>
      </x:c>
      <x:c r="E6" s="28" t="n">
        <x:v>0</x:v>
      </x:c>
      <x:c r="F6" s="28" t="n">
        <x:v>25</x:v>
      </x:c>
      <x:c r="G6" s="28" t="n">
        <x:v>50</x:v>
      </x:c>
      <x:c r="H6" s="28" t="n">
        <x:v>75</x:v>
      </x:c>
      <x:c r="I6" s="28" t="n">
        <x:v>100</x:v>
      </x:c>
      <x:c r="J6" s="13" t="str">
        <x:v>25 : déplacement en main et rappel. 50 : circuit monté pour résiste aux poussières. 75 : charge adaptée avec pause de fatigue. 100 : manœuvre propre au terrain en respectant réception large.</x:v>
      </x:c>
      <x:c r="K6" s="28" t="n">
        <x:v>5</x:v>
      </x:c>
      <x:c r="L6" s="13" t="str">
        <x:v>Une mauvaise approche interrompt l’exercice. Le soigneur propose une reprise courte; pas de perte du compagnon sur simple déconnexion.</x:v>
      </x:c>
      <x:c r="M6" s="13" t="str">
        <x:v>Le lien n’annule ni obstacle physique ni fatigue. Les visites à d’autres biomes demandent un habitat adapté.</x:v>
      </x:c>
      <x:c r="N6" s="13" t="str">
        <x:v>Box et espace de retournement si la résidence le prévoit; sinon écurie communautaire sans seconde maison active.</x:v>
      </x:c>
      <x:c r="O6" s="13" t="str">
        <x:v>Reconstitution documentée V4 — nouvelle rédaction V5</x:v>
      </x:c>
    </x:row>
    <x:row r="7" ht="87" customHeight="1">
      <x:c r="A7" s="14" t="str">
        <x:v>MOUNT-02</x:v>
      </x:c>
      <x:c r="B7" s="14" t="str">
        <x:v>Marcheur de basalte</x:v>
      </x:c>
      <x:c r="C7" s="14" t="str">
        <x:v>MOB-36</x:v>
      </x:c>
      <x:c r="D7" s="14" t="str">
        <x:v>marcher près de son allure</x:v>
      </x:c>
      <x:c r="E7" s="29" t="n">
        <x:v>0</x:v>
      </x:c>
      <x:c r="F7" s="29" t="n">
        <x:v>25</x:v>
      </x:c>
      <x:c r="G7" s="29" t="n">
        <x:v>50</x:v>
      </x:c>
      <x:c r="H7" s="29" t="n">
        <x:v>75</x:v>
      </x:c>
      <x:c r="I7" s="29" t="n">
        <x:v>100</x:v>
      </x:c>
      <x:c r="J7" s="14" t="str">
        <x:v>25 : déplacement en main et rappel. 50 : circuit monté pour traverse les plateaux. 75 : charge adaptée avec pause de fatigue. 100 : manœuvre propre au terrain en respectant charge modérée.</x:v>
      </x:c>
      <x:c r="K7" s="29" t="n">
        <x:v>5</x:v>
      </x:c>
      <x:c r="L7" s="14" t="str">
        <x:v>Une mauvaise approche interrompt l’exercice. Le soigneur propose une reprise courte; pas de perte du compagnon sur simple déconnexion.</x:v>
      </x:c>
      <x:c r="M7" s="14" t="str">
        <x:v>Le lien n’annule ni obstacle physique ni fatigue. Les visites à d’autres biomes demandent un habitat adapté.</x:v>
      </x:c>
      <x:c r="N7" s="14" t="str">
        <x:v>Box et espace de retournement si la résidence le prévoit; sinon écurie communautaire sans seconde maison active.</x:v>
      </x:c>
      <x:c r="O7" s="14" t="str">
        <x:v>Reconstitution documentée V4 — nouvelle rédaction V5</x:v>
      </x:c>
    </x:row>
    <x:row r="8" ht="87" customHeight="1">
      <x:c r="A8" s="13" t="str">
        <x:v>MOUNT-03</x:v>
      </x:c>
      <x:c r="B8" s="13" t="str">
        <x:v>Coureur sableux</x:v>
      </x:c>
      <x:c r="C8" s="13" t="str">
        <x:v>MOB-37</x:v>
      </x:c>
      <x:c r="D8" s="13" t="str">
        <x:v>rejoindre un abri avant de monter</x:v>
      </x:c>
      <x:c r="E8" s="28" t="n">
        <x:v>0</x:v>
      </x:c>
      <x:c r="F8" s="28" t="n">
        <x:v>25</x:v>
      </x:c>
      <x:c r="G8" s="28" t="n">
        <x:v>50</x:v>
      </x:c>
      <x:c r="H8" s="28" t="n">
        <x:v>75</x:v>
      </x:c>
      <x:c r="I8" s="28" t="n">
        <x:v>100</x:v>
      </x:c>
      <x:c r="J8" s="13" t="str">
        <x:v>25 : déplacement en main et rappel. 50 : circuit monté pour longue route entre ombres. 75 : charge adaptée avec pause de fatigue. 100 : manœuvre propre au terrain en respectant eau à prévoir.</x:v>
      </x:c>
      <x:c r="K8" s="28" t="n">
        <x:v>5</x:v>
      </x:c>
      <x:c r="L8" s="13" t="str">
        <x:v>Une mauvaise approche interrompt l’exercice. Le soigneur propose une reprise courte; pas de perte du compagnon sur simple déconnexion.</x:v>
      </x:c>
      <x:c r="M8" s="13" t="str">
        <x:v>Le lien n’annule ni obstacle physique ni fatigue. Les visites à d’autres biomes demandent un habitat adapté.</x:v>
      </x:c>
      <x:c r="N8" s="13" t="str">
        <x:v>Box et espace de retournement si la résidence le prévoit; sinon écurie communautaire sans seconde maison active.</x:v>
      </x:c>
      <x:c r="O8" s="13" t="str">
        <x:v>Reconstitution documentée V4 — nouvelle rédaction V5</x:v>
      </x:c>
    </x:row>
    <x:row r="9" ht="87" customHeight="1">
      <x:c r="A9" s="14" t="str">
        <x:v>MOUNT-04</x:v>
      </x:c>
      <x:c r="B9" s="14" t="str">
        <x:v>Porteur des dunes</x:v>
      </x:c>
      <x:c r="C9" s="14" t="str">
        <x:v>MOB-38</x:v>
      </x:c>
      <x:c r="D9" s="14" t="str">
        <x:v>sangler sur un mannequin de charge</x:v>
      </x:c>
      <x:c r="E9" s="29" t="n">
        <x:v>0</x:v>
      </x:c>
      <x:c r="F9" s="29" t="n">
        <x:v>25</x:v>
      </x:c>
      <x:c r="G9" s="29" t="n">
        <x:v>50</x:v>
      </x:c>
      <x:c r="H9" s="29" t="n">
        <x:v>75</x:v>
      </x:c>
      <x:c r="I9" s="29" t="n">
        <x:v>100</x:v>
      </x:c>
      <x:c r="J9" s="14" t="str">
        <x:v>25 : déplacement en main et rappel. 50 : circuit monté pour transport de berceau. 75 : charge adaptée avec pause de fatigue. 100 : manœuvre propre au terrain en respectant virage lent.</x:v>
      </x:c>
      <x:c r="K9" s="29" t="n">
        <x:v>5</x:v>
      </x:c>
      <x:c r="L9" s="14" t="str">
        <x:v>Une mauvaise approche interrompt l’exercice. Le soigneur propose une reprise courte; pas de perte du compagnon sur simple déconnexion.</x:v>
      </x:c>
      <x:c r="M9" s="14" t="str">
        <x:v>Le lien n’annule ni obstacle physique ni fatigue. Les visites à d’autres biomes demandent un habitat adapté.</x:v>
      </x:c>
      <x:c r="N9" s="14" t="str">
        <x:v>Box et espace de retournement si la résidence le prévoit; sinon écurie communautaire sans seconde maison active.</x:v>
      </x:c>
      <x:c r="O9" s="14" t="str">
        <x:v>Reconstitution documentée V4 — nouvelle rédaction V5</x:v>
      </x:c>
    </x:row>
    <x:row r="10" ht="87" customHeight="1">
      <x:c r="A10" s="13" t="str">
        <x:v>MOUNT-05</x:v>
      </x:c>
      <x:c r="B10" s="13" t="str">
        <x:v>Grimpeur de pilier</x:v>
      </x:c>
      <x:c r="C10" s="13" t="str">
        <x:v>MOB-39</x:v>
      </x:c>
      <x:c r="D10" s="13" t="str">
        <x:v>tester un appui ensemble</x:v>
      </x:c>
      <x:c r="E10" s="28" t="n">
        <x:v>0</x:v>
      </x:c>
      <x:c r="F10" s="28" t="n">
        <x:v>25</x:v>
      </x:c>
      <x:c r="G10" s="28" t="n">
        <x:v>50</x:v>
      </x:c>
      <x:c r="H10" s="28" t="n">
        <x:v>75</x:v>
      </x:c>
      <x:c r="I10" s="28" t="n">
        <x:v>100</x:v>
      </x:c>
      <x:c r="J10" s="13" t="str">
        <x:v>25 : déplacement en main et rappel. 50 : circuit monté pour routes de racines. 75 : charge adaptée avec pause de fatigue. 100 : manœuvre propre au terrain en respectant largeur de branche.</x:v>
      </x:c>
      <x:c r="K10" s="28" t="n">
        <x:v>5</x:v>
      </x:c>
      <x:c r="L10" s="13" t="str">
        <x:v>Une mauvaise approche interrompt l’exercice. Le soigneur propose une reprise courte; pas de perte du compagnon sur simple déconnexion.</x:v>
      </x:c>
      <x:c r="M10" s="13" t="str">
        <x:v>Le lien n’annule ni obstacle physique ni fatigue. Les visites à d’autres biomes demandent un habitat adapté.</x:v>
      </x:c>
      <x:c r="N10" s="13" t="str">
        <x:v>Box et espace de retournement si la résidence le prévoit; sinon écurie communautaire sans seconde maison active.</x:v>
      </x:c>
      <x:c r="O10" s="13" t="str">
        <x:v>Reconstitution documentée V4 — nouvelle rédaction V5</x:v>
      </x:c>
    </x:row>
    <x:row r="11" ht="87" customHeight="1">
      <x:c r="A11" s="14" t="str">
        <x:v>MOUNT-06</x:v>
      </x:c>
      <x:c r="B11" s="14" t="str">
        <x:v>Sauteur de couronne</x:v>
      </x:c>
      <x:c r="C11" s="14" t="str">
        <x:v>MOB-40</x:v>
      </x:c>
      <x:c r="D11" s="14" t="str">
        <x:v>apprendre un arrêt avant le bord</x:v>
      </x:c>
      <x:c r="E11" s="29" t="n">
        <x:v>0</x:v>
      </x:c>
      <x:c r="F11" s="29" t="n">
        <x:v>25</x:v>
      </x:c>
      <x:c r="G11" s="29" t="n">
        <x:v>50</x:v>
      </x:c>
      <x:c r="H11" s="29" t="n">
        <x:v>75</x:v>
      </x:c>
      <x:c r="I11" s="29" t="n">
        <x:v>100</x:v>
      </x:c>
      <x:c r="J11" s="14" t="str">
        <x:v>25 : déplacement en main et rappel. 50 : circuit monté pour franchissement court. 75 : charge adaptée avec pause de fatigue. 100 : manœuvre propre au terrain en respectant réception visible.</x:v>
      </x:c>
      <x:c r="K11" s="29" t="n">
        <x:v>5</x:v>
      </x:c>
      <x:c r="L11" s="14" t="str">
        <x:v>Une mauvaise approche interrompt l’exercice. Le soigneur propose une reprise courte; pas de perte du compagnon sur simple déconnexion.</x:v>
      </x:c>
      <x:c r="M11" s="14" t="str">
        <x:v>Le lien n’annule ni obstacle physique ni fatigue. Les visites à d’autres biomes demandent un habitat adapté.</x:v>
      </x:c>
      <x:c r="N11" s="14" t="str">
        <x:v>Box et espace de retournement si la résidence le prévoit; sinon écurie communautaire sans seconde maison active.</x:v>
      </x:c>
      <x:c r="O11" s="14" t="str">
        <x:v>Reconstitution documentée V4 — nouvelle rédaction V5</x:v>
      </x:c>
    </x:row>
    <x:row r="12" ht="87" customHeight="1">
      <x:c r="A12" s="13" t="str">
        <x:v>MOUNT-07</x:v>
      </x:c>
      <x:c r="B12" s="13" t="str">
        <x:v>Long-pied du marais</x:v>
      </x:c>
      <x:c r="C12" s="13" t="str">
        <x:v>MOB-41</x:v>
      </x:c>
      <x:c r="D12" s="13" t="str">
        <x:v>lire la profondeur sur les balises</x:v>
      </x:c>
      <x:c r="E12" s="28" t="n">
        <x:v>0</x:v>
      </x:c>
      <x:c r="F12" s="28" t="n">
        <x:v>25</x:v>
      </x:c>
      <x:c r="G12" s="28" t="n">
        <x:v>50</x:v>
      </x:c>
      <x:c r="H12" s="28" t="n">
        <x:v>75</x:v>
      </x:c>
      <x:c r="I12" s="28" t="n">
        <x:v>100</x:v>
      </x:c>
      <x:c r="J12" s="13" t="str">
        <x:v>25 : déplacement en main et rappel. 50 : circuit monté pour eau peu profonde. 75 : charge adaptée avec pause de fatigue. 100 : manœuvre propre au terrain en respectant courant limité.</x:v>
      </x:c>
      <x:c r="K12" s="28" t="n">
        <x:v>5</x:v>
      </x:c>
      <x:c r="L12" s="13" t="str">
        <x:v>Une mauvaise approche interrompt l’exercice. Le soigneur propose une reprise courte; pas de perte du compagnon sur simple déconnexion.</x:v>
      </x:c>
      <x:c r="M12" s="13" t="str">
        <x:v>Le lien n’annule ni obstacle physique ni fatigue. Les visites à d’autres biomes demandent un habitat adapté.</x:v>
      </x:c>
      <x:c r="N12" s="13" t="str">
        <x:v>Box et espace de retournement si la résidence le prévoit; sinon écurie communautaire sans seconde maison active.</x:v>
      </x:c>
      <x:c r="O12" s="13" t="str">
        <x:v>Reconstitution documentée V4 — nouvelle rédaction V5</x:v>
      </x:c>
    </x:row>
    <x:row r="13" ht="87" customHeight="1">
      <x:c r="A13" s="14" t="str">
        <x:v>MOUNT-08</x:v>
      </x:c>
      <x:c r="B13" s="14" t="str">
        <x:v>Nageur des chenaux</x:v>
      </x:c>
      <x:c r="C13" s="14" t="str">
        <x:v>MOB-42</x:v>
      </x:c>
      <x:c r="D13" s="14" t="str">
        <x:v>suivre un guide de rivière</x:v>
      </x:c>
      <x:c r="E13" s="29" t="n">
        <x:v>0</x:v>
      </x:c>
      <x:c r="F13" s="29" t="n">
        <x:v>25</x:v>
      </x:c>
      <x:c r="G13" s="29" t="n">
        <x:v>50</x:v>
      </x:c>
      <x:c r="H13" s="29" t="n">
        <x:v>75</x:v>
      </x:c>
      <x:c r="I13" s="29" t="n">
        <x:v>100</x:v>
      </x:c>
      <x:c r="J13" s="14" t="str">
        <x:v>25 : déplacement en main et rappel. 50 : circuit monté pour liaison entre îlots. 75 : charge adaptée avec pause de fatigue. 100 : manœuvre propre au terrain en respectant retour au même quai.</x:v>
      </x:c>
      <x:c r="K13" s="29" t="n">
        <x:v>5</x:v>
      </x:c>
      <x:c r="L13" s="14" t="str">
        <x:v>Une mauvaise approche interrompt l’exercice. Le soigneur propose une reprise courte; pas de perte du compagnon sur simple déconnexion.</x:v>
      </x:c>
      <x:c r="M13" s="14" t="str">
        <x:v>Le lien n’annule ni obstacle physique ni fatigue. Les visites à d’autres biomes demandent un habitat adapté.</x:v>
      </x:c>
      <x:c r="N13" s="14" t="str">
        <x:v>Box et espace de retournement si la résidence le prévoit; sinon écurie communautaire sans seconde maison active.</x:v>
      </x:c>
      <x:c r="O13" s="14" t="str">
        <x:v>Reconstitution documentée V4 — nouvelle rédaction V5</x:v>
      </x:c>
    </x:row>
    <x:row r="14" ht="87" customHeight="1">
      <x:c r="A14" s="13" t="str">
        <x:v>MOUNT-09</x:v>
      </x:c>
      <x:c r="B14" s="13" t="str">
        <x:v>Marcheur du vent</x:v>
      </x:c>
      <x:c r="C14" s="13" t="str">
        <x:v>MOB-43</x:v>
      </x:c>
      <x:c r="D14" s="13" t="str">
        <x:v>attendre sa posture d’abri</x:v>
      </x:c>
      <x:c r="E14" s="28" t="n">
        <x:v>0</x:v>
      </x:c>
      <x:c r="F14" s="28" t="n">
        <x:v>25</x:v>
      </x:c>
      <x:c r="G14" s="28" t="n">
        <x:v>50</x:v>
      </x:c>
      <x:c r="H14" s="28" t="n">
        <x:v>75</x:v>
      </x:c>
      <x:c r="I14" s="28" t="n">
        <x:v>100</x:v>
      </x:c>
      <x:c r="J14" s="13" t="str">
        <x:v>25 : déplacement en main et rappel. 50 : circuit monté pour pentes exposées. 75 : charge adaptée avec pause de fatigue. 100 : manœuvre propre au terrain en respectant pause avant rafale.</x:v>
      </x:c>
      <x:c r="K14" s="28" t="n">
        <x:v>5</x:v>
      </x:c>
      <x:c r="L14" s="13" t="str">
        <x:v>Une mauvaise approche interrompt l’exercice. Le soigneur propose une reprise courte; pas de perte du compagnon sur simple déconnexion.</x:v>
      </x:c>
      <x:c r="M14" s="13" t="str">
        <x:v>Le lien n’annule ni obstacle physique ni fatigue. Les visites à d’autres biomes demandent un habitat adapté.</x:v>
      </x:c>
      <x:c r="N14" s="13" t="str">
        <x:v>Box et espace de retournement si la résidence le prévoit; sinon écurie communautaire sans seconde maison active.</x:v>
      </x:c>
      <x:c r="O14" s="13" t="str">
        <x:v>Reconstitution documentée V4 — nouvelle rédaction V5</x:v>
      </x:c>
    </x:row>
    <x:row r="15" ht="87" customHeight="1">
      <x:c r="A15" s="14" t="str">
        <x:v>MOUNT-10</x:v>
      </x:c>
      <x:c r="B15" s="14" t="str">
        <x:v>Porteur des cols</x:v>
      </x:c>
      <x:c r="C15" s="14" t="str">
        <x:v>MOB-44</x:v>
      </x:c>
      <x:c r="D15" s="14" t="str">
        <x:v>distribuer la charge par appuis</x:v>
      </x:c>
      <x:c r="E15" s="29" t="n">
        <x:v>0</x:v>
      </x:c>
      <x:c r="F15" s="29" t="n">
        <x:v>25</x:v>
      </x:c>
      <x:c r="G15" s="29" t="n">
        <x:v>50</x:v>
      </x:c>
      <x:c r="H15" s="29" t="n">
        <x:v>75</x:v>
      </x:c>
      <x:c r="I15" s="29" t="n">
        <x:v>100</x:v>
      </x:c>
      <x:c r="J15" s="14" t="str">
        <x:v>25 : déplacement en main et rappel. 50 : circuit monté pour convoi de crête. 75 : charge adaptée avec pause de fatigue. 100 : manœuvre propre au terrain en respectant fatigue en montée.</x:v>
      </x:c>
      <x:c r="K15" s="29" t="n">
        <x:v>5</x:v>
      </x:c>
      <x:c r="L15" s="14" t="str">
        <x:v>Une mauvaise approche interrompt l’exercice. Le soigneur propose une reprise courte; pas de perte du compagnon sur simple déconnexion.</x:v>
      </x:c>
      <x:c r="M15" s="14" t="str">
        <x:v>Le lien n’annule ni obstacle physique ni fatigue. Les visites à d’autres biomes demandent un habitat adapté.</x:v>
      </x:c>
      <x:c r="N15" s="14" t="str">
        <x:v>Box et espace de retournement si la résidence le prévoit; sinon écurie communautaire sans seconde maison active.</x:v>
      </x:c>
      <x:c r="O15" s="14" t="str">
        <x:v>Reconstitution documentée V4 — nouvelle rédaction V5</x:v>
      </x:c>
    </x:row>
    <x:row r="16" ht="87" customHeight="1">
      <x:c r="A16" s="13" t="str">
        <x:v>MOUNT-11</x:v>
      </x:c>
      <x:c r="B16" s="13" t="str">
        <x:v>Coureur côtier</x:v>
      </x:c>
      <x:c r="C16" s="13" t="str">
        <x:v>MOB-45</x:v>
      </x:c>
      <x:c r="D16" s="13" t="str">
        <x:v>repérer la voie haute</x:v>
      </x:c>
      <x:c r="E16" s="28" t="n">
        <x:v>0</x:v>
      </x:c>
      <x:c r="F16" s="28" t="n">
        <x:v>25</x:v>
      </x:c>
      <x:c r="G16" s="28" t="n">
        <x:v>50</x:v>
      </x:c>
      <x:c r="H16" s="28" t="n">
        <x:v>75</x:v>
      </x:c>
      <x:c r="I16" s="28" t="n">
        <x:v>100</x:v>
      </x:c>
      <x:c r="J16" s="13" t="str">
        <x:v>25 : déplacement en main et rappel. 50 : circuit monté pour estran découvert. 75 : charge adaptée avec pause de fatigue. 100 : manœuvre propre au terrain en respectant marée montante.</x:v>
      </x:c>
      <x:c r="K16" s="28" t="n">
        <x:v>5</x:v>
      </x:c>
      <x:c r="L16" s="13" t="str">
        <x:v>Une mauvaise approche interrompt l’exercice. Le soigneur propose une reprise courte; pas de perte du compagnon sur simple déconnexion.</x:v>
      </x:c>
      <x:c r="M16" s="13" t="str">
        <x:v>Le lien n’annule ni obstacle physique ni fatigue. Les visites à d’autres biomes demandent un habitat adapté.</x:v>
      </x:c>
      <x:c r="N16" s="13" t="str">
        <x:v>Box et espace de retournement si la résidence le prévoit; sinon écurie communautaire sans seconde maison active.</x:v>
      </x:c>
      <x:c r="O16" s="13" t="str">
        <x:v>Reconstitution documentée V4 — nouvelle rédaction V5</x:v>
      </x:c>
    </x:row>
    <x:row r="17" ht="87" customHeight="1">
      <x:c r="A17" s="14" t="str">
        <x:v>MOUNT-12</x:v>
      </x:c>
      <x:c r="B17" s="14" t="str">
        <x:v>Dos-plat des criques</x:v>
      </x:c>
      <x:c r="C17" s="14" t="str">
        <x:v>MOB-46</x:v>
      </x:c>
      <x:c r="D17" s="14" t="str">
        <x:v>apprendre deux signaux de quai</x:v>
      </x:c>
      <x:c r="E17" s="29" t="n">
        <x:v>0</x:v>
      </x:c>
      <x:c r="F17" s="29" t="n">
        <x:v>25</x:v>
      </x:c>
      <x:c r="G17" s="29" t="n">
        <x:v>50</x:v>
      </x:c>
      <x:c r="H17" s="29" t="n">
        <x:v>75</x:v>
      </x:c>
      <x:c r="I17" s="29" t="n">
        <x:v>100</x:v>
      </x:c>
      <x:c r="J17" s="14" t="str">
        <x:v>25 : déplacement en main et rappel. 50 : circuit monté pour petits franchissements. 75 : charge adaptée avec pause de fatigue. 100 : manœuvre propre au terrain en respectant accostage dégagé.</x:v>
      </x:c>
      <x:c r="K17" s="29" t="n">
        <x:v>5</x:v>
      </x:c>
      <x:c r="L17" s="14" t="str">
        <x:v>Une mauvaise approche interrompt l’exercice. Le soigneur propose une reprise courte; pas de perte du compagnon sur simple déconnexion.</x:v>
      </x:c>
      <x:c r="M17" s="14" t="str">
        <x:v>Le lien n’annule ni obstacle physique ni fatigue. Les visites à d’autres biomes demandent un habitat adapté.</x:v>
      </x:c>
      <x:c r="N17" s="14" t="str">
        <x:v>Box et espace de retournement si la résidence le prévoit; sinon écurie communautaire sans seconde maison active.</x:v>
      </x:c>
      <x:c r="O17" s="14" t="str">
        <x:v>Reconstitution documentée V4 — nouvelle rédaction V5</x:v>
      </x:c>
    </x:row>
    <x:row r="18" ht="87" customHeight="1">
      <x:c r="A18" s="13" t="str">
        <x:v>MOUNT-13</x:v>
      </x:c>
      <x:c r="B18" s="13" t="str">
        <x:v>Pas-lent des sources</x:v>
      </x:c>
      <x:c r="C18" s="13" t="str">
        <x:v>MOB-47</x:v>
      </x:c>
      <x:c r="D18" s="13" t="str">
        <x:v>préparer des pauses froides</x:v>
      </x:c>
      <x:c r="E18" s="28" t="n">
        <x:v>0</x:v>
      </x:c>
      <x:c r="F18" s="28" t="n">
        <x:v>25</x:v>
      </x:c>
      <x:c r="G18" s="28" t="n">
        <x:v>50</x:v>
      </x:c>
      <x:c r="H18" s="28" t="n">
        <x:v>75</x:v>
      </x:c>
      <x:c r="I18" s="28" t="n">
        <x:v>100</x:v>
      </x:c>
      <x:c r="J18" s="13" t="str">
        <x:v>25 : déplacement en main et rappel. 50 : circuit monté pour galerie minérale. 75 : charge adaptée avec pause de fatigue. 100 : manœuvre propre au terrain en respectant cycles de vapeur.</x:v>
      </x:c>
      <x:c r="K18" s="28" t="n">
        <x:v>5</x:v>
      </x:c>
      <x:c r="L18" s="13" t="str">
        <x:v>Une mauvaise approche interrompt l’exercice. Le soigneur propose une reprise courte; pas de perte du compagnon sur simple déconnexion.</x:v>
      </x:c>
      <x:c r="M18" s="13" t="str">
        <x:v>Le lien n’annule ni obstacle physique ni fatigue. Les visites à d’autres biomes demandent un habitat adapté.</x:v>
      </x:c>
      <x:c r="N18" s="13" t="str">
        <x:v>Box et espace de retournement si la résidence le prévoit; sinon écurie communautaire sans seconde maison active.</x:v>
      </x:c>
      <x:c r="O18" s="13" t="str">
        <x:v>Reconstitution documentée V4 — nouvelle rédaction V5</x:v>
      </x:c>
    </x:row>
    <x:row r="19" ht="87" customHeight="1">
      <x:c r="A19" s="14" t="str">
        <x:v>MOUNT-14</x:v>
      </x:c>
      <x:c r="B19" s="14" t="str">
        <x:v>Marcheur du givre</x:v>
      </x:c>
      <x:c r="C19" s="14" t="str">
        <x:v>MOB-48</x:v>
      </x:c>
      <x:c r="D19" s="14" t="str">
        <x:v>reconnaître une halte dans le vent</x:v>
      </x:c>
      <x:c r="E19" s="29" t="n">
        <x:v>0</x:v>
      </x:c>
      <x:c r="F19" s="29" t="n">
        <x:v>25</x:v>
      </x:c>
      <x:c r="G19" s="29" t="n">
        <x:v>50</x:v>
      </x:c>
      <x:c r="H19" s="29" t="n">
        <x:v>75</x:v>
      </x:c>
      <x:c r="I19" s="29" t="n">
        <x:v>100</x:v>
      </x:c>
      <x:c r="J19" s="14" t="str">
        <x:v>25 : déplacement en main et rappel. 50 : circuit monté pour route enneigée. 75 : charge adaptée avec pause de fatigue. 100 : manœuvre propre au terrain en respectant visibilité réduite.</x:v>
      </x:c>
      <x:c r="K19" s="29" t="n">
        <x:v>5</x:v>
      </x:c>
      <x:c r="L19" s="14" t="str">
        <x:v>Une mauvaise approche interrompt l’exercice. Le soigneur propose une reprise courte; pas de perte du compagnon sur simple déconnexion.</x:v>
      </x:c>
      <x:c r="M19" s="14" t="str">
        <x:v>Le lien n’annule ni obstacle physique ni fatigue. Les visites à d’autres biomes demandent un habitat adapté.</x:v>
      </x:c>
      <x:c r="N19" s="14" t="str">
        <x:v>Box et espace de retournement si la résidence le prévoit; sinon écurie communautaire sans seconde maison active.</x:v>
      </x:c>
      <x:c r="O19" s="14" t="str">
        <x:v>Reconstitution documentée V4 — nouvelle rédaction V5</x:v>
      </x:c>
    </x:row>
    <x:row r="20" ht="87" customHeight="1">
      <x:c r="A20" s="13" t="str">
        <x:v>MOUNT-15</x:v>
      </x:c>
      <x:c r="B20" s="13" t="str">
        <x:v>Porteur de pierre</x:v>
      </x:c>
      <x:c r="C20" s="13" t="str">
        <x:v>MOB-49</x:v>
      </x:c>
      <x:c r="D20" s="13" t="str">
        <x:v>contourner la zone de fouille</x:v>
      </x:c>
      <x:c r="E20" s="28" t="n">
        <x:v>0</x:v>
      </x:c>
      <x:c r="F20" s="28" t="n">
        <x:v>25</x:v>
      </x:c>
      <x:c r="G20" s="28" t="n">
        <x:v>50</x:v>
      </x:c>
      <x:c r="H20" s="28" t="n">
        <x:v>75</x:v>
      </x:c>
      <x:c r="I20" s="28" t="n">
        <x:v>100</x:v>
      </x:c>
      <x:c r="J20" s="13" t="str">
        <x:v>25 : déplacement en main et rappel. 50 : circuit monté pour trajet d’archive. 75 : charge adaptée avec pause de fatigue. 100 : manœuvre propre au terrain en respectant sol fragile.</x:v>
      </x:c>
      <x:c r="K20" s="28" t="n">
        <x:v>5</x:v>
      </x:c>
      <x:c r="L20" s="13" t="str">
        <x:v>Une mauvaise approche interrompt l’exercice. Le soigneur propose une reprise courte; pas de perte du compagnon sur simple déconnexion.</x:v>
      </x:c>
      <x:c r="M20" s="13" t="str">
        <x:v>Le lien n’annule ni obstacle physique ni fatigue. Les visites à d’autres biomes demandent un habitat adapté.</x:v>
      </x:c>
      <x:c r="N20" s="13" t="str">
        <x:v>Box et espace de retournement si la résidence le prévoit; sinon écurie communautaire sans seconde maison active.</x:v>
      </x:c>
      <x:c r="O20" s="13" t="str">
        <x:v>Reconstitution documentée V4 — nouvelle rédaction V5</x:v>
      </x:c>
    </x:row>
    <x:row r="21" ht="87" customHeight="1">
      <x:c r="A21" s="14" t="str">
        <x:v>MOUNT-16</x:v>
      </x:c>
      <x:c r="B21" s="14" t="str">
        <x:v>Pisteur des lisières</x:v>
      </x:c>
      <x:c r="C21" s="14" t="str">
        <x:v>MOB-50</x:v>
      </x:c>
      <x:c r="D21" s="14" t="str">
        <x:v>revenir au rappel avant la frontière</x:v>
      </x:c>
      <x:c r="E21" s="29" t="n">
        <x:v>0</x:v>
      </x:c>
      <x:c r="F21" s="29" t="n">
        <x:v>25</x:v>
      </x:c>
      <x:c r="G21" s="29" t="n">
        <x:v>50</x:v>
      </x:c>
      <x:c r="H21" s="29" t="n">
        <x:v>75</x:v>
      </x:c>
      <x:c r="I21" s="29" t="n">
        <x:v>100</x:v>
      </x:c>
      <x:c r="J21" s="14" t="str">
        <x:v>25 : déplacement en main et rappel. 50 : circuit monté pour reconnaissance accompagnée. 75 : charge adaptée avec pause de fatigue. 100 : manœuvre propre au terrain en respectant risque de grands prédateurs.</x:v>
      </x:c>
      <x:c r="K21" s="29" t="n">
        <x:v>5</x:v>
      </x:c>
      <x:c r="L21" s="14" t="str">
        <x:v>Une mauvaise approche interrompt l’exercice. Le soigneur propose une reprise courte; pas de perte du compagnon sur simple déconnexion.</x:v>
      </x:c>
      <x:c r="M21" s="14" t="str">
        <x:v>Le lien n’annule ni obstacle physique ni fatigue. Les visites à d’autres biomes demandent un habitat adapté.</x:v>
      </x:c>
      <x:c r="N21" s="14" t="str">
        <x:v>Box et espace de retournement si la résidence le prévoit; sinon écurie communautaire sans seconde maison active.</x:v>
      </x:c>
      <x:c r="O21" s="14" t="str">
        <x:v>Reconstitution documentée V4 — nouvelle rédaction V5</x:v>
      </x:c>
    </x:row>
  </x:sheetData>
  <x:pageMargins left="0.7" right="0.7" top="0.75" bottom="0.75" header="0.3" footer="0.3"/>
  <x:tableParts count="1">
    <x:tablePart xmlns:r="http://schemas.openxmlformats.org/officeDocument/2006/relationships" r:id="R22d061b59f6743cb"/>
  </x:tableParts>
</x:worksheet>
</file>

<file path=xl/worksheets/sheet5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Game Preserve</x:v>
      </x:c>
      <x:c r="B2" s="3"/>
      <x:c r="C2" s="3"/>
      <x:c r="D2" s="3"/>
      <x:c r="E2" s="3"/>
      <x:c r="F2" s="3"/>
    </x:row>
    <x:row r="3">
      <x:c r="A3" s="4"/>
      <x:c r="B3" s="4"/>
      <x:c r="C3" s="4"/>
      <x:c r="D3" s="4"/>
      <x:c r="E3" s="4"/>
      <x:c r="F3" s="4"/>
    </x:row>
    <x:row r="4">
      <x:c r="A4" s="2" t="str">
        <x:v>Mondes · 10 fiches · Lecture intégrale dans « Lire Mondes » ou le lecteur HTML.</x:v>
      </x:c>
      <x:c r="B4" s="2"/>
      <x:c r="C4" s="2"/>
      <x:c r="D4" s="2"/>
      <x:c r="E4" s="2"/>
      <x:c r="F4" s="2"/>
    </x:row>
    <x:row r="5" ht="48" customHeight="1">
      <x:c r="A5" s="25" t="str">
        <x:v>Identifiant</x:v>
      </x:c>
      <x:c r="B5" s="26" t="str">
        <x:v>Titre</x:v>
      </x:c>
      <x:c r="C5" s="26" t="str">
        <x:v>Planète</x:v>
      </x:c>
      <x:c r="D5" s="26" t="str">
        <x:v>Milieu</x:v>
      </x:c>
      <x:c r="E5" s="26" t="str">
        <x:v>Boucle</x:v>
      </x:c>
      <x:c r="F5" s="26" t="str">
        <x:v>Profils humains</x:v>
      </x:c>
      <x:c r="G5" s="26" t="str">
        <x:v>Enjeu</x:v>
      </x:c>
      <x:c r="H5" s="26" t="str">
        <x:v>Regle population</x:v>
      </x:c>
      <x:c r="I5" s="26" t="str">
        <x:v>Apparition</x:v>
      </x:c>
      <x:c r="J5" s="26" t="str">
        <x:v>Revisite</x:v>
      </x:c>
      <x:c r="K5" s="26" t="str">
        <x:v>Limite lore</x:v>
      </x:c>
      <x:c r="L5" s="27" t="str">
        <x:v>Provenance</x:v>
      </x:c>
    </x:row>
    <x:row r="6" ht="72" customHeight="1">
      <x:c r="A6" s="13" t="str">
        <x:v>GP01</x:v>
      </x:c>
      <x:c r="B6" s="13" t="str">
        <x:v>Réserve de Vara-Kesh</x:v>
      </x:c>
      <x:c r="C6" s="13" t="str">
        <x:v>PLAN03</x:v>
      </x:c>
      <x:c r="D6" s="13" t="str">
        <x:v>canopée, racines et ravins</x:v>
      </x:c>
      <x:c r="E6" s="13" t="str">
        <x:v>Observer les traces, repérer les positions adverses, choisir l’engagement et préparer une extraction réelle.</x:v>
      </x:c>
      <x:c r="F6" s="13" t="str">
        <x:v>HUM-001 à HUM-010</x:v>
      </x:c>
      <x:c r="G6" s="13" t="str">
        <x:v>chasse verticale et retour par les branches</x:v>
      </x:c>
      <x:c r="H6" s="13" t="str">
        <x:v>Dix profils documentés pour ce théâtre. Le scénario choisit une composition réelle; les cent personnages ne surgissent pas simultanément.</x:v>
      </x:c>
      <x:c r="I6" s="13" t="str">
        <x:v>Entrées, abris et routes liés à l’histoire du groupe. L’activation dépend d’un contrat et d’un état de population.</x:v>
      </x:c>
      <x:c r="J6" s="13" t="str">
        <x:v>Les survivants, pertes, positions abandonnées et trophées pris sont mémorisés.</x:v>
      </x:c>
      <x:c r="K6" s="13" t="str">
        <x:v>Game preserve est une inspiration de franchise. Ces dix mondes, équipes et chasses sont originaux.</x:v>
      </x:c>
      <x:c r="L6" s="13" t="str">
        <x:v>Reconstitution documentée V4 — nouvelle rédaction V5</x:v>
      </x:c>
    </x:row>
    <x:row r="7" ht="72" customHeight="1">
      <x:c r="A7" s="14" t="str">
        <x:v>GP02</x:v>
      </x:c>
      <x:c r="B7" s="14" t="str">
        <x:v>Réserve de Nereth</x:v>
      </x:c>
      <x:c r="C7" s="14" t="str">
        <x:v>PLAN04</x:v>
      </x:c>
      <x:c r="D7" s="14" t="str">
        <x:v>crêtes, cavernes bleues et plateaux</x:v>
      </x:c>
      <x:c r="E7" s="14" t="str">
        <x:v>Observer les traces, repérer les positions adverses, choisir l’engagement et préparer une extraction réelle.</x:v>
      </x:c>
      <x:c r="F7" s="14" t="str">
        <x:v>HUM-011 à HUM-020</x:v>
      </x:c>
      <x:c r="G7" s="14" t="str">
        <x:v>écho thermique trompeur sous la glace</x:v>
      </x:c>
      <x:c r="H7" s="14" t="str">
        <x:v>Dix profils documentés pour ce théâtre. Le scénario choisit une composition réelle; les cent personnages ne surgissent pas simultanément.</x:v>
      </x:c>
      <x:c r="I7" s="14" t="str">
        <x:v>Entrées, abris et routes liés à l’histoire du groupe. L’activation dépend d’un contrat et d’un état de population.</x:v>
      </x:c>
      <x:c r="J7" s="14" t="str">
        <x:v>Les survivants, pertes, positions abandonnées et trophées pris sont mémorisés.</x:v>
      </x:c>
      <x:c r="K7" s="14" t="str">
        <x:v>Game preserve est une inspiration de franchise. Ces dix mondes, équipes et chasses sont originaux.</x:v>
      </x:c>
      <x:c r="L7" s="14" t="str">
        <x:v>Reconstitution documentée V4 — nouvelle rédaction V5</x:v>
      </x:c>
    </x:row>
    <x:row r="8" ht="72" customHeight="1">
      <x:c r="A8" s="13" t="str">
        <x:v>GP03</x:v>
      </x:c>
      <x:c r="B8" s="13" t="str">
        <x:v>Réserve de Oshara</x:v>
      </x:c>
      <x:c r="C8" s="13" t="str">
        <x:v>PLAN05</x:v>
      </x:c>
      <x:c r="D8" s="13" t="str">
        <x:v>îlots, falaises et stations de marée</x:v>
      </x:c>
      <x:c r="E8" s="13" t="str">
        <x:v>Observer les traces, repérer les positions adverses, choisir l’engagement et préparer une extraction réelle.</x:v>
      </x:c>
      <x:c r="F8" s="13" t="str">
        <x:v>HUM-021 à HUM-030</x:v>
      </x:c>
      <x:c r="G8" s="13" t="str">
        <x:v>traque amphibie avec voie haute de retour</x:v>
      </x:c>
      <x:c r="H8" s="13" t="str">
        <x:v>Dix profils documentés pour ce théâtre. Le scénario choisit une composition réelle; les cent personnages ne surgissent pas simultanément.</x:v>
      </x:c>
      <x:c r="I8" s="13" t="str">
        <x:v>Entrées, abris et routes liés à l’histoire du groupe. L’activation dépend d’un contrat et d’un état de population.</x:v>
      </x:c>
      <x:c r="J8" s="13" t="str">
        <x:v>Les survivants, pertes, positions abandonnées et trophées pris sont mémorisés.</x:v>
      </x:c>
      <x:c r="K8" s="13" t="str">
        <x:v>Game preserve est une inspiration de franchise. Ces dix mondes, équipes et chasses sont originaux.</x:v>
      </x:c>
      <x:c r="L8" s="13" t="str">
        <x:v>Reconstitution documentée V4 — nouvelle rédaction V5</x:v>
      </x:c>
    </x:row>
    <x:row r="9" ht="72" customHeight="1">
      <x:c r="A9" s="14" t="str">
        <x:v>GP04</x:v>
      </x:c>
      <x:c r="B9" s="14" t="str">
        <x:v>Réserve de Rukh Tal</x:v>
      </x:c>
      <x:c r="C9" s="14" t="str">
        <x:v>PLAN06</x:v>
      </x:c>
      <x:c r="D9" s="14" t="str">
        <x:v>basalte, fumées et anciens tunnels</x:v>
      </x:c>
      <x:c r="E9" s="14" t="str">
        <x:v>Observer les traces, repérer les positions adverses, choisir l’engagement et préparer une extraction réelle.</x:v>
      </x:c>
      <x:c r="F9" s="14" t="str">
        <x:v>HUM-031 à HUM-040</x:v>
      </x:c>
      <x:c r="G9" s="14" t="str">
        <x:v>proie qui profite des cycles de chaleur</x:v>
      </x:c>
      <x:c r="H9" s="14" t="str">
        <x:v>Dix profils documentés pour ce théâtre. Le scénario choisit une composition réelle; les cent personnages ne surgissent pas simultanément.</x:v>
      </x:c>
      <x:c r="I9" s="14" t="str">
        <x:v>Entrées, abris et routes liés à l’histoire du groupe. L’activation dépend d’un contrat et d’un état de population.</x:v>
      </x:c>
      <x:c r="J9" s="14" t="str">
        <x:v>Les survivants, pertes, positions abandonnées et trophées pris sont mémorisés.</x:v>
      </x:c>
      <x:c r="K9" s="14" t="str">
        <x:v>Game preserve est une inspiration de franchise. Ces dix mondes, équipes et chasses sont originaux.</x:v>
      </x:c>
      <x:c r="L9" s="14" t="str">
        <x:v>Reconstitution documentée V4 — nouvelle rédaction V5</x:v>
      </x:c>
    </x:row>
    <x:row r="10" ht="72" customHeight="1">
      <x:c r="A10" s="13" t="str">
        <x:v>GP05</x:v>
      </x:c>
      <x:c r="B10" s="13" t="str">
        <x:v>Réserve de Sileth</x:v>
      </x:c>
      <x:c r="C10" s="13" t="str">
        <x:v>PLAN07</x:v>
      </x:c>
      <x:c r="D10" s="13" t="str">
        <x:v>vallées, cours d’eau et forêts basses</x:v>
      </x:c>
      <x:c r="E10" s="13" t="str">
        <x:v>Observer les traces, repérer les positions adverses, choisir l’engagement et préparer une extraction réelle.</x:v>
      </x:c>
      <x:c r="F10" s="13" t="str">
        <x:v>HUM-041 à HUM-050</x:v>
      </x:c>
      <x:c r="G10" s="13" t="str">
        <x:v>traces lavées par des pluies successives</x:v>
      </x:c>
      <x:c r="H10" s="13" t="str">
        <x:v>Dix profils documentés pour ce théâtre. Le scénario choisit une composition réelle; les cent personnages ne surgissent pas simultanément.</x:v>
      </x:c>
      <x:c r="I10" s="13" t="str">
        <x:v>Entrées, abris et routes liés à l’histoire du groupe. L’activation dépend d’un contrat et d’un état de population.</x:v>
      </x:c>
      <x:c r="J10" s="13" t="str">
        <x:v>Les survivants, pertes, positions abandonnées et trophées pris sont mémorisés.</x:v>
      </x:c>
      <x:c r="K10" s="13" t="str">
        <x:v>Game preserve est une inspiration de franchise. Ces dix mondes, équipes et chasses sont originaux.</x:v>
      </x:c>
      <x:c r="L10" s="13" t="str">
        <x:v>Reconstitution documentée V4 — nouvelle rédaction V5</x:v>
      </x:c>
    </x:row>
    <x:row r="11" ht="72" customHeight="1">
      <x:c r="A11" s="14" t="str">
        <x:v>GP06</x:v>
      </x:c>
      <x:c r="B11" s="14" t="str">
        <x:v>Réserve de Dharos</x:v>
      </x:c>
      <x:c r="C11" s="14" t="str">
        <x:v>PLAN09</x:v>
      </x:c>
      <x:c r="D11" s="14" t="str">
        <x:v>tours basses, rues brisées et sous-sols</x:v>
      </x:c>
      <x:c r="E11" s="14" t="str">
        <x:v>Observer les traces, repérer les positions adverses, choisir l’engagement et préparer une extraction réelle.</x:v>
      </x:c>
      <x:c r="F11" s="14" t="str">
        <x:v>HUM-051 à HUM-060</x:v>
      </x:c>
      <x:c r="G11" s="14" t="str">
        <x:v>des adversaires humains exploitent les angles morts</x:v>
      </x:c>
      <x:c r="H11" s="14" t="str">
        <x:v>Dix profils documentés pour ce théâtre. Le scénario choisit une composition réelle; les cent personnages ne surgissent pas simultanément.</x:v>
      </x:c>
      <x:c r="I11" s="14" t="str">
        <x:v>Entrées, abris et routes liés à l’histoire du groupe. L’activation dépend d’un contrat et d’un état de population.</x:v>
      </x:c>
      <x:c r="J11" s="14" t="str">
        <x:v>Les survivants, pertes, positions abandonnées et trophées pris sont mémorisés.</x:v>
      </x:c>
      <x:c r="K11" s="14" t="str">
        <x:v>Game preserve est une inspiration de franchise. Ces dix mondes, équipes et chasses sont originaux.</x:v>
      </x:c>
      <x:c r="L11" s="14" t="str">
        <x:v>Reconstitution documentée V4 — nouvelle rédaction V5</x:v>
      </x:c>
    </x:row>
    <x:row r="12" ht="72" customHeight="1">
      <x:c r="A12" s="13" t="str">
        <x:v>GP07</x:v>
      </x:c>
      <x:c r="B12" s="13" t="str">
        <x:v>Réserve de Morrak</x:v>
      </x:c>
      <x:c r="C12" s="13" t="str">
        <x:v>PLAN10</x:v>
      </x:c>
      <x:c r="D12" s="13" t="str">
        <x:v>plateaux, ponts naturels et gorges</x:v>
      </x:c>
      <x:c r="E12" s="13" t="str">
        <x:v>Observer les traces, repérer les positions adverses, choisir l’engagement et préparer une extraction réelle.</x:v>
      </x:c>
      <x:c r="F12" s="13" t="str">
        <x:v>HUM-061 à HUM-070</x:v>
      </x:c>
      <x:c r="G12" s="13" t="str">
        <x:v>poursuite entre points hauts et abris</x:v>
      </x:c>
      <x:c r="H12" s="13" t="str">
        <x:v>Dix profils documentés pour ce théâtre. Le scénario choisit une composition réelle; les cent personnages ne surgissent pas simultanément.</x:v>
      </x:c>
      <x:c r="I12" s="13" t="str">
        <x:v>Entrées, abris et routes liés à l’histoire du groupe. L’activation dépend d’un contrat et d’un état de population.</x:v>
      </x:c>
      <x:c r="J12" s="13" t="str">
        <x:v>Les survivants, pertes, positions abandonnées et trophées pris sont mémorisés.</x:v>
      </x:c>
      <x:c r="K12" s="13" t="str">
        <x:v>Game preserve est une inspiration de franchise. Ces dix mondes, équipes et chasses sont originaux.</x:v>
      </x:c>
      <x:c r="L12" s="13" t="str">
        <x:v>Reconstitution documentée V4 — nouvelle rédaction V5</x:v>
      </x:c>
    </x:row>
    <x:row r="13" ht="72" customHeight="1">
      <x:c r="A13" s="14" t="str">
        <x:v>GP08</x:v>
      </x:c>
      <x:c r="B13" s="14" t="str">
        <x:v>Réserve de Eshra</x:v>
      </x:c>
      <x:c r="C13" s="14" t="str">
        <x:v>PLAN11</x:v>
      </x:c>
      <x:c r="D13" s="14" t="str">
        <x:v>marais, bois pétrifiés et chenaux</x:v>
      </x:c>
      <x:c r="E13" s="14" t="str">
        <x:v>Observer les traces, repérer les positions adverses, choisir l’engagement et préparer une extraction réelle.</x:v>
      </x:c>
      <x:c r="F13" s="14" t="str">
        <x:v>HUM-071 à HUM-080</x:v>
      </x:c>
      <x:c r="G13" s="14" t="str">
        <x:v>repérer le passage d’une équipe sans vision parfaite</x:v>
      </x:c>
      <x:c r="H13" s="14" t="str">
        <x:v>Dix profils documentés pour ce théâtre. Le scénario choisit une composition réelle; les cent personnages ne surgissent pas simultanément.</x:v>
      </x:c>
      <x:c r="I13" s="14" t="str">
        <x:v>Entrées, abris et routes liés à l’histoire du groupe. L’activation dépend d’un contrat et d’un état de population.</x:v>
      </x:c>
      <x:c r="J13" s="14" t="str">
        <x:v>Les survivants, pertes, positions abandonnées et trophées pris sont mémorisés.</x:v>
      </x:c>
      <x:c r="K13" s="14" t="str">
        <x:v>Game preserve est une inspiration de franchise. Ces dix mondes, équipes et chasses sont originaux.</x:v>
      </x:c>
      <x:c r="L13" s="14" t="str">
        <x:v>Reconstitution documentée V4 — nouvelle rédaction V5</x:v>
      </x:c>
    </x:row>
    <x:row r="14" ht="72" customHeight="1">
      <x:c r="A14" s="13" t="str">
        <x:v>GP09</x:v>
      </x:c>
      <x:c r="B14" s="13" t="str">
        <x:v>Réserve de Terek-Va</x:v>
      </x:c>
      <x:c r="C14" s="13" t="str">
        <x:v>PLAN12</x:v>
      </x:c>
      <x:c r="D14" s="13" t="str">
        <x:v>failles, puits et anciennes machines</x:v>
      </x:c>
      <x:c r="E14" s="13" t="str">
        <x:v>Observer les traces, repérer les positions adverses, choisir l’engagement et préparer une extraction réelle.</x:v>
      </x:c>
      <x:c r="F14" s="13" t="str">
        <x:v>HUM-081 à HUM-090</x:v>
      </x:c>
      <x:c r="G14" s="13" t="str">
        <x:v>adversaires qui changent de niveau</x:v>
      </x:c>
      <x:c r="H14" s="13" t="str">
        <x:v>Dix profils documentés pour ce théâtre. Le scénario choisit une composition réelle; les cent personnages ne surgissent pas simultanément.</x:v>
      </x:c>
      <x:c r="I14" s="13" t="str">
        <x:v>Entrées, abris et routes liés à l’histoire du groupe. L’activation dépend d’un contrat et d’un état de population.</x:v>
      </x:c>
      <x:c r="J14" s="13" t="str">
        <x:v>Les survivants, pertes, positions abandonnées et trophées pris sont mémorisés.</x:v>
      </x:c>
      <x:c r="K14" s="13" t="str">
        <x:v>Game preserve est une inspiration de franchise. Ces dix mondes, équipes et chasses sont originaux.</x:v>
      </x:c>
      <x:c r="L14" s="13" t="str">
        <x:v>Reconstitution documentée V4 — nouvelle rédaction V5</x:v>
      </x:c>
    </x:row>
    <x:row r="15" ht="72" customHeight="1">
      <x:c r="A15" s="14" t="str">
        <x:v>GP10</x:v>
      </x:c>
      <x:c r="B15" s="14" t="str">
        <x:v>Réserve de Qorr</x:v>
      </x:c>
      <x:c r="C15" s="14" t="str">
        <x:v>PLAN14</x:v>
      </x:c>
      <x:c r="D15" s="14" t="str">
        <x:v>savane, roches et oasis</x:v>
      </x:c>
      <x:c r="E15" s="14" t="str">
        <x:v>Observer les traces, repérer les positions adverses, choisir l’engagement et préparer une extraction réelle.</x:v>
      </x:c>
      <x:c r="F15" s="14" t="str">
        <x:v>HUM-091 à HUM-100</x:v>
      </x:c>
      <x:c r="G15" s="14" t="str">
        <x:v>approches cachées dans une végétation mobile</x:v>
      </x:c>
      <x:c r="H15" s="14" t="str">
        <x:v>Dix profils documentés pour ce théâtre. Le scénario choisit une composition réelle; les cent personnages ne surgissent pas simultanément.</x:v>
      </x:c>
      <x:c r="I15" s="14" t="str">
        <x:v>Entrées, abris et routes liés à l’histoire du groupe. L’activation dépend d’un contrat et d’un état de population.</x:v>
      </x:c>
      <x:c r="J15" s="14" t="str">
        <x:v>Les survivants, pertes, positions abandonnées et trophées pris sont mémorisés.</x:v>
      </x:c>
      <x:c r="K15" s="14" t="str">
        <x:v>Game preserve est une inspiration de franchise. Ces dix mondes, équipes et chasses sont originaux.</x:v>
      </x:c>
      <x:c r="L15" s="14" t="str">
        <x:v>Reconstitution documentée V4 — nouvelle rédaction V5</x:v>
      </x:c>
    </x:row>
  </x:sheetData>
  <x:pageMargins left="0.7" right="0.7" top="0.75" bottom="0.75" header="0.3" footer="0.3"/>
  <x:tableParts count="1">
    <x:tablePart xmlns:r="http://schemas.openxmlformats.org/officeDocument/2006/relationships" r:id="R41e6d231c02f48c5"/>
  </x:tableParts>
</x:worksheet>
</file>

<file path=xl/worksheets/sheet5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18"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 min="16" max="16" width="45" hidden="0" customWidth="1"/>
  </x:cols>
  <x:sheetData>
    <x:row r="1">
      <x:c r="A1" s="2"/>
      <x:c r="B1" s="2"/>
      <x:c r="C1" s="2"/>
      <x:c r="D1" s="2"/>
      <x:c r="E1" s="2"/>
      <x:c r="F1" s="2"/>
    </x:row>
    <x:row r="2" ht="31" customHeight="1">
      <x:c r="A2" s="3" t="str">
        <x:v>Cent combattants humains</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Réserve</x:v>
      </x:c>
      <x:c r="D5" s="26" t="str">
        <x:v>Rôle</x:v>
      </x:c>
      <x:c r="E5" s="26" t="str">
        <x:v>Arme</x:v>
      </x:c>
      <x:c r="F5" s="26" t="str">
        <x:v>Endurance</x:v>
      </x:c>
      <x:c r="G5" s="26" t="str">
        <x:v>Mobilité</x:v>
      </x:c>
      <x:c r="H5" s="26" t="str">
        <x:v>Perception</x:v>
      </x:c>
      <x:c r="I5" s="26" t="str">
        <x:v>Approche</x:v>
      </x:c>
      <x:c r="J5" s="26" t="str">
        <x:v>Réaction</x:v>
      </x:c>
      <x:c r="K5" s="26" t="str">
        <x:v>Indice</x:v>
      </x:c>
      <x:c r="L5" s="26" t="str">
        <x:v>Contre jeu</x:v>
      </x:c>
      <x:c r="M5" s="26" t="str">
        <x:v>Histoire</x:v>
      </x:c>
      <x:c r="N5" s="26" t="str">
        <x:v>Persistance</x:v>
      </x:c>
      <x:c r="O5" s="26" t="str">
        <x:v>Lore</x:v>
      </x:c>
      <x:c r="P5" s="27" t="str">
        <x:v>Provenance</x:v>
      </x:c>
    </x:row>
    <x:row r="6" ht="102" customHeight="1">
      <x:c r="A6" s="13" t="str">
        <x:v>HUM-001</x:v>
      </x:c>
      <x:c r="B6" s="13" t="str">
        <x:v>Ari Voss</x:v>
      </x:c>
      <x:c r="C6" s="13" t="str">
        <x:v>GP01</x:v>
      </x:c>
      <x:c r="D6" s="13" t="str">
        <x:v>éclaireur</x:v>
      </x:c>
      <x:c r="E6" s="13" t="str">
        <x:v>carabine compacte</x:v>
      </x:c>
      <x:c r="F6" s="28" t="n">
        <x:v>60</x:v>
      </x:c>
      <x:c r="G6" s="28" t="n">
        <x:v>3</x:v>
      </x:c>
      <x:c r="H6" s="28" t="n">
        <x:v>2</x:v>
      </x:c>
      <x:c r="I6" s="13" t="str">
        <x:v>repère les mouvements sur les points hauts dans canopée, racines et ravins</x:v>
      </x:c>
      <x:c r="J6" s="13" t="str">
        <x:v>change de promontoire après une observation</x:v>
      </x:c>
      <x:c r="K6" s="13" t="str">
        <x:v>révèle son poste par deux coups brefs</x:v>
      </x:c>
      <x:c r="L6" s="13" t="str">
        <x:v>suivre ses routes de repli</x:v>
      </x:c>
      <x:c r="M6" s="13" t="str">
        <x:v>Ancien membre de l’équipe Voss, ce combattant arrive avec une mission et un équipement identifiés. Son premier choix concerne chasse verticale et retour par les branches. Les relations avec ses compagnons peuvent modifier le moment où il se replie.</x:v>
      </x:c>
      <x:c r="N6" s="13" t="str">
        <x:v>Chaque profil est une personne persistante dans le scénario choisi. Une défaite, un départ ou une survie ne se réinitialise pas pour produire des trophées supplémentaires.</x:v>
      </x:c>
      <x:c r="O6" s="13" t="str">
        <x:v>Personnage original combattant. Aucune ressemblance 1:1 avec une personne réelle ni identité d’un héros de film affirmée.</x:v>
      </x:c>
      <x:c r="P6" s="13" t="str">
        <x:v>Reconstitution documentée V4 — nouvelle rédaction V5</x:v>
      </x:c>
    </x:row>
    <x:row r="7" ht="102" customHeight="1">
      <x:c r="A7" s="14" t="str">
        <x:v>HUM-002</x:v>
      </x:c>
      <x:c r="B7" s="14" t="str">
        <x:v>Bela Voss</x:v>
      </x:c>
      <x:c r="C7" s="14" t="str">
        <x:v>GP01</x:v>
      </x:c>
      <x:c r="D7" s="14" t="str">
        <x:v>tireuse de précision</x:v>
      </x:c>
      <x:c r="E7" s="14" t="str">
        <x:v>fusil de précision</x:v>
      </x:c>
      <x:c r="F7" s="29" t="n">
        <x:v>65</x:v>
      </x:c>
      <x:c r="G7" s="29" t="n">
        <x:v>4</x:v>
      </x:c>
      <x:c r="H7" s="29" t="n">
        <x:v>4</x:v>
      </x:c>
      <x:c r="I7" s="14" t="str">
        <x:v>garde une ligne de tir longue dans canopée, racines et ravins</x:v>
      </x:c>
      <x:c r="J7" s="14" t="str">
        <x:v>déplace son appui lorsque la visibilité change</x:v>
      </x:c>
      <x:c r="K7" s="14" t="str">
        <x:v>doit réajuster sa position après un tir</x:v>
      </x:c>
      <x:c r="L7" s="14" t="str">
        <x:v>utiliser un couvert avant de traverser</x:v>
      </x:c>
      <x:c r="M7" s="14" t="str">
        <x:v>Ancien membre de l’équipe Voss, ce combattant arrive avec une mission et un équipement identifiés. Son premier choix concerne chasse verticale et retour par les branches. Les relations avec ses compagnons peuvent modifier le moment où il se replie.</x:v>
      </x:c>
      <x:c r="N7" s="14" t="str">
        <x:v>Chaque profil est une personne persistante dans le scénario choisi. Une défaite, un départ ou une survie ne se réinitialise pas pour produire des trophées supplémentaires.</x:v>
      </x:c>
      <x:c r="O7" s="14" t="str">
        <x:v>Personnage original combattant. Aucune ressemblance 1:1 avec une personne réelle ni identité d’un héros de film affirmée.</x:v>
      </x:c>
      <x:c r="P7" s="14" t="str">
        <x:v>Reconstitution documentée V4 — nouvelle rédaction V5</x:v>
      </x:c>
    </x:row>
    <x:row r="8" ht="102" customHeight="1">
      <x:c r="A8" s="13" t="str">
        <x:v>HUM-003</x:v>
      </x:c>
      <x:c r="B8" s="13" t="str">
        <x:v>Ciro Voss</x:v>
      </x:c>
      <x:c r="C8" s="13" t="str">
        <x:v>GP01</x:v>
      </x:c>
      <x:c r="D8" s="13" t="str">
        <x:v>pisteur</x:v>
      </x:c>
      <x:c r="E8" s="13" t="str">
        <x:v>fusil court</x:v>
      </x:c>
      <x:c r="F8" s="28" t="n">
        <x:v>70</x:v>
      </x:c>
      <x:c r="G8" s="28" t="n">
        <x:v>5</x:v>
      </x:c>
      <x:c r="H8" s="28" t="n">
        <x:v>2</x:v>
      </x:c>
      <x:c r="I8" s="13" t="str">
        <x:v>repère les traces récentes dans canopée, racines et ravins</x:v>
      </x:c>
      <x:c r="J8" s="13" t="str">
        <x:v>fait un détour après un signe contradictoire</x:v>
      </x:c>
      <x:c r="K8" s="13" t="str">
        <x:v>ralentit lorsqu’il examine le sol</x:v>
      </x:c>
      <x:c r="L8" s="13" t="str">
        <x:v>effacer une route sans supprimer les traces déjà vues</x:v>
      </x:c>
      <x:c r="M8" s="13" t="str">
        <x:v>Ancien membre de l’équipe Voss, ce combattant arrive avec une mission et un équipement identifiés. Son premier choix concerne chasse verticale et retour par les branches. Les relations avec ses compagnons peuvent modifier le moment où il se replie.</x:v>
      </x:c>
      <x:c r="N8" s="13" t="str">
        <x:v>Chaque profil est une personne persistante dans le scénario choisi. Une défaite, un départ ou une survie ne se réinitialise pas pour produire des trophées supplémentaires.</x:v>
      </x:c>
      <x:c r="O8" s="13" t="str">
        <x:v>Personnage original combattant. Aucune ressemblance 1:1 avec une personne réelle ni identité d’un héros de film affirmée.</x:v>
      </x:c>
      <x:c r="P8" s="13" t="str">
        <x:v>Reconstitution documentée V4 — nouvelle rédaction V5</x:v>
      </x:c>
    </x:row>
    <x:row r="9" ht="102" customHeight="1">
      <x:c r="A9" s="14" t="str">
        <x:v>HUM-004</x:v>
      </x:c>
      <x:c r="B9" s="14" t="str">
        <x:v>Dara Voss</x:v>
      </x:c>
      <x:c r="C9" s="14" t="str">
        <x:v>GP01</x:v>
      </x:c>
      <x:c r="D9" s="14" t="str">
        <x:v>protectrice</x:v>
      </x:c>
      <x:c r="E9" s="14" t="str">
        <x:v>arme de soutien</x:v>
      </x:c>
      <x:c r="F9" s="29" t="n">
        <x:v>75</x:v>
      </x:c>
      <x:c r="G9" s="29" t="n">
        <x:v>3</x:v>
      </x:c>
      <x:c r="H9" s="29" t="n">
        <x:v>4</x:v>
      </x:c>
      <x:c r="I9" s="14" t="str">
        <x:v>couvre le déplacement d’un compagnon dans canopée, racines et ravins</x:v>
      </x:c>
      <x:c r="J9" s="14" t="str">
        <x:v>alterne couverture et repli</x:v>
      </x:c>
      <x:c r="K9" s="14" t="str">
        <x:v>angle mort latéral pendant la reprise</x:v>
      </x:c>
      <x:c r="L9" s="14" t="str">
        <x:v>attaquer le trajet plutôt que le même couvert</x:v>
      </x:c>
      <x:c r="M9" s="14" t="str">
        <x:v>Ancien membre de l’équipe Voss, ce combattant arrive avec une mission et un équipement identifiés. Son premier choix concerne chasse verticale et retour par les branches. Les relations avec ses compagnons peuvent modifier le moment où il se replie.</x:v>
      </x:c>
      <x:c r="N9" s="14" t="str">
        <x:v>Chaque profil est une personne persistante dans le scénario choisi. Une défaite, un départ ou une survie ne se réinitialise pas pour produire des trophées supplémentaires.</x:v>
      </x:c>
      <x:c r="O9" s="14" t="str">
        <x:v>Personnage original combattant. Aucune ressemblance 1:1 avec une personne réelle ni identité d’un héros de film affirmée.</x:v>
      </x:c>
      <x:c r="P9" s="14" t="str">
        <x:v>Reconstitution documentée V4 — nouvelle rédaction V5</x:v>
      </x:c>
    </x:row>
    <x:row r="10" ht="102" customHeight="1">
      <x:c r="A10" s="13" t="str">
        <x:v>HUM-005</x:v>
      </x:c>
      <x:c r="B10" s="13" t="str">
        <x:v>Eren Voss</x:v>
      </x:c>
      <x:c r="C10" s="13" t="str">
        <x:v>GP01</x:v>
      </x:c>
      <x:c r="D10" s="13" t="str">
        <x:v>technicien</x:v>
      </x:c>
      <x:c r="E10" s="13" t="str">
        <x:v>pistolet et matériel de capteur fictif</x:v>
      </x:c>
      <x:c r="F10" s="28" t="n">
        <x:v>80</x:v>
      </x:c>
      <x:c r="G10" s="28" t="n">
        <x:v>4</x:v>
      </x:c>
      <x:c r="H10" s="28" t="n">
        <x:v>2</x:v>
      </x:c>
      <x:c r="I10" s="13" t="str">
        <x:v>installe un poste de détection dans canopée, racines et ravins</x:v>
      </x:c>
      <x:c r="J10" s="13" t="str">
        <x:v>récupère son capteur si sa position est découverte</x:v>
      </x:c>
      <x:c r="K10" s="13" t="str">
        <x:v>travail visible avant activation</x:v>
      </x:c>
      <x:c r="L10" s="13" t="str">
        <x:v>observer le montage puis changer de route</x:v>
      </x:c>
      <x:c r="M10" s="13" t="str">
        <x:v>Ancien membre de l’équipe Voss, ce combattant arrive avec une mission et un équipement identifiés. Son premier choix concerne chasse verticale et retour par les branches. Les relations avec ses compagnons peuvent modifier le moment où il se replie.</x:v>
      </x:c>
      <x:c r="N10" s="13" t="str">
        <x:v>Chaque profil est une personne persistante dans le scénario choisi. Une défaite, un départ ou une survie ne se réinitialise pas pour produire des trophées supplémentaires.</x:v>
      </x:c>
      <x:c r="O10" s="13" t="str">
        <x:v>Personnage original combattant. Aucune ressemblance 1:1 avec une personne réelle ni identité d’un héros de film affirmée.</x:v>
      </x:c>
      <x:c r="P10" s="13" t="str">
        <x:v>Reconstitution documentée V4 — nouvelle rédaction V5</x:v>
      </x:c>
    </x:row>
    <x:row r="11" ht="102" customHeight="1">
      <x:c r="A11" s="14" t="str">
        <x:v>HUM-006</x:v>
      </x:c>
      <x:c r="B11" s="14" t="str">
        <x:v>Fara Voss</x:v>
      </x:c>
      <x:c r="C11" s="14" t="str">
        <x:v>GP01</x:v>
      </x:c>
      <x:c r="D11" s="14" t="str">
        <x:v>secouriste combattante</x:v>
      </x:c>
      <x:c r="E11" s="14" t="str">
        <x:v>carabine</x:v>
      </x:c>
      <x:c r="F11" s="29" t="n">
        <x:v>60</x:v>
      </x:c>
      <x:c r="G11" s="29" t="n">
        <x:v>5</x:v>
      </x:c>
      <x:c r="H11" s="29" t="n">
        <x:v>4</x:v>
      </x:c>
      <x:c r="I11" s="14" t="str">
        <x:v>priorise un allié en difficulté dans canopée, racines et ravins</x:v>
      </x:c>
      <x:c r="J11" s="14" t="str">
        <x:v>prépare une extraction sous couverture</x:v>
      </x:c>
      <x:c r="K11" s="14" t="str">
        <x:v>se déplace vers un point de secours lisible</x:v>
      </x:c>
      <x:c r="L11" s="14" t="str">
        <x:v>intercepter une route si le contrat le demande</x:v>
      </x:c>
      <x:c r="M11" s="14" t="str">
        <x:v>Ancien membre de l’équipe Voss, ce combattant arrive avec une mission et un équipement identifiés. Son premier choix concerne chasse verticale et retour par les branches. Les relations avec ses compagnons peuvent modifier le moment où il se replie.</x:v>
      </x:c>
      <x:c r="N11" s="14" t="str">
        <x:v>Chaque profil est une personne persistante dans le scénario choisi. Une défaite, un départ ou une survie ne se réinitialise pas pour produire des trophées supplémentaires.</x:v>
      </x:c>
      <x:c r="O11" s="14" t="str">
        <x:v>Personnage original combattant. Aucune ressemblance 1:1 avec une personne réelle ni identité d’un héros de film affirmée.</x:v>
      </x:c>
      <x:c r="P11" s="14" t="str">
        <x:v>Reconstitution documentée V4 — nouvelle rédaction V5</x:v>
      </x:c>
    </x:row>
    <x:row r="12" ht="102" customHeight="1">
      <x:c r="A12" s="13" t="str">
        <x:v>HUM-007</x:v>
      </x:c>
      <x:c r="B12" s="13" t="str">
        <x:v>Galen Voss</x:v>
      </x:c>
      <x:c r="C12" s="13" t="str">
        <x:v>GP01</x:v>
      </x:c>
      <x:c r="D12" s="13" t="str">
        <x:v>chef d’équipe</x:v>
      </x:c>
      <x:c r="E12" s="13" t="str">
        <x:v>fusil polyvalent</x:v>
      </x:c>
      <x:c r="F12" s="28" t="n">
        <x:v>65</x:v>
      </x:c>
      <x:c r="G12" s="28" t="n">
        <x:v>3</x:v>
      </x:c>
      <x:c r="H12" s="28" t="n">
        <x:v>2</x:v>
      </x:c>
      <x:c r="I12" s="13" t="str">
        <x:v>réorganise les positions dans canopée, racines et ravins</x:v>
      </x:c>
      <x:c r="J12" s="13" t="str">
        <x:v>donne une consigne puis rejoint un abri</x:v>
      </x:c>
      <x:c r="K12" s="13" t="str">
        <x:v>signal sonore court avant la manœuvre</x:v>
      </x:c>
      <x:c r="L12" s="13" t="str">
        <x:v>comprendre le signal au lieu de suivre le bruit seul</x:v>
      </x:c>
      <x:c r="M12" s="13" t="str">
        <x:v>Ancien membre de l’équipe Voss, ce combattant arrive avec une mission et un équipement identifiés. Son premier choix concerne chasse verticale et retour par les branches. Les relations avec ses compagnons peuvent modifier le moment où il se replie.</x:v>
      </x:c>
      <x:c r="N12" s="13" t="str">
        <x:v>Chaque profil est une personne persistante dans le scénario choisi. Une défaite, un départ ou une survie ne se réinitialise pas pour produire des trophées supplémentaires.</x:v>
      </x:c>
      <x:c r="O12" s="13" t="str">
        <x:v>Personnage original combattant. Aucune ressemblance 1:1 avec une personne réelle ni identité d’un héros de film affirmée.</x:v>
      </x:c>
      <x:c r="P12" s="13" t="str">
        <x:v>Reconstitution documentée V4 — nouvelle rédaction V5</x:v>
      </x:c>
    </x:row>
    <x:row r="13" ht="102" customHeight="1">
      <x:c r="A13" s="14" t="str">
        <x:v>HUM-008</x:v>
      </x:c>
      <x:c r="B13" s="14" t="str">
        <x:v>Hana Voss</x:v>
      </x:c>
      <x:c r="C13" s="14" t="str">
        <x:v>GP01</x:v>
      </x:c>
      <x:c r="D13" s="14" t="str">
        <x:v>éclaireuse mobile</x:v>
      </x:c>
      <x:c r="E13" s="14" t="str">
        <x:v>pistolet et lame de terrain</x:v>
      </x:c>
      <x:c r="F13" s="29" t="n">
        <x:v>70</x:v>
      </x:c>
      <x:c r="G13" s="29" t="n">
        <x:v>4</x:v>
      </x:c>
      <x:c r="H13" s="29" t="n">
        <x:v>4</x:v>
      </x:c>
      <x:c r="I13" s="14" t="str">
        <x:v>explore les chemins étroits dans canopée, racines et ravins</x:v>
      </x:c>
      <x:c r="J13" s="14" t="str">
        <x:v>rompt le contact lorsqu’un grand prédateur apparaît</x:v>
      </x:c>
      <x:c r="K13" s="14" t="str">
        <x:v>s’arrête avant un saut de niveau</x:v>
      </x:c>
      <x:c r="L13" s="14" t="str">
        <x:v>prévoir le passage suivant</x:v>
      </x:c>
      <x:c r="M13" s="14" t="str">
        <x:v>Ancien membre de l’équipe Voss, ce combattant arrive avec une mission et un équipement identifiés. Son premier choix concerne chasse verticale et retour par les branches. Les relations avec ses compagnons peuvent modifier le moment où il se replie.</x:v>
      </x:c>
      <x:c r="N13" s="14" t="str">
        <x:v>Chaque profil est une personne persistante dans le scénario choisi. Une défaite, un départ ou une survie ne se réinitialise pas pour produire des trophées supplémentaires.</x:v>
      </x:c>
      <x:c r="O13" s="14" t="str">
        <x:v>Personnage original combattant. Aucune ressemblance 1:1 avec une personne réelle ni identité d’un héros de film affirmée.</x:v>
      </x:c>
      <x:c r="P13" s="14" t="str">
        <x:v>Reconstitution documentée V4 — nouvelle rédaction V5</x:v>
      </x:c>
    </x:row>
    <x:row r="14" ht="102" customHeight="1">
      <x:c r="A14" s="13" t="str">
        <x:v>HUM-009</x:v>
      </x:c>
      <x:c r="B14" s="13" t="str">
        <x:v>Ilan Voss</x:v>
      </x:c>
      <x:c r="C14" s="13" t="str">
        <x:v>GP01</x:v>
      </x:c>
      <x:c r="D14" s="13" t="str">
        <x:v>garde de position</x:v>
      </x:c>
      <x:c r="E14" s="13" t="str">
        <x:v>fusil à courte portée</x:v>
      </x:c>
      <x:c r="F14" s="28" t="n">
        <x:v>75</x:v>
      </x:c>
      <x:c r="G14" s="28" t="n">
        <x:v>5</x:v>
      </x:c>
      <x:c r="H14" s="28" t="n">
        <x:v>2</x:v>
      </x:c>
      <x:c r="I14" s="13" t="str">
        <x:v>surveille une entrée précise dans canopée, racines et ravins</x:v>
      </x:c>
      <x:c r="J14" s="13" t="str">
        <x:v>déplace une barricade légère</x:v>
      </x:c>
      <x:c r="K14" s="13" t="str">
        <x:v>fait du bruit pendant le déplacement</x:v>
      </x:c>
      <x:c r="L14" s="13" t="str">
        <x:v>prendre une autre entrée physiquement ouverte</x:v>
      </x:c>
      <x:c r="M14" s="13" t="str">
        <x:v>Ancien membre de l’équipe Voss, ce combattant arrive avec une mission et un équipement identifiés. Son premier choix concerne chasse verticale et retour par les branches. Les relations avec ses compagnons peuvent modifier le moment où il se replie.</x:v>
      </x:c>
      <x:c r="N14" s="13" t="str">
        <x:v>Chaque profil est une personne persistante dans le scénario choisi. Une défaite, un départ ou une survie ne se réinitialise pas pour produire des trophées supplémentaires.</x:v>
      </x:c>
      <x:c r="O14" s="13" t="str">
        <x:v>Personnage original combattant. Aucune ressemblance 1:1 avec une personne réelle ni identité d’un héros de film affirmée.</x:v>
      </x:c>
      <x:c r="P14" s="13" t="str">
        <x:v>Reconstitution documentée V4 — nouvelle rédaction V5</x:v>
      </x:c>
    </x:row>
    <x:row r="15" ht="102" customHeight="1">
      <x:c r="A15" s="14" t="str">
        <x:v>HUM-010</x:v>
      </x:c>
      <x:c r="B15" s="14" t="str">
        <x:v>Jora Voss</x:v>
      </x:c>
      <x:c r="C15" s="14" t="str">
        <x:v>GP01</x:v>
      </x:c>
      <x:c r="D15" s="14" t="str">
        <x:v>chasseur de primes</x:v>
      </x:c>
      <x:c r="E15" s="14" t="str">
        <x:v>arme de chasse</x:v>
      </x:c>
      <x:c r="F15" s="29" t="n">
        <x:v>80</x:v>
      </x:c>
      <x:c r="G15" s="29" t="n">
        <x:v>3</x:v>
      </x:c>
      <x:c r="H15" s="29" t="n">
        <x:v>4</x:v>
      </x:c>
      <x:c r="I15" s="14" t="str">
        <x:v>poursuit une cible connue dans canopée, racines et ravins</x:v>
      </x:c>
      <x:c r="J15" s="14" t="str">
        <x:v>compare une trace avec son contrat</x:v>
      </x:c>
      <x:c r="K15" s="14" t="str">
        <x:v>s’expose au point où deux pistes se croisent</x:v>
      </x:c>
      <x:c r="L15" s="14" t="str">
        <x:v>lui présenter une vraie piste secondaire</x:v>
      </x:c>
      <x:c r="M15" s="14" t="str">
        <x:v>Ancien membre de l’équipe Voss, ce combattant arrive avec une mission et un équipement identifiés. Son premier choix concerne chasse verticale et retour par les branches. Les relations avec ses compagnons peuvent modifier le moment où il se replie.</x:v>
      </x:c>
      <x:c r="N15" s="14" t="str">
        <x:v>Chaque profil est une personne persistante dans le scénario choisi. Une défaite, un départ ou une survie ne se réinitialise pas pour produire des trophées supplémentaires.</x:v>
      </x:c>
      <x:c r="O15" s="14" t="str">
        <x:v>Personnage original combattant. Aucune ressemblance 1:1 avec une personne réelle ni identité d’un héros de film affirmée.</x:v>
      </x:c>
      <x:c r="P15" s="14" t="str">
        <x:v>Reconstitution documentée V4 — nouvelle rédaction V5</x:v>
      </x:c>
    </x:row>
    <x:row r="16" ht="102" customHeight="1">
      <x:c r="A16" s="13" t="str">
        <x:v>HUM-011</x:v>
      </x:c>
      <x:c r="B16" s="13" t="str">
        <x:v>Ari Renn</x:v>
      </x:c>
      <x:c r="C16" s="13" t="str">
        <x:v>GP02</x:v>
      </x:c>
      <x:c r="D16" s="13" t="str">
        <x:v>éclaireur</x:v>
      </x:c>
      <x:c r="E16" s="13" t="str">
        <x:v>carabine compacte</x:v>
      </x:c>
      <x:c r="F16" s="28" t="n">
        <x:v>60</x:v>
      </x:c>
      <x:c r="G16" s="28" t="n">
        <x:v>4</x:v>
      </x:c>
      <x:c r="H16" s="28" t="n">
        <x:v>3</x:v>
      </x:c>
      <x:c r="I16" s="13" t="str">
        <x:v>repère les mouvements sur les points hauts dans crêtes, cavernes bleues et plateaux</x:v>
      </x:c>
      <x:c r="J16" s="13" t="str">
        <x:v>change de promontoire après une observation</x:v>
      </x:c>
      <x:c r="K16" s="13" t="str">
        <x:v>révèle son poste par deux coups brefs</x:v>
      </x:c>
      <x:c r="L16" s="13" t="str">
        <x:v>suivre ses routes de repli</x:v>
      </x:c>
      <x:c r="M16" s="13" t="str">
        <x:v>Ancien membre de l’équipe Renn, ce combattant arrive avec une mission et un équipement identifiés. Son premier choix concerne écho thermique trompeur sous la glace. Les relations avec ses compagnons peuvent modifier le moment où il se replie.</x:v>
      </x:c>
      <x:c r="N16" s="13" t="str">
        <x:v>Chaque profil est une personne persistante dans le scénario choisi. Une défaite, un départ ou une survie ne se réinitialise pas pour produire des trophées supplémentaires.</x:v>
      </x:c>
      <x:c r="O16" s="13" t="str">
        <x:v>Personnage original combattant. Aucune ressemblance 1:1 avec une personne réelle ni identité d’un héros de film affirmée.</x:v>
      </x:c>
      <x:c r="P16" s="13" t="str">
        <x:v>Reconstitution documentée V4 — nouvelle rédaction V5</x:v>
      </x:c>
    </x:row>
    <x:row r="17" ht="102" customHeight="1">
      <x:c r="A17" s="14" t="str">
        <x:v>HUM-012</x:v>
      </x:c>
      <x:c r="B17" s="14" t="str">
        <x:v>Bela Renn</x:v>
      </x:c>
      <x:c r="C17" s="14" t="str">
        <x:v>GP02</x:v>
      </x:c>
      <x:c r="D17" s="14" t="str">
        <x:v>tireuse de précision</x:v>
      </x:c>
      <x:c r="E17" s="14" t="str">
        <x:v>fusil de précision</x:v>
      </x:c>
      <x:c r="F17" s="29" t="n">
        <x:v>65</x:v>
      </x:c>
      <x:c r="G17" s="29" t="n">
        <x:v>5</x:v>
      </x:c>
      <x:c r="H17" s="29" t="n">
        <x:v>5</x:v>
      </x:c>
      <x:c r="I17" s="14" t="str">
        <x:v>garde une ligne de tir longue dans crêtes, cavernes bleues et plateaux</x:v>
      </x:c>
      <x:c r="J17" s="14" t="str">
        <x:v>déplace son appui lorsque la visibilité change</x:v>
      </x:c>
      <x:c r="K17" s="14" t="str">
        <x:v>doit réajuster sa position après un tir</x:v>
      </x:c>
      <x:c r="L17" s="14" t="str">
        <x:v>utiliser un couvert avant de traverser</x:v>
      </x:c>
      <x:c r="M17" s="14" t="str">
        <x:v>Ancien membre de l’équipe Renn, ce combattant arrive avec une mission et un équipement identifiés. Son premier choix concerne écho thermique trompeur sous la glace. Les relations avec ses compagnons peuvent modifier le moment où il se replie.</x:v>
      </x:c>
      <x:c r="N17" s="14" t="str">
        <x:v>Chaque profil est une personne persistante dans le scénario choisi. Une défaite, un départ ou une survie ne se réinitialise pas pour produire des trophées supplémentaires.</x:v>
      </x:c>
      <x:c r="O17" s="14" t="str">
        <x:v>Personnage original combattant. Aucune ressemblance 1:1 avec une personne réelle ni identité d’un héros de film affirmée.</x:v>
      </x:c>
      <x:c r="P17" s="14" t="str">
        <x:v>Reconstitution documentée V4 — nouvelle rédaction V5</x:v>
      </x:c>
    </x:row>
    <x:row r="18" ht="102" customHeight="1">
      <x:c r="A18" s="13" t="str">
        <x:v>HUM-013</x:v>
      </x:c>
      <x:c r="B18" s="13" t="str">
        <x:v>Ciro Renn</x:v>
      </x:c>
      <x:c r="C18" s="13" t="str">
        <x:v>GP02</x:v>
      </x:c>
      <x:c r="D18" s="13" t="str">
        <x:v>pisteur</x:v>
      </x:c>
      <x:c r="E18" s="13" t="str">
        <x:v>fusil court</x:v>
      </x:c>
      <x:c r="F18" s="28" t="n">
        <x:v>70</x:v>
      </x:c>
      <x:c r="G18" s="28" t="n">
        <x:v>3</x:v>
      </x:c>
      <x:c r="H18" s="28" t="n">
        <x:v>3</x:v>
      </x:c>
      <x:c r="I18" s="13" t="str">
        <x:v>repère les traces récentes dans crêtes, cavernes bleues et plateaux</x:v>
      </x:c>
      <x:c r="J18" s="13" t="str">
        <x:v>fait un détour après un signe contradictoire</x:v>
      </x:c>
      <x:c r="K18" s="13" t="str">
        <x:v>ralentit lorsqu’il examine le sol</x:v>
      </x:c>
      <x:c r="L18" s="13" t="str">
        <x:v>effacer une route sans supprimer les traces déjà vues</x:v>
      </x:c>
      <x:c r="M18" s="13" t="str">
        <x:v>Ancien membre de l’équipe Renn, ce combattant arrive avec une mission et un équipement identifiés. Son premier choix concerne écho thermique trompeur sous la glace. Les relations avec ses compagnons peuvent modifier le moment où il se replie.</x:v>
      </x:c>
      <x:c r="N18" s="13" t="str">
        <x:v>Chaque profil est une personne persistante dans le scénario choisi. Une défaite, un départ ou une survie ne se réinitialise pas pour produire des trophées supplémentaires.</x:v>
      </x:c>
      <x:c r="O18" s="13" t="str">
        <x:v>Personnage original combattant. Aucune ressemblance 1:1 avec une personne réelle ni identité d’un héros de film affirmée.</x:v>
      </x:c>
      <x:c r="P18" s="13" t="str">
        <x:v>Reconstitution documentée V4 — nouvelle rédaction V5</x:v>
      </x:c>
    </x:row>
    <x:row r="19" ht="102" customHeight="1">
      <x:c r="A19" s="14" t="str">
        <x:v>HUM-014</x:v>
      </x:c>
      <x:c r="B19" s="14" t="str">
        <x:v>Dara Renn</x:v>
      </x:c>
      <x:c r="C19" s="14" t="str">
        <x:v>GP02</x:v>
      </x:c>
      <x:c r="D19" s="14" t="str">
        <x:v>protectrice</x:v>
      </x:c>
      <x:c r="E19" s="14" t="str">
        <x:v>arme de soutien</x:v>
      </x:c>
      <x:c r="F19" s="29" t="n">
        <x:v>75</x:v>
      </x:c>
      <x:c r="G19" s="29" t="n">
        <x:v>4</x:v>
      </x:c>
      <x:c r="H19" s="29" t="n">
        <x:v>5</x:v>
      </x:c>
      <x:c r="I19" s="14" t="str">
        <x:v>couvre le déplacement d’un compagnon dans crêtes, cavernes bleues et plateaux</x:v>
      </x:c>
      <x:c r="J19" s="14" t="str">
        <x:v>alterne couverture et repli</x:v>
      </x:c>
      <x:c r="K19" s="14" t="str">
        <x:v>angle mort latéral pendant la reprise</x:v>
      </x:c>
      <x:c r="L19" s="14" t="str">
        <x:v>attaquer le trajet plutôt que le même couvert</x:v>
      </x:c>
      <x:c r="M19" s="14" t="str">
        <x:v>Ancien membre de l’équipe Renn, ce combattant arrive avec une mission et un équipement identifiés. Son premier choix concerne écho thermique trompeur sous la glace. Les relations avec ses compagnons peuvent modifier le moment où il se replie.</x:v>
      </x:c>
      <x:c r="N19" s="14" t="str">
        <x:v>Chaque profil est une personne persistante dans le scénario choisi. Une défaite, un départ ou une survie ne se réinitialise pas pour produire des trophées supplémentaires.</x:v>
      </x:c>
      <x:c r="O19" s="14" t="str">
        <x:v>Personnage original combattant. Aucune ressemblance 1:1 avec une personne réelle ni identité d’un héros de film affirmée.</x:v>
      </x:c>
      <x:c r="P19" s="14" t="str">
        <x:v>Reconstitution documentée V4 — nouvelle rédaction V5</x:v>
      </x:c>
    </x:row>
    <x:row r="20" ht="102" customHeight="1">
      <x:c r="A20" s="13" t="str">
        <x:v>HUM-015</x:v>
      </x:c>
      <x:c r="B20" s="13" t="str">
        <x:v>Eren Renn</x:v>
      </x:c>
      <x:c r="C20" s="13" t="str">
        <x:v>GP02</x:v>
      </x:c>
      <x:c r="D20" s="13" t="str">
        <x:v>technicien</x:v>
      </x:c>
      <x:c r="E20" s="13" t="str">
        <x:v>pistolet et matériel de capteur fictif</x:v>
      </x:c>
      <x:c r="F20" s="28" t="n">
        <x:v>80</x:v>
      </x:c>
      <x:c r="G20" s="28" t="n">
        <x:v>5</x:v>
      </x:c>
      <x:c r="H20" s="28" t="n">
        <x:v>3</x:v>
      </x:c>
      <x:c r="I20" s="13" t="str">
        <x:v>installe un poste de détection dans crêtes, cavernes bleues et plateaux</x:v>
      </x:c>
      <x:c r="J20" s="13" t="str">
        <x:v>récupère son capteur si sa position est découverte</x:v>
      </x:c>
      <x:c r="K20" s="13" t="str">
        <x:v>travail visible avant activation</x:v>
      </x:c>
      <x:c r="L20" s="13" t="str">
        <x:v>observer le montage puis changer de route</x:v>
      </x:c>
      <x:c r="M20" s="13" t="str">
        <x:v>Ancien membre de l’équipe Renn, ce combattant arrive avec une mission et un équipement identifiés. Son premier choix concerne écho thermique trompeur sous la glace. Les relations avec ses compagnons peuvent modifier le moment où il se replie.</x:v>
      </x:c>
      <x:c r="N20" s="13" t="str">
        <x:v>Chaque profil est une personne persistante dans le scénario choisi. Une défaite, un départ ou une survie ne se réinitialise pas pour produire des trophées supplémentaires.</x:v>
      </x:c>
      <x:c r="O20" s="13" t="str">
        <x:v>Personnage original combattant. Aucune ressemblance 1:1 avec une personne réelle ni identité d’un héros de film affirmée.</x:v>
      </x:c>
      <x:c r="P20" s="13" t="str">
        <x:v>Reconstitution documentée V4 — nouvelle rédaction V5</x:v>
      </x:c>
    </x:row>
    <x:row r="21" ht="102" customHeight="1">
      <x:c r="A21" s="14" t="str">
        <x:v>HUM-016</x:v>
      </x:c>
      <x:c r="B21" s="14" t="str">
        <x:v>Fara Renn</x:v>
      </x:c>
      <x:c r="C21" s="14" t="str">
        <x:v>GP02</x:v>
      </x:c>
      <x:c r="D21" s="14" t="str">
        <x:v>secouriste combattante</x:v>
      </x:c>
      <x:c r="E21" s="14" t="str">
        <x:v>carabine</x:v>
      </x:c>
      <x:c r="F21" s="29" t="n">
        <x:v>60</x:v>
      </x:c>
      <x:c r="G21" s="29" t="n">
        <x:v>3</x:v>
      </x:c>
      <x:c r="H21" s="29" t="n">
        <x:v>5</x:v>
      </x:c>
      <x:c r="I21" s="14" t="str">
        <x:v>priorise un allié en difficulté dans crêtes, cavernes bleues et plateaux</x:v>
      </x:c>
      <x:c r="J21" s="14" t="str">
        <x:v>prépare une extraction sous couverture</x:v>
      </x:c>
      <x:c r="K21" s="14" t="str">
        <x:v>se déplace vers un point de secours lisible</x:v>
      </x:c>
      <x:c r="L21" s="14" t="str">
        <x:v>intercepter une route si le contrat le demande</x:v>
      </x:c>
      <x:c r="M21" s="14" t="str">
        <x:v>Ancien membre de l’équipe Renn, ce combattant arrive avec une mission et un équipement identifiés. Son premier choix concerne écho thermique trompeur sous la glace. Les relations avec ses compagnons peuvent modifier le moment où il se replie.</x:v>
      </x:c>
      <x:c r="N21" s="14" t="str">
        <x:v>Chaque profil est une personne persistante dans le scénario choisi. Une défaite, un départ ou une survie ne se réinitialise pas pour produire des trophées supplémentaires.</x:v>
      </x:c>
      <x:c r="O21" s="14" t="str">
        <x:v>Personnage original combattant. Aucune ressemblance 1:1 avec une personne réelle ni identité d’un héros de film affirmée.</x:v>
      </x:c>
      <x:c r="P21" s="14" t="str">
        <x:v>Reconstitution documentée V4 — nouvelle rédaction V5</x:v>
      </x:c>
    </x:row>
    <x:row r="22" ht="102" customHeight="1">
      <x:c r="A22" s="13" t="str">
        <x:v>HUM-017</x:v>
      </x:c>
      <x:c r="B22" s="13" t="str">
        <x:v>Galen Renn</x:v>
      </x:c>
      <x:c r="C22" s="13" t="str">
        <x:v>GP02</x:v>
      </x:c>
      <x:c r="D22" s="13" t="str">
        <x:v>chef d’équipe</x:v>
      </x:c>
      <x:c r="E22" s="13" t="str">
        <x:v>fusil polyvalent</x:v>
      </x:c>
      <x:c r="F22" s="28" t="n">
        <x:v>65</x:v>
      </x:c>
      <x:c r="G22" s="28" t="n">
        <x:v>4</x:v>
      </x:c>
      <x:c r="H22" s="28" t="n">
        <x:v>3</x:v>
      </x:c>
      <x:c r="I22" s="13" t="str">
        <x:v>réorganise les positions dans crêtes, cavernes bleues et plateaux</x:v>
      </x:c>
      <x:c r="J22" s="13" t="str">
        <x:v>donne une consigne puis rejoint un abri</x:v>
      </x:c>
      <x:c r="K22" s="13" t="str">
        <x:v>signal sonore court avant la manœuvre</x:v>
      </x:c>
      <x:c r="L22" s="13" t="str">
        <x:v>comprendre le signal au lieu de suivre le bruit seul</x:v>
      </x:c>
      <x:c r="M22" s="13" t="str">
        <x:v>Ancien membre de l’équipe Renn, ce combattant arrive avec une mission et un équipement identifiés. Son premier choix concerne écho thermique trompeur sous la glace. Les relations avec ses compagnons peuvent modifier le moment où il se replie.</x:v>
      </x:c>
      <x:c r="N22" s="13" t="str">
        <x:v>Chaque profil est une personne persistante dans le scénario choisi. Une défaite, un départ ou une survie ne se réinitialise pas pour produire des trophées supplémentaires.</x:v>
      </x:c>
      <x:c r="O22" s="13" t="str">
        <x:v>Personnage original combattant. Aucune ressemblance 1:1 avec une personne réelle ni identité d’un héros de film affirmée.</x:v>
      </x:c>
      <x:c r="P22" s="13" t="str">
        <x:v>Reconstitution documentée V4 — nouvelle rédaction V5</x:v>
      </x:c>
    </x:row>
    <x:row r="23" ht="102" customHeight="1">
      <x:c r="A23" s="14" t="str">
        <x:v>HUM-018</x:v>
      </x:c>
      <x:c r="B23" s="14" t="str">
        <x:v>Hana Renn</x:v>
      </x:c>
      <x:c r="C23" s="14" t="str">
        <x:v>GP02</x:v>
      </x:c>
      <x:c r="D23" s="14" t="str">
        <x:v>éclaireuse mobile</x:v>
      </x:c>
      <x:c r="E23" s="14" t="str">
        <x:v>pistolet et lame de terrain</x:v>
      </x:c>
      <x:c r="F23" s="29" t="n">
        <x:v>70</x:v>
      </x:c>
      <x:c r="G23" s="29" t="n">
        <x:v>5</x:v>
      </x:c>
      <x:c r="H23" s="29" t="n">
        <x:v>5</x:v>
      </x:c>
      <x:c r="I23" s="14" t="str">
        <x:v>explore les chemins étroits dans crêtes, cavernes bleues et plateaux</x:v>
      </x:c>
      <x:c r="J23" s="14" t="str">
        <x:v>rompt le contact lorsqu’un grand prédateur apparaît</x:v>
      </x:c>
      <x:c r="K23" s="14" t="str">
        <x:v>s’arrête avant un saut de niveau</x:v>
      </x:c>
      <x:c r="L23" s="14" t="str">
        <x:v>prévoir le passage suivant</x:v>
      </x:c>
      <x:c r="M23" s="14" t="str">
        <x:v>Ancien membre de l’équipe Renn, ce combattant arrive avec une mission et un équipement identifiés. Son premier choix concerne écho thermique trompeur sous la glace. Les relations avec ses compagnons peuvent modifier le moment où il se replie.</x:v>
      </x:c>
      <x:c r="N23" s="14" t="str">
        <x:v>Chaque profil est une personne persistante dans le scénario choisi. Une défaite, un départ ou une survie ne se réinitialise pas pour produire des trophées supplémentaires.</x:v>
      </x:c>
      <x:c r="O23" s="14" t="str">
        <x:v>Personnage original combattant. Aucune ressemblance 1:1 avec une personne réelle ni identité d’un héros de film affirmée.</x:v>
      </x:c>
      <x:c r="P23" s="14" t="str">
        <x:v>Reconstitution documentée V4 — nouvelle rédaction V5</x:v>
      </x:c>
    </x:row>
    <x:row r="24" ht="102" customHeight="1">
      <x:c r="A24" s="13" t="str">
        <x:v>HUM-019</x:v>
      </x:c>
      <x:c r="B24" s="13" t="str">
        <x:v>Ilan Renn</x:v>
      </x:c>
      <x:c r="C24" s="13" t="str">
        <x:v>GP02</x:v>
      </x:c>
      <x:c r="D24" s="13" t="str">
        <x:v>garde de position</x:v>
      </x:c>
      <x:c r="E24" s="13" t="str">
        <x:v>fusil à courte portée</x:v>
      </x:c>
      <x:c r="F24" s="28" t="n">
        <x:v>75</x:v>
      </x:c>
      <x:c r="G24" s="28" t="n">
        <x:v>3</x:v>
      </x:c>
      <x:c r="H24" s="28" t="n">
        <x:v>3</x:v>
      </x:c>
      <x:c r="I24" s="13" t="str">
        <x:v>surveille une entrée précise dans crêtes, cavernes bleues et plateaux</x:v>
      </x:c>
      <x:c r="J24" s="13" t="str">
        <x:v>déplace une barricade légère</x:v>
      </x:c>
      <x:c r="K24" s="13" t="str">
        <x:v>fait du bruit pendant le déplacement</x:v>
      </x:c>
      <x:c r="L24" s="13" t="str">
        <x:v>prendre une autre entrée physiquement ouverte</x:v>
      </x:c>
      <x:c r="M24" s="13" t="str">
        <x:v>Ancien membre de l’équipe Renn, ce combattant arrive avec une mission et un équipement identifiés. Son premier choix concerne écho thermique trompeur sous la glace. Les relations avec ses compagnons peuvent modifier le moment où il se replie.</x:v>
      </x:c>
      <x:c r="N24" s="13" t="str">
        <x:v>Chaque profil est une personne persistante dans le scénario choisi. Une défaite, un départ ou une survie ne se réinitialise pas pour produire des trophées supplémentaires.</x:v>
      </x:c>
      <x:c r="O24" s="13" t="str">
        <x:v>Personnage original combattant. Aucune ressemblance 1:1 avec une personne réelle ni identité d’un héros de film affirmée.</x:v>
      </x:c>
      <x:c r="P24" s="13" t="str">
        <x:v>Reconstitution documentée V4 — nouvelle rédaction V5</x:v>
      </x:c>
    </x:row>
    <x:row r="25" ht="102" customHeight="1">
      <x:c r="A25" s="14" t="str">
        <x:v>HUM-020</x:v>
      </x:c>
      <x:c r="B25" s="14" t="str">
        <x:v>Jora Renn</x:v>
      </x:c>
      <x:c r="C25" s="14" t="str">
        <x:v>GP02</x:v>
      </x:c>
      <x:c r="D25" s="14" t="str">
        <x:v>chasseur de primes</x:v>
      </x:c>
      <x:c r="E25" s="14" t="str">
        <x:v>arme de chasse</x:v>
      </x:c>
      <x:c r="F25" s="29" t="n">
        <x:v>80</x:v>
      </x:c>
      <x:c r="G25" s="29" t="n">
        <x:v>4</x:v>
      </x:c>
      <x:c r="H25" s="29" t="n">
        <x:v>5</x:v>
      </x:c>
      <x:c r="I25" s="14" t="str">
        <x:v>poursuit une cible connue dans crêtes, cavernes bleues et plateaux</x:v>
      </x:c>
      <x:c r="J25" s="14" t="str">
        <x:v>compare une trace avec son contrat</x:v>
      </x:c>
      <x:c r="K25" s="14" t="str">
        <x:v>s’expose au point où deux pistes se croisent</x:v>
      </x:c>
      <x:c r="L25" s="14" t="str">
        <x:v>lui présenter une vraie piste secondaire</x:v>
      </x:c>
      <x:c r="M25" s="14" t="str">
        <x:v>Ancien membre de l’équipe Renn, ce combattant arrive avec une mission et un équipement identifiés. Son premier choix concerne écho thermique trompeur sous la glace. Les relations avec ses compagnons peuvent modifier le moment où il se replie.</x:v>
      </x:c>
      <x:c r="N25" s="14" t="str">
        <x:v>Chaque profil est une personne persistante dans le scénario choisi. Une défaite, un départ ou une survie ne se réinitialise pas pour produire des trophées supplémentaires.</x:v>
      </x:c>
      <x:c r="O25" s="14" t="str">
        <x:v>Personnage original combattant. Aucune ressemblance 1:1 avec une personne réelle ni identité d’un héros de film affirmée.</x:v>
      </x:c>
      <x:c r="P25" s="14" t="str">
        <x:v>Reconstitution documentée V4 — nouvelle rédaction V5</x:v>
      </x:c>
    </x:row>
    <x:row r="26" ht="102" customHeight="1">
      <x:c r="A26" s="13" t="str">
        <x:v>HUM-021</x:v>
      </x:c>
      <x:c r="B26" s="13" t="str">
        <x:v>Ari Kade</x:v>
      </x:c>
      <x:c r="C26" s="13" t="str">
        <x:v>GP03</x:v>
      </x:c>
      <x:c r="D26" s="13" t="str">
        <x:v>éclaireur</x:v>
      </x:c>
      <x:c r="E26" s="13" t="str">
        <x:v>carabine compacte</x:v>
      </x:c>
      <x:c r="F26" s="28" t="n">
        <x:v>60</x:v>
      </x:c>
      <x:c r="G26" s="28" t="n">
        <x:v>5</x:v>
      </x:c>
      <x:c r="H26" s="28" t="n">
        <x:v>4</x:v>
      </x:c>
      <x:c r="I26" s="13" t="str">
        <x:v>repère les mouvements sur les points hauts dans îlots, falaises et stations de marée</x:v>
      </x:c>
      <x:c r="J26" s="13" t="str">
        <x:v>change de promontoire après une observation</x:v>
      </x:c>
      <x:c r="K26" s="13" t="str">
        <x:v>révèle son poste par deux coups brefs</x:v>
      </x:c>
      <x:c r="L26" s="13" t="str">
        <x:v>suivre ses routes de repli</x:v>
      </x:c>
      <x:c r="M26" s="13" t="str">
        <x:v>Ancien membre de l’équipe Kade, ce combattant arrive avec une mission et un équipement identifiés. Son premier choix concerne traque amphibie avec voie haute de retour. Les relations avec ses compagnons peuvent modifier le moment où il se replie.</x:v>
      </x:c>
      <x:c r="N26" s="13" t="str">
        <x:v>Chaque profil est une personne persistante dans le scénario choisi. Une défaite, un départ ou une survie ne se réinitialise pas pour produire des trophées supplémentaires.</x:v>
      </x:c>
      <x:c r="O26" s="13" t="str">
        <x:v>Personnage original combattant. Aucune ressemblance 1:1 avec une personne réelle ni identité d’un héros de film affirmée.</x:v>
      </x:c>
      <x:c r="P26" s="13" t="str">
        <x:v>Reconstitution documentée V4 — nouvelle rédaction V5</x:v>
      </x:c>
    </x:row>
    <x:row r="27" ht="102" customHeight="1">
      <x:c r="A27" s="14" t="str">
        <x:v>HUM-022</x:v>
      </x:c>
      <x:c r="B27" s="14" t="str">
        <x:v>Bela Kade</x:v>
      </x:c>
      <x:c r="C27" s="14" t="str">
        <x:v>GP03</x:v>
      </x:c>
      <x:c r="D27" s="14" t="str">
        <x:v>tireuse de précision</x:v>
      </x:c>
      <x:c r="E27" s="14" t="str">
        <x:v>fusil de précision</x:v>
      </x:c>
      <x:c r="F27" s="29" t="n">
        <x:v>65</x:v>
      </x:c>
      <x:c r="G27" s="29" t="n">
        <x:v>3</x:v>
      </x:c>
      <x:c r="H27" s="29" t="n">
        <x:v>2</x:v>
      </x:c>
      <x:c r="I27" s="14" t="str">
        <x:v>garde une ligne de tir longue dans îlots, falaises et stations de marée</x:v>
      </x:c>
      <x:c r="J27" s="14" t="str">
        <x:v>déplace son appui lorsque la visibilité change</x:v>
      </x:c>
      <x:c r="K27" s="14" t="str">
        <x:v>doit réajuster sa position après un tir</x:v>
      </x:c>
      <x:c r="L27" s="14" t="str">
        <x:v>utiliser un couvert avant de traverser</x:v>
      </x:c>
      <x:c r="M27" s="14" t="str">
        <x:v>Ancien membre de l’équipe Kade, ce combattant arrive avec une mission et un équipement identifiés. Son premier choix concerne traque amphibie avec voie haute de retour. Les relations avec ses compagnons peuvent modifier le moment où il se replie.</x:v>
      </x:c>
      <x:c r="N27" s="14" t="str">
        <x:v>Chaque profil est une personne persistante dans le scénario choisi. Une défaite, un départ ou une survie ne se réinitialise pas pour produire des trophées supplémentaires.</x:v>
      </x:c>
      <x:c r="O27" s="14" t="str">
        <x:v>Personnage original combattant. Aucune ressemblance 1:1 avec une personne réelle ni identité d’un héros de film affirmée.</x:v>
      </x:c>
      <x:c r="P27" s="14" t="str">
        <x:v>Reconstitution documentée V4 — nouvelle rédaction V5</x:v>
      </x:c>
    </x:row>
    <x:row r="28" ht="102" customHeight="1">
      <x:c r="A28" s="13" t="str">
        <x:v>HUM-023</x:v>
      </x:c>
      <x:c r="B28" s="13" t="str">
        <x:v>Ciro Kade</x:v>
      </x:c>
      <x:c r="C28" s="13" t="str">
        <x:v>GP03</x:v>
      </x:c>
      <x:c r="D28" s="13" t="str">
        <x:v>pisteur</x:v>
      </x:c>
      <x:c r="E28" s="13" t="str">
        <x:v>fusil court</x:v>
      </x:c>
      <x:c r="F28" s="28" t="n">
        <x:v>70</x:v>
      </x:c>
      <x:c r="G28" s="28" t="n">
        <x:v>4</x:v>
      </x:c>
      <x:c r="H28" s="28" t="n">
        <x:v>4</x:v>
      </x:c>
      <x:c r="I28" s="13" t="str">
        <x:v>repère les traces récentes dans îlots, falaises et stations de marée</x:v>
      </x:c>
      <x:c r="J28" s="13" t="str">
        <x:v>fait un détour après un signe contradictoire</x:v>
      </x:c>
      <x:c r="K28" s="13" t="str">
        <x:v>ralentit lorsqu’il examine le sol</x:v>
      </x:c>
      <x:c r="L28" s="13" t="str">
        <x:v>effacer une route sans supprimer les traces déjà vues</x:v>
      </x:c>
      <x:c r="M28" s="13" t="str">
        <x:v>Ancien membre de l’équipe Kade, ce combattant arrive avec une mission et un équipement identifiés. Son premier choix concerne traque amphibie avec voie haute de retour. Les relations avec ses compagnons peuvent modifier le moment où il se replie.</x:v>
      </x:c>
      <x:c r="N28" s="13" t="str">
        <x:v>Chaque profil est une personne persistante dans le scénario choisi. Une défaite, un départ ou une survie ne se réinitialise pas pour produire des trophées supplémentaires.</x:v>
      </x:c>
      <x:c r="O28" s="13" t="str">
        <x:v>Personnage original combattant. Aucune ressemblance 1:1 avec une personne réelle ni identité d’un héros de film affirmée.</x:v>
      </x:c>
      <x:c r="P28" s="13" t="str">
        <x:v>Reconstitution documentée V4 — nouvelle rédaction V5</x:v>
      </x:c>
    </x:row>
    <x:row r="29" ht="102" customHeight="1">
      <x:c r="A29" s="14" t="str">
        <x:v>HUM-024</x:v>
      </x:c>
      <x:c r="B29" s="14" t="str">
        <x:v>Dara Kade</x:v>
      </x:c>
      <x:c r="C29" s="14" t="str">
        <x:v>GP03</x:v>
      </x:c>
      <x:c r="D29" s="14" t="str">
        <x:v>protectrice</x:v>
      </x:c>
      <x:c r="E29" s="14" t="str">
        <x:v>arme de soutien</x:v>
      </x:c>
      <x:c r="F29" s="29" t="n">
        <x:v>75</x:v>
      </x:c>
      <x:c r="G29" s="29" t="n">
        <x:v>5</x:v>
      </x:c>
      <x:c r="H29" s="29" t="n">
        <x:v>2</x:v>
      </x:c>
      <x:c r="I29" s="14" t="str">
        <x:v>couvre le déplacement d’un compagnon dans îlots, falaises et stations de marée</x:v>
      </x:c>
      <x:c r="J29" s="14" t="str">
        <x:v>alterne couverture et repli</x:v>
      </x:c>
      <x:c r="K29" s="14" t="str">
        <x:v>angle mort latéral pendant la reprise</x:v>
      </x:c>
      <x:c r="L29" s="14" t="str">
        <x:v>attaquer le trajet plutôt que le même couvert</x:v>
      </x:c>
      <x:c r="M29" s="14" t="str">
        <x:v>Ancien membre de l’équipe Kade, ce combattant arrive avec une mission et un équipement identifiés. Son premier choix concerne traque amphibie avec voie haute de retour. Les relations avec ses compagnons peuvent modifier le moment où il se replie.</x:v>
      </x:c>
      <x:c r="N29" s="14" t="str">
        <x:v>Chaque profil est une personne persistante dans le scénario choisi. Une défaite, un départ ou une survie ne se réinitialise pas pour produire des trophées supplémentaires.</x:v>
      </x:c>
      <x:c r="O29" s="14" t="str">
        <x:v>Personnage original combattant. Aucune ressemblance 1:1 avec une personne réelle ni identité d’un héros de film affirmée.</x:v>
      </x:c>
      <x:c r="P29" s="14" t="str">
        <x:v>Reconstitution documentée V4 — nouvelle rédaction V5</x:v>
      </x:c>
    </x:row>
    <x:row r="30" ht="102" customHeight="1">
      <x:c r="A30" s="13" t="str">
        <x:v>HUM-025</x:v>
      </x:c>
      <x:c r="B30" s="13" t="str">
        <x:v>Eren Kade</x:v>
      </x:c>
      <x:c r="C30" s="13" t="str">
        <x:v>GP03</x:v>
      </x:c>
      <x:c r="D30" s="13" t="str">
        <x:v>technicien</x:v>
      </x:c>
      <x:c r="E30" s="13" t="str">
        <x:v>pistolet et matériel de capteur fictif</x:v>
      </x:c>
      <x:c r="F30" s="28" t="n">
        <x:v>80</x:v>
      </x:c>
      <x:c r="G30" s="28" t="n">
        <x:v>3</x:v>
      </x:c>
      <x:c r="H30" s="28" t="n">
        <x:v>4</x:v>
      </x:c>
      <x:c r="I30" s="13" t="str">
        <x:v>installe un poste de détection dans îlots, falaises et stations de marée</x:v>
      </x:c>
      <x:c r="J30" s="13" t="str">
        <x:v>récupère son capteur si sa position est découverte</x:v>
      </x:c>
      <x:c r="K30" s="13" t="str">
        <x:v>travail visible avant activation</x:v>
      </x:c>
      <x:c r="L30" s="13" t="str">
        <x:v>observer le montage puis changer de route</x:v>
      </x:c>
      <x:c r="M30" s="13" t="str">
        <x:v>Ancien membre de l’équipe Kade, ce combattant arrive avec une mission et un équipement identifiés. Son premier choix concerne traque amphibie avec voie haute de retour. Les relations avec ses compagnons peuvent modifier le moment où il se replie.</x:v>
      </x:c>
      <x:c r="N30" s="13" t="str">
        <x:v>Chaque profil est une personne persistante dans le scénario choisi. Une défaite, un départ ou une survie ne se réinitialise pas pour produire des trophées supplémentaires.</x:v>
      </x:c>
      <x:c r="O30" s="13" t="str">
        <x:v>Personnage original combattant. Aucune ressemblance 1:1 avec une personne réelle ni identité d’un héros de film affirmée.</x:v>
      </x:c>
      <x:c r="P30" s="13" t="str">
        <x:v>Reconstitution documentée V4 — nouvelle rédaction V5</x:v>
      </x:c>
    </x:row>
    <x:row r="31" ht="102" customHeight="1">
      <x:c r="A31" s="14" t="str">
        <x:v>HUM-026</x:v>
      </x:c>
      <x:c r="B31" s="14" t="str">
        <x:v>Fara Kade</x:v>
      </x:c>
      <x:c r="C31" s="14" t="str">
        <x:v>GP03</x:v>
      </x:c>
      <x:c r="D31" s="14" t="str">
        <x:v>secouriste combattante</x:v>
      </x:c>
      <x:c r="E31" s="14" t="str">
        <x:v>carabine</x:v>
      </x:c>
      <x:c r="F31" s="29" t="n">
        <x:v>60</x:v>
      </x:c>
      <x:c r="G31" s="29" t="n">
        <x:v>4</x:v>
      </x:c>
      <x:c r="H31" s="29" t="n">
        <x:v>2</x:v>
      </x:c>
      <x:c r="I31" s="14" t="str">
        <x:v>priorise un allié en difficulté dans îlots, falaises et stations de marée</x:v>
      </x:c>
      <x:c r="J31" s="14" t="str">
        <x:v>prépare une extraction sous couverture</x:v>
      </x:c>
      <x:c r="K31" s="14" t="str">
        <x:v>se déplace vers un point de secours lisible</x:v>
      </x:c>
      <x:c r="L31" s="14" t="str">
        <x:v>intercepter une route si le contrat le demande</x:v>
      </x:c>
      <x:c r="M31" s="14" t="str">
        <x:v>Ancien membre de l’équipe Kade, ce combattant arrive avec une mission et un équipement identifiés. Son premier choix concerne traque amphibie avec voie haute de retour. Les relations avec ses compagnons peuvent modifier le moment où il se replie.</x:v>
      </x:c>
      <x:c r="N31" s="14" t="str">
        <x:v>Chaque profil est une personne persistante dans le scénario choisi. Une défaite, un départ ou une survie ne se réinitialise pas pour produire des trophées supplémentaires.</x:v>
      </x:c>
      <x:c r="O31" s="14" t="str">
        <x:v>Personnage original combattant. Aucune ressemblance 1:1 avec une personne réelle ni identité d’un héros de film affirmée.</x:v>
      </x:c>
      <x:c r="P31" s="14" t="str">
        <x:v>Reconstitution documentée V4 — nouvelle rédaction V5</x:v>
      </x:c>
    </x:row>
    <x:row r="32" ht="102" customHeight="1">
      <x:c r="A32" s="13" t="str">
        <x:v>HUM-027</x:v>
      </x:c>
      <x:c r="B32" s="13" t="str">
        <x:v>Galen Kade</x:v>
      </x:c>
      <x:c r="C32" s="13" t="str">
        <x:v>GP03</x:v>
      </x:c>
      <x:c r="D32" s="13" t="str">
        <x:v>chef d’équipe</x:v>
      </x:c>
      <x:c r="E32" s="13" t="str">
        <x:v>fusil polyvalent</x:v>
      </x:c>
      <x:c r="F32" s="28" t="n">
        <x:v>65</x:v>
      </x:c>
      <x:c r="G32" s="28" t="n">
        <x:v>5</x:v>
      </x:c>
      <x:c r="H32" s="28" t="n">
        <x:v>4</x:v>
      </x:c>
      <x:c r="I32" s="13" t="str">
        <x:v>réorganise les positions dans îlots, falaises et stations de marée</x:v>
      </x:c>
      <x:c r="J32" s="13" t="str">
        <x:v>donne une consigne puis rejoint un abri</x:v>
      </x:c>
      <x:c r="K32" s="13" t="str">
        <x:v>signal sonore court avant la manœuvre</x:v>
      </x:c>
      <x:c r="L32" s="13" t="str">
        <x:v>comprendre le signal au lieu de suivre le bruit seul</x:v>
      </x:c>
      <x:c r="M32" s="13" t="str">
        <x:v>Ancien membre de l’équipe Kade, ce combattant arrive avec une mission et un équipement identifiés. Son premier choix concerne traque amphibie avec voie haute de retour. Les relations avec ses compagnons peuvent modifier le moment où il se replie.</x:v>
      </x:c>
      <x:c r="N32" s="13" t="str">
        <x:v>Chaque profil est une personne persistante dans le scénario choisi. Une défaite, un départ ou une survie ne se réinitialise pas pour produire des trophées supplémentaires.</x:v>
      </x:c>
      <x:c r="O32" s="13" t="str">
        <x:v>Personnage original combattant. Aucune ressemblance 1:1 avec une personne réelle ni identité d’un héros de film affirmée.</x:v>
      </x:c>
      <x:c r="P32" s="13" t="str">
        <x:v>Reconstitution documentée V4 — nouvelle rédaction V5</x:v>
      </x:c>
    </x:row>
    <x:row r="33" ht="102" customHeight="1">
      <x:c r="A33" s="14" t="str">
        <x:v>HUM-028</x:v>
      </x:c>
      <x:c r="B33" s="14" t="str">
        <x:v>Hana Kade</x:v>
      </x:c>
      <x:c r="C33" s="14" t="str">
        <x:v>GP03</x:v>
      </x:c>
      <x:c r="D33" s="14" t="str">
        <x:v>éclaireuse mobile</x:v>
      </x:c>
      <x:c r="E33" s="14" t="str">
        <x:v>pistolet et lame de terrain</x:v>
      </x:c>
      <x:c r="F33" s="29" t="n">
        <x:v>70</x:v>
      </x:c>
      <x:c r="G33" s="29" t="n">
        <x:v>3</x:v>
      </x:c>
      <x:c r="H33" s="29" t="n">
        <x:v>2</x:v>
      </x:c>
      <x:c r="I33" s="14" t="str">
        <x:v>explore les chemins étroits dans îlots, falaises et stations de marée</x:v>
      </x:c>
      <x:c r="J33" s="14" t="str">
        <x:v>rompt le contact lorsqu’un grand prédateur apparaît</x:v>
      </x:c>
      <x:c r="K33" s="14" t="str">
        <x:v>s’arrête avant un saut de niveau</x:v>
      </x:c>
      <x:c r="L33" s="14" t="str">
        <x:v>prévoir le passage suivant</x:v>
      </x:c>
      <x:c r="M33" s="14" t="str">
        <x:v>Ancien membre de l’équipe Kade, ce combattant arrive avec une mission et un équipement identifiés. Son premier choix concerne traque amphibie avec voie haute de retour. Les relations avec ses compagnons peuvent modifier le moment où il se replie.</x:v>
      </x:c>
      <x:c r="N33" s="14" t="str">
        <x:v>Chaque profil est une personne persistante dans le scénario choisi. Une défaite, un départ ou une survie ne se réinitialise pas pour produire des trophées supplémentaires.</x:v>
      </x:c>
      <x:c r="O33" s="14" t="str">
        <x:v>Personnage original combattant. Aucune ressemblance 1:1 avec une personne réelle ni identité d’un héros de film affirmée.</x:v>
      </x:c>
      <x:c r="P33" s="14" t="str">
        <x:v>Reconstitution documentée V4 — nouvelle rédaction V5</x:v>
      </x:c>
    </x:row>
    <x:row r="34" ht="102" customHeight="1">
      <x:c r="A34" s="13" t="str">
        <x:v>HUM-029</x:v>
      </x:c>
      <x:c r="B34" s="13" t="str">
        <x:v>Ilan Kade</x:v>
      </x:c>
      <x:c r="C34" s="13" t="str">
        <x:v>GP03</x:v>
      </x:c>
      <x:c r="D34" s="13" t="str">
        <x:v>garde de position</x:v>
      </x:c>
      <x:c r="E34" s="13" t="str">
        <x:v>fusil à courte portée</x:v>
      </x:c>
      <x:c r="F34" s="28" t="n">
        <x:v>75</x:v>
      </x:c>
      <x:c r="G34" s="28" t="n">
        <x:v>4</x:v>
      </x:c>
      <x:c r="H34" s="28" t="n">
        <x:v>4</x:v>
      </x:c>
      <x:c r="I34" s="13" t="str">
        <x:v>surveille une entrée précise dans îlots, falaises et stations de marée</x:v>
      </x:c>
      <x:c r="J34" s="13" t="str">
        <x:v>déplace une barricade légère</x:v>
      </x:c>
      <x:c r="K34" s="13" t="str">
        <x:v>fait du bruit pendant le déplacement</x:v>
      </x:c>
      <x:c r="L34" s="13" t="str">
        <x:v>prendre une autre entrée physiquement ouverte</x:v>
      </x:c>
      <x:c r="M34" s="13" t="str">
        <x:v>Ancien membre de l’équipe Kade, ce combattant arrive avec une mission et un équipement identifiés. Son premier choix concerne traque amphibie avec voie haute de retour. Les relations avec ses compagnons peuvent modifier le moment où il se replie.</x:v>
      </x:c>
      <x:c r="N34" s="13" t="str">
        <x:v>Chaque profil est une personne persistante dans le scénario choisi. Une défaite, un départ ou une survie ne se réinitialise pas pour produire des trophées supplémentaires.</x:v>
      </x:c>
      <x:c r="O34" s="13" t="str">
        <x:v>Personnage original combattant. Aucune ressemblance 1:1 avec une personne réelle ni identité d’un héros de film affirmée.</x:v>
      </x:c>
      <x:c r="P34" s="13" t="str">
        <x:v>Reconstitution documentée V4 — nouvelle rédaction V5</x:v>
      </x:c>
    </x:row>
    <x:row r="35" ht="102" customHeight="1">
      <x:c r="A35" s="14" t="str">
        <x:v>HUM-030</x:v>
      </x:c>
      <x:c r="B35" s="14" t="str">
        <x:v>Jora Kade</x:v>
      </x:c>
      <x:c r="C35" s="14" t="str">
        <x:v>GP03</x:v>
      </x:c>
      <x:c r="D35" s="14" t="str">
        <x:v>chasseur de primes</x:v>
      </x:c>
      <x:c r="E35" s="14" t="str">
        <x:v>arme de chasse</x:v>
      </x:c>
      <x:c r="F35" s="29" t="n">
        <x:v>80</x:v>
      </x:c>
      <x:c r="G35" s="29" t="n">
        <x:v>5</x:v>
      </x:c>
      <x:c r="H35" s="29" t="n">
        <x:v>2</x:v>
      </x:c>
      <x:c r="I35" s="14" t="str">
        <x:v>poursuit une cible connue dans îlots, falaises et stations de marée</x:v>
      </x:c>
      <x:c r="J35" s="14" t="str">
        <x:v>compare une trace avec son contrat</x:v>
      </x:c>
      <x:c r="K35" s="14" t="str">
        <x:v>s’expose au point où deux pistes se croisent</x:v>
      </x:c>
      <x:c r="L35" s="14" t="str">
        <x:v>lui présenter une vraie piste secondaire</x:v>
      </x:c>
      <x:c r="M35" s="14" t="str">
        <x:v>Ancien membre de l’équipe Kade, ce combattant arrive avec une mission et un équipement identifiés. Son premier choix concerne traque amphibie avec voie haute de retour. Les relations avec ses compagnons peuvent modifier le moment où il se replie.</x:v>
      </x:c>
      <x:c r="N35" s="14" t="str">
        <x:v>Chaque profil est une personne persistante dans le scénario choisi. Une défaite, un départ ou une survie ne se réinitialise pas pour produire des trophées supplémentaires.</x:v>
      </x:c>
      <x:c r="O35" s="14" t="str">
        <x:v>Personnage original combattant. Aucune ressemblance 1:1 avec une personne réelle ni identité d’un héros de film affirmée.</x:v>
      </x:c>
      <x:c r="P35" s="14" t="str">
        <x:v>Reconstitution documentée V4 — nouvelle rédaction V5</x:v>
      </x:c>
    </x:row>
    <x:row r="36" ht="102" customHeight="1">
      <x:c r="A36" s="13" t="str">
        <x:v>HUM-031</x:v>
      </x:c>
      <x:c r="B36" s="13" t="str">
        <x:v>Ari Sorel</x:v>
      </x:c>
      <x:c r="C36" s="13" t="str">
        <x:v>GP04</x:v>
      </x:c>
      <x:c r="D36" s="13" t="str">
        <x:v>éclaireur</x:v>
      </x:c>
      <x:c r="E36" s="13" t="str">
        <x:v>carabine compacte</x:v>
      </x:c>
      <x:c r="F36" s="28" t="n">
        <x:v>60</x:v>
      </x:c>
      <x:c r="G36" s="28" t="n">
        <x:v>3</x:v>
      </x:c>
      <x:c r="H36" s="28" t="n">
        <x:v>5</x:v>
      </x:c>
      <x:c r="I36" s="13" t="str">
        <x:v>repère les mouvements sur les points hauts dans basalte, fumées et anciens tunnels</x:v>
      </x:c>
      <x:c r="J36" s="13" t="str">
        <x:v>change de promontoire après une observation</x:v>
      </x:c>
      <x:c r="K36" s="13" t="str">
        <x:v>révèle son poste par deux coups brefs</x:v>
      </x:c>
      <x:c r="L36" s="13" t="str">
        <x:v>suivre ses routes de repli</x:v>
      </x:c>
      <x:c r="M36" s="13" t="str">
        <x:v>Ancien membre de l’équipe Sorel, ce combattant arrive avec une mission et un équipement identifiés. Son premier choix concerne proie qui profite des cycles de chaleur. Les relations avec ses compagnons peuvent modifier le moment où il se replie.</x:v>
      </x:c>
      <x:c r="N36" s="13" t="str">
        <x:v>Chaque profil est une personne persistante dans le scénario choisi. Une défaite, un départ ou une survie ne se réinitialise pas pour produire des trophées supplémentaires.</x:v>
      </x:c>
      <x:c r="O36" s="13" t="str">
        <x:v>Personnage original combattant. Aucune ressemblance 1:1 avec une personne réelle ni identité d’un héros de film affirmée.</x:v>
      </x:c>
      <x:c r="P36" s="13" t="str">
        <x:v>Reconstitution documentée V4 — nouvelle rédaction V5</x:v>
      </x:c>
    </x:row>
    <x:row r="37" ht="102" customHeight="1">
      <x:c r="A37" s="14" t="str">
        <x:v>HUM-032</x:v>
      </x:c>
      <x:c r="B37" s="14" t="str">
        <x:v>Bela Sorel</x:v>
      </x:c>
      <x:c r="C37" s="14" t="str">
        <x:v>GP04</x:v>
      </x:c>
      <x:c r="D37" s="14" t="str">
        <x:v>tireuse de précision</x:v>
      </x:c>
      <x:c r="E37" s="14" t="str">
        <x:v>fusil de précision</x:v>
      </x:c>
      <x:c r="F37" s="29" t="n">
        <x:v>65</x:v>
      </x:c>
      <x:c r="G37" s="29" t="n">
        <x:v>4</x:v>
      </x:c>
      <x:c r="H37" s="29" t="n">
        <x:v>3</x:v>
      </x:c>
      <x:c r="I37" s="14" t="str">
        <x:v>garde une ligne de tir longue dans basalte, fumées et anciens tunnels</x:v>
      </x:c>
      <x:c r="J37" s="14" t="str">
        <x:v>déplace son appui lorsque la visibilité change</x:v>
      </x:c>
      <x:c r="K37" s="14" t="str">
        <x:v>doit réajuster sa position après un tir</x:v>
      </x:c>
      <x:c r="L37" s="14" t="str">
        <x:v>utiliser un couvert avant de traverser</x:v>
      </x:c>
      <x:c r="M37" s="14" t="str">
        <x:v>Ancien membre de l’équipe Sorel, ce combattant arrive avec une mission et un équipement identifiés. Son premier choix concerne proie qui profite des cycles de chaleur. Les relations avec ses compagnons peuvent modifier le moment où il se replie.</x:v>
      </x:c>
      <x:c r="N37" s="14" t="str">
        <x:v>Chaque profil est une personne persistante dans le scénario choisi. Une défaite, un départ ou une survie ne se réinitialise pas pour produire des trophées supplémentaires.</x:v>
      </x:c>
      <x:c r="O37" s="14" t="str">
        <x:v>Personnage original combattant. Aucune ressemblance 1:1 avec une personne réelle ni identité d’un héros de film affirmée.</x:v>
      </x:c>
      <x:c r="P37" s="14" t="str">
        <x:v>Reconstitution documentée V4 — nouvelle rédaction V5</x:v>
      </x:c>
    </x:row>
    <x:row r="38" ht="102" customHeight="1">
      <x:c r="A38" s="13" t="str">
        <x:v>HUM-033</x:v>
      </x:c>
      <x:c r="B38" s="13" t="str">
        <x:v>Ciro Sorel</x:v>
      </x:c>
      <x:c r="C38" s="13" t="str">
        <x:v>GP04</x:v>
      </x:c>
      <x:c r="D38" s="13" t="str">
        <x:v>pisteur</x:v>
      </x:c>
      <x:c r="E38" s="13" t="str">
        <x:v>fusil court</x:v>
      </x:c>
      <x:c r="F38" s="28" t="n">
        <x:v>70</x:v>
      </x:c>
      <x:c r="G38" s="28" t="n">
        <x:v>5</x:v>
      </x:c>
      <x:c r="H38" s="28" t="n">
        <x:v>5</x:v>
      </x:c>
      <x:c r="I38" s="13" t="str">
        <x:v>repère les traces récentes dans basalte, fumées et anciens tunnels</x:v>
      </x:c>
      <x:c r="J38" s="13" t="str">
        <x:v>fait un détour après un signe contradictoire</x:v>
      </x:c>
      <x:c r="K38" s="13" t="str">
        <x:v>ralentit lorsqu’il examine le sol</x:v>
      </x:c>
      <x:c r="L38" s="13" t="str">
        <x:v>effacer une route sans supprimer les traces déjà vues</x:v>
      </x:c>
      <x:c r="M38" s="13" t="str">
        <x:v>Ancien membre de l’équipe Sorel, ce combattant arrive avec une mission et un équipement identifiés. Son premier choix concerne proie qui profite des cycles de chaleur. Les relations avec ses compagnons peuvent modifier le moment où il se replie.</x:v>
      </x:c>
      <x:c r="N38" s="13" t="str">
        <x:v>Chaque profil est une personne persistante dans le scénario choisi. Une défaite, un départ ou une survie ne se réinitialise pas pour produire des trophées supplémentaires.</x:v>
      </x:c>
      <x:c r="O38" s="13" t="str">
        <x:v>Personnage original combattant. Aucune ressemblance 1:1 avec une personne réelle ni identité d’un héros de film affirmée.</x:v>
      </x:c>
      <x:c r="P38" s="13" t="str">
        <x:v>Reconstitution documentée V4 — nouvelle rédaction V5</x:v>
      </x:c>
    </x:row>
    <x:row r="39" ht="102" customHeight="1">
      <x:c r="A39" s="14" t="str">
        <x:v>HUM-034</x:v>
      </x:c>
      <x:c r="B39" s="14" t="str">
        <x:v>Dara Sorel</x:v>
      </x:c>
      <x:c r="C39" s="14" t="str">
        <x:v>GP04</x:v>
      </x:c>
      <x:c r="D39" s="14" t="str">
        <x:v>protectrice</x:v>
      </x:c>
      <x:c r="E39" s="14" t="str">
        <x:v>arme de soutien</x:v>
      </x:c>
      <x:c r="F39" s="29" t="n">
        <x:v>75</x:v>
      </x:c>
      <x:c r="G39" s="29" t="n">
        <x:v>3</x:v>
      </x:c>
      <x:c r="H39" s="29" t="n">
        <x:v>3</x:v>
      </x:c>
      <x:c r="I39" s="14" t="str">
        <x:v>couvre le déplacement d’un compagnon dans basalte, fumées et anciens tunnels</x:v>
      </x:c>
      <x:c r="J39" s="14" t="str">
        <x:v>alterne couverture et repli</x:v>
      </x:c>
      <x:c r="K39" s="14" t="str">
        <x:v>angle mort latéral pendant la reprise</x:v>
      </x:c>
      <x:c r="L39" s="14" t="str">
        <x:v>attaquer le trajet plutôt que le même couvert</x:v>
      </x:c>
      <x:c r="M39" s="14" t="str">
        <x:v>Ancien membre de l’équipe Sorel, ce combattant arrive avec une mission et un équipement identifiés. Son premier choix concerne proie qui profite des cycles de chaleur. Les relations avec ses compagnons peuvent modifier le moment où il se replie.</x:v>
      </x:c>
      <x:c r="N39" s="14" t="str">
        <x:v>Chaque profil est une personne persistante dans le scénario choisi. Une défaite, un départ ou une survie ne se réinitialise pas pour produire des trophées supplémentaires.</x:v>
      </x:c>
      <x:c r="O39" s="14" t="str">
        <x:v>Personnage original combattant. Aucune ressemblance 1:1 avec une personne réelle ni identité d’un héros de film affirmée.</x:v>
      </x:c>
      <x:c r="P39" s="14" t="str">
        <x:v>Reconstitution documentée V4 — nouvelle rédaction V5</x:v>
      </x:c>
    </x:row>
    <x:row r="40" ht="102" customHeight="1">
      <x:c r="A40" s="13" t="str">
        <x:v>HUM-035</x:v>
      </x:c>
      <x:c r="B40" s="13" t="str">
        <x:v>Eren Sorel</x:v>
      </x:c>
      <x:c r="C40" s="13" t="str">
        <x:v>GP04</x:v>
      </x:c>
      <x:c r="D40" s="13" t="str">
        <x:v>technicien</x:v>
      </x:c>
      <x:c r="E40" s="13" t="str">
        <x:v>pistolet et matériel de capteur fictif</x:v>
      </x:c>
      <x:c r="F40" s="28" t="n">
        <x:v>80</x:v>
      </x:c>
      <x:c r="G40" s="28" t="n">
        <x:v>4</x:v>
      </x:c>
      <x:c r="H40" s="28" t="n">
        <x:v>5</x:v>
      </x:c>
      <x:c r="I40" s="13" t="str">
        <x:v>installe un poste de détection dans basalte, fumées et anciens tunnels</x:v>
      </x:c>
      <x:c r="J40" s="13" t="str">
        <x:v>récupère son capteur si sa position est découverte</x:v>
      </x:c>
      <x:c r="K40" s="13" t="str">
        <x:v>travail visible avant activation</x:v>
      </x:c>
      <x:c r="L40" s="13" t="str">
        <x:v>observer le montage puis changer de route</x:v>
      </x:c>
      <x:c r="M40" s="13" t="str">
        <x:v>Ancien membre de l’équipe Sorel, ce combattant arrive avec une mission et un équipement identifiés. Son premier choix concerne proie qui profite des cycles de chaleur. Les relations avec ses compagnons peuvent modifier le moment où il se replie.</x:v>
      </x:c>
      <x:c r="N40" s="13" t="str">
        <x:v>Chaque profil est une personne persistante dans le scénario choisi. Une défaite, un départ ou une survie ne se réinitialise pas pour produire des trophées supplémentaires.</x:v>
      </x:c>
      <x:c r="O40" s="13" t="str">
        <x:v>Personnage original combattant. Aucune ressemblance 1:1 avec une personne réelle ni identité d’un héros de film affirmée.</x:v>
      </x:c>
      <x:c r="P40" s="13" t="str">
        <x:v>Reconstitution documentée V4 — nouvelle rédaction V5</x:v>
      </x:c>
    </x:row>
    <x:row r="41" ht="102" customHeight="1">
      <x:c r="A41" s="14" t="str">
        <x:v>HUM-036</x:v>
      </x:c>
      <x:c r="B41" s="14" t="str">
        <x:v>Fara Sorel</x:v>
      </x:c>
      <x:c r="C41" s="14" t="str">
        <x:v>GP04</x:v>
      </x:c>
      <x:c r="D41" s="14" t="str">
        <x:v>secouriste combattante</x:v>
      </x:c>
      <x:c r="E41" s="14" t="str">
        <x:v>carabine</x:v>
      </x:c>
      <x:c r="F41" s="29" t="n">
        <x:v>60</x:v>
      </x:c>
      <x:c r="G41" s="29" t="n">
        <x:v>5</x:v>
      </x:c>
      <x:c r="H41" s="29" t="n">
        <x:v>3</x:v>
      </x:c>
      <x:c r="I41" s="14" t="str">
        <x:v>priorise un allié en difficulté dans basalte, fumées et anciens tunnels</x:v>
      </x:c>
      <x:c r="J41" s="14" t="str">
        <x:v>prépare une extraction sous couverture</x:v>
      </x:c>
      <x:c r="K41" s="14" t="str">
        <x:v>se déplace vers un point de secours lisible</x:v>
      </x:c>
      <x:c r="L41" s="14" t="str">
        <x:v>intercepter une route si le contrat le demande</x:v>
      </x:c>
      <x:c r="M41" s="14" t="str">
        <x:v>Ancien membre de l’équipe Sorel, ce combattant arrive avec une mission et un équipement identifiés. Son premier choix concerne proie qui profite des cycles de chaleur. Les relations avec ses compagnons peuvent modifier le moment où il se replie.</x:v>
      </x:c>
      <x:c r="N41" s="14" t="str">
        <x:v>Chaque profil est une personne persistante dans le scénario choisi. Une défaite, un départ ou une survie ne se réinitialise pas pour produire des trophées supplémentaires.</x:v>
      </x:c>
      <x:c r="O41" s="14" t="str">
        <x:v>Personnage original combattant. Aucune ressemblance 1:1 avec une personne réelle ni identité d’un héros de film affirmée.</x:v>
      </x:c>
      <x:c r="P41" s="14" t="str">
        <x:v>Reconstitution documentée V4 — nouvelle rédaction V5</x:v>
      </x:c>
    </x:row>
    <x:row r="42" ht="102" customHeight="1">
      <x:c r="A42" s="13" t="str">
        <x:v>HUM-037</x:v>
      </x:c>
      <x:c r="B42" s="13" t="str">
        <x:v>Galen Sorel</x:v>
      </x:c>
      <x:c r="C42" s="13" t="str">
        <x:v>GP04</x:v>
      </x:c>
      <x:c r="D42" s="13" t="str">
        <x:v>chef d’équipe</x:v>
      </x:c>
      <x:c r="E42" s="13" t="str">
        <x:v>fusil polyvalent</x:v>
      </x:c>
      <x:c r="F42" s="28" t="n">
        <x:v>65</x:v>
      </x:c>
      <x:c r="G42" s="28" t="n">
        <x:v>3</x:v>
      </x:c>
      <x:c r="H42" s="28" t="n">
        <x:v>5</x:v>
      </x:c>
      <x:c r="I42" s="13" t="str">
        <x:v>réorganise les positions dans basalte, fumées et anciens tunnels</x:v>
      </x:c>
      <x:c r="J42" s="13" t="str">
        <x:v>donne une consigne puis rejoint un abri</x:v>
      </x:c>
      <x:c r="K42" s="13" t="str">
        <x:v>signal sonore court avant la manœuvre</x:v>
      </x:c>
      <x:c r="L42" s="13" t="str">
        <x:v>comprendre le signal au lieu de suivre le bruit seul</x:v>
      </x:c>
      <x:c r="M42" s="13" t="str">
        <x:v>Ancien membre de l’équipe Sorel, ce combattant arrive avec une mission et un équipement identifiés. Son premier choix concerne proie qui profite des cycles de chaleur. Les relations avec ses compagnons peuvent modifier le moment où il se replie.</x:v>
      </x:c>
      <x:c r="N42" s="13" t="str">
        <x:v>Chaque profil est une personne persistante dans le scénario choisi. Une défaite, un départ ou une survie ne se réinitialise pas pour produire des trophées supplémentaires.</x:v>
      </x:c>
      <x:c r="O42" s="13" t="str">
        <x:v>Personnage original combattant. Aucune ressemblance 1:1 avec une personne réelle ni identité d’un héros de film affirmée.</x:v>
      </x:c>
      <x:c r="P42" s="13" t="str">
        <x:v>Reconstitution documentée V4 — nouvelle rédaction V5</x:v>
      </x:c>
    </x:row>
    <x:row r="43" ht="102" customHeight="1">
      <x:c r="A43" s="14" t="str">
        <x:v>HUM-038</x:v>
      </x:c>
      <x:c r="B43" s="14" t="str">
        <x:v>Hana Sorel</x:v>
      </x:c>
      <x:c r="C43" s="14" t="str">
        <x:v>GP04</x:v>
      </x:c>
      <x:c r="D43" s="14" t="str">
        <x:v>éclaireuse mobile</x:v>
      </x:c>
      <x:c r="E43" s="14" t="str">
        <x:v>pistolet et lame de terrain</x:v>
      </x:c>
      <x:c r="F43" s="29" t="n">
        <x:v>70</x:v>
      </x:c>
      <x:c r="G43" s="29" t="n">
        <x:v>4</x:v>
      </x:c>
      <x:c r="H43" s="29" t="n">
        <x:v>3</x:v>
      </x:c>
      <x:c r="I43" s="14" t="str">
        <x:v>explore les chemins étroits dans basalte, fumées et anciens tunnels</x:v>
      </x:c>
      <x:c r="J43" s="14" t="str">
        <x:v>rompt le contact lorsqu’un grand prédateur apparaît</x:v>
      </x:c>
      <x:c r="K43" s="14" t="str">
        <x:v>s’arrête avant un saut de niveau</x:v>
      </x:c>
      <x:c r="L43" s="14" t="str">
        <x:v>prévoir le passage suivant</x:v>
      </x:c>
      <x:c r="M43" s="14" t="str">
        <x:v>Ancien membre de l’équipe Sorel, ce combattant arrive avec une mission et un équipement identifiés. Son premier choix concerne proie qui profite des cycles de chaleur. Les relations avec ses compagnons peuvent modifier le moment où il se replie.</x:v>
      </x:c>
      <x:c r="N43" s="14" t="str">
        <x:v>Chaque profil est une personne persistante dans le scénario choisi. Une défaite, un départ ou une survie ne se réinitialise pas pour produire des trophées supplémentaires.</x:v>
      </x:c>
      <x:c r="O43" s="14" t="str">
        <x:v>Personnage original combattant. Aucune ressemblance 1:1 avec une personne réelle ni identité d’un héros de film affirmée.</x:v>
      </x:c>
      <x:c r="P43" s="14" t="str">
        <x:v>Reconstitution documentée V4 — nouvelle rédaction V5</x:v>
      </x:c>
    </x:row>
    <x:row r="44" ht="102" customHeight="1">
      <x:c r="A44" s="13" t="str">
        <x:v>HUM-039</x:v>
      </x:c>
      <x:c r="B44" s="13" t="str">
        <x:v>Ilan Sorel</x:v>
      </x:c>
      <x:c r="C44" s="13" t="str">
        <x:v>GP04</x:v>
      </x:c>
      <x:c r="D44" s="13" t="str">
        <x:v>garde de position</x:v>
      </x:c>
      <x:c r="E44" s="13" t="str">
        <x:v>fusil à courte portée</x:v>
      </x:c>
      <x:c r="F44" s="28" t="n">
        <x:v>75</x:v>
      </x:c>
      <x:c r="G44" s="28" t="n">
        <x:v>5</x:v>
      </x:c>
      <x:c r="H44" s="28" t="n">
        <x:v>5</x:v>
      </x:c>
      <x:c r="I44" s="13" t="str">
        <x:v>surveille une entrée précise dans basalte, fumées et anciens tunnels</x:v>
      </x:c>
      <x:c r="J44" s="13" t="str">
        <x:v>déplace une barricade légère</x:v>
      </x:c>
      <x:c r="K44" s="13" t="str">
        <x:v>fait du bruit pendant le déplacement</x:v>
      </x:c>
      <x:c r="L44" s="13" t="str">
        <x:v>prendre une autre entrée physiquement ouverte</x:v>
      </x:c>
      <x:c r="M44" s="13" t="str">
        <x:v>Ancien membre de l’équipe Sorel, ce combattant arrive avec une mission et un équipement identifiés. Son premier choix concerne proie qui profite des cycles de chaleur. Les relations avec ses compagnons peuvent modifier le moment où il se replie.</x:v>
      </x:c>
      <x:c r="N44" s="13" t="str">
        <x:v>Chaque profil est une personne persistante dans le scénario choisi. Une défaite, un départ ou une survie ne se réinitialise pas pour produire des trophées supplémentaires.</x:v>
      </x:c>
      <x:c r="O44" s="13" t="str">
        <x:v>Personnage original combattant. Aucune ressemblance 1:1 avec une personne réelle ni identité d’un héros de film affirmée.</x:v>
      </x:c>
      <x:c r="P44" s="13" t="str">
        <x:v>Reconstitution documentée V4 — nouvelle rédaction V5</x:v>
      </x:c>
    </x:row>
    <x:row r="45" ht="102" customHeight="1">
      <x:c r="A45" s="14" t="str">
        <x:v>HUM-040</x:v>
      </x:c>
      <x:c r="B45" s="14" t="str">
        <x:v>Jora Sorel</x:v>
      </x:c>
      <x:c r="C45" s="14" t="str">
        <x:v>GP04</x:v>
      </x:c>
      <x:c r="D45" s="14" t="str">
        <x:v>chasseur de primes</x:v>
      </x:c>
      <x:c r="E45" s="14" t="str">
        <x:v>arme de chasse</x:v>
      </x:c>
      <x:c r="F45" s="29" t="n">
        <x:v>80</x:v>
      </x:c>
      <x:c r="G45" s="29" t="n">
        <x:v>3</x:v>
      </x:c>
      <x:c r="H45" s="29" t="n">
        <x:v>3</x:v>
      </x:c>
      <x:c r="I45" s="14" t="str">
        <x:v>poursuit une cible connue dans basalte, fumées et anciens tunnels</x:v>
      </x:c>
      <x:c r="J45" s="14" t="str">
        <x:v>compare une trace avec son contrat</x:v>
      </x:c>
      <x:c r="K45" s="14" t="str">
        <x:v>s’expose au point où deux pistes se croisent</x:v>
      </x:c>
      <x:c r="L45" s="14" t="str">
        <x:v>lui présenter une vraie piste secondaire</x:v>
      </x:c>
      <x:c r="M45" s="14" t="str">
        <x:v>Ancien membre de l’équipe Sorel, ce combattant arrive avec une mission et un équipement identifiés. Son premier choix concerne proie qui profite des cycles de chaleur. Les relations avec ses compagnons peuvent modifier le moment où il se replie.</x:v>
      </x:c>
      <x:c r="N45" s="14" t="str">
        <x:v>Chaque profil est une personne persistante dans le scénario choisi. Une défaite, un départ ou une survie ne se réinitialise pas pour produire des trophées supplémentaires.</x:v>
      </x:c>
      <x:c r="O45" s="14" t="str">
        <x:v>Personnage original combattant. Aucune ressemblance 1:1 avec une personne réelle ni identité d’un héros de film affirmée.</x:v>
      </x:c>
      <x:c r="P45" s="14" t="str">
        <x:v>Reconstitution documentée V4 — nouvelle rédaction V5</x:v>
      </x:c>
    </x:row>
    <x:row r="46" ht="102" customHeight="1">
      <x:c r="A46" s="13" t="str">
        <x:v>HUM-041</x:v>
      </x:c>
      <x:c r="B46" s="13" t="str">
        <x:v>Ari Marek</x:v>
      </x:c>
      <x:c r="C46" s="13" t="str">
        <x:v>GP05</x:v>
      </x:c>
      <x:c r="D46" s="13" t="str">
        <x:v>éclaireur</x:v>
      </x:c>
      <x:c r="E46" s="13" t="str">
        <x:v>carabine compacte</x:v>
      </x:c>
      <x:c r="F46" s="28" t="n">
        <x:v>60</x:v>
      </x:c>
      <x:c r="G46" s="28" t="n">
        <x:v>4</x:v>
      </x:c>
      <x:c r="H46" s="28" t="n">
        <x:v>2</x:v>
      </x:c>
      <x:c r="I46" s="13" t="str">
        <x:v>repère les mouvements sur les points hauts dans vallées, cours d’eau et forêts basses</x:v>
      </x:c>
      <x:c r="J46" s="13" t="str">
        <x:v>change de promontoire après une observation</x:v>
      </x:c>
      <x:c r="K46" s="13" t="str">
        <x:v>révèle son poste par deux coups brefs</x:v>
      </x:c>
      <x:c r="L46" s="13" t="str">
        <x:v>suivre ses routes de repli</x:v>
      </x:c>
      <x:c r="M46" s="13" t="str">
        <x:v>Ancien membre de l’équipe Marek, ce combattant arrive avec une mission et un équipement identifiés. Son premier choix concerne traces lavées par des pluies successives. Les relations avec ses compagnons peuvent modifier le moment où il se replie.</x:v>
      </x:c>
      <x:c r="N46" s="13" t="str">
        <x:v>Chaque profil est une personne persistante dans le scénario choisi. Une défaite, un départ ou une survie ne se réinitialise pas pour produire des trophées supplémentaires.</x:v>
      </x:c>
      <x:c r="O46" s="13" t="str">
        <x:v>Personnage original combattant. Aucune ressemblance 1:1 avec une personne réelle ni identité d’un héros de film affirmée.</x:v>
      </x:c>
      <x:c r="P46" s="13" t="str">
        <x:v>Reconstitution documentée V4 — nouvelle rédaction V5</x:v>
      </x:c>
    </x:row>
    <x:row r="47" ht="102" customHeight="1">
      <x:c r="A47" s="14" t="str">
        <x:v>HUM-042</x:v>
      </x:c>
      <x:c r="B47" s="14" t="str">
        <x:v>Bela Marek</x:v>
      </x:c>
      <x:c r="C47" s="14" t="str">
        <x:v>GP05</x:v>
      </x:c>
      <x:c r="D47" s="14" t="str">
        <x:v>tireuse de précision</x:v>
      </x:c>
      <x:c r="E47" s="14" t="str">
        <x:v>fusil de précision</x:v>
      </x:c>
      <x:c r="F47" s="29" t="n">
        <x:v>65</x:v>
      </x:c>
      <x:c r="G47" s="29" t="n">
        <x:v>5</x:v>
      </x:c>
      <x:c r="H47" s="29" t="n">
        <x:v>4</x:v>
      </x:c>
      <x:c r="I47" s="14" t="str">
        <x:v>garde une ligne de tir longue dans vallées, cours d’eau et forêts basses</x:v>
      </x:c>
      <x:c r="J47" s="14" t="str">
        <x:v>déplace son appui lorsque la visibilité change</x:v>
      </x:c>
      <x:c r="K47" s="14" t="str">
        <x:v>doit réajuster sa position après un tir</x:v>
      </x:c>
      <x:c r="L47" s="14" t="str">
        <x:v>utiliser un couvert avant de traverser</x:v>
      </x:c>
      <x:c r="M47" s="14" t="str">
        <x:v>Ancien membre de l’équipe Marek, ce combattant arrive avec une mission et un équipement identifiés. Son premier choix concerne traces lavées par des pluies successives. Les relations avec ses compagnons peuvent modifier le moment où il se replie.</x:v>
      </x:c>
      <x:c r="N47" s="14" t="str">
        <x:v>Chaque profil est une personne persistante dans le scénario choisi. Une défaite, un départ ou une survie ne se réinitialise pas pour produire des trophées supplémentaires.</x:v>
      </x:c>
      <x:c r="O47" s="14" t="str">
        <x:v>Personnage original combattant. Aucune ressemblance 1:1 avec une personne réelle ni identité d’un héros de film affirmée.</x:v>
      </x:c>
      <x:c r="P47" s="14" t="str">
        <x:v>Reconstitution documentée V4 — nouvelle rédaction V5</x:v>
      </x:c>
    </x:row>
    <x:row r="48" ht="102" customHeight="1">
      <x:c r="A48" s="13" t="str">
        <x:v>HUM-043</x:v>
      </x:c>
      <x:c r="B48" s="13" t="str">
        <x:v>Ciro Marek</x:v>
      </x:c>
      <x:c r="C48" s="13" t="str">
        <x:v>GP05</x:v>
      </x:c>
      <x:c r="D48" s="13" t="str">
        <x:v>pisteur</x:v>
      </x:c>
      <x:c r="E48" s="13" t="str">
        <x:v>fusil court</x:v>
      </x:c>
      <x:c r="F48" s="28" t="n">
        <x:v>70</x:v>
      </x:c>
      <x:c r="G48" s="28" t="n">
        <x:v>3</x:v>
      </x:c>
      <x:c r="H48" s="28" t="n">
        <x:v>2</x:v>
      </x:c>
      <x:c r="I48" s="13" t="str">
        <x:v>repère les traces récentes dans vallées, cours d’eau et forêts basses</x:v>
      </x:c>
      <x:c r="J48" s="13" t="str">
        <x:v>fait un détour après un signe contradictoire</x:v>
      </x:c>
      <x:c r="K48" s="13" t="str">
        <x:v>ralentit lorsqu’il examine le sol</x:v>
      </x:c>
      <x:c r="L48" s="13" t="str">
        <x:v>effacer une route sans supprimer les traces déjà vues</x:v>
      </x:c>
      <x:c r="M48" s="13" t="str">
        <x:v>Ancien membre de l’équipe Marek, ce combattant arrive avec une mission et un équipement identifiés. Son premier choix concerne traces lavées par des pluies successives. Les relations avec ses compagnons peuvent modifier le moment où il se replie.</x:v>
      </x:c>
      <x:c r="N48" s="13" t="str">
        <x:v>Chaque profil est une personne persistante dans le scénario choisi. Une défaite, un départ ou une survie ne se réinitialise pas pour produire des trophées supplémentaires.</x:v>
      </x:c>
      <x:c r="O48" s="13" t="str">
        <x:v>Personnage original combattant. Aucune ressemblance 1:1 avec une personne réelle ni identité d’un héros de film affirmée.</x:v>
      </x:c>
      <x:c r="P48" s="13" t="str">
        <x:v>Reconstitution documentée V4 — nouvelle rédaction V5</x:v>
      </x:c>
    </x:row>
    <x:row r="49" ht="102" customHeight="1">
      <x:c r="A49" s="14" t="str">
        <x:v>HUM-044</x:v>
      </x:c>
      <x:c r="B49" s="14" t="str">
        <x:v>Dara Marek</x:v>
      </x:c>
      <x:c r="C49" s="14" t="str">
        <x:v>GP05</x:v>
      </x:c>
      <x:c r="D49" s="14" t="str">
        <x:v>protectrice</x:v>
      </x:c>
      <x:c r="E49" s="14" t="str">
        <x:v>arme de soutien</x:v>
      </x:c>
      <x:c r="F49" s="29" t="n">
        <x:v>75</x:v>
      </x:c>
      <x:c r="G49" s="29" t="n">
        <x:v>4</x:v>
      </x:c>
      <x:c r="H49" s="29" t="n">
        <x:v>4</x:v>
      </x:c>
      <x:c r="I49" s="14" t="str">
        <x:v>couvre le déplacement d’un compagnon dans vallées, cours d’eau et forêts basses</x:v>
      </x:c>
      <x:c r="J49" s="14" t="str">
        <x:v>alterne couverture et repli</x:v>
      </x:c>
      <x:c r="K49" s="14" t="str">
        <x:v>angle mort latéral pendant la reprise</x:v>
      </x:c>
      <x:c r="L49" s="14" t="str">
        <x:v>attaquer le trajet plutôt que le même couvert</x:v>
      </x:c>
      <x:c r="M49" s="14" t="str">
        <x:v>Ancien membre de l’équipe Marek, ce combattant arrive avec une mission et un équipement identifiés. Son premier choix concerne traces lavées par des pluies successives. Les relations avec ses compagnons peuvent modifier le moment où il se replie.</x:v>
      </x:c>
      <x:c r="N49" s="14" t="str">
        <x:v>Chaque profil est une personne persistante dans le scénario choisi. Une défaite, un départ ou une survie ne se réinitialise pas pour produire des trophées supplémentaires.</x:v>
      </x:c>
      <x:c r="O49" s="14" t="str">
        <x:v>Personnage original combattant. Aucune ressemblance 1:1 avec une personne réelle ni identité d’un héros de film affirmée.</x:v>
      </x:c>
      <x:c r="P49" s="14" t="str">
        <x:v>Reconstitution documentée V4 — nouvelle rédaction V5</x:v>
      </x:c>
    </x:row>
    <x:row r="50" ht="102" customHeight="1">
      <x:c r="A50" s="13" t="str">
        <x:v>HUM-045</x:v>
      </x:c>
      <x:c r="B50" s="13" t="str">
        <x:v>Eren Marek</x:v>
      </x:c>
      <x:c r="C50" s="13" t="str">
        <x:v>GP05</x:v>
      </x:c>
      <x:c r="D50" s="13" t="str">
        <x:v>technicien</x:v>
      </x:c>
      <x:c r="E50" s="13" t="str">
        <x:v>pistolet et matériel de capteur fictif</x:v>
      </x:c>
      <x:c r="F50" s="28" t="n">
        <x:v>80</x:v>
      </x:c>
      <x:c r="G50" s="28" t="n">
        <x:v>5</x:v>
      </x:c>
      <x:c r="H50" s="28" t="n">
        <x:v>2</x:v>
      </x:c>
      <x:c r="I50" s="13" t="str">
        <x:v>installe un poste de détection dans vallées, cours d’eau et forêts basses</x:v>
      </x:c>
      <x:c r="J50" s="13" t="str">
        <x:v>récupère son capteur si sa position est découverte</x:v>
      </x:c>
      <x:c r="K50" s="13" t="str">
        <x:v>travail visible avant activation</x:v>
      </x:c>
      <x:c r="L50" s="13" t="str">
        <x:v>observer le montage puis changer de route</x:v>
      </x:c>
      <x:c r="M50" s="13" t="str">
        <x:v>Ancien membre de l’équipe Marek, ce combattant arrive avec une mission et un équipement identifiés. Son premier choix concerne traces lavées par des pluies successives. Les relations avec ses compagnons peuvent modifier le moment où il se replie.</x:v>
      </x:c>
      <x:c r="N50" s="13" t="str">
        <x:v>Chaque profil est une personne persistante dans le scénario choisi. Une défaite, un départ ou une survie ne se réinitialise pas pour produire des trophées supplémentaires.</x:v>
      </x:c>
      <x:c r="O50" s="13" t="str">
        <x:v>Personnage original combattant. Aucune ressemblance 1:1 avec une personne réelle ni identité d’un héros de film affirmée.</x:v>
      </x:c>
      <x:c r="P50" s="13" t="str">
        <x:v>Reconstitution documentée V4 — nouvelle rédaction V5</x:v>
      </x:c>
    </x:row>
    <x:row r="51" ht="102" customHeight="1">
      <x:c r="A51" s="14" t="str">
        <x:v>HUM-046</x:v>
      </x:c>
      <x:c r="B51" s="14" t="str">
        <x:v>Fara Marek</x:v>
      </x:c>
      <x:c r="C51" s="14" t="str">
        <x:v>GP05</x:v>
      </x:c>
      <x:c r="D51" s="14" t="str">
        <x:v>secouriste combattante</x:v>
      </x:c>
      <x:c r="E51" s="14" t="str">
        <x:v>carabine</x:v>
      </x:c>
      <x:c r="F51" s="29" t="n">
        <x:v>60</x:v>
      </x:c>
      <x:c r="G51" s="29" t="n">
        <x:v>3</x:v>
      </x:c>
      <x:c r="H51" s="29" t="n">
        <x:v>4</x:v>
      </x:c>
      <x:c r="I51" s="14" t="str">
        <x:v>priorise un allié en difficulté dans vallées, cours d’eau et forêts basses</x:v>
      </x:c>
      <x:c r="J51" s="14" t="str">
        <x:v>prépare une extraction sous couverture</x:v>
      </x:c>
      <x:c r="K51" s="14" t="str">
        <x:v>se déplace vers un point de secours lisible</x:v>
      </x:c>
      <x:c r="L51" s="14" t="str">
        <x:v>intercepter une route si le contrat le demande</x:v>
      </x:c>
      <x:c r="M51" s="14" t="str">
        <x:v>Ancien membre de l’équipe Marek, ce combattant arrive avec une mission et un équipement identifiés. Son premier choix concerne traces lavées par des pluies successives. Les relations avec ses compagnons peuvent modifier le moment où il se replie.</x:v>
      </x:c>
      <x:c r="N51" s="14" t="str">
        <x:v>Chaque profil est une personne persistante dans le scénario choisi. Une défaite, un départ ou une survie ne se réinitialise pas pour produire des trophées supplémentaires.</x:v>
      </x:c>
      <x:c r="O51" s="14" t="str">
        <x:v>Personnage original combattant. Aucune ressemblance 1:1 avec une personne réelle ni identité d’un héros de film affirmée.</x:v>
      </x:c>
      <x:c r="P51" s="14" t="str">
        <x:v>Reconstitution documentée V4 — nouvelle rédaction V5</x:v>
      </x:c>
    </x:row>
    <x:row r="52" ht="102" customHeight="1">
      <x:c r="A52" s="13" t="str">
        <x:v>HUM-047</x:v>
      </x:c>
      <x:c r="B52" s="13" t="str">
        <x:v>Galen Marek</x:v>
      </x:c>
      <x:c r="C52" s="13" t="str">
        <x:v>GP05</x:v>
      </x:c>
      <x:c r="D52" s="13" t="str">
        <x:v>chef d’équipe</x:v>
      </x:c>
      <x:c r="E52" s="13" t="str">
        <x:v>fusil polyvalent</x:v>
      </x:c>
      <x:c r="F52" s="28" t="n">
        <x:v>65</x:v>
      </x:c>
      <x:c r="G52" s="28" t="n">
        <x:v>4</x:v>
      </x:c>
      <x:c r="H52" s="28" t="n">
        <x:v>2</x:v>
      </x:c>
      <x:c r="I52" s="13" t="str">
        <x:v>réorganise les positions dans vallées, cours d’eau et forêts basses</x:v>
      </x:c>
      <x:c r="J52" s="13" t="str">
        <x:v>donne une consigne puis rejoint un abri</x:v>
      </x:c>
      <x:c r="K52" s="13" t="str">
        <x:v>signal sonore court avant la manœuvre</x:v>
      </x:c>
      <x:c r="L52" s="13" t="str">
        <x:v>comprendre le signal au lieu de suivre le bruit seul</x:v>
      </x:c>
      <x:c r="M52" s="13" t="str">
        <x:v>Ancien membre de l’équipe Marek, ce combattant arrive avec une mission et un équipement identifiés. Son premier choix concerne traces lavées par des pluies successives. Les relations avec ses compagnons peuvent modifier le moment où il se replie.</x:v>
      </x:c>
      <x:c r="N52" s="13" t="str">
        <x:v>Chaque profil est une personne persistante dans le scénario choisi. Une défaite, un départ ou une survie ne se réinitialise pas pour produire des trophées supplémentaires.</x:v>
      </x:c>
      <x:c r="O52" s="13" t="str">
        <x:v>Personnage original combattant. Aucune ressemblance 1:1 avec une personne réelle ni identité d’un héros de film affirmée.</x:v>
      </x:c>
      <x:c r="P52" s="13" t="str">
        <x:v>Reconstitution documentée V4 — nouvelle rédaction V5</x:v>
      </x:c>
    </x:row>
    <x:row r="53" ht="102" customHeight="1">
      <x:c r="A53" s="14" t="str">
        <x:v>HUM-048</x:v>
      </x:c>
      <x:c r="B53" s="14" t="str">
        <x:v>Hana Marek</x:v>
      </x:c>
      <x:c r="C53" s="14" t="str">
        <x:v>GP05</x:v>
      </x:c>
      <x:c r="D53" s="14" t="str">
        <x:v>éclaireuse mobile</x:v>
      </x:c>
      <x:c r="E53" s="14" t="str">
        <x:v>pistolet et lame de terrain</x:v>
      </x:c>
      <x:c r="F53" s="29" t="n">
        <x:v>70</x:v>
      </x:c>
      <x:c r="G53" s="29" t="n">
        <x:v>5</x:v>
      </x:c>
      <x:c r="H53" s="29" t="n">
        <x:v>4</x:v>
      </x:c>
      <x:c r="I53" s="14" t="str">
        <x:v>explore les chemins étroits dans vallées, cours d’eau et forêts basses</x:v>
      </x:c>
      <x:c r="J53" s="14" t="str">
        <x:v>rompt le contact lorsqu’un grand prédateur apparaît</x:v>
      </x:c>
      <x:c r="K53" s="14" t="str">
        <x:v>s’arrête avant un saut de niveau</x:v>
      </x:c>
      <x:c r="L53" s="14" t="str">
        <x:v>prévoir le passage suivant</x:v>
      </x:c>
      <x:c r="M53" s="14" t="str">
        <x:v>Ancien membre de l’équipe Marek, ce combattant arrive avec une mission et un équipement identifiés. Son premier choix concerne traces lavées par des pluies successives. Les relations avec ses compagnons peuvent modifier le moment où il se replie.</x:v>
      </x:c>
      <x:c r="N53" s="14" t="str">
        <x:v>Chaque profil est une personne persistante dans le scénario choisi. Une défaite, un départ ou une survie ne se réinitialise pas pour produire des trophées supplémentaires.</x:v>
      </x:c>
      <x:c r="O53" s="14" t="str">
        <x:v>Personnage original combattant. Aucune ressemblance 1:1 avec une personne réelle ni identité d’un héros de film affirmée.</x:v>
      </x:c>
      <x:c r="P53" s="14" t="str">
        <x:v>Reconstitution documentée V4 — nouvelle rédaction V5</x:v>
      </x:c>
    </x:row>
    <x:row r="54" ht="102" customHeight="1">
      <x:c r="A54" s="13" t="str">
        <x:v>HUM-049</x:v>
      </x:c>
      <x:c r="B54" s="13" t="str">
        <x:v>Ilan Marek</x:v>
      </x:c>
      <x:c r="C54" s="13" t="str">
        <x:v>GP05</x:v>
      </x:c>
      <x:c r="D54" s="13" t="str">
        <x:v>garde de position</x:v>
      </x:c>
      <x:c r="E54" s="13" t="str">
        <x:v>fusil à courte portée</x:v>
      </x:c>
      <x:c r="F54" s="28" t="n">
        <x:v>75</x:v>
      </x:c>
      <x:c r="G54" s="28" t="n">
        <x:v>3</x:v>
      </x:c>
      <x:c r="H54" s="28" t="n">
        <x:v>2</x:v>
      </x:c>
      <x:c r="I54" s="13" t="str">
        <x:v>surveille une entrée précise dans vallées, cours d’eau et forêts basses</x:v>
      </x:c>
      <x:c r="J54" s="13" t="str">
        <x:v>déplace une barricade légère</x:v>
      </x:c>
      <x:c r="K54" s="13" t="str">
        <x:v>fait du bruit pendant le déplacement</x:v>
      </x:c>
      <x:c r="L54" s="13" t="str">
        <x:v>prendre une autre entrée physiquement ouverte</x:v>
      </x:c>
      <x:c r="M54" s="13" t="str">
        <x:v>Ancien membre de l’équipe Marek, ce combattant arrive avec une mission et un équipement identifiés. Son premier choix concerne traces lavées par des pluies successives. Les relations avec ses compagnons peuvent modifier le moment où il se replie.</x:v>
      </x:c>
      <x:c r="N54" s="13" t="str">
        <x:v>Chaque profil est une personne persistante dans le scénario choisi. Une défaite, un départ ou une survie ne se réinitialise pas pour produire des trophées supplémentaires.</x:v>
      </x:c>
      <x:c r="O54" s="13" t="str">
        <x:v>Personnage original combattant. Aucune ressemblance 1:1 avec une personne réelle ni identité d’un héros de film affirmée.</x:v>
      </x:c>
      <x:c r="P54" s="13" t="str">
        <x:v>Reconstitution documentée V4 — nouvelle rédaction V5</x:v>
      </x:c>
    </x:row>
    <x:row r="55" ht="102" customHeight="1">
      <x:c r="A55" s="14" t="str">
        <x:v>HUM-050</x:v>
      </x:c>
      <x:c r="B55" s="14" t="str">
        <x:v>Jora Marek</x:v>
      </x:c>
      <x:c r="C55" s="14" t="str">
        <x:v>GP05</x:v>
      </x:c>
      <x:c r="D55" s="14" t="str">
        <x:v>chasseur de primes</x:v>
      </x:c>
      <x:c r="E55" s="14" t="str">
        <x:v>arme de chasse</x:v>
      </x:c>
      <x:c r="F55" s="29" t="n">
        <x:v>80</x:v>
      </x:c>
      <x:c r="G55" s="29" t="n">
        <x:v>4</x:v>
      </x:c>
      <x:c r="H55" s="29" t="n">
        <x:v>4</x:v>
      </x:c>
      <x:c r="I55" s="14" t="str">
        <x:v>poursuit une cible connue dans vallées, cours d’eau et forêts basses</x:v>
      </x:c>
      <x:c r="J55" s="14" t="str">
        <x:v>compare une trace avec son contrat</x:v>
      </x:c>
      <x:c r="K55" s="14" t="str">
        <x:v>s’expose au point où deux pistes se croisent</x:v>
      </x:c>
      <x:c r="L55" s="14" t="str">
        <x:v>lui présenter une vraie piste secondaire</x:v>
      </x:c>
      <x:c r="M55" s="14" t="str">
        <x:v>Ancien membre de l’équipe Marek, ce combattant arrive avec une mission et un équipement identifiés. Son premier choix concerne traces lavées par des pluies successives. Les relations avec ses compagnons peuvent modifier le moment où il se replie.</x:v>
      </x:c>
      <x:c r="N55" s="14" t="str">
        <x:v>Chaque profil est une personne persistante dans le scénario choisi. Une défaite, un départ ou une survie ne se réinitialise pas pour produire des trophées supplémentaires.</x:v>
      </x:c>
      <x:c r="O55" s="14" t="str">
        <x:v>Personnage original combattant. Aucune ressemblance 1:1 avec une personne réelle ni identité d’un héros de film affirmée.</x:v>
      </x:c>
      <x:c r="P55" s="14" t="str">
        <x:v>Reconstitution documentée V4 — nouvelle rédaction V5</x:v>
      </x:c>
    </x:row>
    <x:row r="56" ht="102" customHeight="1">
      <x:c r="A56" s="13" t="str">
        <x:v>HUM-051</x:v>
      </x:c>
      <x:c r="B56" s="13" t="str">
        <x:v>Ari Vennel</x:v>
      </x:c>
      <x:c r="C56" s="13" t="str">
        <x:v>GP06</x:v>
      </x:c>
      <x:c r="D56" s="13" t="str">
        <x:v>éclaireur</x:v>
      </x:c>
      <x:c r="E56" s="13" t="str">
        <x:v>carabine compacte</x:v>
      </x:c>
      <x:c r="F56" s="28" t="n">
        <x:v>60</x:v>
      </x:c>
      <x:c r="G56" s="28" t="n">
        <x:v>5</x:v>
      </x:c>
      <x:c r="H56" s="28" t="n">
        <x:v>3</x:v>
      </x:c>
      <x:c r="I56" s="13" t="str">
        <x:v>repère les mouvements sur les points hauts dans tours basses, rues brisées et sous-sols</x:v>
      </x:c>
      <x:c r="J56" s="13" t="str">
        <x:v>change de promontoire après une observation</x:v>
      </x:c>
      <x:c r="K56" s="13" t="str">
        <x:v>révèle son poste par deux coups brefs</x:v>
      </x:c>
      <x:c r="L56" s="13" t="str">
        <x:v>suivre ses routes de repli</x:v>
      </x:c>
      <x:c r="M56"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56" s="13" t="str">
        <x:v>Chaque profil est une personne persistante dans le scénario choisi. Une défaite, un départ ou une survie ne se réinitialise pas pour produire des trophées supplémentaires.</x:v>
      </x:c>
      <x:c r="O56" s="13" t="str">
        <x:v>Personnage original combattant. Aucune ressemblance 1:1 avec une personne réelle ni identité d’un héros de film affirmée.</x:v>
      </x:c>
      <x:c r="P56" s="13" t="str">
        <x:v>Reconstitution documentée V4 — nouvelle rédaction V5</x:v>
      </x:c>
    </x:row>
    <x:row r="57" ht="102" customHeight="1">
      <x:c r="A57" s="14" t="str">
        <x:v>HUM-052</x:v>
      </x:c>
      <x:c r="B57" s="14" t="str">
        <x:v>Bela Vennel</x:v>
      </x:c>
      <x:c r="C57" s="14" t="str">
        <x:v>GP06</x:v>
      </x:c>
      <x:c r="D57" s="14" t="str">
        <x:v>tireuse de précision</x:v>
      </x:c>
      <x:c r="E57" s="14" t="str">
        <x:v>fusil de précision</x:v>
      </x:c>
      <x:c r="F57" s="29" t="n">
        <x:v>65</x:v>
      </x:c>
      <x:c r="G57" s="29" t="n">
        <x:v>3</x:v>
      </x:c>
      <x:c r="H57" s="29" t="n">
        <x:v>5</x:v>
      </x:c>
      <x:c r="I57" s="14" t="str">
        <x:v>garde une ligne de tir longue dans tours basses, rues brisées et sous-sols</x:v>
      </x:c>
      <x:c r="J57" s="14" t="str">
        <x:v>déplace son appui lorsque la visibilité change</x:v>
      </x:c>
      <x:c r="K57" s="14" t="str">
        <x:v>doit réajuster sa position après un tir</x:v>
      </x:c>
      <x:c r="L57" s="14" t="str">
        <x:v>utiliser un couvert avant de traverser</x:v>
      </x:c>
      <x:c r="M57"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57" s="14" t="str">
        <x:v>Chaque profil est une personne persistante dans le scénario choisi. Une défaite, un départ ou une survie ne se réinitialise pas pour produire des trophées supplémentaires.</x:v>
      </x:c>
      <x:c r="O57" s="14" t="str">
        <x:v>Personnage original combattant. Aucune ressemblance 1:1 avec une personne réelle ni identité d’un héros de film affirmée.</x:v>
      </x:c>
      <x:c r="P57" s="14" t="str">
        <x:v>Reconstitution documentée V4 — nouvelle rédaction V5</x:v>
      </x:c>
    </x:row>
    <x:row r="58" ht="102" customHeight="1">
      <x:c r="A58" s="13" t="str">
        <x:v>HUM-053</x:v>
      </x:c>
      <x:c r="B58" s="13" t="str">
        <x:v>Ciro Vennel</x:v>
      </x:c>
      <x:c r="C58" s="13" t="str">
        <x:v>GP06</x:v>
      </x:c>
      <x:c r="D58" s="13" t="str">
        <x:v>pisteur</x:v>
      </x:c>
      <x:c r="E58" s="13" t="str">
        <x:v>fusil court</x:v>
      </x:c>
      <x:c r="F58" s="28" t="n">
        <x:v>70</x:v>
      </x:c>
      <x:c r="G58" s="28" t="n">
        <x:v>4</x:v>
      </x:c>
      <x:c r="H58" s="28" t="n">
        <x:v>3</x:v>
      </x:c>
      <x:c r="I58" s="13" t="str">
        <x:v>repère les traces récentes dans tours basses, rues brisées et sous-sols</x:v>
      </x:c>
      <x:c r="J58" s="13" t="str">
        <x:v>fait un détour après un signe contradictoire</x:v>
      </x:c>
      <x:c r="K58" s="13" t="str">
        <x:v>ralentit lorsqu’il examine le sol</x:v>
      </x:c>
      <x:c r="L58" s="13" t="str">
        <x:v>effacer une route sans supprimer les traces déjà vues</x:v>
      </x:c>
      <x:c r="M58"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58" s="13" t="str">
        <x:v>Chaque profil est une personne persistante dans le scénario choisi. Une défaite, un départ ou une survie ne se réinitialise pas pour produire des trophées supplémentaires.</x:v>
      </x:c>
      <x:c r="O58" s="13" t="str">
        <x:v>Personnage original combattant. Aucune ressemblance 1:1 avec une personne réelle ni identité d’un héros de film affirmée.</x:v>
      </x:c>
      <x:c r="P58" s="13" t="str">
        <x:v>Reconstitution documentée V4 — nouvelle rédaction V5</x:v>
      </x:c>
    </x:row>
    <x:row r="59" ht="102" customHeight="1">
      <x:c r="A59" s="14" t="str">
        <x:v>HUM-054</x:v>
      </x:c>
      <x:c r="B59" s="14" t="str">
        <x:v>Dara Vennel</x:v>
      </x:c>
      <x:c r="C59" s="14" t="str">
        <x:v>GP06</x:v>
      </x:c>
      <x:c r="D59" s="14" t="str">
        <x:v>protectrice</x:v>
      </x:c>
      <x:c r="E59" s="14" t="str">
        <x:v>arme de soutien</x:v>
      </x:c>
      <x:c r="F59" s="29" t="n">
        <x:v>75</x:v>
      </x:c>
      <x:c r="G59" s="29" t="n">
        <x:v>5</x:v>
      </x:c>
      <x:c r="H59" s="29" t="n">
        <x:v>5</x:v>
      </x:c>
      <x:c r="I59" s="14" t="str">
        <x:v>couvre le déplacement d’un compagnon dans tours basses, rues brisées et sous-sols</x:v>
      </x:c>
      <x:c r="J59" s="14" t="str">
        <x:v>alterne couverture et repli</x:v>
      </x:c>
      <x:c r="K59" s="14" t="str">
        <x:v>angle mort latéral pendant la reprise</x:v>
      </x:c>
      <x:c r="L59" s="14" t="str">
        <x:v>attaquer le trajet plutôt que le même couvert</x:v>
      </x:c>
      <x:c r="M59"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59" s="14" t="str">
        <x:v>Chaque profil est une personne persistante dans le scénario choisi. Une défaite, un départ ou une survie ne se réinitialise pas pour produire des trophées supplémentaires.</x:v>
      </x:c>
      <x:c r="O59" s="14" t="str">
        <x:v>Personnage original combattant. Aucune ressemblance 1:1 avec une personne réelle ni identité d’un héros de film affirmée.</x:v>
      </x:c>
      <x:c r="P59" s="14" t="str">
        <x:v>Reconstitution documentée V4 — nouvelle rédaction V5</x:v>
      </x:c>
    </x:row>
    <x:row r="60" ht="102" customHeight="1">
      <x:c r="A60" s="13" t="str">
        <x:v>HUM-055</x:v>
      </x:c>
      <x:c r="B60" s="13" t="str">
        <x:v>Eren Vennel</x:v>
      </x:c>
      <x:c r="C60" s="13" t="str">
        <x:v>GP06</x:v>
      </x:c>
      <x:c r="D60" s="13" t="str">
        <x:v>technicien</x:v>
      </x:c>
      <x:c r="E60" s="13" t="str">
        <x:v>pistolet et matériel de capteur fictif</x:v>
      </x:c>
      <x:c r="F60" s="28" t="n">
        <x:v>80</x:v>
      </x:c>
      <x:c r="G60" s="28" t="n">
        <x:v>3</x:v>
      </x:c>
      <x:c r="H60" s="28" t="n">
        <x:v>3</x:v>
      </x:c>
      <x:c r="I60" s="13" t="str">
        <x:v>installe un poste de détection dans tours basses, rues brisées et sous-sols</x:v>
      </x:c>
      <x:c r="J60" s="13" t="str">
        <x:v>récupère son capteur si sa position est découverte</x:v>
      </x:c>
      <x:c r="K60" s="13" t="str">
        <x:v>travail visible avant activation</x:v>
      </x:c>
      <x:c r="L60" s="13" t="str">
        <x:v>observer le montage puis changer de route</x:v>
      </x:c>
      <x:c r="M60"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0" s="13" t="str">
        <x:v>Chaque profil est une personne persistante dans le scénario choisi. Une défaite, un départ ou une survie ne se réinitialise pas pour produire des trophées supplémentaires.</x:v>
      </x:c>
      <x:c r="O60" s="13" t="str">
        <x:v>Personnage original combattant. Aucune ressemblance 1:1 avec une personne réelle ni identité d’un héros de film affirmée.</x:v>
      </x:c>
      <x:c r="P60" s="13" t="str">
        <x:v>Reconstitution documentée V4 — nouvelle rédaction V5</x:v>
      </x:c>
    </x:row>
    <x:row r="61" ht="102" customHeight="1">
      <x:c r="A61" s="14" t="str">
        <x:v>HUM-056</x:v>
      </x:c>
      <x:c r="B61" s="14" t="str">
        <x:v>Fara Vennel</x:v>
      </x:c>
      <x:c r="C61" s="14" t="str">
        <x:v>GP06</x:v>
      </x:c>
      <x:c r="D61" s="14" t="str">
        <x:v>secouriste combattante</x:v>
      </x:c>
      <x:c r="E61" s="14" t="str">
        <x:v>carabine</x:v>
      </x:c>
      <x:c r="F61" s="29" t="n">
        <x:v>60</x:v>
      </x:c>
      <x:c r="G61" s="29" t="n">
        <x:v>4</x:v>
      </x:c>
      <x:c r="H61" s="29" t="n">
        <x:v>5</x:v>
      </x:c>
      <x:c r="I61" s="14" t="str">
        <x:v>priorise un allié en difficulté dans tours basses, rues brisées et sous-sols</x:v>
      </x:c>
      <x:c r="J61" s="14" t="str">
        <x:v>prépare une extraction sous couverture</x:v>
      </x:c>
      <x:c r="K61" s="14" t="str">
        <x:v>se déplace vers un point de secours lisible</x:v>
      </x:c>
      <x:c r="L61" s="14" t="str">
        <x:v>intercepter une route si le contrat le demande</x:v>
      </x:c>
      <x:c r="M61"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1" s="14" t="str">
        <x:v>Chaque profil est une personne persistante dans le scénario choisi. Une défaite, un départ ou une survie ne se réinitialise pas pour produire des trophées supplémentaires.</x:v>
      </x:c>
      <x:c r="O61" s="14" t="str">
        <x:v>Personnage original combattant. Aucune ressemblance 1:1 avec une personne réelle ni identité d’un héros de film affirmée.</x:v>
      </x:c>
      <x:c r="P61" s="14" t="str">
        <x:v>Reconstitution documentée V4 — nouvelle rédaction V5</x:v>
      </x:c>
    </x:row>
    <x:row r="62" ht="102" customHeight="1">
      <x:c r="A62" s="13" t="str">
        <x:v>HUM-057</x:v>
      </x:c>
      <x:c r="B62" s="13" t="str">
        <x:v>Galen Vennel</x:v>
      </x:c>
      <x:c r="C62" s="13" t="str">
        <x:v>GP06</x:v>
      </x:c>
      <x:c r="D62" s="13" t="str">
        <x:v>chef d’équipe</x:v>
      </x:c>
      <x:c r="E62" s="13" t="str">
        <x:v>fusil polyvalent</x:v>
      </x:c>
      <x:c r="F62" s="28" t="n">
        <x:v>65</x:v>
      </x:c>
      <x:c r="G62" s="28" t="n">
        <x:v>5</x:v>
      </x:c>
      <x:c r="H62" s="28" t="n">
        <x:v>3</x:v>
      </x:c>
      <x:c r="I62" s="13" t="str">
        <x:v>réorganise les positions dans tours basses, rues brisées et sous-sols</x:v>
      </x:c>
      <x:c r="J62" s="13" t="str">
        <x:v>donne une consigne puis rejoint un abri</x:v>
      </x:c>
      <x:c r="K62" s="13" t="str">
        <x:v>signal sonore court avant la manœuvre</x:v>
      </x:c>
      <x:c r="L62" s="13" t="str">
        <x:v>comprendre le signal au lieu de suivre le bruit seul</x:v>
      </x:c>
      <x:c r="M62"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2" s="13" t="str">
        <x:v>Chaque profil est une personne persistante dans le scénario choisi. Une défaite, un départ ou une survie ne se réinitialise pas pour produire des trophées supplémentaires.</x:v>
      </x:c>
      <x:c r="O62" s="13" t="str">
        <x:v>Personnage original combattant. Aucune ressemblance 1:1 avec une personne réelle ni identité d’un héros de film affirmée.</x:v>
      </x:c>
      <x:c r="P62" s="13" t="str">
        <x:v>Reconstitution documentée V4 — nouvelle rédaction V5</x:v>
      </x:c>
    </x:row>
    <x:row r="63" ht="102" customHeight="1">
      <x:c r="A63" s="14" t="str">
        <x:v>HUM-058</x:v>
      </x:c>
      <x:c r="B63" s="14" t="str">
        <x:v>Hana Vennel</x:v>
      </x:c>
      <x:c r="C63" s="14" t="str">
        <x:v>GP06</x:v>
      </x:c>
      <x:c r="D63" s="14" t="str">
        <x:v>éclaireuse mobile</x:v>
      </x:c>
      <x:c r="E63" s="14" t="str">
        <x:v>pistolet et lame de terrain</x:v>
      </x:c>
      <x:c r="F63" s="29" t="n">
        <x:v>70</x:v>
      </x:c>
      <x:c r="G63" s="29" t="n">
        <x:v>3</x:v>
      </x:c>
      <x:c r="H63" s="29" t="n">
        <x:v>5</x:v>
      </x:c>
      <x:c r="I63" s="14" t="str">
        <x:v>explore les chemins étroits dans tours basses, rues brisées et sous-sols</x:v>
      </x:c>
      <x:c r="J63" s="14" t="str">
        <x:v>rompt le contact lorsqu’un grand prédateur apparaît</x:v>
      </x:c>
      <x:c r="K63" s="14" t="str">
        <x:v>s’arrête avant un saut de niveau</x:v>
      </x:c>
      <x:c r="L63" s="14" t="str">
        <x:v>prévoir le passage suivant</x:v>
      </x:c>
      <x:c r="M63"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3" s="14" t="str">
        <x:v>Chaque profil est une personne persistante dans le scénario choisi. Une défaite, un départ ou une survie ne se réinitialise pas pour produire des trophées supplémentaires.</x:v>
      </x:c>
      <x:c r="O63" s="14" t="str">
        <x:v>Personnage original combattant. Aucune ressemblance 1:1 avec une personne réelle ni identité d’un héros de film affirmée.</x:v>
      </x:c>
      <x:c r="P63" s="14" t="str">
        <x:v>Reconstitution documentée V4 — nouvelle rédaction V5</x:v>
      </x:c>
    </x:row>
    <x:row r="64" ht="102" customHeight="1">
      <x:c r="A64" s="13" t="str">
        <x:v>HUM-059</x:v>
      </x:c>
      <x:c r="B64" s="13" t="str">
        <x:v>Ilan Vennel</x:v>
      </x:c>
      <x:c r="C64" s="13" t="str">
        <x:v>GP06</x:v>
      </x:c>
      <x:c r="D64" s="13" t="str">
        <x:v>garde de position</x:v>
      </x:c>
      <x:c r="E64" s="13" t="str">
        <x:v>fusil à courte portée</x:v>
      </x:c>
      <x:c r="F64" s="28" t="n">
        <x:v>75</x:v>
      </x:c>
      <x:c r="G64" s="28" t="n">
        <x:v>4</x:v>
      </x:c>
      <x:c r="H64" s="28" t="n">
        <x:v>3</x:v>
      </x:c>
      <x:c r="I64" s="13" t="str">
        <x:v>surveille une entrée précise dans tours basses, rues brisées et sous-sols</x:v>
      </x:c>
      <x:c r="J64" s="13" t="str">
        <x:v>déplace une barricade légère</x:v>
      </x:c>
      <x:c r="K64" s="13" t="str">
        <x:v>fait du bruit pendant le déplacement</x:v>
      </x:c>
      <x:c r="L64" s="13" t="str">
        <x:v>prendre une autre entrée physiquement ouverte</x:v>
      </x:c>
      <x:c r="M64" s="13" t="str">
        <x:v>Ancien membre de l’équipe Vennel, ce combattant arrive avec une mission et un équipement identifiés. Son premier choix concerne des adversaires humains exploitent les angles morts. Les relations avec ses compagnons peuvent modifier le moment où il se replie.</x:v>
      </x:c>
      <x:c r="N64" s="13" t="str">
        <x:v>Chaque profil est une personne persistante dans le scénario choisi. Une défaite, un départ ou une survie ne se réinitialise pas pour produire des trophées supplémentaires.</x:v>
      </x:c>
      <x:c r="O64" s="13" t="str">
        <x:v>Personnage original combattant. Aucune ressemblance 1:1 avec une personne réelle ni identité d’un héros de film affirmée.</x:v>
      </x:c>
      <x:c r="P64" s="13" t="str">
        <x:v>Reconstitution documentée V4 — nouvelle rédaction V5</x:v>
      </x:c>
    </x:row>
    <x:row r="65" ht="102" customHeight="1">
      <x:c r="A65" s="14" t="str">
        <x:v>HUM-060</x:v>
      </x:c>
      <x:c r="B65" s="14" t="str">
        <x:v>Jora Vennel</x:v>
      </x:c>
      <x:c r="C65" s="14" t="str">
        <x:v>GP06</x:v>
      </x:c>
      <x:c r="D65" s="14" t="str">
        <x:v>chasseur de primes</x:v>
      </x:c>
      <x:c r="E65" s="14" t="str">
        <x:v>arme de chasse</x:v>
      </x:c>
      <x:c r="F65" s="29" t="n">
        <x:v>80</x:v>
      </x:c>
      <x:c r="G65" s="29" t="n">
        <x:v>5</x:v>
      </x:c>
      <x:c r="H65" s="29" t="n">
        <x:v>5</x:v>
      </x:c>
      <x:c r="I65" s="14" t="str">
        <x:v>poursuit une cible connue dans tours basses, rues brisées et sous-sols</x:v>
      </x:c>
      <x:c r="J65" s="14" t="str">
        <x:v>compare une trace avec son contrat</x:v>
      </x:c>
      <x:c r="K65" s="14" t="str">
        <x:v>s’expose au point où deux pistes se croisent</x:v>
      </x:c>
      <x:c r="L65" s="14" t="str">
        <x:v>lui présenter une vraie piste secondaire</x:v>
      </x:c>
      <x:c r="M65" s="14" t="str">
        <x:v>Ancien membre de l’équipe Vennel, ce combattant arrive avec une mission et un équipement identifiés. Son premier choix concerne des adversaires humains exploitent les angles morts. Les relations avec ses compagnons peuvent modifier le moment où il se replie.</x:v>
      </x:c>
      <x:c r="N65" s="14" t="str">
        <x:v>Chaque profil est une personne persistante dans le scénario choisi. Une défaite, un départ ou une survie ne se réinitialise pas pour produire des trophées supplémentaires.</x:v>
      </x:c>
      <x:c r="O65" s="14" t="str">
        <x:v>Personnage original combattant. Aucune ressemblance 1:1 avec une personne réelle ni identité d’un héros de film affirmée.</x:v>
      </x:c>
      <x:c r="P65" s="14" t="str">
        <x:v>Reconstitution documentée V4 — nouvelle rédaction V5</x:v>
      </x:c>
    </x:row>
    <x:row r="66" ht="102" customHeight="1">
      <x:c r="A66" s="13" t="str">
        <x:v>HUM-061</x:v>
      </x:c>
      <x:c r="B66" s="13" t="str">
        <x:v>Ari Ortez</x:v>
      </x:c>
      <x:c r="C66" s="13" t="str">
        <x:v>GP07</x:v>
      </x:c>
      <x:c r="D66" s="13" t="str">
        <x:v>éclaireur</x:v>
      </x:c>
      <x:c r="E66" s="13" t="str">
        <x:v>carabine compacte</x:v>
      </x:c>
      <x:c r="F66" s="28" t="n">
        <x:v>60</x:v>
      </x:c>
      <x:c r="G66" s="28" t="n">
        <x:v>3</x:v>
      </x:c>
      <x:c r="H66" s="28" t="n">
        <x:v>4</x:v>
      </x:c>
      <x:c r="I66" s="13" t="str">
        <x:v>repère les mouvements sur les points hauts dans plateaux, ponts naturels et gorges</x:v>
      </x:c>
      <x:c r="J66" s="13" t="str">
        <x:v>change de promontoire après une observation</x:v>
      </x:c>
      <x:c r="K66" s="13" t="str">
        <x:v>révèle son poste par deux coups brefs</x:v>
      </x:c>
      <x:c r="L66" s="13" t="str">
        <x:v>suivre ses routes de repli</x:v>
      </x:c>
      <x:c r="M66" s="13" t="str">
        <x:v>Ancien membre de l’équipe Ortez, ce combattant arrive avec une mission et un équipement identifiés. Son premier choix concerne poursuite entre points hauts et abris. Les relations avec ses compagnons peuvent modifier le moment où il se replie.</x:v>
      </x:c>
      <x:c r="N66" s="13" t="str">
        <x:v>Chaque profil est une personne persistante dans le scénario choisi. Une défaite, un départ ou une survie ne se réinitialise pas pour produire des trophées supplémentaires.</x:v>
      </x:c>
      <x:c r="O66" s="13" t="str">
        <x:v>Personnage original combattant. Aucune ressemblance 1:1 avec une personne réelle ni identité d’un héros de film affirmée.</x:v>
      </x:c>
      <x:c r="P66" s="13" t="str">
        <x:v>Reconstitution documentée V4 — nouvelle rédaction V5</x:v>
      </x:c>
    </x:row>
    <x:row r="67" ht="102" customHeight="1">
      <x:c r="A67" s="14" t="str">
        <x:v>HUM-062</x:v>
      </x:c>
      <x:c r="B67" s="14" t="str">
        <x:v>Bela Ortez</x:v>
      </x:c>
      <x:c r="C67" s="14" t="str">
        <x:v>GP07</x:v>
      </x:c>
      <x:c r="D67" s="14" t="str">
        <x:v>tireuse de précision</x:v>
      </x:c>
      <x:c r="E67" s="14" t="str">
        <x:v>fusil de précision</x:v>
      </x:c>
      <x:c r="F67" s="29" t="n">
        <x:v>65</x:v>
      </x:c>
      <x:c r="G67" s="29" t="n">
        <x:v>4</x:v>
      </x:c>
      <x:c r="H67" s="29" t="n">
        <x:v>2</x:v>
      </x:c>
      <x:c r="I67" s="14" t="str">
        <x:v>garde une ligne de tir longue dans plateaux, ponts naturels et gorges</x:v>
      </x:c>
      <x:c r="J67" s="14" t="str">
        <x:v>déplace son appui lorsque la visibilité change</x:v>
      </x:c>
      <x:c r="K67" s="14" t="str">
        <x:v>doit réajuster sa position après un tir</x:v>
      </x:c>
      <x:c r="L67" s="14" t="str">
        <x:v>utiliser un couvert avant de traverser</x:v>
      </x:c>
      <x:c r="M67" s="14" t="str">
        <x:v>Ancien membre de l’équipe Ortez, ce combattant arrive avec une mission et un équipement identifiés. Son premier choix concerne poursuite entre points hauts et abris. Les relations avec ses compagnons peuvent modifier le moment où il se replie.</x:v>
      </x:c>
      <x:c r="N67" s="14" t="str">
        <x:v>Chaque profil est une personne persistante dans le scénario choisi. Une défaite, un départ ou une survie ne se réinitialise pas pour produire des trophées supplémentaires.</x:v>
      </x:c>
      <x:c r="O67" s="14" t="str">
        <x:v>Personnage original combattant. Aucune ressemblance 1:1 avec une personne réelle ni identité d’un héros de film affirmée.</x:v>
      </x:c>
      <x:c r="P67" s="14" t="str">
        <x:v>Reconstitution documentée V4 — nouvelle rédaction V5</x:v>
      </x:c>
    </x:row>
    <x:row r="68" ht="102" customHeight="1">
      <x:c r="A68" s="13" t="str">
        <x:v>HUM-063</x:v>
      </x:c>
      <x:c r="B68" s="13" t="str">
        <x:v>Ciro Ortez</x:v>
      </x:c>
      <x:c r="C68" s="13" t="str">
        <x:v>GP07</x:v>
      </x:c>
      <x:c r="D68" s="13" t="str">
        <x:v>pisteur</x:v>
      </x:c>
      <x:c r="E68" s="13" t="str">
        <x:v>fusil court</x:v>
      </x:c>
      <x:c r="F68" s="28" t="n">
        <x:v>70</x:v>
      </x:c>
      <x:c r="G68" s="28" t="n">
        <x:v>5</x:v>
      </x:c>
      <x:c r="H68" s="28" t="n">
        <x:v>4</x:v>
      </x:c>
      <x:c r="I68" s="13" t="str">
        <x:v>repère les traces récentes dans plateaux, ponts naturels et gorges</x:v>
      </x:c>
      <x:c r="J68" s="13" t="str">
        <x:v>fait un détour après un signe contradictoire</x:v>
      </x:c>
      <x:c r="K68" s="13" t="str">
        <x:v>ralentit lorsqu’il examine le sol</x:v>
      </x:c>
      <x:c r="L68" s="13" t="str">
        <x:v>effacer une route sans supprimer les traces déjà vues</x:v>
      </x:c>
      <x:c r="M68" s="13" t="str">
        <x:v>Ancien membre de l’équipe Ortez, ce combattant arrive avec une mission et un équipement identifiés. Son premier choix concerne poursuite entre points hauts et abris. Les relations avec ses compagnons peuvent modifier le moment où il se replie.</x:v>
      </x:c>
      <x:c r="N68" s="13" t="str">
        <x:v>Chaque profil est une personne persistante dans le scénario choisi. Une défaite, un départ ou une survie ne se réinitialise pas pour produire des trophées supplémentaires.</x:v>
      </x:c>
      <x:c r="O68" s="13" t="str">
        <x:v>Personnage original combattant. Aucune ressemblance 1:1 avec une personne réelle ni identité d’un héros de film affirmée.</x:v>
      </x:c>
      <x:c r="P68" s="13" t="str">
        <x:v>Reconstitution documentée V4 — nouvelle rédaction V5</x:v>
      </x:c>
    </x:row>
    <x:row r="69" ht="102" customHeight="1">
      <x:c r="A69" s="14" t="str">
        <x:v>HUM-064</x:v>
      </x:c>
      <x:c r="B69" s="14" t="str">
        <x:v>Dara Ortez</x:v>
      </x:c>
      <x:c r="C69" s="14" t="str">
        <x:v>GP07</x:v>
      </x:c>
      <x:c r="D69" s="14" t="str">
        <x:v>protectrice</x:v>
      </x:c>
      <x:c r="E69" s="14" t="str">
        <x:v>arme de soutien</x:v>
      </x:c>
      <x:c r="F69" s="29" t="n">
        <x:v>75</x:v>
      </x:c>
      <x:c r="G69" s="29" t="n">
        <x:v>3</x:v>
      </x:c>
      <x:c r="H69" s="29" t="n">
        <x:v>2</x:v>
      </x:c>
      <x:c r="I69" s="14" t="str">
        <x:v>couvre le déplacement d’un compagnon dans plateaux, ponts naturels et gorges</x:v>
      </x:c>
      <x:c r="J69" s="14" t="str">
        <x:v>alterne couverture et repli</x:v>
      </x:c>
      <x:c r="K69" s="14" t="str">
        <x:v>angle mort latéral pendant la reprise</x:v>
      </x:c>
      <x:c r="L69" s="14" t="str">
        <x:v>attaquer le trajet plutôt que le même couvert</x:v>
      </x:c>
      <x:c r="M69" s="14" t="str">
        <x:v>Ancien membre de l’équipe Ortez, ce combattant arrive avec une mission et un équipement identifiés. Son premier choix concerne poursuite entre points hauts et abris. Les relations avec ses compagnons peuvent modifier le moment où il se replie.</x:v>
      </x:c>
      <x:c r="N69" s="14" t="str">
        <x:v>Chaque profil est une personne persistante dans le scénario choisi. Une défaite, un départ ou une survie ne se réinitialise pas pour produire des trophées supplémentaires.</x:v>
      </x:c>
      <x:c r="O69" s="14" t="str">
        <x:v>Personnage original combattant. Aucune ressemblance 1:1 avec une personne réelle ni identité d’un héros de film affirmée.</x:v>
      </x:c>
      <x:c r="P69" s="14" t="str">
        <x:v>Reconstitution documentée V4 — nouvelle rédaction V5</x:v>
      </x:c>
    </x:row>
    <x:row r="70" ht="102" customHeight="1">
      <x:c r="A70" s="13" t="str">
        <x:v>HUM-065</x:v>
      </x:c>
      <x:c r="B70" s="13" t="str">
        <x:v>Eren Ortez</x:v>
      </x:c>
      <x:c r="C70" s="13" t="str">
        <x:v>GP07</x:v>
      </x:c>
      <x:c r="D70" s="13" t="str">
        <x:v>technicien</x:v>
      </x:c>
      <x:c r="E70" s="13" t="str">
        <x:v>pistolet et matériel de capteur fictif</x:v>
      </x:c>
      <x:c r="F70" s="28" t="n">
        <x:v>80</x:v>
      </x:c>
      <x:c r="G70" s="28" t="n">
        <x:v>4</x:v>
      </x:c>
      <x:c r="H70" s="28" t="n">
        <x:v>4</x:v>
      </x:c>
      <x:c r="I70" s="13" t="str">
        <x:v>installe un poste de détection dans plateaux, ponts naturels et gorges</x:v>
      </x:c>
      <x:c r="J70" s="13" t="str">
        <x:v>récupère son capteur si sa position est découverte</x:v>
      </x:c>
      <x:c r="K70" s="13" t="str">
        <x:v>travail visible avant activation</x:v>
      </x:c>
      <x:c r="L70" s="13" t="str">
        <x:v>observer le montage puis changer de route</x:v>
      </x:c>
      <x:c r="M70" s="13" t="str">
        <x:v>Ancien membre de l’équipe Ortez, ce combattant arrive avec une mission et un équipement identifiés. Son premier choix concerne poursuite entre points hauts et abris. Les relations avec ses compagnons peuvent modifier le moment où il se replie.</x:v>
      </x:c>
      <x:c r="N70" s="13" t="str">
        <x:v>Chaque profil est une personne persistante dans le scénario choisi. Une défaite, un départ ou une survie ne se réinitialise pas pour produire des trophées supplémentaires.</x:v>
      </x:c>
      <x:c r="O70" s="13" t="str">
        <x:v>Personnage original combattant. Aucune ressemblance 1:1 avec une personne réelle ni identité d’un héros de film affirmée.</x:v>
      </x:c>
      <x:c r="P70" s="13" t="str">
        <x:v>Reconstitution documentée V4 — nouvelle rédaction V5</x:v>
      </x:c>
    </x:row>
    <x:row r="71" ht="102" customHeight="1">
      <x:c r="A71" s="14" t="str">
        <x:v>HUM-066</x:v>
      </x:c>
      <x:c r="B71" s="14" t="str">
        <x:v>Fara Ortez</x:v>
      </x:c>
      <x:c r="C71" s="14" t="str">
        <x:v>GP07</x:v>
      </x:c>
      <x:c r="D71" s="14" t="str">
        <x:v>secouriste combattante</x:v>
      </x:c>
      <x:c r="E71" s="14" t="str">
        <x:v>carabine</x:v>
      </x:c>
      <x:c r="F71" s="29" t="n">
        <x:v>60</x:v>
      </x:c>
      <x:c r="G71" s="29" t="n">
        <x:v>5</x:v>
      </x:c>
      <x:c r="H71" s="29" t="n">
        <x:v>2</x:v>
      </x:c>
      <x:c r="I71" s="14" t="str">
        <x:v>priorise un allié en difficulté dans plateaux, ponts naturels et gorges</x:v>
      </x:c>
      <x:c r="J71" s="14" t="str">
        <x:v>prépare une extraction sous couverture</x:v>
      </x:c>
      <x:c r="K71" s="14" t="str">
        <x:v>se déplace vers un point de secours lisible</x:v>
      </x:c>
      <x:c r="L71" s="14" t="str">
        <x:v>intercepter une route si le contrat le demande</x:v>
      </x:c>
      <x:c r="M71" s="14" t="str">
        <x:v>Ancien membre de l’équipe Ortez, ce combattant arrive avec une mission et un équipement identifiés. Son premier choix concerne poursuite entre points hauts et abris. Les relations avec ses compagnons peuvent modifier le moment où il se replie.</x:v>
      </x:c>
      <x:c r="N71" s="14" t="str">
        <x:v>Chaque profil est une personne persistante dans le scénario choisi. Une défaite, un départ ou une survie ne se réinitialise pas pour produire des trophées supplémentaires.</x:v>
      </x:c>
      <x:c r="O71" s="14" t="str">
        <x:v>Personnage original combattant. Aucune ressemblance 1:1 avec une personne réelle ni identité d’un héros de film affirmée.</x:v>
      </x:c>
      <x:c r="P71" s="14" t="str">
        <x:v>Reconstitution documentée V4 — nouvelle rédaction V5</x:v>
      </x:c>
    </x:row>
    <x:row r="72" ht="102" customHeight="1">
      <x:c r="A72" s="13" t="str">
        <x:v>HUM-067</x:v>
      </x:c>
      <x:c r="B72" s="13" t="str">
        <x:v>Galen Ortez</x:v>
      </x:c>
      <x:c r="C72" s="13" t="str">
        <x:v>GP07</x:v>
      </x:c>
      <x:c r="D72" s="13" t="str">
        <x:v>chef d’équipe</x:v>
      </x:c>
      <x:c r="E72" s="13" t="str">
        <x:v>fusil polyvalent</x:v>
      </x:c>
      <x:c r="F72" s="28" t="n">
        <x:v>65</x:v>
      </x:c>
      <x:c r="G72" s="28" t="n">
        <x:v>3</x:v>
      </x:c>
      <x:c r="H72" s="28" t="n">
        <x:v>4</x:v>
      </x:c>
      <x:c r="I72" s="13" t="str">
        <x:v>réorganise les positions dans plateaux, ponts naturels et gorges</x:v>
      </x:c>
      <x:c r="J72" s="13" t="str">
        <x:v>donne une consigne puis rejoint un abri</x:v>
      </x:c>
      <x:c r="K72" s="13" t="str">
        <x:v>signal sonore court avant la manœuvre</x:v>
      </x:c>
      <x:c r="L72" s="13" t="str">
        <x:v>comprendre le signal au lieu de suivre le bruit seul</x:v>
      </x:c>
      <x:c r="M72" s="13" t="str">
        <x:v>Ancien membre de l’équipe Ortez, ce combattant arrive avec une mission et un équipement identifiés. Son premier choix concerne poursuite entre points hauts et abris. Les relations avec ses compagnons peuvent modifier le moment où il se replie.</x:v>
      </x:c>
      <x:c r="N72" s="13" t="str">
        <x:v>Chaque profil est une personne persistante dans le scénario choisi. Une défaite, un départ ou une survie ne se réinitialise pas pour produire des trophées supplémentaires.</x:v>
      </x:c>
      <x:c r="O72" s="13" t="str">
        <x:v>Personnage original combattant. Aucune ressemblance 1:1 avec une personne réelle ni identité d’un héros de film affirmée.</x:v>
      </x:c>
      <x:c r="P72" s="13" t="str">
        <x:v>Reconstitution documentée V4 — nouvelle rédaction V5</x:v>
      </x:c>
    </x:row>
    <x:row r="73" ht="102" customHeight="1">
      <x:c r="A73" s="14" t="str">
        <x:v>HUM-068</x:v>
      </x:c>
      <x:c r="B73" s="14" t="str">
        <x:v>Hana Ortez</x:v>
      </x:c>
      <x:c r="C73" s="14" t="str">
        <x:v>GP07</x:v>
      </x:c>
      <x:c r="D73" s="14" t="str">
        <x:v>éclaireuse mobile</x:v>
      </x:c>
      <x:c r="E73" s="14" t="str">
        <x:v>pistolet et lame de terrain</x:v>
      </x:c>
      <x:c r="F73" s="29" t="n">
        <x:v>70</x:v>
      </x:c>
      <x:c r="G73" s="29" t="n">
        <x:v>4</x:v>
      </x:c>
      <x:c r="H73" s="29" t="n">
        <x:v>2</x:v>
      </x:c>
      <x:c r="I73" s="14" t="str">
        <x:v>explore les chemins étroits dans plateaux, ponts naturels et gorges</x:v>
      </x:c>
      <x:c r="J73" s="14" t="str">
        <x:v>rompt le contact lorsqu’un grand prédateur apparaît</x:v>
      </x:c>
      <x:c r="K73" s="14" t="str">
        <x:v>s’arrête avant un saut de niveau</x:v>
      </x:c>
      <x:c r="L73" s="14" t="str">
        <x:v>prévoir le passage suivant</x:v>
      </x:c>
      <x:c r="M73" s="14" t="str">
        <x:v>Ancien membre de l’équipe Ortez, ce combattant arrive avec une mission et un équipement identifiés. Son premier choix concerne poursuite entre points hauts et abris. Les relations avec ses compagnons peuvent modifier le moment où il se replie.</x:v>
      </x:c>
      <x:c r="N73" s="14" t="str">
        <x:v>Chaque profil est une personne persistante dans le scénario choisi. Une défaite, un départ ou une survie ne se réinitialise pas pour produire des trophées supplémentaires.</x:v>
      </x:c>
      <x:c r="O73" s="14" t="str">
        <x:v>Personnage original combattant. Aucune ressemblance 1:1 avec une personne réelle ni identité d’un héros de film affirmée.</x:v>
      </x:c>
      <x:c r="P73" s="14" t="str">
        <x:v>Reconstitution documentée V4 — nouvelle rédaction V5</x:v>
      </x:c>
    </x:row>
    <x:row r="74" ht="102" customHeight="1">
      <x:c r="A74" s="13" t="str">
        <x:v>HUM-069</x:v>
      </x:c>
      <x:c r="B74" s="13" t="str">
        <x:v>Ilan Ortez</x:v>
      </x:c>
      <x:c r="C74" s="13" t="str">
        <x:v>GP07</x:v>
      </x:c>
      <x:c r="D74" s="13" t="str">
        <x:v>garde de position</x:v>
      </x:c>
      <x:c r="E74" s="13" t="str">
        <x:v>fusil à courte portée</x:v>
      </x:c>
      <x:c r="F74" s="28" t="n">
        <x:v>75</x:v>
      </x:c>
      <x:c r="G74" s="28" t="n">
        <x:v>5</x:v>
      </x:c>
      <x:c r="H74" s="28" t="n">
        <x:v>4</x:v>
      </x:c>
      <x:c r="I74" s="13" t="str">
        <x:v>surveille une entrée précise dans plateaux, ponts naturels et gorges</x:v>
      </x:c>
      <x:c r="J74" s="13" t="str">
        <x:v>déplace une barricade légère</x:v>
      </x:c>
      <x:c r="K74" s="13" t="str">
        <x:v>fait du bruit pendant le déplacement</x:v>
      </x:c>
      <x:c r="L74" s="13" t="str">
        <x:v>prendre une autre entrée physiquement ouverte</x:v>
      </x:c>
      <x:c r="M74" s="13" t="str">
        <x:v>Ancien membre de l’équipe Ortez, ce combattant arrive avec une mission et un équipement identifiés. Son premier choix concerne poursuite entre points hauts et abris. Les relations avec ses compagnons peuvent modifier le moment où il se replie.</x:v>
      </x:c>
      <x:c r="N74" s="13" t="str">
        <x:v>Chaque profil est une personne persistante dans le scénario choisi. Une défaite, un départ ou une survie ne se réinitialise pas pour produire des trophées supplémentaires.</x:v>
      </x:c>
      <x:c r="O74" s="13" t="str">
        <x:v>Personnage original combattant. Aucune ressemblance 1:1 avec une personne réelle ni identité d’un héros de film affirmée.</x:v>
      </x:c>
      <x:c r="P74" s="13" t="str">
        <x:v>Reconstitution documentée V4 — nouvelle rédaction V5</x:v>
      </x:c>
    </x:row>
    <x:row r="75" ht="102" customHeight="1">
      <x:c r="A75" s="14" t="str">
        <x:v>HUM-070</x:v>
      </x:c>
      <x:c r="B75" s="14" t="str">
        <x:v>Jora Ortez</x:v>
      </x:c>
      <x:c r="C75" s="14" t="str">
        <x:v>GP07</x:v>
      </x:c>
      <x:c r="D75" s="14" t="str">
        <x:v>chasseur de primes</x:v>
      </x:c>
      <x:c r="E75" s="14" t="str">
        <x:v>arme de chasse</x:v>
      </x:c>
      <x:c r="F75" s="29" t="n">
        <x:v>80</x:v>
      </x:c>
      <x:c r="G75" s="29" t="n">
        <x:v>3</x:v>
      </x:c>
      <x:c r="H75" s="29" t="n">
        <x:v>2</x:v>
      </x:c>
      <x:c r="I75" s="14" t="str">
        <x:v>poursuit une cible connue dans plateaux, ponts naturels et gorges</x:v>
      </x:c>
      <x:c r="J75" s="14" t="str">
        <x:v>compare une trace avec son contrat</x:v>
      </x:c>
      <x:c r="K75" s="14" t="str">
        <x:v>s’expose au point où deux pistes se croisent</x:v>
      </x:c>
      <x:c r="L75" s="14" t="str">
        <x:v>lui présenter une vraie piste secondaire</x:v>
      </x:c>
      <x:c r="M75" s="14" t="str">
        <x:v>Ancien membre de l’équipe Ortez, ce combattant arrive avec une mission et un équipement identifiés. Son premier choix concerne poursuite entre points hauts et abris. Les relations avec ses compagnons peuvent modifier le moment où il se replie.</x:v>
      </x:c>
      <x:c r="N75" s="14" t="str">
        <x:v>Chaque profil est une personne persistante dans le scénario choisi. Une défaite, un départ ou une survie ne se réinitialise pas pour produire des trophées supplémentaires.</x:v>
      </x:c>
      <x:c r="O75" s="14" t="str">
        <x:v>Personnage original combattant. Aucune ressemblance 1:1 avec une personne réelle ni identité d’un héros de film affirmée.</x:v>
      </x:c>
      <x:c r="P75" s="14" t="str">
        <x:v>Reconstitution documentée V4 — nouvelle rédaction V5</x:v>
      </x:c>
    </x:row>
    <x:row r="76" ht="102" customHeight="1">
      <x:c r="A76" s="13" t="str">
        <x:v>HUM-071</x:v>
      </x:c>
      <x:c r="B76" s="13" t="str">
        <x:v>Ari Kiran</x:v>
      </x:c>
      <x:c r="C76" s="13" t="str">
        <x:v>GP08</x:v>
      </x:c>
      <x:c r="D76" s="13" t="str">
        <x:v>éclaireur</x:v>
      </x:c>
      <x:c r="E76" s="13" t="str">
        <x:v>carabine compacte</x:v>
      </x:c>
      <x:c r="F76" s="28" t="n">
        <x:v>60</x:v>
      </x:c>
      <x:c r="G76" s="28" t="n">
        <x:v>4</x:v>
      </x:c>
      <x:c r="H76" s="28" t="n">
        <x:v>5</x:v>
      </x:c>
      <x:c r="I76" s="13" t="str">
        <x:v>repère les mouvements sur les points hauts dans marais, bois pétrifiés et chenaux</x:v>
      </x:c>
      <x:c r="J76" s="13" t="str">
        <x:v>change de promontoire après une observation</x:v>
      </x:c>
      <x:c r="K76" s="13" t="str">
        <x:v>révèle son poste par deux coups brefs</x:v>
      </x:c>
      <x:c r="L76" s="13" t="str">
        <x:v>suivre ses routes de repli</x:v>
      </x:c>
      <x:c r="M76"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76" s="13" t="str">
        <x:v>Chaque profil est une personne persistante dans le scénario choisi. Une défaite, un départ ou une survie ne se réinitialise pas pour produire des trophées supplémentaires.</x:v>
      </x:c>
      <x:c r="O76" s="13" t="str">
        <x:v>Personnage original combattant. Aucune ressemblance 1:1 avec une personne réelle ni identité d’un héros de film affirmée.</x:v>
      </x:c>
      <x:c r="P76" s="13" t="str">
        <x:v>Reconstitution documentée V4 — nouvelle rédaction V5</x:v>
      </x:c>
    </x:row>
    <x:row r="77" ht="102" customHeight="1">
      <x:c r="A77" s="14" t="str">
        <x:v>HUM-072</x:v>
      </x:c>
      <x:c r="B77" s="14" t="str">
        <x:v>Bela Kiran</x:v>
      </x:c>
      <x:c r="C77" s="14" t="str">
        <x:v>GP08</x:v>
      </x:c>
      <x:c r="D77" s="14" t="str">
        <x:v>tireuse de précision</x:v>
      </x:c>
      <x:c r="E77" s="14" t="str">
        <x:v>fusil de précision</x:v>
      </x:c>
      <x:c r="F77" s="29" t="n">
        <x:v>65</x:v>
      </x:c>
      <x:c r="G77" s="29" t="n">
        <x:v>5</x:v>
      </x:c>
      <x:c r="H77" s="29" t="n">
        <x:v>3</x:v>
      </x:c>
      <x:c r="I77" s="14" t="str">
        <x:v>garde une ligne de tir longue dans marais, bois pétrifiés et chenaux</x:v>
      </x:c>
      <x:c r="J77" s="14" t="str">
        <x:v>déplace son appui lorsque la visibilité change</x:v>
      </x:c>
      <x:c r="K77" s="14" t="str">
        <x:v>doit réajuster sa position après un tir</x:v>
      </x:c>
      <x:c r="L77" s="14" t="str">
        <x:v>utiliser un couvert avant de traverser</x:v>
      </x:c>
      <x:c r="M77"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77" s="14" t="str">
        <x:v>Chaque profil est une personne persistante dans le scénario choisi. Une défaite, un départ ou une survie ne se réinitialise pas pour produire des trophées supplémentaires.</x:v>
      </x:c>
      <x:c r="O77" s="14" t="str">
        <x:v>Personnage original combattant. Aucune ressemblance 1:1 avec une personne réelle ni identité d’un héros de film affirmée.</x:v>
      </x:c>
      <x:c r="P77" s="14" t="str">
        <x:v>Reconstitution documentée V4 — nouvelle rédaction V5</x:v>
      </x:c>
    </x:row>
    <x:row r="78" ht="102" customHeight="1">
      <x:c r="A78" s="13" t="str">
        <x:v>HUM-073</x:v>
      </x:c>
      <x:c r="B78" s="13" t="str">
        <x:v>Ciro Kiran</x:v>
      </x:c>
      <x:c r="C78" s="13" t="str">
        <x:v>GP08</x:v>
      </x:c>
      <x:c r="D78" s="13" t="str">
        <x:v>pisteur</x:v>
      </x:c>
      <x:c r="E78" s="13" t="str">
        <x:v>fusil court</x:v>
      </x:c>
      <x:c r="F78" s="28" t="n">
        <x:v>70</x:v>
      </x:c>
      <x:c r="G78" s="28" t="n">
        <x:v>3</x:v>
      </x:c>
      <x:c r="H78" s="28" t="n">
        <x:v>5</x:v>
      </x:c>
      <x:c r="I78" s="13" t="str">
        <x:v>repère les traces récentes dans marais, bois pétrifiés et chenaux</x:v>
      </x:c>
      <x:c r="J78" s="13" t="str">
        <x:v>fait un détour après un signe contradictoire</x:v>
      </x:c>
      <x:c r="K78" s="13" t="str">
        <x:v>ralentit lorsqu’il examine le sol</x:v>
      </x:c>
      <x:c r="L78" s="13" t="str">
        <x:v>effacer une route sans supprimer les traces déjà vues</x:v>
      </x:c>
      <x:c r="M78"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78" s="13" t="str">
        <x:v>Chaque profil est une personne persistante dans le scénario choisi. Une défaite, un départ ou une survie ne se réinitialise pas pour produire des trophées supplémentaires.</x:v>
      </x:c>
      <x:c r="O78" s="13" t="str">
        <x:v>Personnage original combattant. Aucune ressemblance 1:1 avec une personne réelle ni identité d’un héros de film affirmée.</x:v>
      </x:c>
      <x:c r="P78" s="13" t="str">
        <x:v>Reconstitution documentée V4 — nouvelle rédaction V5</x:v>
      </x:c>
    </x:row>
    <x:row r="79" ht="102" customHeight="1">
      <x:c r="A79" s="14" t="str">
        <x:v>HUM-074</x:v>
      </x:c>
      <x:c r="B79" s="14" t="str">
        <x:v>Dara Kiran</x:v>
      </x:c>
      <x:c r="C79" s="14" t="str">
        <x:v>GP08</x:v>
      </x:c>
      <x:c r="D79" s="14" t="str">
        <x:v>protectrice</x:v>
      </x:c>
      <x:c r="E79" s="14" t="str">
        <x:v>arme de soutien</x:v>
      </x:c>
      <x:c r="F79" s="29" t="n">
        <x:v>75</x:v>
      </x:c>
      <x:c r="G79" s="29" t="n">
        <x:v>4</x:v>
      </x:c>
      <x:c r="H79" s="29" t="n">
        <x:v>3</x:v>
      </x:c>
      <x:c r="I79" s="14" t="str">
        <x:v>couvre le déplacement d’un compagnon dans marais, bois pétrifiés et chenaux</x:v>
      </x:c>
      <x:c r="J79" s="14" t="str">
        <x:v>alterne couverture et repli</x:v>
      </x:c>
      <x:c r="K79" s="14" t="str">
        <x:v>angle mort latéral pendant la reprise</x:v>
      </x:c>
      <x:c r="L79" s="14" t="str">
        <x:v>attaquer le trajet plutôt que le même couvert</x:v>
      </x:c>
      <x:c r="M79"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79" s="14" t="str">
        <x:v>Chaque profil est une personne persistante dans le scénario choisi. Une défaite, un départ ou une survie ne se réinitialise pas pour produire des trophées supplémentaires.</x:v>
      </x:c>
      <x:c r="O79" s="14" t="str">
        <x:v>Personnage original combattant. Aucune ressemblance 1:1 avec une personne réelle ni identité d’un héros de film affirmée.</x:v>
      </x:c>
      <x:c r="P79" s="14" t="str">
        <x:v>Reconstitution documentée V4 — nouvelle rédaction V5</x:v>
      </x:c>
    </x:row>
    <x:row r="80" ht="102" customHeight="1">
      <x:c r="A80" s="13" t="str">
        <x:v>HUM-075</x:v>
      </x:c>
      <x:c r="B80" s="13" t="str">
        <x:v>Eren Kiran</x:v>
      </x:c>
      <x:c r="C80" s="13" t="str">
        <x:v>GP08</x:v>
      </x:c>
      <x:c r="D80" s="13" t="str">
        <x:v>technicien</x:v>
      </x:c>
      <x:c r="E80" s="13" t="str">
        <x:v>pistolet et matériel de capteur fictif</x:v>
      </x:c>
      <x:c r="F80" s="28" t="n">
        <x:v>80</x:v>
      </x:c>
      <x:c r="G80" s="28" t="n">
        <x:v>5</x:v>
      </x:c>
      <x:c r="H80" s="28" t="n">
        <x:v>5</x:v>
      </x:c>
      <x:c r="I80" s="13" t="str">
        <x:v>installe un poste de détection dans marais, bois pétrifiés et chenaux</x:v>
      </x:c>
      <x:c r="J80" s="13" t="str">
        <x:v>récupère son capteur si sa position est découverte</x:v>
      </x:c>
      <x:c r="K80" s="13" t="str">
        <x:v>travail visible avant activation</x:v>
      </x:c>
      <x:c r="L80" s="13" t="str">
        <x:v>observer le montage puis changer de route</x:v>
      </x:c>
      <x:c r="M80"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0" s="13" t="str">
        <x:v>Chaque profil est une personne persistante dans le scénario choisi. Une défaite, un départ ou une survie ne se réinitialise pas pour produire des trophées supplémentaires.</x:v>
      </x:c>
      <x:c r="O80" s="13" t="str">
        <x:v>Personnage original combattant. Aucune ressemblance 1:1 avec une personne réelle ni identité d’un héros de film affirmée.</x:v>
      </x:c>
      <x:c r="P80" s="13" t="str">
        <x:v>Reconstitution documentée V4 — nouvelle rédaction V5</x:v>
      </x:c>
    </x:row>
    <x:row r="81" ht="102" customHeight="1">
      <x:c r="A81" s="14" t="str">
        <x:v>HUM-076</x:v>
      </x:c>
      <x:c r="B81" s="14" t="str">
        <x:v>Fara Kiran</x:v>
      </x:c>
      <x:c r="C81" s="14" t="str">
        <x:v>GP08</x:v>
      </x:c>
      <x:c r="D81" s="14" t="str">
        <x:v>secouriste combattante</x:v>
      </x:c>
      <x:c r="E81" s="14" t="str">
        <x:v>carabine</x:v>
      </x:c>
      <x:c r="F81" s="29" t="n">
        <x:v>60</x:v>
      </x:c>
      <x:c r="G81" s="29" t="n">
        <x:v>3</x:v>
      </x:c>
      <x:c r="H81" s="29" t="n">
        <x:v>3</x:v>
      </x:c>
      <x:c r="I81" s="14" t="str">
        <x:v>priorise un allié en difficulté dans marais, bois pétrifiés et chenaux</x:v>
      </x:c>
      <x:c r="J81" s="14" t="str">
        <x:v>prépare une extraction sous couverture</x:v>
      </x:c>
      <x:c r="K81" s="14" t="str">
        <x:v>se déplace vers un point de secours lisible</x:v>
      </x:c>
      <x:c r="L81" s="14" t="str">
        <x:v>intercepter une route si le contrat le demande</x:v>
      </x:c>
      <x:c r="M81"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1" s="14" t="str">
        <x:v>Chaque profil est une personne persistante dans le scénario choisi. Une défaite, un départ ou une survie ne se réinitialise pas pour produire des trophées supplémentaires.</x:v>
      </x:c>
      <x:c r="O81" s="14" t="str">
        <x:v>Personnage original combattant. Aucune ressemblance 1:1 avec une personne réelle ni identité d’un héros de film affirmée.</x:v>
      </x:c>
      <x:c r="P81" s="14" t="str">
        <x:v>Reconstitution documentée V4 — nouvelle rédaction V5</x:v>
      </x:c>
    </x:row>
    <x:row r="82" ht="102" customHeight="1">
      <x:c r="A82" s="13" t="str">
        <x:v>HUM-077</x:v>
      </x:c>
      <x:c r="B82" s="13" t="str">
        <x:v>Galen Kiran</x:v>
      </x:c>
      <x:c r="C82" s="13" t="str">
        <x:v>GP08</x:v>
      </x:c>
      <x:c r="D82" s="13" t="str">
        <x:v>chef d’équipe</x:v>
      </x:c>
      <x:c r="E82" s="13" t="str">
        <x:v>fusil polyvalent</x:v>
      </x:c>
      <x:c r="F82" s="28" t="n">
        <x:v>65</x:v>
      </x:c>
      <x:c r="G82" s="28" t="n">
        <x:v>4</x:v>
      </x:c>
      <x:c r="H82" s="28" t="n">
        <x:v>5</x:v>
      </x:c>
      <x:c r="I82" s="13" t="str">
        <x:v>réorganise les positions dans marais, bois pétrifiés et chenaux</x:v>
      </x:c>
      <x:c r="J82" s="13" t="str">
        <x:v>donne une consigne puis rejoint un abri</x:v>
      </x:c>
      <x:c r="K82" s="13" t="str">
        <x:v>signal sonore court avant la manœuvre</x:v>
      </x:c>
      <x:c r="L82" s="13" t="str">
        <x:v>comprendre le signal au lieu de suivre le bruit seul</x:v>
      </x:c>
      <x:c r="M82"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2" s="13" t="str">
        <x:v>Chaque profil est une personne persistante dans le scénario choisi. Une défaite, un départ ou une survie ne se réinitialise pas pour produire des trophées supplémentaires.</x:v>
      </x:c>
      <x:c r="O82" s="13" t="str">
        <x:v>Personnage original combattant. Aucune ressemblance 1:1 avec une personne réelle ni identité d’un héros de film affirmée.</x:v>
      </x:c>
      <x:c r="P82" s="13" t="str">
        <x:v>Reconstitution documentée V4 — nouvelle rédaction V5</x:v>
      </x:c>
    </x:row>
    <x:row r="83" ht="102" customHeight="1">
      <x:c r="A83" s="14" t="str">
        <x:v>HUM-078</x:v>
      </x:c>
      <x:c r="B83" s="14" t="str">
        <x:v>Hana Kiran</x:v>
      </x:c>
      <x:c r="C83" s="14" t="str">
        <x:v>GP08</x:v>
      </x:c>
      <x:c r="D83" s="14" t="str">
        <x:v>éclaireuse mobile</x:v>
      </x:c>
      <x:c r="E83" s="14" t="str">
        <x:v>pistolet et lame de terrain</x:v>
      </x:c>
      <x:c r="F83" s="29" t="n">
        <x:v>70</x:v>
      </x:c>
      <x:c r="G83" s="29" t="n">
        <x:v>5</x:v>
      </x:c>
      <x:c r="H83" s="29" t="n">
        <x:v>3</x:v>
      </x:c>
      <x:c r="I83" s="14" t="str">
        <x:v>explore les chemins étroits dans marais, bois pétrifiés et chenaux</x:v>
      </x:c>
      <x:c r="J83" s="14" t="str">
        <x:v>rompt le contact lorsqu’un grand prédateur apparaît</x:v>
      </x:c>
      <x:c r="K83" s="14" t="str">
        <x:v>s’arrête avant un saut de niveau</x:v>
      </x:c>
      <x:c r="L83" s="14" t="str">
        <x:v>prévoir le passage suivant</x:v>
      </x:c>
      <x:c r="M83"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3" s="14" t="str">
        <x:v>Chaque profil est une personne persistante dans le scénario choisi. Une défaite, un départ ou une survie ne se réinitialise pas pour produire des trophées supplémentaires.</x:v>
      </x:c>
      <x:c r="O83" s="14" t="str">
        <x:v>Personnage original combattant. Aucune ressemblance 1:1 avec une personne réelle ni identité d’un héros de film affirmée.</x:v>
      </x:c>
      <x:c r="P83" s="14" t="str">
        <x:v>Reconstitution documentée V4 — nouvelle rédaction V5</x:v>
      </x:c>
    </x:row>
    <x:row r="84" ht="102" customHeight="1">
      <x:c r="A84" s="13" t="str">
        <x:v>HUM-079</x:v>
      </x:c>
      <x:c r="B84" s="13" t="str">
        <x:v>Ilan Kiran</x:v>
      </x:c>
      <x:c r="C84" s="13" t="str">
        <x:v>GP08</x:v>
      </x:c>
      <x:c r="D84" s="13" t="str">
        <x:v>garde de position</x:v>
      </x:c>
      <x:c r="E84" s="13" t="str">
        <x:v>fusil à courte portée</x:v>
      </x:c>
      <x:c r="F84" s="28" t="n">
        <x:v>75</x:v>
      </x:c>
      <x:c r="G84" s="28" t="n">
        <x:v>3</x:v>
      </x:c>
      <x:c r="H84" s="28" t="n">
        <x:v>5</x:v>
      </x:c>
      <x:c r="I84" s="13" t="str">
        <x:v>surveille une entrée précise dans marais, bois pétrifiés et chenaux</x:v>
      </x:c>
      <x:c r="J84" s="13" t="str">
        <x:v>déplace une barricade légère</x:v>
      </x:c>
      <x:c r="K84" s="13" t="str">
        <x:v>fait du bruit pendant le déplacement</x:v>
      </x:c>
      <x:c r="L84" s="13" t="str">
        <x:v>prendre une autre entrée physiquement ouverte</x:v>
      </x:c>
      <x:c r="M84" s="13" t="str">
        <x:v>Ancien membre de l’équipe Kiran, ce combattant arrive avec une mission et un équipement identifiés. Son premier choix concerne repérer le passage d’une équipe sans vision parfaite. Les relations avec ses compagnons peuvent modifier le moment où il se replie.</x:v>
      </x:c>
      <x:c r="N84" s="13" t="str">
        <x:v>Chaque profil est une personne persistante dans le scénario choisi. Une défaite, un départ ou une survie ne se réinitialise pas pour produire des trophées supplémentaires.</x:v>
      </x:c>
      <x:c r="O84" s="13" t="str">
        <x:v>Personnage original combattant. Aucune ressemblance 1:1 avec une personne réelle ni identité d’un héros de film affirmée.</x:v>
      </x:c>
      <x:c r="P84" s="13" t="str">
        <x:v>Reconstitution documentée V4 — nouvelle rédaction V5</x:v>
      </x:c>
    </x:row>
    <x:row r="85" ht="102" customHeight="1">
      <x:c r="A85" s="14" t="str">
        <x:v>HUM-080</x:v>
      </x:c>
      <x:c r="B85" s="14" t="str">
        <x:v>Jora Kiran</x:v>
      </x:c>
      <x:c r="C85" s="14" t="str">
        <x:v>GP08</x:v>
      </x:c>
      <x:c r="D85" s="14" t="str">
        <x:v>chasseur de primes</x:v>
      </x:c>
      <x:c r="E85" s="14" t="str">
        <x:v>arme de chasse</x:v>
      </x:c>
      <x:c r="F85" s="29" t="n">
        <x:v>80</x:v>
      </x:c>
      <x:c r="G85" s="29" t="n">
        <x:v>4</x:v>
      </x:c>
      <x:c r="H85" s="29" t="n">
        <x:v>3</x:v>
      </x:c>
      <x:c r="I85" s="14" t="str">
        <x:v>poursuit une cible connue dans marais, bois pétrifiés et chenaux</x:v>
      </x:c>
      <x:c r="J85" s="14" t="str">
        <x:v>compare une trace avec son contrat</x:v>
      </x:c>
      <x:c r="K85" s="14" t="str">
        <x:v>s’expose au point où deux pistes se croisent</x:v>
      </x:c>
      <x:c r="L85" s="14" t="str">
        <x:v>lui présenter une vraie piste secondaire</x:v>
      </x:c>
      <x:c r="M85" s="14" t="str">
        <x:v>Ancien membre de l’équipe Kiran, ce combattant arrive avec une mission et un équipement identifiés. Son premier choix concerne repérer le passage d’une équipe sans vision parfaite. Les relations avec ses compagnons peuvent modifier le moment où il se replie.</x:v>
      </x:c>
      <x:c r="N85" s="14" t="str">
        <x:v>Chaque profil est une personne persistante dans le scénario choisi. Une défaite, un départ ou une survie ne se réinitialise pas pour produire des trophées supplémentaires.</x:v>
      </x:c>
      <x:c r="O85" s="14" t="str">
        <x:v>Personnage original combattant. Aucune ressemblance 1:1 avec une personne réelle ni identité d’un héros de film affirmée.</x:v>
      </x:c>
      <x:c r="P85" s="14" t="str">
        <x:v>Reconstitution documentée V4 — nouvelle rédaction V5</x:v>
      </x:c>
    </x:row>
    <x:row r="86" ht="102" customHeight="1">
      <x:c r="A86" s="13" t="str">
        <x:v>HUM-081</x:v>
      </x:c>
      <x:c r="B86" s="13" t="str">
        <x:v>Ari Dalen</x:v>
      </x:c>
      <x:c r="C86" s="13" t="str">
        <x:v>GP09</x:v>
      </x:c>
      <x:c r="D86" s="13" t="str">
        <x:v>éclaireur</x:v>
      </x:c>
      <x:c r="E86" s="13" t="str">
        <x:v>carabine compacte</x:v>
      </x:c>
      <x:c r="F86" s="28" t="n">
        <x:v>60</x:v>
      </x:c>
      <x:c r="G86" s="28" t="n">
        <x:v>5</x:v>
      </x:c>
      <x:c r="H86" s="28" t="n">
        <x:v>2</x:v>
      </x:c>
      <x:c r="I86" s="13" t="str">
        <x:v>repère les mouvements sur les points hauts dans failles, puits et anciennes machines</x:v>
      </x:c>
      <x:c r="J86" s="13" t="str">
        <x:v>change de promontoire après une observation</x:v>
      </x:c>
      <x:c r="K86" s="13" t="str">
        <x:v>révèle son poste par deux coups brefs</x:v>
      </x:c>
      <x:c r="L86" s="13" t="str">
        <x:v>suivre ses routes de repli</x:v>
      </x:c>
      <x:c r="M86" s="13" t="str">
        <x:v>Ancien membre de l’équipe Dalen, ce combattant arrive avec une mission et un équipement identifiés. Son premier choix concerne adversaires qui changent de niveau. Les relations avec ses compagnons peuvent modifier le moment où il se replie.</x:v>
      </x:c>
      <x:c r="N86" s="13" t="str">
        <x:v>Chaque profil est une personne persistante dans le scénario choisi. Une défaite, un départ ou une survie ne se réinitialise pas pour produire des trophées supplémentaires.</x:v>
      </x:c>
      <x:c r="O86" s="13" t="str">
        <x:v>Personnage original combattant. Aucune ressemblance 1:1 avec une personne réelle ni identité d’un héros de film affirmée.</x:v>
      </x:c>
      <x:c r="P86" s="13" t="str">
        <x:v>Reconstitution documentée V4 — nouvelle rédaction V5</x:v>
      </x:c>
    </x:row>
    <x:row r="87" ht="102" customHeight="1">
      <x:c r="A87" s="14" t="str">
        <x:v>HUM-082</x:v>
      </x:c>
      <x:c r="B87" s="14" t="str">
        <x:v>Bela Dalen</x:v>
      </x:c>
      <x:c r="C87" s="14" t="str">
        <x:v>GP09</x:v>
      </x:c>
      <x:c r="D87" s="14" t="str">
        <x:v>tireuse de précision</x:v>
      </x:c>
      <x:c r="E87" s="14" t="str">
        <x:v>fusil de précision</x:v>
      </x:c>
      <x:c r="F87" s="29" t="n">
        <x:v>65</x:v>
      </x:c>
      <x:c r="G87" s="29" t="n">
        <x:v>3</x:v>
      </x:c>
      <x:c r="H87" s="29" t="n">
        <x:v>4</x:v>
      </x:c>
      <x:c r="I87" s="14" t="str">
        <x:v>garde une ligne de tir longue dans failles, puits et anciennes machines</x:v>
      </x:c>
      <x:c r="J87" s="14" t="str">
        <x:v>déplace son appui lorsque la visibilité change</x:v>
      </x:c>
      <x:c r="K87" s="14" t="str">
        <x:v>doit réajuster sa position après un tir</x:v>
      </x:c>
      <x:c r="L87" s="14" t="str">
        <x:v>utiliser un couvert avant de traverser</x:v>
      </x:c>
      <x:c r="M87" s="14" t="str">
        <x:v>Ancien membre de l’équipe Dalen, ce combattant arrive avec une mission et un équipement identifiés. Son premier choix concerne adversaires qui changent de niveau. Les relations avec ses compagnons peuvent modifier le moment où il se replie.</x:v>
      </x:c>
      <x:c r="N87" s="14" t="str">
        <x:v>Chaque profil est une personne persistante dans le scénario choisi. Une défaite, un départ ou une survie ne se réinitialise pas pour produire des trophées supplémentaires.</x:v>
      </x:c>
      <x:c r="O87" s="14" t="str">
        <x:v>Personnage original combattant. Aucune ressemblance 1:1 avec une personne réelle ni identité d’un héros de film affirmée.</x:v>
      </x:c>
      <x:c r="P87" s="14" t="str">
        <x:v>Reconstitution documentée V4 — nouvelle rédaction V5</x:v>
      </x:c>
    </x:row>
    <x:row r="88" ht="102" customHeight="1">
      <x:c r="A88" s="13" t="str">
        <x:v>HUM-083</x:v>
      </x:c>
      <x:c r="B88" s="13" t="str">
        <x:v>Ciro Dalen</x:v>
      </x:c>
      <x:c r="C88" s="13" t="str">
        <x:v>GP09</x:v>
      </x:c>
      <x:c r="D88" s="13" t="str">
        <x:v>pisteur</x:v>
      </x:c>
      <x:c r="E88" s="13" t="str">
        <x:v>fusil court</x:v>
      </x:c>
      <x:c r="F88" s="28" t="n">
        <x:v>70</x:v>
      </x:c>
      <x:c r="G88" s="28" t="n">
        <x:v>4</x:v>
      </x:c>
      <x:c r="H88" s="28" t="n">
        <x:v>2</x:v>
      </x:c>
      <x:c r="I88" s="13" t="str">
        <x:v>repère les traces récentes dans failles, puits et anciennes machines</x:v>
      </x:c>
      <x:c r="J88" s="13" t="str">
        <x:v>fait un détour après un signe contradictoire</x:v>
      </x:c>
      <x:c r="K88" s="13" t="str">
        <x:v>ralentit lorsqu’il examine le sol</x:v>
      </x:c>
      <x:c r="L88" s="13" t="str">
        <x:v>effacer une route sans supprimer les traces déjà vues</x:v>
      </x:c>
      <x:c r="M88" s="13" t="str">
        <x:v>Ancien membre de l’équipe Dalen, ce combattant arrive avec une mission et un équipement identifiés. Son premier choix concerne adversaires qui changent de niveau. Les relations avec ses compagnons peuvent modifier le moment où il se replie.</x:v>
      </x:c>
      <x:c r="N88" s="13" t="str">
        <x:v>Chaque profil est une personne persistante dans le scénario choisi. Une défaite, un départ ou une survie ne se réinitialise pas pour produire des trophées supplémentaires.</x:v>
      </x:c>
      <x:c r="O88" s="13" t="str">
        <x:v>Personnage original combattant. Aucune ressemblance 1:1 avec une personne réelle ni identité d’un héros de film affirmée.</x:v>
      </x:c>
      <x:c r="P88" s="13" t="str">
        <x:v>Reconstitution documentée V4 — nouvelle rédaction V5</x:v>
      </x:c>
    </x:row>
    <x:row r="89" ht="102" customHeight="1">
      <x:c r="A89" s="14" t="str">
        <x:v>HUM-084</x:v>
      </x:c>
      <x:c r="B89" s="14" t="str">
        <x:v>Dara Dalen</x:v>
      </x:c>
      <x:c r="C89" s="14" t="str">
        <x:v>GP09</x:v>
      </x:c>
      <x:c r="D89" s="14" t="str">
        <x:v>protectrice</x:v>
      </x:c>
      <x:c r="E89" s="14" t="str">
        <x:v>arme de soutien</x:v>
      </x:c>
      <x:c r="F89" s="29" t="n">
        <x:v>75</x:v>
      </x:c>
      <x:c r="G89" s="29" t="n">
        <x:v>5</x:v>
      </x:c>
      <x:c r="H89" s="29" t="n">
        <x:v>4</x:v>
      </x:c>
      <x:c r="I89" s="14" t="str">
        <x:v>couvre le déplacement d’un compagnon dans failles, puits et anciennes machines</x:v>
      </x:c>
      <x:c r="J89" s="14" t="str">
        <x:v>alterne couverture et repli</x:v>
      </x:c>
      <x:c r="K89" s="14" t="str">
        <x:v>angle mort latéral pendant la reprise</x:v>
      </x:c>
      <x:c r="L89" s="14" t="str">
        <x:v>attaquer le trajet plutôt que le même couvert</x:v>
      </x:c>
      <x:c r="M89" s="14" t="str">
        <x:v>Ancien membre de l’équipe Dalen, ce combattant arrive avec une mission et un équipement identifiés. Son premier choix concerne adversaires qui changent de niveau. Les relations avec ses compagnons peuvent modifier le moment où il se replie.</x:v>
      </x:c>
      <x:c r="N89" s="14" t="str">
        <x:v>Chaque profil est une personne persistante dans le scénario choisi. Une défaite, un départ ou une survie ne se réinitialise pas pour produire des trophées supplémentaires.</x:v>
      </x:c>
      <x:c r="O89" s="14" t="str">
        <x:v>Personnage original combattant. Aucune ressemblance 1:1 avec une personne réelle ni identité d’un héros de film affirmée.</x:v>
      </x:c>
      <x:c r="P89" s="14" t="str">
        <x:v>Reconstitution documentée V4 — nouvelle rédaction V5</x:v>
      </x:c>
    </x:row>
    <x:row r="90" ht="102" customHeight="1">
      <x:c r="A90" s="13" t="str">
        <x:v>HUM-085</x:v>
      </x:c>
      <x:c r="B90" s="13" t="str">
        <x:v>Eren Dalen</x:v>
      </x:c>
      <x:c r="C90" s="13" t="str">
        <x:v>GP09</x:v>
      </x:c>
      <x:c r="D90" s="13" t="str">
        <x:v>technicien</x:v>
      </x:c>
      <x:c r="E90" s="13" t="str">
        <x:v>pistolet et matériel de capteur fictif</x:v>
      </x:c>
      <x:c r="F90" s="28" t="n">
        <x:v>80</x:v>
      </x:c>
      <x:c r="G90" s="28" t="n">
        <x:v>3</x:v>
      </x:c>
      <x:c r="H90" s="28" t="n">
        <x:v>2</x:v>
      </x:c>
      <x:c r="I90" s="13" t="str">
        <x:v>installe un poste de détection dans failles, puits et anciennes machines</x:v>
      </x:c>
      <x:c r="J90" s="13" t="str">
        <x:v>récupère son capteur si sa position est découverte</x:v>
      </x:c>
      <x:c r="K90" s="13" t="str">
        <x:v>travail visible avant activation</x:v>
      </x:c>
      <x:c r="L90" s="13" t="str">
        <x:v>observer le montage puis changer de route</x:v>
      </x:c>
      <x:c r="M90" s="13" t="str">
        <x:v>Ancien membre de l’équipe Dalen, ce combattant arrive avec une mission et un équipement identifiés. Son premier choix concerne adversaires qui changent de niveau. Les relations avec ses compagnons peuvent modifier le moment où il se replie.</x:v>
      </x:c>
      <x:c r="N90" s="13" t="str">
        <x:v>Chaque profil est une personne persistante dans le scénario choisi. Une défaite, un départ ou une survie ne se réinitialise pas pour produire des trophées supplémentaires.</x:v>
      </x:c>
      <x:c r="O90" s="13" t="str">
        <x:v>Personnage original combattant. Aucune ressemblance 1:1 avec une personne réelle ni identité d’un héros de film affirmée.</x:v>
      </x:c>
      <x:c r="P90" s="13" t="str">
        <x:v>Reconstitution documentée V4 — nouvelle rédaction V5</x:v>
      </x:c>
    </x:row>
    <x:row r="91" ht="102" customHeight="1">
      <x:c r="A91" s="14" t="str">
        <x:v>HUM-086</x:v>
      </x:c>
      <x:c r="B91" s="14" t="str">
        <x:v>Fara Dalen</x:v>
      </x:c>
      <x:c r="C91" s="14" t="str">
        <x:v>GP09</x:v>
      </x:c>
      <x:c r="D91" s="14" t="str">
        <x:v>secouriste combattante</x:v>
      </x:c>
      <x:c r="E91" s="14" t="str">
        <x:v>carabine</x:v>
      </x:c>
      <x:c r="F91" s="29" t="n">
        <x:v>60</x:v>
      </x:c>
      <x:c r="G91" s="29" t="n">
        <x:v>4</x:v>
      </x:c>
      <x:c r="H91" s="29" t="n">
        <x:v>4</x:v>
      </x:c>
      <x:c r="I91" s="14" t="str">
        <x:v>priorise un allié en difficulté dans failles, puits et anciennes machines</x:v>
      </x:c>
      <x:c r="J91" s="14" t="str">
        <x:v>prépare une extraction sous couverture</x:v>
      </x:c>
      <x:c r="K91" s="14" t="str">
        <x:v>se déplace vers un point de secours lisible</x:v>
      </x:c>
      <x:c r="L91" s="14" t="str">
        <x:v>intercepter une route si le contrat le demande</x:v>
      </x:c>
      <x:c r="M91" s="14" t="str">
        <x:v>Ancien membre de l’équipe Dalen, ce combattant arrive avec une mission et un équipement identifiés. Son premier choix concerne adversaires qui changent de niveau. Les relations avec ses compagnons peuvent modifier le moment où il se replie.</x:v>
      </x:c>
      <x:c r="N91" s="14" t="str">
        <x:v>Chaque profil est une personne persistante dans le scénario choisi. Une défaite, un départ ou une survie ne se réinitialise pas pour produire des trophées supplémentaires.</x:v>
      </x:c>
      <x:c r="O91" s="14" t="str">
        <x:v>Personnage original combattant. Aucune ressemblance 1:1 avec une personne réelle ni identité d’un héros de film affirmée.</x:v>
      </x:c>
      <x:c r="P91" s="14" t="str">
        <x:v>Reconstitution documentée V4 — nouvelle rédaction V5</x:v>
      </x:c>
    </x:row>
    <x:row r="92" ht="102" customHeight="1">
      <x:c r="A92" s="13" t="str">
        <x:v>HUM-087</x:v>
      </x:c>
      <x:c r="B92" s="13" t="str">
        <x:v>Galen Dalen</x:v>
      </x:c>
      <x:c r="C92" s="13" t="str">
        <x:v>GP09</x:v>
      </x:c>
      <x:c r="D92" s="13" t="str">
        <x:v>chef d’équipe</x:v>
      </x:c>
      <x:c r="E92" s="13" t="str">
        <x:v>fusil polyvalent</x:v>
      </x:c>
      <x:c r="F92" s="28" t="n">
        <x:v>65</x:v>
      </x:c>
      <x:c r="G92" s="28" t="n">
        <x:v>5</x:v>
      </x:c>
      <x:c r="H92" s="28" t="n">
        <x:v>2</x:v>
      </x:c>
      <x:c r="I92" s="13" t="str">
        <x:v>réorganise les positions dans failles, puits et anciennes machines</x:v>
      </x:c>
      <x:c r="J92" s="13" t="str">
        <x:v>donne une consigne puis rejoint un abri</x:v>
      </x:c>
      <x:c r="K92" s="13" t="str">
        <x:v>signal sonore court avant la manœuvre</x:v>
      </x:c>
      <x:c r="L92" s="13" t="str">
        <x:v>comprendre le signal au lieu de suivre le bruit seul</x:v>
      </x:c>
      <x:c r="M92" s="13" t="str">
        <x:v>Ancien membre de l’équipe Dalen, ce combattant arrive avec une mission et un équipement identifiés. Son premier choix concerne adversaires qui changent de niveau. Les relations avec ses compagnons peuvent modifier le moment où il se replie.</x:v>
      </x:c>
      <x:c r="N92" s="13" t="str">
        <x:v>Chaque profil est une personne persistante dans le scénario choisi. Une défaite, un départ ou une survie ne se réinitialise pas pour produire des trophées supplémentaires.</x:v>
      </x:c>
      <x:c r="O92" s="13" t="str">
        <x:v>Personnage original combattant. Aucune ressemblance 1:1 avec une personne réelle ni identité d’un héros de film affirmée.</x:v>
      </x:c>
      <x:c r="P92" s="13" t="str">
        <x:v>Reconstitution documentée V4 — nouvelle rédaction V5</x:v>
      </x:c>
    </x:row>
    <x:row r="93" ht="102" customHeight="1">
      <x:c r="A93" s="14" t="str">
        <x:v>HUM-088</x:v>
      </x:c>
      <x:c r="B93" s="14" t="str">
        <x:v>Hana Dalen</x:v>
      </x:c>
      <x:c r="C93" s="14" t="str">
        <x:v>GP09</x:v>
      </x:c>
      <x:c r="D93" s="14" t="str">
        <x:v>éclaireuse mobile</x:v>
      </x:c>
      <x:c r="E93" s="14" t="str">
        <x:v>pistolet et lame de terrain</x:v>
      </x:c>
      <x:c r="F93" s="29" t="n">
        <x:v>70</x:v>
      </x:c>
      <x:c r="G93" s="29" t="n">
        <x:v>3</x:v>
      </x:c>
      <x:c r="H93" s="29" t="n">
        <x:v>4</x:v>
      </x:c>
      <x:c r="I93" s="14" t="str">
        <x:v>explore les chemins étroits dans failles, puits et anciennes machines</x:v>
      </x:c>
      <x:c r="J93" s="14" t="str">
        <x:v>rompt le contact lorsqu’un grand prédateur apparaît</x:v>
      </x:c>
      <x:c r="K93" s="14" t="str">
        <x:v>s’arrête avant un saut de niveau</x:v>
      </x:c>
      <x:c r="L93" s="14" t="str">
        <x:v>prévoir le passage suivant</x:v>
      </x:c>
      <x:c r="M93" s="14" t="str">
        <x:v>Ancien membre de l’équipe Dalen, ce combattant arrive avec une mission et un équipement identifiés. Son premier choix concerne adversaires qui changent de niveau. Les relations avec ses compagnons peuvent modifier le moment où il se replie.</x:v>
      </x:c>
      <x:c r="N93" s="14" t="str">
        <x:v>Chaque profil est une personne persistante dans le scénario choisi. Une défaite, un départ ou une survie ne se réinitialise pas pour produire des trophées supplémentaires.</x:v>
      </x:c>
      <x:c r="O93" s="14" t="str">
        <x:v>Personnage original combattant. Aucune ressemblance 1:1 avec une personne réelle ni identité d’un héros de film affirmée.</x:v>
      </x:c>
      <x:c r="P93" s="14" t="str">
        <x:v>Reconstitution documentée V4 — nouvelle rédaction V5</x:v>
      </x:c>
    </x:row>
    <x:row r="94" ht="102" customHeight="1">
      <x:c r="A94" s="13" t="str">
        <x:v>HUM-089</x:v>
      </x:c>
      <x:c r="B94" s="13" t="str">
        <x:v>Ilan Dalen</x:v>
      </x:c>
      <x:c r="C94" s="13" t="str">
        <x:v>GP09</x:v>
      </x:c>
      <x:c r="D94" s="13" t="str">
        <x:v>garde de position</x:v>
      </x:c>
      <x:c r="E94" s="13" t="str">
        <x:v>fusil à courte portée</x:v>
      </x:c>
      <x:c r="F94" s="28" t="n">
        <x:v>75</x:v>
      </x:c>
      <x:c r="G94" s="28" t="n">
        <x:v>4</x:v>
      </x:c>
      <x:c r="H94" s="28" t="n">
        <x:v>2</x:v>
      </x:c>
      <x:c r="I94" s="13" t="str">
        <x:v>surveille une entrée précise dans failles, puits et anciennes machines</x:v>
      </x:c>
      <x:c r="J94" s="13" t="str">
        <x:v>déplace une barricade légère</x:v>
      </x:c>
      <x:c r="K94" s="13" t="str">
        <x:v>fait du bruit pendant le déplacement</x:v>
      </x:c>
      <x:c r="L94" s="13" t="str">
        <x:v>prendre une autre entrée physiquement ouverte</x:v>
      </x:c>
      <x:c r="M94" s="13" t="str">
        <x:v>Ancien membre de l’équipe Dalen, ce combattant arrive avec une mission et un équipement identifiés. Son premier choix concerne adversaires qui changent de niveau. Les relations avec ses compagnons peuvent modifier le moment où il se replie.</x:v>
      </x:c>
      <x:c r="N94" s="13" t="str">
        <x:v>Chaque profil est une personne persistante dans le scénario choisi. Une défaite, un départ ou une survie ne se réinitialise pas pour produire des trophées supplémentaires.</x:v>
      </x:c>
      <x:c r="O94" s="13" t="str">
        <x:v>Personnage original combattant. Aucune ressemblance 1:1 avec une personne réelle ni identité d’un héros de film affirmée.</x:v>
      </x:c>
      <x:c r="P94" s="13" t="str">
        <x:v>Reconstitution documentée V4 — nouvelle rédaction V5</x:v>
      </x:c>
    </x:row>
    <x:row r="95" ht="102" customHeight="1">
      <x:c r="A95" s="14" t="str">
        <x:v>HUM-090</x:v>
      </x:c>
      <x:c r="B95" s="14" t="str">
        <x:v>Jora Dalen</x:v>
      </x:c>
      <x:c r="C95" s="14" t="str">
        <x:v>GP09</x:v>
      </x:c>
      <x:c r="D95" s="14" t="str">
        <x:v>chasseur de primes</x:v>
      </x:c>
      <x:c r="E95" s="14" t="str">
        <x:v>arme de chasse</x:v>
      </x:c>
      <x:c r="F95" s="29" t="n">
        <x:v>80</x:v>
      </x:c>
      <x:c r="G95" s="29" t="n">
        <x:v>5</x:v>
      </x:c>
      <x:c r="H95" s="29" t="n">
        <x:v>4</x:v>
      </x:c>
      <x:c r="I95" s="14" t="str">
        <x:v>poursuit une cible connue dans failles, puits et anciennes machines</x:v>
      </x:c>
      <x:c r="J95" s="14" t="str">
        <x:v>compare une trace avec son contrat</x:v>
      </x:c>
      <x:c r="K95" s="14" t="str">
        <x:v>s’expose au point où deux pistes se croisent</x:v>
      </x:c>
      <x:c r="L95" s="14" t="str">
        <x:v>lui présenter une vraie piste secondaire</x:v>
      </x:c>
      <x:c r="M95" s="14" t="str">
        <x:v>Ancien membre de l’équipe Dalen, ce combattant arrive avec une mission et un équipement identifiés. Son premier choix concerne adversaires qui changent de niveau. Les relations avec ses compagnons peuvent modifier le moment où il se replie.</x:v>
      </x:c>
      <x:c r="N95" s="14" t="str">
        <x:v>Chaque profil est une personne persistante dans le scénario choisi. Une défaite, un départ ou une survie ne se réinitialise pas pour produire des trophées supplémentaires.</x:v>
      </x:c>
      <x:c r="O95" s="14" t="str">
        <x:v>Personnage original combattant. Aucune ressemblance 1:1 avec une personne réelle ni identité d’un héros de film affirmée.</x:v>
      </x:c>
      <x:c r="P95" s="14" t="str">
        <x:v>Reconstitution documentée V4 — nouvelle rédaction V5</x:v>
      </x:c>
    </x:row>
    <x:row r="96" ht="102" customHeight="1">
      <x:c r="A96" s="13" t="str">
        <x:v>HUM-091</x:v>
      </x:c>
      <x:c r="B96" s="13" t="str">
        <x:v>Ari Roan</x:v>
      </x:c>
      <x:c r="C96" s="13" t="str">
        <x:v>GP10</x:v>
      </x:c>
      <x:c r="D96" s="13" t="str">
        <x:v>éclaireur</x:v>
      </x:c>
      <x:c r="E96" s="13" t="str">
        <x:v>carabine compacte</x:v>
      </x:c>
      <x:c r="F96" s="28" t="n">
        <x:v>60</x:v>
      </x:c>
      <x:c r="G96" s="28" t="n">
        <x:v>3</x:v>
      </x:c>
      <x:c r="H96" s="28" t="n">
        <x:v>3</x:v>
      </x:c>
      <x:c r="I96" s="13" t="str">
        <x:v>repère les mouvements sur les points hauts dans savane, roches et oasis</x:v>
      </x:c>
      <x:c r="J96" s="13" t="str">
        <x:v>change de promontoire après une observation</x:v>
      </x:c>
      <x:c r="K96" s="13" t="str">
        <x:v>révèle son poste par deux coups brefs</x:v>
      </x:c>
      <x:c r="L96" s="13" t="str">
        <x:v>suivre ses routes de repli</x:v>
      </x:c>
      <x:c r="M96" s="13" t="str">
        <x:v>Ancien membre de l’équipe Roan, ce combattant arrive avec une mission et un équipement identifiés. Son premier choix concerne approches cachées dans une végétation mobile. Les relations avec ses compagnons peuvent modifier le moment où il se replie.</x:v>
      </x:c>
      <x:c r="N96" s="13" t="str">
        <x:v>Chaque profil est une personne persistante dans le scénario choisi. Une défaite, un départ ou une survie ne se réinitialise pas pour produire des trophées supplémentaires.</x:v>
      </x:c>
      <x:c r="O96" s="13" t="str">
        <x:v>Personnage original combattant. Aucune ressemblance 1:1 avec une personne réelle ni identité d’un héros de film affirmée.</x:v>
      </x:c>
      <x:c r="P96" s="13" t="str">
        <x:v>Reconstitution documentée V4 — nouvelle rédaction V5</x:v>
      </x:c>
    </x:row>
    <x:row r="97" ht="102" customHeight="1">
      <x:c r="A97" s="14" t="str">
        <x:v>HUM-092</x:v>
      </x:c>
      <x:c r="B97" s="14" t="str">
        <x:v>Bela Roan</x:v>
      </x:c>
      <x:c r="C97" s="14" t="str">
        <x:v>GP10</x:v>
      </x:c>
      <x:c r="D97" s="14" t="str">
        <x:v>tireuse de précision</x:v>
      </x:c>
      <x:c r="E97" s="14" t="str">
        <x:v>fusil de précision</x:v>
      </x:c>
      <x:c r="F97" s="29" t="n">
        <x:v>65</x:v>
      </x:c>
      <x:c r="G97" s="29" t="n">
        <x:v>4</x:v>
      </x:c>
      <x:c r="H97" s="29" t="n">
        <x:v>5</x:v>
      </x:c>
      <x:c r="I97" s="14" t="str">
        <x:v>garde une ligne de tir longue dans savane, roches et oasis</x:v>
      </x:c>
      <x:c r="J97" s="14" t="str">
        <x:v>déplace son appui lorsque la visibilité change</x:v>
      </x:c>
      <x:c r="K97" s="14" t="str">
        <x:v>doit réajuster sa position après un tir</x:v>
      </x:c>
      <x:c r="L97" s="14" t="str">
        <x:v>utiliser un couvert avant de traverser</x:v>
      </x:c>
      <x:c r="M97" s="14" t="str">
        <x:v>Ancien membre de l’équipe Roan, ce combattant arrive avec une mission et un équipement identifiés. Son premier choix concerne approches cachées dans une végétation mobile. Les relations avec ses compagnons peuvent modifier le moment où il se replie.</x:v>
      </x:c>
      <x:c r="N97" s="14" t="str">
        <x:v>Chaque profil est une personne persistante dans le scénario choisi. Une défaite, un départ ou une survie ne se réinitialise pas pour produire des trophées supplémentaires.</x:v>
      </x:c>
      <x:c r="O97" s="14" t="str">
        <x:v>Personnage original combattant. Aucune ressemblance 1:1 avec une personne réelle ni identité d’un héros de film affirmée.</x:v>
      </x:c>
      <x:c r="P97" s="14" t="str">
        <x:v>Reconstitution documentée V4 — nouvelle rédaction V5</x:v>
      </x:c>
    </x:row>
    <x:row r="98" ht="102" customHeight="1">
      <x:c r="A98" s="13" t="str">
        <x:v>HUM-093</x:v>
      </x:c>
      <x:c r="B98" s="13" t="str">
        <x:v>Ciro Roan</x:v>
      </x:c>
      <x:c r="C98" s="13" t="str">
        <x:v>GP10</x:v>
      </x:c>
      <x:c r="D98" s="13" t="str">
        <x:v>pisteur</x:v>
      </x:c>
      <x:c r="E98" s="13" t="str">
        <x:v>fusil court</x:v>
      </x:c>
      <x:c r="F98" s="28" t="n">
        <x:v>70</x:v>
      </x:c>
      <x:c r="G98" s="28" t="n">
        <x:v>5</x:v>
      </x:c>
      <x:c r="H98" s="28" t="n">
        <x:v>3</x:v>
      </x:c>
      <x:c r="I98" s="13" t="str">
        <x:v>repère les traces récentes dans savane, roches et oasis</x:v>
      </x:c>
      <x:c r="J98" s="13" t="str">
        <x:v>fait un détour après un signe contradictoire</x:v>
      </x:c>
      <x:c r="K98" s="13" t="str">
        <x:v>ralentit lorsqu’il examine le sol</x:v>
      </x:c>
      <x:c r="L98" s="13" t="str">
        <x:v>effacer une route sans supprimer les traces déjà vues</x:v>
      </x:c>
      <x:c r="M98" s="13" t="str">
        <x:v>Ancien membre de l’équipe Roan, ce combattant arrive avec une mission et un équipement identifiés. Son premier choix concerne approches cachées dans une végétation mobile. Les relations avec ses compagnons peuvent modifier le moment où il se replie.</x:v>
      </x:c>
      <x:c r="N98" s="13" t="str">
        <x:v>Chaque profil est une personne persistante dans le scénario choisi. Une défaite, un départ ou une survie ne se réinitialise pas pour produire des trophées supplémentaires.</x:v>
      </x:c>
      <x:c r="O98" s="13" t="str">
        <x:v>Personnage original combattant. Aucune ressemblance 1:1 avec une personne réelle ni identité d’un héros de film affirmée.</x:v>
      </x:c>
      <x:c r="P98" s="13" t="str">
        <x:v>Reconstitution documentée V4 — nouvelle rédaction V5</x:v>
      </x:c>
    </x:row>
    <x:row r="99" ht="102" customHeight="1">
      <x:c r="A99" s="14" t="str">
        <x:v>HUM-094</x:v>
      </x:c>
      <x:c r="B99" s="14" t="str">
        <x:v>Dara Roan</x:v>
      </x:c>
      <x:c r="C99" s="14" t="str">
        <x:v>GP10</x:v>
      </x:c>
      <x:c r="D99" s="14" t="str">
        <x:v>protectrice</x:v>
      </x:c>
      <x:c r="E99" s="14" t="str">
        <x:v>arme de soutien</x:v>
      </x:c>
      <x:c r="F99" s="29" t="n">
        <x:v>75</x:v>
      </x:c>
      <x:c r="G99" s="29" t="n">
        <x:v>3</x:v>
      </x:c>
      <x:c r="H99" s="29" t="n">
        <x:v>5</x:v>
      </x:c>
      <x:c r="I99" s="14" t="str">
        <x:v>couvre le déplacement d’un compagnon dans savane, roches et oasis</x:v>
      </x:c>
      <x:c r="J99" s="14" t="str">
        <x:v>alterne couverture et repli</x:v>
      </x:c>
      <x:c r="K99" s="14" t="str">
        <x:v>angle mort latéral pendant la reprise</x:v>
      </x:c>
      <x:c r="L99" s="14" t="str">
        <x:v>attaquer le trajet plutôt que le même couvert</x:v>
      </x:c>
      <x:c r="M99" s="14" t="str">
        <x:v>Ancien membre de l’équipe Roan, ce combattant arrive avec une mission et un équipement identifiés. Son premier choix concerne approches cachées dans une végétation mobile. Les relations avec ses compagnons peuvent modifier le moment où il se replie.</x:v>
      </x:c>
      <x:c r="N99" s="14" t="str">
        <x:v>Chaque profil est une personne persistante dans le scénario choisi. Une défaite, un départ ou une survie ne se réinitialise pas pour produire des trophées supplémentaires.</x:v>
      </x:c>
      <x:c r="O99" s="14" t="str">
        <x:v>Personnage original combattant. Aucune ressemblance 1:1 avec une personne réelle ni identité d’un héros de film affirmée.</x:v>
      </x:c>
      <x:c r="P99" s="14" t="str">
        <x:v>Reconstitution documentée V4 — nouvelle rédaction V5</x:v>
      </x:c>
    </x:row>
    <x:row r="100" ht="102" customHeight="1">
      <x:c r="A100" s="13" t="str">
        <x:v>HUM-095</x:v>
      </x:c>
      <x:c r="B100" s="13" t="str">
        <x:v>Eren Roan</x:v>
      </x:c>
      <x:c r="C100" s="13" t="str">
        <x:v>GP10</x:v>
      </x:c>
      <x:c r="D100" s="13" t="str">
        <x:v>technicien</x:v>
      </x:c>
      <x:c r="E100" s="13" t="str">
        <x:v>pistolet et matériel de capteur fictif</x:v>
      </x:c>
      <x:c r="F100" s="28" t="n">
        <x:v>80</x:v>
      </x:c>
      <x:c r="G100" s="28" t="n">
        <x:v>4</x:v>
      </x:c>
      <x:c r="H100" s="28" t="n">
        <x:v>3</x:v>
      </x:c>
      <x:c r="I100" s="13" t="str">
        <x:v>installe un poste de détection dans savane, roches et oasis</x:v>
      </x:c>
      <x:c r="J100" s="13" t="str">
        <x:v>récupère son capteur si sa position est découverte</x:v>
      </x:c>
      <x:c r="K100" s="13" t="str">
        <x:v>travail visible avant activation</x:v>
      </x:c>
      <x:c r="L100" s="13" t="str">
        <x:v>observer le montage puis changer de route</x:v>
      </x:c>
      <x:c r="M100" s="13" t="str">
        <x:v>Ancien membre de l’équipe Roan, ce combattant arrive avec une mission et un équipement identifiés. Son premier choix concerne approches cachées dans une végétation mobile. Les relations avec ses compagnons peuvent modifier le moment où il se replie.</x:v>
      </x:c>
      <x:c r="N100" s="13" t="str">
        <x:v>Chaque profil est une personne persistante dans le scénario choisi. Une défaite, un départ ou une survie ne se réinitialise pas pour produire des trophées supplémentaires.</x:v>
      </x:c>
      <x:c r="O100" s="13" t="str">
        <x:v>Personnage original combattant. Aucune ressemblance 1:1 avec une personne réelle ni identité d’un héros de film affirmée.</x:v>
      </x:c>
      <x:c r="P100" s="13" t="str">
        <x:v>Reconstitution documentée V4 — nouvelle rédaction V5</x:v>
      </x:c>
    </x:row>
    <x:row r="101" ht="102" customHeight="1">
      <x:c r="A101" s="14" t="str">
        <x:v>HUM-096</x:v>
      </x:c>
      <x:c r="B101" s="14" t="str">
        <x:v>Fara Roan</x:v>
      </x:c>
      <x:c r="C101" s="14" t="str">
        <x:v>GP10</x:v>
      </x:c>
      <x:c r="D101" s="14" t="str">
        <x:v>secouriste combattante</x:v>
      </x:c>
      <x:c r="E101" s="14" t="str">
        <x:v>carabine</x:v>
      </x:c>
      <x:c r="F101" s="29" t="n">
        <x:v>60</x:v>
      </x:c>
      <x:c r="G101" s="29" t="n">
        <x:v>5</x:v>
      </x:c>
      <x:c r="H101" s="29" t="n">
        <x:v>5</x:v>
      </x:c>
      <x:c r="I101" s="14" t="str">
        <x:v>priorise un allié en difficulté dans savane, roches et oasis</x:v>
      </x:c>
      <x:c r="J101" s="14" t="str">
        <x:v>prépare une extraction sous couverture</x:v>
      </x:c>
      <x:c r="K101" s="14" t="str">
        <x:v>se déplace vers un point de secours lisible</x:v>
      </x:c>
      <x:c r="L101" s="14" t="str">
        <x:v>intercepter une route si le contrat le demande</x:v>
      </x:c>
      <x:c r="M101" s="14" t="str">
        <x:v>Ancien membre de l’équipe Roan, ce combattant arrive avec une mission et un équipement identifiés. Son premier choix concerne approches cachées dans une végétation mobile. Les relations avec ses compagnons peuvent modifier le moment où il se replie.</x:v>
      </x:c>
      <x:c r="N101" s="14" t="str">
        <x:v>Chaque profil est une personne persistante dans le scénario choisi. Une défaite, un départ ou une survie ne se réinitialise pas pour produire des trophées supplémentaires.</x:v>
      </x:c>
      <x:c r="O101" s="14" t="str">
        <x:v>Personnage original combattant. Aucune ressemblance 1:1 avec une personne réelle ni identité d’un héros de film affirmée.</x:v>
      </x:c>
      <x:c r="P101" s="14" t="str">
        <x:v>Reconstitution documentée V4 — nouvelle rédaction V5</x:v>
      </x:c>
    </x:row>
    <x:row r="102" ht="102" customHeight="1">
      <x:c r="A102" s="13" t="str">
        <x:v>HUM-097</x:v>
      </x:c>
      <x:c r="B102" s="13" t="str">
        <x:v>Galen Roan</x:v>
      </x:c>
      <x:c r="C102" s="13" t="str">
        <x:v>GP10</x:v>
      </x:c>
      <x:c r="D102" s="13" t="str">
        <x:v>chef d’équipe</x:v>
      </x:c>
      <x:c r="E102" s="13" t="str">
        <x:v>fusil polyvalent</x:v>
      </x:c>
      <x:c r="F102" s="28" t="n">
        <x:v>65</x:v>
      </x:c>
      <x:c r="G102" s="28" t="n">
        <x:v>3</x:v>
      </x:c>
      <x:c r="H102" s="28" t="n">
        <x:v>3</x:v>
      </x:c>
      <x:c r="I102" s="13" t="str">
        <x:v>réorganise les positions dans savane, roches et oasis</x:v>
      </x:c>
      <x:c r="J102" s="13" t="str">
        <x:v>donne une consigne puis rejoint un abri</x:v>
      </x:c>
      <x:c r="K102" s="13" t="str">
        <x:v>signal sonore court avant la manœuvre</x:v>
      </x:c>
      <x:c r="L102" s="13" t="str">
        <x:v>comprendre le signal au lieu de suivre le bruit seul</x:v>
      </x:c>
      <x:c r="M102" s="13" t="str">
        <x:v>Ancien membre de l’équipe Roan, ce combattant arrive avec une mission et un équipement identifiés. Son premier choix concerne approches cachées dans une végétation mobile. Les relations avec ses compagnons peuvent modifier le moment où il se replie.</x:v>
      </x:c>
      <x:c r="N102" s="13" t="str">
        <x:v>Chaque profil est une personne persistante dans le scénario choisi. Une défaite, un départ ou une survie ne se réinitialise pas pour produire des trophées supplémentaires.</x:v>
      </x:c>
      <x:c r="O102" s="13" t="str">
        <x:v>Personnage original combattant. Aucune ressemblance 1:1 avec une personne réelle ni identité d’un héros de film affirmée.</x:v>
      </x:c>
      <x:c r="P102" s="13" t="str">
        <x:v>Reconstitution documentée V4 — nouvelle rédaction V5</x:v>
      </x:c>
    </x:row>
    <x:row r="103" ht="102" customHeight="1">
      <x:c r="A103" s="14" t="str">
        <x:v>HUM-098</x:v>
      </x:c>
      <x:c r="B103" s="14" t="str">
        <x:v>Hana Roan</x:v>
      </x:c>
      <x:c r="C103" s="14" t="str">
        <x:v>GP10</x:v>
      </x:c>
      <x:c r="D103" s="14" t="str">
        <x:v>éclaireuse mobile</x:v>
      </x:c>
      <x:c r="E103" s="14" t="str">
        <x:v>pistolet et lame de terrain</x:v>
      </x:c>
      <x:c r="F103" s="29" t="n">
        <x:v>70</x:v>
      </x:c>
      <x:c r="G103" s="29" t="n">
        <x:v>4</x:v>
      </x:c>
      <x:c r="H103" s="29" t="n">
        <x:v>5</x:v>
      </x:c>
      <x:c r="I103" s="14" t="str">
        <x:v>explore les chemins étroits dans savane, roches et oasis</x:v>
      </x:c>
      <x:c r="J103" s="14" t="str">
        <x:v>rompt le contact lorsqu’un grand prédateur apparaît</x:v>
      </x:c>
      <x:c r="K103" s="14" t="str">
        <x:v>s’arrête avant un saut de niveau</x:v>
      </x:c>
      <x:c r="L103" s="14" t="str">
        <x:v>prévoir le passage suivant</x:v>
      </x:c>
      <x:c r="M103" s="14" t="str">
        <x:v>Ancien membre de l’équipe Roan, ce combattant arrive avec une mission et un équipement identifiés. Son premier choix concerne approches cachées dans une végétation mobile. Les relations avec ses compagnons peuvent modifier le moment où il se replie.</x:v>
      </x:c>
      <x:c r="N103" s="14" t="str">
        <x:v>Chaque profil est une personne persistante dans le scénario choisi. Une défaite, un départ ou une survie ne se réinitialise pas pour produire des trophées supplémentaires.</x:v>
      </x:c>
      <x:c r="O103" s="14" t="str">
        <x:v>Personnage original combattant. Aucune ressemblance 1:1 avec une personne réelle ni identité d’un héros de film affirmée.</x:v>
      </x:c>
      <x:c r="P103" s="14" t="str">
        <x:v>Reconstitution documentée V4 — nouvelle rédaction V5</x:v>
      </x:c>
    </x:row>
    <x:row r="104" ht="102" customHeight="1">
      <x:c r="A104" s="13" t="str">
        <x:v>HUM-099</x:v>
      </x:c>
      <x:c r="B104" s="13" t="str">
        <x:v>Ilan Roan</x:v>
      </x:c>
      <x:c r="C104" s="13" t="str">
        <x:v>GP10</x:v>
      </x:c>
      <x:c r="D104" s="13" t="str">
        <x:v>garde de position</x:v>
      </x:c>
      <x:c r="E104" s="13" t="str">
        <x:v>fusil à courte portée</x:v>
      </x:c>
      <x:c r="F104" s="28" t="n">
        <x:v>75</x:v>
      </x:c>
      <x:c r="G104" s="28" t="n">
        <x:v>5</x:v>
      </x:c>
      <x:c r="H104" s="28" t="n">
        <x:v>3</x:v>
      </x:c>
      <x:c r="I104" s="13" t="str">
        <x:v>surveille une entrée précise dans savane, roches et oasis</x:v>
      </x:c>
      <x:c r="J104" s="13" t="str">
        <x:v>déplace une barricade légère</x:v>
      </x:c>
      <x:c r="K104" s="13" t="str">
        <x:v>fait du bruit pendant le déplacement</x:v>
      </x:c>
      <x:c r="L104" s="13" t="str">
        <x:v>prendre une autre entrée physiquement ouverte</x:v>
      </x:c>
      <x:c r="M104" s="13" t="str">
        <x:v>Ancien membre de l’équipe Roan, ce combattant arrive avec une mission et un équipement identifiés. Son premier choix concerne approches cachées dans une végétation mobile. Les relations avec ses compagnons peuvent modifier le moment où il se replie.</x:v>
      </x:c>
      <x:c r="N104" s="13" t="str">
        <x:v>Chaque profil est une personne persistante dans le scénario choisi. Une défaite, un départ ou une survie ne se réinitialise pas pour produire des trophées supplémentaires.</x:v>
      </x:c>
      <x:c r="O104" s="13" t="str">
        <x:v>Personnage original combattant. Aucune ressemblance 1:1 avec une personne réelle ni identité d’un héros de film affirmée.</x:v>
      </x:c>
      <x:c r="P104" s="13" t="str">
        <x:v>Reconstitution documentée V4 — nouvelle rédaction V5</x:v>
      </x:c>
    </x:row>
    <x:row r="105" ht="102" customHeight="1">
      <x:c r="A105" s="14" t="str">
        <x:v>HUM-100</x:v>
      </x:c>
      <x:c r="B105" s="14" t="str">
        <x:v>Jora Roan</x:v>
      </x:c>
      <x:c r="C105" s="14" t="str">
        <x:v>GP10</x:v>
      </x:c>
      <x:c r="D105" s="14" t="str">
        <x:v>chasseur de primes</x:v>
      </x:c>
      <x:c r="E105" s="14" t="str">
        <x:v>arme de chasse</x:v>
      </x:c>
      <x:c r="F105" s="29" t="n">
        <x:v>80</x:v>
      </x:c>
      <x:c r="G105" s="29" t="n">
        <x:v>3</x:v>
      </x:c>
      <x:c r="H105" s="29" t="n">
        <x:v>5</x:v>
      </x:c>
      <x:c r="I105" s="14" t="str">
        <x:v>poursuit une cible connue dans savane, roches et oasis</x:v>
      </x:c>
      <x:c r="J105" s="14" t="str">
        <x:v>compare une trace avec son contrat</x:v>
      </x:c>
      <x:c r="K105" s="14" t="str">
        <x:v>s’expose au point où deux pistes se croisent</x:v>
      </x:c>
      <x:c r="L105" s="14" t="str">
        <x:v>lui présenter une vraie piste secondaire</x:v>
      </x:c>
      <x:c r="M105" s="14" t="str">
        <x:v>Ancien membre de l’équipe Roan, ce combattant arrive avec une mission et un équipement identifiés. Son premier choix concerne approches cachées dans une végétation mobile. Les relations avec ses compagnons peuvent modifier le moment où il se replie.</x:v>
      </x:c>
      <x:c r="N105" s="14" t="str">
        <x:v>Chaque profil est une personne persistante dans le scénario choisi. Une défaite, un départ ou une survie ne se réinitialise pas pour produire des trophées supplémentaires.</x:v>
      </x:c>
      <x:c r="O105" s="14" t="str">
        <x:v>Personnage original combattant. Aucune ressemblance 1:1 avec une personne réelle ni identité d’un héros de film affirmée.</x:v>
      </x:c>
      <x:c r="P105" s="14" t="str">
        <x:v>Reconstitution documentée V4 — nouvelle rédaction V5</x:v>
      </x:c>
    </x:row>
  </x:sheetData>
  <x:pageMargins left="0.7" right="0.7" top="0.75" bottom="0.75" header="0.3" footer="0.3"/>
  <x:tableParts count="1">
    <x:tablePart xmlns:r="http://schemas.openxmlformats.org/officeDocument/2006/relationships" r:id="R16b1e0b0be094f66"/>
  </x:tableParts>
</x:worksheet>
</file>

<file path=xl/worksheets/sheet5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 min="11" max="11" width="45" hidden="0" customWidth="1"/>
  </x:cols>
  <x:sheetData>
    <x:row r="1">
      <x:c r="A1" s="2"/>
      <x:c r="B1" s="2"/>
      <x:c r="C1" s="2"/>
      <x:c r="D1" s="2"/>
      <x:c r="E1" s="2"/>
      <x:c r="F1" s="2"/>
    </x:row>
    <x:row r="2" ht="31" customHeight="1">
      <x:c r="A2" s="3" t="str">
        <x:v>Armes et outils</x:v>
      </x:c>
      <x:c r="B2" s="3"/>
      <x:c r="C2" s="3"/>
      <x:c r="D2" s="3"/>
      <x:c r="E2" s="3"/>
      <x:c r="F2" s="3"/>
    </x:row>
    <x:row r="3">
      <x:c r="A3" s="4"/>
      <x:c r="B3" s="4"/>
      <x:c r="C3" s="4"/>
      <x:c r="D3" s="4"/>
      <x:c r="E3" s="4"/>
      <x:c r="F3" s="4"/>
    </x:row>
    <x:row r="4">
      <x:c r="A4" s="2" t="str">
        <x:v>Mondes · 32 fiches · Lecture intégrale dans « Lire Mondes » ou le lecteur HTML.</x:v>
      </x:c>
      <x:c r="B4" s="2"/>
      <x:c r="C4" s="2"/>
      <x:c r="D4" s="2"/>
      <x:c r="E4" s="2"/>
      <x:c r="F4" s="2"/>
    </x:row>
    <x:row r="5" ht="48" customHeight="1">
      <x:c r="A5" s="25" t="str">
        <x:v>Identifiant</x:v>
      </x:c>
      <x:c r="B5" s="26" t="str">
        <x:v>Titre</x:v>
      </x:c>
      <x:c r="C5" s="26" t="str">
        <x:v>Usage</x:v>
      </x:c>
      <x:c r="D5" s="26" t="str">
        <x:v>Action</x:v>
      </x:c>
      <x:c r="E5" s="26" t="str">
        <x:v>Contrepartie</x:v>
      </x:c>
      <x:c r="F5" s="26" t="str">
        <x:v>Obtention</x:v>
      </x:c>
      <x:c r="G5" s="26" t="str">
        <x:v>Interfaces</x:v>
      </x:c>
      <x:c r="H5" s="26" t="str">
        <x:v>Interaction</x:v>
      </x:c>
      <x:c r="I5" s="26" t="str">
        <x:v>Sauvegarde</x:v>
      </x:c>
      <x:c r="J5" s="26" t="str">
        <x:v>Statut dans le lore</x:v>
      </x:c>
      <x:c r="K5" s="27" t="str">
        <x:v>Provenance</x:v>
      </x:c>
    </x:row>
    <x:row r="6" ht="72" customHeight="1">
      <x:c r="A6" s="13" t="str">
        <x:v>TOOL-01</x:v>
      </x:c>
      <x:c r="B6" s="13" t="str">
        <x:v>Lames de poignet</x:v>
      </x:c>
      <x:c r="C6" s="13" t="str">
        <x:v>mêlée</x:v>
      </x:c>
      <x:c r="D6" s="13" t="str">
        <x:v>parer puis frapper dans une courte fenêtre</x:v>
      </x:c>
      <x:c r="E6" s="13" t="str">
        <x:v>distance courte et risque de contact</x:v>
      </x:c>
      <x:c r="F6" s="13" t="str">
        <x:v>Apprentissage et équipement au rang prévu par la progression commune</x:v>
      </x:c>
      <x:c r="G6" s="13" t="str">
        <x:v>Objet porté ou présent au poste, état visible et commande contextuelle. Le menu décrit l’action que le personnage peut réellement réaliser.</x:v>
      </x:c>
      <x:c r="H6" s="13" t="str">
        <x:v>Les collisions, portes et trajets restent cohérents lorsque cet outil est équipé.</x:v>
      </x:c>
      <x:c r="I6" s="13" t="str">
        <x:v>État, propriétaire, charge restante et emplacement enregistrés.</x:v>
      </x:c>
      <x:c r="J6" s="13" t="str">
        <x:v>Nom inspiré de la franchise, comportement de jeu proposé.</x:v>
      </x:c>
      <x:c r="K6" s="13" t="str">
        <x:v>Reconstitution documentée V4 — nouvelle rédaction V5</x:v>
      </x:c>
    </x:row>
    <x:row r="7" ht="72" customHeight="1">
      <x:c r="A7" s="14" t="str">
        <x:v>TOOL-02</x:v>
      </x:c>
      <x:c r="B7" s="14" t="str">
        <x:v>Combistick</x:v>
      </x:c>
      <x:c r="C7" s="14" t="str">
        <x:v>mêlée et lancer</x:v>
      </x:c>
      <x:c r="D7" s="14" t="str">
        <x:v>choisir portée, parade ou lancer puis récupérer</x:v>
      </x:c>
      <x:c r="E7" s="14" t="str">
        <x:v>outil indisponible pendant sa récupération</x:v>
      </x:c>
      <x:c r="F7" s="14" t="str">
        <x:v>Apprentissage et équipement au rang prévu par la progression commune</x:v>
      </x:c>
      <x:c r="G7" s="14" t="str">
        <x:v>Objet porté ou présent au poste, état visible et commande contextuelle. Le menu décrit l’action que le personnage peut réellement réaliser.</x:v>
      </x:c>
      <x:c r="H7" s="14" t="str">
        <x:v>Les collisions, portes et trajets restent cohérents lorsque cet outil est équipé.</x:v>
      </x:c>
      <x:c r="I7" s="14" t="str">
        <x:v>État, propriétaire, charge restante et emplacement enregistrés.</x:v>
      </x:c>
      <x:c r="J7" s="14" t="str">
        <x:v>Nom inspiré de la franchise, comportement de jeu proposé.</x:v>
      </x:c>
      <x:c r="K7" s="14" t="str">
        <x:v>Reconstitution documentée V4 — nouvelle rédaction V5</x:v>
      </x:c>
    </x:row>
    <x:row r="8" ht="72" customHeight="1">
      <x:c r="A8" s="13" t="str">
        <x:v>TOOL-03</x:v>
      </x:c>
      <x:c r="B8" s="13" t="str">
        <x:v>Plasma caster</x:v>
      </x:c>
      <x:c r="C8" s="13" t="str">
        <x:v>distance</x:v>
      </x:c>
      <x:c r="D8" s="13" t="str">
        <x:v>suivre une cible puis tirer selon sa charge</x:v>
      </x:c>
      <x:c r="E8" s="13" t="str">
        <x:v>bruit, visibilité et règle du contrat</x:v>
      </x:c>
      <x:c r="F8" s="13" t="str">
        <x:v>Apprentissage et équipement au rang prévu par la progression commune</x:v>
      </x:c>
      <x:c r="G8" s="13" t="str">
        <x:v>Objet porté ou présent au poste, état visible et commande contextuelle. Le menu décrit l’action que le personnage peut réellement réaliser.</x:v>
      </x:c>
      <x:c r="H8" s="13" t="str">
        <x:v>Les collisions, portes et trajets restent cohérents lorsque cet outil est équipé.</x:v>
      </x:c>
      <x:c r="I8" s="13" t="str">
        <x:v>État, propriétaire, charge restante et emplacement enregistrés.</x:v>
      </x:c>
      <x:c r="J8" s="13" t="str">
        <x:v>Nom inspiré de la franchise, comportement de jeu proposé.</x:v>
      </x:c>
      <x:c r="K8" s="13" t="str">
        <x:v>Reconstitution documentée V4 — nouvelle rédaction V5</x:v>
      </x:c>
    </x:row>
    <x:row r="9" ht="72" customHeight="1">
      <x:c r="A9" s="14" t="str">
        <x:v>TOOL-04</x:v>
      </x:c>
      <x:c r="B9" s="14" t="str">
        <x:v>Speargun</x:v>
      </x:c>
      <x:c r="C9" s="14" t="str">
        <x:v>distance</x:v>
      </x:c>
      <x:c r="D9" s="14" t="str">
        <x:v>viser un angle puis récupérer le projectile si prévu</x:v>
      </x:c>
      <x:c r="E9" s="14" t="str">
        <x:v>munitions et trajet de récupération</x:v>
      </x:c>
      <x:c r="F9" s="14" t="str">
        <x:v>Apprentissage et équipement au rang prévu par la progression commune</x:v>
      </x:c>
      <x:c r="G9" s="14" t="str">
        <x:v>Objet porté ou présent au poste, état visible et commande contextuelle. Le menu décrit l’action que le personnage peut réellement réaliser.</x:v>
      </x:c>
      <x:c r="H9" s="14" t="str">
        <x:v>Les collisions, portes et trajets restent cohérents lorsque cet outil est équipé.</x:v>
      </x:c>
      <x:c r="I9" s="14" t="str">
        <x:v>État, propriétaire, charge restante et emplacement enregistrés.</x:v>
      </x:c>
      <x:c r="J9" s="14" t="str">
        <x:v>Nom inspiré de la franchise, comportement de jeu proposé.</x:v>
      </x:c>
      <x:c r="K9" s="14" t="str">
        <x:v>Reconstitution documentée V4 — nouvelle rédaction V5</x:v>
      </x:c>
    </x:row>
    <x:row r="10" ht="72" customHeight="1">
      <x:c r="A10" s="13" t="str">
        <x:v>TOOL-05</x:v>
      </x:c>
      <x:c r="B10" s="13" t="str">
        <x:v>Disque de chasse</x:v>
      </x:c>
      <x:c r="C10" s="13" t="str">
        <x:v>lancer</x:v>
      </x:c>
      <x:c r="D10" s="13" t="str">
        <x:v>choisir un trajet lisible et une fenêtre de retour</x:v>
      </x:c>
      <x:c r="E10" s="13" t="str">
        <x:v>obstacles et présence d’alliés</x:v>
      </x:c>
      <x:c r="F10" s="13" t="str">
        <x:v>Apprentissage et équipement au rang prévu par la progression commune</x:v>
      </x:c>
      <x:c r="G10" s="13" t="str">
        <x:v>Objet porté ou présent au poste, état visible et commande contextuelle. Le menu décrit l’action que le personnage peut réellement réaliser.</x:v>
      </x:c>
      <x:c r="H10" s="13" t="str">
        <x:v>Les collisions, portes et trajets restent cohérents lorsque cet outil est équipé.</x:v>
      </x:c>
      <x:c r="I10" s="13" t="str">
        <x:v>État, propriétaire, charge restante et emplacement enregistrés.</x:v>
      </x:c>
      <x:c r="J10" s="13" t="str">
        <x:v>Nom inspiré de la franchise, comportement de jeu proposé.</x:v>
      </x:c>
      <x:c r="K10" s="13" t="str">
        <x:v>Reconstitution documentée V4 — nouvelle rédaction V5</x:v>
      </x:c>
    </x:row>
    <x:row r="11" ht="72" customHeight="1">
      <x:c r="A11" s="14" t="str">
        <x:v>TOOL-06</x:v>
      </x:c>
      <x:c r="B11" s="14" t="str">
        <x:v>Filet de chasse</x:v>
      </x:c>
      <x:c r="C11" s="14" t="str">
        <x:v>contrôle</x:v>
      </x:c>
      <x:c r="D11" s="14" t="str">
        <x:v>préparer une ouverture sur une cible compatible</x:v>
      </x:c>
      <x:c r="E11" s="14" t="str">
        <x:v>limite de masse et coût de charge</x:v>
      </x:c>
      <x:c r="F11" s="14" t="str">
        <x:v>Apprentissage et équipement au rang prévu par la progression commune</x:v>
      </x:c>
      <x:c r="G11" s="14" t="str">
        <x:v>Objet porté ou présent au poste, état visible et commande contextuelle. Le menu décrit l’action que le personnage peut réellement réaliser.</x:v>
      </x:c>
      <x:c r="H11" s="14" t="str">
        <x:v>Les collisions, portes et trajets restent cohérents lorsque cet outil est équipé.</x:v>
      </x:c>
      <x:c r="I11" s="14" t="str">
        <x:v>État, propriétaire, charge restante et emplacement enregistrés.</x:v>
      </x:c>
      <x:c r="J11" s="14" t="str">
        <x:v>Nom inspiré de la franchise, comportement de jeu proposé.</x:v>
      </x:c>
      <x:c r="K11" s="14" t="str">
        <x:v>Reconstitution documentée V4 — nouvelle rédaction V5</x:v>
      </x:c>
    </x:row>
    <x:row r="12" ht="72" customHeight="1">
      <x:c r="A12" s="13" t="str">
        <x:v>TOOL-07</x:v>
      </x:c>
      <x:c r="B12" s="13" t="str">
        <x:v>Mine de jeu</x:v>
      </x:c>
      <x:c r="C12" s="13" t="str">
        <x:v>piège</x:v>
      </x:c>
      <x:c r="D12" s="13" t="str">
        <x:v>poser sur un point autorisé et conserver son repère</x:v>
      </x:c>
      <x:c r="E12" s="13" t="str">
        <x:v>stock limité et passage des alliés</x:v>
      </x:c>
      <x:c r="F12" s="13" t="str">
        <x:v>Apprentissage et équipement au rang prévu par la progression commune</x:v>
      </x:c>
      <x:c r="G12" s="13" t="str">
        <x:v>Objet porté ou présent au poste, état visible et commande contextuelle. Le menu décrit l’action que le personnage peut réellement réaliser.</x:v>
      </x:c>
      <x:c r="H12" s="13" t="str">
        <x:v>Les collisions, portes et trajets restent cohérents lorsque cet outil est équipé.</x:v>
      </x:c>
      <x:c r="I12" s="13" t="str">
        <x:v>État, propriétaire, charge restante et emplacement enregistrés.</x:v>
      </x:c>
      <x:c r="J12" s="13" t="str">
        <x:v>Nom inspiré de la franchise, comportement de jeu proposé.</x:v>
      </x:c>
      <x:c r="K12" s="13" t="str">
        <x:v>Reconstitution documentée V4 — nouvelle rédaction V5</x:v>
      </x:c>
    </x:row>
    <x:row r="13" ht="72" customHeight="1">
      <x:c r="A13" s="14" t="str">
        <x:v>TOOL-08</x:v>
      </x:c>
      <x:c r="B13" s="14" t="str">
        <x:v>Leurre sonore</x:v>
      </x:c>
      <x:c r="C13" s="14" t="str">
        <x:v>piste</x:v>
      </x:c>
      <x:c r="D13" s="14" t="str">
        <x:v>choisir un rythme puis observer la réponse</x:v>
      </x:c>
      <x:c r="E13" s="14" t="str">
        <x:v>ne trompe pas toutes les espèces</x:v>
      </x:c>
      <x:c r="F13" s="14" t="str">
        <x:v>Apprentissage et équipement au rang prévu par la progression commune</x:v>
      </x:c>
      <x:c r="G13" s="14" t="str">
        <x:v>Objet porté ou présent au poste, état visible et commande contextuelle. Le menu décrit l’action que le personnage peut réellement réaliser.</x:v>
      </x:c>
      <x:c r="H13" s="14" t="str">
        <x:v>Les collisions, portes et trajets restent cohérents lorsque cet outil est équipé.</x:v>
      </x:c>
      <x:c r="I13" s="14" t="str">
        <x:v>État, propriétaire, charge restante et emplacement enregistrés.</x:v>
      </x:c>
      <x:c r="J13" s="14" t="str">
        <x:v>Nom inspiré de la franchise, comportement de jeu proposé.</x:v>
      </x:c>
      <x:c r="K13" s="14" t="str">
        <x:v>Reconstitution documentée V4 — nouvelle rédaction V5</x:v>
      </x:c>
    </x:row>
    <x:row r="14" ht="72" customHeight="1">
      <x:c r="A14" s="13" t="str">
        <x:v>TOOL-09</x:v>
      </x:c>
      <x:c r="B14" s="13" t="str">
        <x:v>Masque de vision</x:v>
      </x:c>
      <x:c r="C14" s="13" t="str">
        <x:v>observation</x:v>
      </x:c>
      <x:c r="D14" s="13" t="str">
        <x:v>comparer plusieurs indices sensoriels</x:v>
      </x:c>
      <x:c r="E14" s="13" t="str">
        <x:v>aucun mode ne voit parfaitement à travers tout</x:v>
      </x:c>
      <x:c r="F14" s="13" t="str">
        <x:v>Apprentissage et équipement au rang prévu par la progression commune</x:v>
      </x:c>
      <x:c r="G14" s="13" t="str">
        <x:v>Objet porté ou présent au poste, état visible et commande contextuelle. Le menu décrit l’action que le personnage peut réellement réaliser.</x:v>
      </x:c>
      <x:c r="H14" s="13" t="str">
        <x:v>Les collisions, portes et trajets restent cohérents lorsque cet outil est équipé.</x:v>
      </x:c>
      <x:c r="I14" s="13" t="str">
        <x:v>État, propriétaire, charge restante et emplacement enregistrés.</x:v>
      </x:c>
      <x:c r="J14" s="13" t="str">
        <x:v>Nom inspiré de la franchise, comportement de jeu proposé.</x:v>
      </x:c>
      <x:c r="K14" s="13" t="str">
        <x:v>Reconstitution documentée V4 — nouvelle rédaction V5</x:v>
      </x:c>
    </x:row>
    <x:row r="15" ht="72" customHeight="1">
      <x:c r="A15" s="14" t="str">
        <x:v>TOOL-10</x:v>
      </x:c>
      <x:c r="B15" s="14" t="str">
        <x:v>Camouflage</x:v>
      </x:c>
      <x:c r="C15" s="14" t="str">
        <x:v>furtivité</x:v>
      </x:c>
      <x:c r="D15" s="14" t="str">
        <x:v>observer bruit, mouvement et exposition</x:v>
      </x:c>
      <x:c r="E15" s="14" t="str">
        <x:v>ne supprime pas les traces ni les interactions de milieu</x:v>
      </x:c>
      <x:c r="F15" s="14" t="str">
        <x:v>Apprentissage et équipement au rang prévu par la progression commune</x:v>
      </x:c>
      <x:c r="G15" s="14" t="str">
        <x:v>Objet porté ou présent au poste, état visible et commande contextuelle. Le menu décrit l’action que le personnage peut réellement réaliser.</x:v>
      </x:c>
      <x:c r="H15" s="14" t="str">
        <x:v>Les collisions, portes et trajets restent cohérents lorsque cet outil est équipé.</x:v>
      </x:c>
      <x:c r="I15" s="14" t="str">
        <x:v>État, propriétaire, charge restante et emplacement enregistrés.</x:v>
      </x:c>
      <x:c r="J15" s="14" t="str">
        <x:v>Nom inspiré de la franchise, comportement de jeu proposé.</x:v>
      </x:c>
      <x:c r="K15" s="14" t="str">
        <x:v>Reconstitution documentée V4 — nouvelle rédaction V5</x:v>
      </x:c>
    </x:row>
    <x:row r="16" ht="72" customHeight="1">
      <x:c r="A16" s="13" t="str">
        <x:v>TOOL-11</x:v>
      </x:c>
      <x:c r="B16" s="13" t="str">
        <x:v>Medicomp</x:v>
      </x:c>
      <x:c r="C16" s="13" t="str">
        <x:v>soins stylisés</x:v>
      </x:c>
      <x:c r="D16" s="13" t="str">
        <x:v>rejoindre un abri et utiliser un poste fictif</x:v>
      </x:c>
      <x:c r="E16" s="13" t="str">
        <x:v>interruption et ressource de soin</x:v>
      </x:c>
      <x:c r="F16" s="13" t="str">
        <x:v>Apprentissage et équipement au rang prévu par la progression commune</x:v>
      </x:c>
      <x:c r="G16" s="13" t="str">
        <x:v>Objet porté ou présent au poste, état visible et commande contextuelle. Le menu décrit l’action que le personnage peut réellement réaliser.</x:v>
      </x:c>
      <x:c r="H16" s="13" t="str">
        <x:v>Les collisions, portes et trajets restent cohérents lorsque cet outil est équipé.</x:v>
      </x:c>
      <x:c r="I16" s="13" t="str">
        <x:v>État, propriétaire, charge restante et emplacement enregistrés.</x:v>
      </x:c>
      <x:c r="J16" s="13" t="str">
        <x:v>Nom inspiré de la franchise, comportement de jeu proposé.</x:v>
      </x:c>
      <x:c r="K16" s="13" t="str">
        <x:v>Reconstitution documentée V4 — nouvelle rédaction V5</x:v>
      </x:c>
    </x:row>
    <x:row r="17" ht="72" customHeight="1">
      <x:c r="A17" s="14" t="str">
        <x:v>TOOL-12</x:v>
      </x:c>
      <x:c r="B17" s="14" t="str">
        <x:v>Balise de retour</x:v>
      </x:c>
      <x:c r="C17" s="14" t="str">
        <x:v>navigation</x:v>
      </x:c>
      <x:c r="D17" s="14" t="str">
        <x:v>poser un repère puis vérifier sa visibilité</x:v>
      </x:c>
      <x:c r="E17" s="14" t="str">
        <x:v>ne téléporte pas le joueur</x:v>
      </x:c>
      <x:c r="F17" s="14" t="str">
        <x:v>Apprentissage et équipement au rang prévu par la progression commune</x:v>
      </x:c>
      <x:c r="G17" s="14" t="str">
        <x:v>Objet porté ou présent au poste, état visible et commande contextuelle. Le menu décrit l’action que le personnage peut réellement réaliser.</x:v>
      </x:c>
      <x:c r="H17" s="14" t="str">
        <x:v>Les collisions, portes et trajets restent cohérents lorsque cet outil est équipé.</x:v>
      </x:c>
      <x:c r="I17" s="14" t="str">
        <x:v>État, propriétaire, charge restante et emplacement enregistrés.</x:v>
      </x:c>
      <x:c r="J17" s="14" t="str">
        <x:v>Outil ou fonction originale du projet.</x:v>
      </x:c>
      <x:c r="K17" s="14" t="str">
        <x:v>Reconstitution documentée V4 — nouvelle rédaction V5</x:v>
      </x:c>
    </x:row>
    <x:row r="18" ht="72" customHeight="1">
      <x:c r="A18" s="13" t="str">
        <x:v>TOOL-13</x:v>
      </x:c>
      <x:c r="B18" s="13" t="str">
        <x:v>Scanner de traces</x:v>
      </x:c>
      <x:c r="C18" s="13" t="str">
        <x:v>enquête</x:v>
      </x:c>
      <x:c r="D18" s="13" t="str">
        <x:v>cadrer sol, objet et repère fixe</x:v>
      </x:c>
      <x:c r="E18" s="13" t="str">
        <x:v>requiert une interprétation des indices</x:v>
      </x:c>
      <x:c r="F18" s="13" t="str">
        <x:v>Mission et poste correspondant à l’usage; achat seul ne valide pas un jalon</x:v>
      </x:c>
      <x:c r="G18" s="13" t="str">
        <x:v>Objet porté ou présent au poste, état visible et commande contextuelle. Le menu décrit l’action que le personnage peut réellement réaliser.</x:v>
      </x:c>
      <x:c r="H18" s="13" t="str">
        <x:v>Les collisions, portes et trajets restent cohérents lorsque cet outil est équipé.</x:v>
      </x:c>
      <x:c r="I18" s="13" t="str">
        <x:v>État, propriétaire, charge restante et emplacement enregistrés.</x:v>
      </x:c>
      <x:c r="J18" s="13" t="str">
        <x:v>Outil ou fonction originale du projet.</x:v>
      </x:c>
      <x:c r="K18" s="13" t="str">
        <x:v>Reconstitution documentée V4 — nouvelle rédaction V5</x:v>
      </x:c>
    </x:row>
    <x:row r="19" ht="72" customHeight="1">
      <x:c r="A19" s="14" t="str">
        <x:v>TOOL-14</x:v>
      </x:c>
      <x:c r="B19" s="14" t="str">
        <x:v>Berceau de prise</x:v>
      </x:c>
      <x:c r="C19" s="14" t="str">
        <x:v>trophée</x:v>
      </x:c>
      <x:c r="D19" s="14" t="str">
        <x:v>choisir le gabarit et régler les appuis</x:v>
      </x:c>
      <x:c r="E19" s="14" t="str">
        <x:v>charge et espace de transport</x:v>
      </x:c>
      <x:c r="F19" s="14" t="str">
        <x:v>Mission et poste correspondant à l’usage; achat seul ne valide pas un jalon</x:v>
      </x:c>
      <x:c r="G19" s="14" t="str">
        <x:v>Objet porté ou présent au poste, état visible et commande contextuelle. Le menu décrit l’action que le personnage peut réellement réaliser.</x:v>
      </x:c>
      <x:c r="H19" s="14" t="str">
        <x:v>Les collisions, portes et trajets restent cohérents lorsque cet outil est équipé.</x:v>
      </x:c>
      <x:c r="I19" s="14" t="str">
        <x:v>État, propriétaire, charge restante et emplacement enregistrés.</x:v>
      </x:c>
      <x:c r="J19" s="14" t="str">
        <x:v>Outil ou fonction originale du projet.</x:v>
      </x:c>
      <x:c r="K19" s="14" t="str">
        <x:v>Reconstitution documentée V4 — nouvelle rédaction V5</x:v>
      </x:c>
    </x:row>
    <x:row r="20" ht="72" customHeight="1">
      <x:c r="A20" s="13" t="str">
        <x:v>TOOL-15</x:v>
      </x:c>
      <x:c r="B20" s="13" t="str">
        <x:v>Plaque de provenance</x:v>
      </x:c>
      <x:c r="C20" s="13" t="str">
        <x:v>trophée</x:v>
      </x:c>
      <x:c r="D20" s="13" t="str">
        <x:v>associer objet, lieu et mission</x:v>
      </x:c>
      <x:c r="E20" s="13" t="str">
        <x:v>ne crée pas une preuve absente</x:v>
      </x:c>
      <x:c r="F20" s="13" t="str">
        <x:v>Mission et poste correspondant à l’usage; achat seul ne valide pas un jalon</x:v>
      </x:c>
      <x:c r="G20" s="13" t="str">
        <x:v>Objet porté ou présent au poste, état visible et commande contextuelle. Le menu décrit l’action que le personnage peut réellement réaliser.</x:v>
      </x:c>
      <x:c r="H20" s="13" t="str">
        <x:v>Les collisions, portes et trajets restent cohérents lorsque cet outil est équipé.</x:v>
      </x:c>
      <x:c r="I20" s="13" t="str">
        <x:v>État, propriétaire, charge restante et emplacement enregistrés.</x:v>
      </x:c>
      <x:c r="J20" s="13" t="str">
        <x:v>Outil ou fonction originale du projet.</x:v>
      </x:c>
      <x:c r="K20" s="13" t="str">
        <x:v>Reconstitution documentée V4 — nouvelle rédaction V5</x:v>
      </x:c>
    </x:row>
    <x:row r="21" ht="72" customHeight="1">
      <x:c r="A21" s="14" t="str">
        <x:v>TOOL-16</x:v>
      </x:c>
      <x:c r="B21" s="14" t="str">
        <x:v>Lampe rasante</x:v>
      </x:c>
      <x:c r="C21" s="14" t="str">
        <x:v>atelier</x:v>
      </x:c>
      <x:c r="D21" s="14" t="str">
        <x:v>déplacer la lumière autour d’une pièce</x:v>
      </x:c>
      <x:c r="E21" s="14" t="str">
        <x:v>marques réellement présentes uniquement</x:v>
      </x:c>
      <x:c r="F21" s="14" t="str">
        <x:v>Mission et poste correspondant à l’usage; achat seul ne valide pas un jalon</x:v>
      </x:c>
      <x:c r="G21" s="14" t="str">
        <x:v>Objet porté ou présent au poste, état visible et commande contextuelle. Le menu décrit l’action que le personnage peut réellement réaliser.</x:v>
      </x:c>
      <x:c r="H21" s="14" t="str">
        <x:v>Les collisions, portes et trajets restent cohérents lorsque cet outil est équipé.</x:v>
      </x:c>
      <x:c r="I21" s="14" t="str">
        <x:v>État, propriétaire, charge restante et emplacement enregistrés.</x:v>
      </x:c>
      <x:c r="J21" s="14" t="str">
        <x:v>Outil ou fonction originale du projet.</x:v>
      </x:c>
      <x:c r="K21" s="14" t="str">
        <x:v>Reconstitution documentée V4 — nouvelle rédaction V5</x:v>
      </x:c>
    </x:row>
    <x:row r="22" ht="72" customHeight="1">
      <x:c r="A22" s="13" t="str">
        <x:v>TOOL-17</x:v>
      </x:c>
      <x:c r="B22" s="13" t="str">
        <x:v>Support articulé</x:v>
      </x:c>
      <x:c r="C22" s="13" t="str">
        <x:v>exposition</x:v>
      </x:c>
      <x:c r="D22" s="13" t="str">
        <x:v>orienter et verrouiller une base</x:v>
      </x:c>
      <x:c r="E22" s="13" t="str">
        <x:v>poids et taille compatibles</x:v>
      </x:c>
      <x:c r="F22" s="13" t="str">
        <x:v>Mission et poste correspondant à l’usage; achat seul ne valide pas un jalon</x:v>
      </x:c>
      <x:c r="G22" s="13" t="str">
        <x:v>Objet porté ou présent au poste, état visible et commande contextuelle. Le menu décrit l’action que le personnage peut réellement réaliser.</x:v>
      </x:c>
      <x:c r="H22" s="13" t="str">
        <x:v>Les collisions, portes et trajets restent cohérents lorsque cet outil est équipé.</x:v>
      </x:c>
      <x:c r="I22" s="13" t="str">
        <x:v>État, propriétaire, charge restante et emplacement enregistrés.</x:v>
      </x:c>
      <x:c r="J22" s="13" t="str">
        <x:v>Outil ou fonction originale du projet.</x:v>
      </x:c>
      <x:c r="K22" s="13" t="str">
        <x:v>Reconstitution documentée V4 — nouvelle rédaction V5</x:v>
      </x:c>
    </x:row>
    <x:row r="23" ht="72" customHeight="1">
      <x:c r="A23" s="14" t="str">
        <x:v>TOOL-18</x:v>
      </x:c>
      <x:c r="B23" s="14" t="str">
        <x:v>Graveur fictif</x:v>
      </x:c>
      <x:c r="C23" s="14" t="str">
        <x:v>atelier</x:v>
      </x:c>
      <x:c r="D23" s="14" t="str">
        <x:v>suivre des segments sur une plaque amovible</x:v>
      </x:c>
      <x:c r="E23" s="14" t="str">
        <x:v>étapes assistées équivalentes</x:v>
      </x:c>
      <x:c r="F23" s="14" t="str">
        <x:v>Mission et poste correspondant à l’usage; achat seul ne valide pas un jalon</x:v>
      </x:c>
      <x:c r="G23" s="14" t="str">
        <x:v>Objet porté ou présent au poste, état visible et commande contextuelle. Le menu décrit l’action que le personnage peut réellement réaliser.</x:v>
      </x:c>
      <x:c r="H23" s="14" t="str">
        <x:v>Les collisions, portes et trajets restent cohérents lorsque cet outil est équipé.</x:v>
      </x:c>
      <x:c r="I23" s="14" t="str">
        <x:v>État, propriétaire, charge restante et emplacement enregistrés.</x:v>
      </x:c>
      <x:c r="J23" s="14" t="str">
        <x:v>Outil ou fonction originale du projet.</x:v>
      </x:c>
      <x:c r="K23" s="14" t="str">
        <x:v>Reconstitution documentée V4 — nouvelle rédaction V5</x:v>
      </x:c>
    </x:row>
    <x:row r="24" ht="72" customHeight="1">
      <x:c r="A24" s="13" t="str">
        <x:v>TOOL-19</x:v>
      </x:c>
      <x:c r="B24" s="13" t="str">
        <x:v>Lentille de lecture</x:v>
      </x:c>
      <x:c r="C24" s="13" t="str">
        <x:v>archives</x:v>
      </x:c>
      <x:c r="D24" s="13" t="str">
        <x:v>aligner une lentille sur une empreinte</x:v>
      </x:c>
      <x:c r="E24" s="13" t="str">
        <x:v>fragment manquant demeure inconnu</x:v>
      </x:c>
      <x:c r="F24" s="13" t="str">
        <x:v>Mission et poste correspondant à l’usage; achat seul ne valide pas un jalon</x:v>
      </x:c>
      <x:c r="G24" s="13" t="str">
        <x:v>Objet porté ou présent au poste, état visible et commande contextuelle. Le menu décrit l’action que le personnage peut réellement réaliser.</x:v>
      </x:c>
      <x:c r="H24" s="13" t="str">
        <x:v>Les collisions, portes et trajets restent cohérents lorsque cet outil est équipé.</x:v>
      </x:c>
      <x:c r="I24" s="13" t="str">
        <x:v>État, propriétaire, charge restante et emplacement enregistrés.</x:v>
      </x:c>
      <x:c r="J24" s="13" t="str">
        <x:v>Outil ou fonction originale du projet.</x:v>
      </x:c>
      <x:c r="K24" s="13" t="str">
        <x:v>Reconstitution documentée V4 — nouvelle rédaction V5</x:v>
      </x:c>
    </x:row>
    <x:row r="25" ht="72" customHeight="1">
      <x:c r="A25" s="14" t="str">
        <x:v>TOOL-20</x:v>
      </x:c>
      <x:c r="B25" s="14" t="str">
        <x:v>Sonde de route</x:v>
      </x:c>
      <x:c r="C25" s="14" t="str">
        <x:v>espace</x:v>
      </x:c>
      <x:c r="D25" s="14" t="str">
        <x:v>pointer trois balises puis récupérer le trajet</x:v>
      </x:c>
      <x:c r="E25" s="14" t="str">
        <x:v>portée et stock d’énergie de jeu</x:v>
      </x:c>
      <x:c r="F25" s="14" t="str">
        <x:v>Mission et poste correspondant à l’usage; achat seul ne valide pas un jalon</x:v>
      </x:c>
      <x:c r="G25" s="14" t="str">
        <x:v>Objet porté ou présent au poste, état visible et commande contextuelle. Le menu décrit l’action que le personnage peut réellement réaliser.</x:v>
      </x:c>
      <x:c r="H25" s="14" t="str">
        <x:v>Les collisions, portes et trajets restent cohérents lorsque cet outil est équipé.</x:v>
      </x:c>
      <x:c r="I25" s="14" t="str">
        <x:v>État, propriétaire, charge restante et emplacement enregistrés.</x:v>
      </x:c>
      <x:c r="J25" s="14" t="str">
        <x:v>Outil ou fonction originale du projet.</x:v>
      </x:c>
      <x:c r="K25" s="14" t="str">
        <x:v>Reconstitution documentée V4 — nouvelle rédaction V5</x:v>
      </x:c>
    </x:row>
    <x:row r="26" ht="72" customHeight="1">
      <x:c r="A26" s="13" t="str">
        <x:v>TOOL-21</x:v>
      </x:c>
      <x:c r="B26" s="13" t="str">
        <x:v>Anneau de seuil</x:v>
      </x:c>
      <x:c r="C26" s="13" t="str">
        <x:v>Warp</x:v>
      </x:c>
      <x:c r="D26" s="13" t="str">
        <x:v>aligner le module après ses cinq conditions</x:v>
      </x:c>
      <x:c r="E26" s="13" t="str">
        <x:v>pas de départ gratuit depuis un menu</x:v>
      </x:c>
      <x:c r="F26" s="13" t="str">
        <x:v>Mission et poste correspondant à l’usage; achat seul ne valide pas un jalon</x:v>
      </x:c>
      <x:c r="G26" s="13" t="str">
        <x:v>Objet porté ou présent au poste, état visible et commande contextuelle. Le menu décrit l’action que le personnage peut réellement réaliser.</x:v>
      </x:c>
      <x:c r="H26" s="13" t="str">
        <x:v>Les collisions, portes et trajets restent cohérents lorsque cet outil est équipé.</x:v>
      </x:c>
      <x:c r="I26" s="13" t="str">
        <x:v>État, propriétaire, charge restante et emplacement enregistrés.</x:v>
      </x:c>
      <x:c r="J26" s="13" t="str">
        <x:v>Outil ou fonction originale du projet.</x:v>
      </x:c>
      <x:c r="K26" s="13" t="str">
        <x:v>Reconstitution documentée V4 — nouvelle rédaction V5</x:v>
      </x:c>
    </x:row>
    <x:row r="27" ht="72" customHeight="1">
      <x:c r="A27" s="14" t="str">
        <x:v>TOOL-22</x:v>
      </x:c>
      <x:c r="B27" s="14" t="str">
        <x:v>Rappel de voyage</x:v>
      </x:c>
      <x:c r="C27" s="14" t="str">
        <x:v>Warp</x:v>
      </x:c>
      <x:c r="D27" s="14" t="str">
        <x:v>activer le retour prévu pour le trajet engagé</x:v>
      </x:c>
      <x:c r="E27" s="14" t="str">
        <x:v>pas de reset de pertes ou de duplication</x:v>
      </x:c>
      <x:c r="F27" s="14" t="str">
        <x:v>Mission et poste correspondant à l’usage; achat seul ne valide pas un jalon</x:v>
      </x:c>
      <x:c r="G27" s="14" t="str">
        <x:v>Objet porté ou présent au poste, état visible et commande contextuelle. Le menu décrit l’action que le personnage peut réellement réaliser.</x:v>
      </x:c>
      <x:c r="H27" s="14" t="str">
        <x:v>Les collisions, portes et trajets restent cohérents lorsque cet outil est équipé.</x:v>
      </x:c>
      <x:c r="I27" s="14" t="str">
        <x:v>État, propriétaire, charge restante et emplacement enregistrés.</x:v>
      </x:c>
      <x:c r="J27" s="14" t="str">
        <x:v>Outil ou fonction originale du projet.</x:v>
      </x:c>
      <x:c r="K27" s="14" t="str">
        <x:v>Reconstitution documentée V4 — nouvelle rédaction V5</x:v>
      </x:c>
    </x:row>
    <x:row r="28" ht="72" customHeight="1">
      <x:c r="A28" s="13" t="str">
        <x:v>TOOL-23</x:v>
      </x:c>
      <x:c r="B28" s="13" t="str">
        <x:v>Perche de marais</x:v>
      </x:c>
      <x:c r="C28" s="13" t="str">
        <x:v>parcours</x:v>
      </x:c>
      <x:c r="D28" s="13" t="str">
        <x:v>sonder un appui depuis une zone sûre</x:v>
      </x:c>
      <x:c r="E28" s="13" t="str">
        <x:v>profondeur et courant lisibles</x:v>
      </x:c>
      <x:c r="F28" s="13" t="str">
        <x:v>Mission et poste correspondant à l’usage; achat seul ne valide pas un jalon</x:v>
      </x:c>
      <x:c r="G28" s="13" t="str">
        <x:v>Objet porté ou présent au poste, état visible et commande contextuelle. Le menu décrit l’action que le personnage peut réellement réaliser.</x:v>
      </x:c>
      <x:c r="H28" s="13" t="str">
        <x:v>Les collisions, portes et trajets restent cohérents lorsque cet outil est équipé.</x:v>
      </x:c>
      <x:c r="I28" s="13" t="str">
        <x:v>État, propriétaire, charge restante et emplacement enregistrés.</x:v>
      </x:c>
      <x:c r="J28" s="13" t="str">
        <x:v>Outil ou fonction originale du projet.</x:v>
      </x:c>
      <x:c r="K28" s="13" t="str">
        <x:v>Reconstitution documentée V4 — nouvelle rédaction V5</x:v>
      </x:c>
    </x:row>
    <x:row r="29" ht="72" customHeight="1">
      <x:c r="A29" s="14" t="str">
        <x:v>TOOL-24</x:v>
      </x:c>
      <x:c r="B29" s="14" t="str">
        <x:v>Treuil de jeu</x:v>
      </x:c>
      <x:c r="C29" s="14" t="str">
        <x:v>parcours</x:v>
      </x:c>
      <x:c r="D29" s="14" t="str">
        <x:v>fixer sur un ancrage prévu puis traverser</x:v>
      </x:c>
      <x:c r="E29" s="14" t="str">
        <x:v>pas d’ancrage sur décor non porteur</x:v>
      </x:c>
      <x:c r="F29" s="14" t="str">
        <x:v>Mission et poste correspondant à l’usage; achat seul ne valide pas un jalon</x:v>
      </x:c>
      <x:c r="G29" s="14" t="str">
        <x:v>Objet porté ou présent au poste, état visible et commande contextuelle. Le menu décrit l’action que le personnage peut réellement réaliser.</x:v>
      </x:c>
      <x:c r="H29" s="14" t="str">
        <x:v>Les collisions, portes et trajets restent cohérents lorsque cet outil est équipé.</x:v>
      </x:c>
      <x:c r="I29" s="14" t="str">
        <x:v>État, propriétaire, charge restante et emplacement enregistrés.</x:v>
      </x:c>
      <x:c r="J29" s="14" t="str">
        <x:v>Outil ou fonction originale du projet.</x:v>
      </x:c>
      <x:c r="K29" s="14" t="str">
        <x:v>Reconstitution documentée V4 — nouvelle rédaction V5</x:v>
      </x:c>
    </x:row>
    <x:row r="30" ht="72" customHeight="1">
      <x:c r="A30" s="13" t="str">
        <x:v>TOOL-25</x:v>
      </x:c>
      <x:c r="B30" s="13" t="str">
        <x:v>Harnais de monture</x:v>
      </x:c>
      <x:c r="C30" s="13" t="str">
        <x:v>mobilité</x:v>
      </x:c>
      <x:c r="D30" s="13" t="str">
        <x:v>ajuster sur un modèle puis équiper l’animal</x:v>
      </x:c>
      <x:c r="E30" s="13" t="str">
        <x:v>lien, fatigue et gabarit</x:v>
      </x:c>
      <x:c r="F30" s="13" t="str">
        <x:v>Mission et poste correspondant à l’usage; achat seul ne valide pas un jalon</x:v>
      </x:c>
      <x:c r="G30" s="13" t="str">
        <x:v>Objet porté ou présent au poste, état visible et commande contextuelle. Le menu décrit l’action que le personnage peut réellement réaliser.</x:v>
      </x:c>
      <x:c r="H30" s="13" t="str">
        <x:v>Les collisions, portes et trajets restent cohérents lorsque cet outil est équipé.</x:v>
      </x:c>
      <x:c r="I30" s="13" t="str">
        <x:v>État, propriétaire, charge restante et emplacement enregistrés.</x:v>
      </x:c>
      <x:c r="J30" s="13" t="str">
        <x:v>Outil ou fonction originale du projet.</x:v>
      </x:c>
      <x:c r="K30" s="13" t="str">
        <x:v>Reconstitution documentée V4 — nouvelle rédaction V5</x:v>
      </x:c>
    </x:row>
    <x:row r="31" ht="72" customHeight="1">
      <x:c r="A31" s="14" t="str">
        <x:v>TOOL-26</x:v>
      </x:c>
      <x:c r="B31" s="14" t="str">
        <x:v>Sifflet de compagnon</x:v>
      </x:c>
      <x:c r="C31" s="14" t="str">
        <x:v>compagnon</x:v>
      </x:c>
      <x:c r="D31" s="14" t="str">
        <x:v>choisir rappel, attente ou piste apprise</x:v>
      </x:c>
      <x:c r="E31" s="14" t="str">
        <x:v>n’ordonne pas une compétence inconnue</x:v>
      </x:c>
      <x:c r="F31" s="14" t="str">
        <x:v>Mission et poste correspondant à l’usage; achat seul ne valide pas un jalon</x:v>
      </x:c>
      <x:c r="G31" s="14" t="str">
        <x:v>Objet porté ou présent au poste, état visible et commande contextuelle. Le menu décrit l’action que le personnage peut réellement réaliser.</x:v>
      </x:c>
      <x:c r="H31" s="14" t="str">
        <x:v>Les collisions, portes et trajets restent cohérents lorsque cet outil est équipé.</x:v>
      </x:c>
      <x:c r="I31" s="14" t="str">
        <x:v>État, propriétaire, charge restante et emplacement enregistrés.</x:v>
      </x:c>
      <x:c r="J31" s="14" t="str">
        <x:v>Outil ou fonction originale du projet.</x:v>
      </x:c>
      <x:c r="K31" s="14" t="str">
        <x:v>Reconstitution documentée V4 — nouvelle rédaction V5</x:v>
      </x:c>
    </x:row>
    <x:row r="32" ht="72" customHeight="1">
      <x:c r="A32" s="13" t="str">
        <x:v>TOOL-27</x:v>
      </x:c>
      <x:c r="B32" s="13" t="str">
        <x:v>Kit d’atelier fictif</x:v>
      </x:c>
      <x:c r="C32" s="13" t="str">
        <x:v>réparation</x:v>
      </x:c>
      <x:c r="D32" s="13" t="str">
        <x:v>assembler des pièces repérées</x:v>
      </x:c>
      <x:c r="E32" s="13" t="str">
        <x:v>matériel et spécialiste disponibles</x:v>
      </x:c>
      <x:c r="F32" s="13" t="str">
        <x:v>Mission et poste correspondant à l’usage; achat seul ne valide pas un jalon</x:v>
      </x:c>
      <x:c r="G32" s="13" t="str">
        <x:v>Objet porté ou présent au poste, état visible et commande contextuelle. Le menu décrit l’action que le personnage peut réellement réaliser.</x:v>
      </x:c>
      <x:c r="H32" s="13" t="str">
        <x:v>Les collisions, portes et trajets restent cohérents lorsque cet outil est équipé.</x:v>
      </x:c>
      <x:c r="I32" s="13" t="str">
        <x:v>État, propriétaire, charge restante et emplacement enregistrés.</x:v>
      </x:c>
      <x:c r="J32" s="13" t="str">
        <x:v>Outil ou fonction originale du projet.</x:v>
      </x:c>
      <x:c r="K32" s="13" t="str">
        <x:v>Reconstitution documentée V4 — nouvelle rédaction V5</x:v>
      </x:c>
    </x:row>
    <x:row r="33" ht="72" customHeight="1">
      <x:c r="A33" s="14" t="str">
        <x:v>TOOL-28</x:v>
      </x:c>
      <x:c r="B33" s="14" t="str">
        <x:v>Clé d’amarrage</x:v>
      </x:c>
      <x:c r="C33" s="14" t="str">
        <x:v>espace</x:v>
      </x:c>
      <x:c r="D33" s="14" t="str">
        <x:v>aligner deux attaches puis fermer le verrou</x:v>
      </x:c>
      <x:c r="E33" s="14" t="str">
        <x:v>approche stable nécessaire</x:v>
      </x:c>
      <x:c r="F33" s="14" t="str">
        <x:v>Mission et poste correspondant à l’usage; achat seul ne valide pas un jalon</x:v>
      </x:c>
      <x:c r="G33" s="14" t="str">
        <x:v>Objet porté ou présent au poste, état visible et commande contextuelle. Le menu décrit l’action que le personnage peut réellement réaliser.</x:v>
      </x:c>
      <x:c r="H33" s="14" t="str">
        <x:v>Les collisions, portes et trajets restent cohérents lorsque cet outil est équipé.</x:v>
      </x:c>
      <x:c r="I33" s="14" t="str">
        <x:v>État, propriétaire, charge restante et emplacement enregistrés.</x:v>
      </x:c>
      <x:c r="J33" s="14" t="str">
        <x:v>Outil ou fonction originale du projet.</x:v>
      </x:c>
      <x:c r="K33" s="14" t="str">
        <x:v>Reconstitution documentée V4 — nouvelle rédaction V5</x:v>
      </x:c>
    </x:row>
    <x:row r="34" ht="72" customHeight="1">
      <x:c r="A34" s="13" t="str">
        <x:v>TOOL-29</x:v>
      </x:c>
      <x:c r="B34" s="13" t="str">
        <x:v>Tablette de mission</x:v>
      </x:c>
      <x:c r="C34" s="13" t="str">
        <x:v>quête</x:v>
      </x:c>
      <x:c r="D34" s="13" t="str">
        <x:v>relier objectifs, témoins et lieu</x:v>
      </x:c>
      <x:c r="E34" s="13" t="str">
        <x:v>réussite et simple clôture séparées</x:v>
      </x:c>
      <x:c r="F34" s="13" t="str">
        <x:v>Mission et poste correspondant à l’usage; achat seul ne valide pas un jalon</x:v>
      </x:c>
      <x:c r="G34" s="13" t="str">
        <x:v>Objet porté ou présent au poste, état visible et commande contextuelle. Le menu décrit l’action que le personnage peut réellement réaliser.</x:v>
      </x:c>
      <x:c r="H34" s="13" t="str">
        <x:v>Les collisions, portes et trajets restent cohérents lorsque cet outil est équipé.</x:v>
      </x:c>
      <x:c r="I34" s="13" t="str">
        <x:v>État, propriétaire, charge restante et emplacement enregistrés.</x:v>
      </x:c>
      <x:c r="J34" s="13" t="str">
        <x:v>Outil ou fonction originale du projet.</x:v>
      </x:c>
      <x:c r="K34" s="13" t="str">
        <x:v>Reconstitution documentée V4 — nouvelle rédaction V5</x:v>
      </x:c>
    </x:row>
    <x:row r="35" ht="72" customHeight="1">
      <x:c r="A35" s="14" t="str">
        <x:v>TOOL-30</x:v>
      </x:c>
      <x:c r="B35" s="14" t="str">
        <x:v>Signal de commandement</x:v>
      </x:c>
      <x:c r="C35" s="14" t="str">
        <x:v>RTS</x:v>
      </x:c>
      <x:c r="D35" s="14" t="str">
        <x:v>désigner groupe et trajet puis règle de repli</x:v>
      </x:c>
      <x:c r="E35" s="14" t="str">
        <x:v>unités réellement présentes uniquement</x:v>
      </x:c>
      <x:c r="F35" s="14" t="str">
        <x:v>Mission et poste correspondant à l’usage; achat seul ne valide pas un jalon</x:v>
      </x:c>
      <x:c r="G35" s="14" t="str">
        <x:v>Objet porté ou présent au poste, état visible et commande contextuelle. Le menu décrit l’action que le personnage peut réellement réaliser.</x:v>
      </x:c>
      <x:c r="H35" s="14" t="str">
        <x:v>Les collisions, portes et trajets restent cohérents lorsque cet outil est équipé.</x:v>
      </x:c>
      <x:c r="I35" s="14" t="str">
        <x:v>État, propriétaire, charge restante et emplacement enregistrés.</x:v>
      </x:c>
      <x:c r="J35" s="14" t="str">
        <x:v>Outil ou fonction originale du projet.</x:v>
      </x:c>
      <x:c r="K35" s="14" t="str">
        <x:v>Reconstitution documentée V4 — nouvelle rédaction V5</x:v>
      </x:c>
    </x:row>
    <x:row r="36" ht="72" customHeight="1">
      <x:c r="A36" s="13" t="str">
        <x:v>TOOL-31</x:v>
      </x:c>
      <x:c r="B36" s="13" t="str">
        <x:v>Borne territoriale</x:v>
      </x:c>
      <x:c r="C36" s="13" t="str">
        <x:v>conquête</x:v>
      </x:c>
      <x:c r="D36" s="13" t="str">
        <x:v>établir une position après l’opération</x:v>
      </x:c>
      <x:c r="E36" s="13" t="str">
        <x:v>ne suffit pas à occuper tout un monde</x:v>
      </x:c>
      <x:c r="F36" s="13" t="str">
        <x:v>Mission et poste correspondant à l’usage; achat seul ne valide pas un jalon</x:v>
      </x:c>
      <x:c r="G36" s="13" t="str">
        <x:v>Objet porté ou présent au poste, état visible et commande contextuelle. Le menu décrit l’action que le personnage peut réellement réaliser.</x:v>
      </x:c>
      <x:c r="H36" s="13" t="str">
        <x:v>Les collisions, portes et trajets restent cohérents lorsque cet outil est équipé.</x:v>
      </x:c>
      <x:c r="I36" s="13" t="str">
        <x:v>État, propriétaire, charge restante et emplacement enregistrés.</x:v>
      </x:c>
      <x:c r="J36" s="13" t="str">
        <x:v>Outil ou fonction originale du projet.</x:v>
      </x:c>
      <x:c r="K36" s="13" t="str">
        <x:v>Reconstitution documentée V4 — nouvelle rédaction V5</x:v>
      </x:c>
    </x:row>
    <x:row r="37" ht="72" customHeight="1">
      <x:c r="A37" s="14" t="str">
        <x:v>TOOL-32</x:v>
      </x:c>
      <x:c r="B37" s="14" t="str">
        <x:v>Piédestal de masque</x:v>
      </x:c>
      <x:c r="C37" s="14" t="str">
        <x:v>DLC</x:v>
      </x:c>
      <x:c r="D37" s="14" t="str">
        <x:v>prendre et poser un masque avec animation</x:v>
      </x:c>
      <x:c r="E37" s="14" t="str">
        <x:v>chronique cinéma séparée de la campagne personnelle</x:v>
      </x:c>
      <x:c r="F37" s="14" t="str">
        <x:v>Mission et poste correspondant à l’usage; achat seul ne valide pas un jalon</x:v>
      </x:c>
      <x:c r="G37" s="14" t="str">
        <x:v>Objet porté ou présent au poste, état visible et commande contextuelle. Le menu décrit l’action que le personnage peut réellement réaliser.</x:v>
      </x:c>
      <x:c r="H37" s="14" t="str">
        <x:v>Les collisions, portes et trajets restent cohérents lorsque cet outil est équipé.</x:v>
      </x:c>
      <x:c r="I37" s="14" t="str">
        <x:v>État, propriétaire, charge restante et emplacement enregistrés.</x:v>
      </x:c>
      <x:c r="J37" s="14" t="str">
        <x:v>Outil ou fonction originale du projet.</x:v>
      </x:c>
      <x:c r="K37" s="14" t="str">
        <x:v>Reconstitution documentée V4 — nouvelle rédaction V5</x:v>
      </x:c>
    </x:row>
  </x:sheetData>
  <x:pageMargins left="0.7" right="0.7" top="0.75" bottom="0.75" header="0.3" footer="0.3"/>
  <x:tableParts count="1">
    <x:tablePart xmlns:r="http://schemas.openxmlformats.org/officeDocument/2006/relationships" r:id="R534ea5a3254e41c6"/>
  </x:tableParts>
</x:worksheet>
</file>

<file path=xl/worksheets/sheet5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Xeno Prime</x:v>
      </x:c>
      <x:c r="B2" s="3"/>
      <x:c r="C2" s="3"/>
      <x:c r="D2" s="3"/>
      <x:c r="E2" s="3"/>
      <x:c r="F2" s="3"/>
    </x:row>
    <x:row r="3">
      <x:c r="A3" s="4"/>
      <x:c r="B3" s="4"/>
      <x:c r="C3" s="4"/>
      <x:c r="D3" s="4"/>
      <x:c r="E3" s="4"/>
      <x:c r="F3" s="4"/>
    </x:row>
    <x:row r="4">
      <x:c r="A4" s="2" t="str">
        <x:v>Mondes · 12 fiches · Lecture intégrale dans « Lire Mondes » ou le lecteur HTML.</x:v>
      </x:c>
      <x:c r="B4" s="2"/>
      <x:c r="C4" s="2"/>
      <x:c r="D4" s="2"/>
      <x:c r="E4" s="2"/>
      <x:c r="F4" s="2"/>
    </x:row>
    <x:row r="5" ht="48" customHeight="1">
      <x:c r="A5" s="25" t="str">
        <x:v>Identifiant</x:v>
      </x:c>
      <x:c r="B5" s="26" t="str">
        <x:v>Titre</x:v>
      </x:c>
      <x:c r="C5" s="26" t="str">
        <x:v>Planète</x:v>
      </x:c>
      <x:c r="D5" s="26" t="str">
        <x:v>Position</x:v>
      </x:c>
      <x:c r="E5" s="26" t="str">
        <x:v>Liaison</x:v>
      </x:c>
      <x:c r="F5" s="26" t="str">
        <x:v>Configuration</x:v>
      </x:c>
      <x:c r="G5" s="26" t="str">
        <x:v>Action</x:v>
      </x:c>
      <x:c r="H5" s="26" t="str">
        <x:v>État</x:v>
      </x:c>
      <x:c r="I5" s="26" t="str">
        <x:v>Jalon</x:v>
      </x:c>
      <x:c r="J5" s="26" t="str">
        <x:v>Accès</x:v>
      </x:c>
      <x:c r="K5" s="26" t="str">
        <x:v>Lore</x:v>
      </x:c>
      <x:c r="L5" s="27" t="str">
        <x:v>Provenance</x:v>
      </x:c>
    </x:row>
    <x:row r="6" ht="57" customHeight="1">
      <x:c r="A6" s="13" t="str">
        <x:v>XP-Z01</x:v>
      </x:c>
      <x:c r="B6" s="13" t="str">
        <x:v>Point d’atterrissage</x:v>
      </x:c>
      <x:c r="C6" s="13" t="str">
        <x:v>PLAN08</x:v>
      </x:c>
      <x:c r="D6" s="28" t="n">
        <x:v>1</x:v>
      </x:c>
      <x:c r="E6" s="13" t="str">
        <x:v>Point de retour et XP-Z02</x:v>
      </x:c>
      <x:c r="F6" s="13" t="str">
        <x:v>Deux plans reliés, une entrée visible, un obstacle principal et une route de retour.</x:v>
      </x:c>
      <x:c r="G6" s="13" t="str">
        <x:v>suivre une trace de résine</x:v>
      </x:c>
      <x:c r="H6" s="13" t="str">
        <x:v>Portes, objets, traces et adversaires connus persistent. La revisite ne remet pas les prises en place.</x:v>
      </x:c>
      <x:c r="I6" s="13" t="str">
        <x:v>Contribue à l’expédition sans donner seul un rang.</x:v>
      </x:c>
      <x:c r="J6" s="13" t="str">
        <x:v>Blooded, vaisseau, trajet réel et mission d’expédition adaptée.</x:v>
      </x:c>
      <x:c r="K6" s="13" t="str">
        <x:v>Géographie et décor du projet; aucune planète des films reproduite à l’identique.</x:v>
      </x:c>
      <x:c r="L6" s="13" t="str">
        <x:v>Reconstitution documentée V4 — nouvelle rédaction V5</x:v>
      </x:c>
    </x:row>
    <x:row r="7" ht="57" customHeight="1">
      <x:c r="A7" s="14" t="str">
        <x:v>XP-Z02</x:v>
      </x:c>
      <x:c r="B7" s="14" t="str">
        <x:v>Lisière résineuse</x:v>
      </x:c>
      <x:c r="C7" s="14" t="str">
        <x:v>PLAN08</x:v>
      </x:c>
      <x:c r="D7" s="29" t="n">
        <x:v>2</x:v>
      </x:c>
      <x:c r="E7" s="14" t="str">
        <x:v>XP-Z01 et XP-Z03, raccourci ouvert par mission</x:v>
      </x:c>
      <x:c r="F7" s="14" t="str">
        <x:v>Deux plans reliés, une entrée visible, un obstacle principal et une route de retour.</x:v>
      </x:c>
      <x:c r="G7" s="14" t="str">
        <x:v>ouvrir une passerelle</x:v>
      </x:c>
      <x:c r="H7" s="14" t="str">
        <x:v>Portes, objets, traces et adversaires connus persistent. La revisite ne remet pas les prises en place.</x:v>
      </x:c>
      <x:c r="I7" s="14" t="str">
        <x:v>Contribue à l’expédition sans donner seul un rang.</x:v>
      </x:c>
      <x:c r="J7" s="14" t="str">
        <x:v>Blooded, vaisseau, trajet réel et mission d’expédition adaptée.</x:v>
      </x:c>
      <x:c r="K7" s="14" t="str">
        <x:v>Géographie et décor du projet; aucune planète des films reproduite à l’identique.</x:v>
      </x:c>
      <x:c r="L7" s="14" t="str">
        <x:v>Reconstitution documentée V4 — nouvelle rédaction V5</x:v>
      </x:c>
    </x:row>
    <x:row r="8" ht="57" customHeight="1">
      <x:c r="A8" s="13" t="str">
        <x:v>XP-Z03</x:v>
      </x:c>
      <x:c r="B8" s="13" t="str">
        <x:v>Galerie des traces</x:v>
      </x:c>
      <x:c r="C8" s="13" t="str">
        <x:v>PLAN08</x:v>
      </x:c>
      <x:c r="D8" s="28" t="n">
        <x:v>3</x:v>
      </x:c>
      <x:c r="E8" s="13" t="str">
        <x:v>XP-Z02 et XP-Z04, raccourci ouvert par mission</x:v>
      </x:c>
      <x:c r="F8" s="13" t="str">
        <x:v>Deux plans reliés, une entrée visible, un obstacle principal et une route de retour.</x:v>
      </x:c>
      <x:c r="G8" s="13" t="str">
        <x:v>observer un conduit</x:v>
      </x:c>
      <x:c r="H8" s="13" t="str">
        <x:v>Portes, objets, traces et adversaires connus persistent. La revisite ne remet pas les prises en place.</x:v>
      </x:c>
      <x:c r="I8" s="13" t="str">
        <x:v>Contribue à l’expédition sans donner seul un rang.</x:v>
      </x:c>
      <x:c r="J8" s="13" t="str">
        <x:v>Blooded, vaisseau, trajet réel et mission d’expédition adaptée.</x:v>
      </x:c>
      <x:c r="K8" s="13" t="str">
        <x:v>Géographie et décor du projet; aucune planète des films reproduite à l’identique.</x:v>
      </x:c>
      <x:c r="L8" s="13" t="str">
        <x:v>Reconstitution documentée V4 — nouvelle rédaction V5</x:v>
      </x:c>
    </x:row>
    <x:row r="9" ht="57" customHeight="1">
      <x:c r="A9" s="14" t="str">
        <x:v>XP-Z04</x:v>
      </x:c>
      <x:c r="B9" s="14" t="str">
        <x:v>Puits des conduits</x:v>
      </x:c>
      <x:c r="C9" s="14" t="str">
        <x:v>PLAN08</x:v>
      </x:c>
      <x:c r="D9" s="29" t="n">
        <x:v>4</x:v>
      </x:c>
      <x:c r="E9" s="14" t="str">
        <x:v>XP-Z03 et XP-Z05, raccourci ouvert par mission</x:v>
      </x:c>
      <x:c r="F9" s="14" t="str">
        <x:v>Deux plans reliés, une entrée visible, un obstacle principal et une route de retour.</x:v>
      </x:c>
      <x:c r="G9" s="14" t="str">
        <x:v>déplacer une caisse de capteurs</x:v>
      </x:c>
      <x:c r="H9" s="14" t="str">
        <x:v>Portes, objets, traces et adversaires connus persistent. La revisite ne remet pas les prises en place.</x:v>
      </x:c>
      <x:c r="I9" s="14" t="str">
        <x:v>Contribue à l’expédition sans donner seul un rang.</x:v>
      </x:c>
      <x:c r="J9" s="14" t="str">
        <x:v>Blooded, vaisseau, trajet réel et mission d’expédition adaptée.</x:v>
      </x:c>
      <x:c r="K9" s="14" t="str">
        <x:v>Géographie et décor du projet; aucune planète des films reproduite à l’identique.</x:v>
      </x:c>
      <x:c r="L9" s="14" t="str">
        <x:v>Reconstitution documentée V4 — nouvelle rédaction V5</x:v>
      </x:c>
    </x:row>
    <x:row r="10" ht="57" customHeight="1">
      <x:c r="A10" s="13" t="str">
        <x:v>XP-Z05</x:v>
      </x:c>
      <x:c r="B10" s="13" t="str">
        <x:v>Salle des mues</x:v>
      </x:c>
      <x:c r="C10" s="13" t="str">
        <x:v>PLAN08</x:v>
      </x:c>
      <x:c r="D10" s="28" t="n">
        <x:v>5</x:v>
      </x:c>
      <x:c r="E10" s="13" t="str">
        <x:v>XP-Z04 et XP-Z06, raccourci ouvert par mission</x:v>
      </x:c>
      <x:c r="F10" s="13" t="str">
        <x:v>Deux plans reliés, une entrée visible, un obstacle principal et une route de retour.</x:v>
      </x:c>
      <x:c r="G10" s="13" t="str">
        <x:v>écouter avant de franchir</x:v>
      </x:c>
      <x:c r="H10" s="13" t="str">
        <x:v>Portes, objets, traces et adversaires connus persistent. La revisite ne remet pas les prises en place.</x:v>
      </x:c>
      <x:c r="I10" s="13" t="str">
        <x:v>Contribue à l’expédition sans donner seul un rang.</x:v>
      </x:c>
      <x:c r="J10" s="13" t="str">
        <x:v>Blooded, vaisseau, trajet réel et mission d’expédition adaptée.</x:v>
      </x:c>
      <x:c r="K10" s="13" t="str">
        <x:v>Géographie et décor du projet; aucune planète des films reproduite à l’identique.</x:v>
      </x:c>
      <x:c r="L10" s="13" t="str">
        <x:v>Reconstitution documentée V4 — nouvelle rédaction V5</x:v>
      </x:c>
    </x:row>
    <x:row r="11" ht="57" customHeight="1">
      <x:c r="A11" s="14" t="str">
        <x:v>XP-Z06</x:v>
      </x:c>
      <x:c r="B11" s="14" t="str">
        <x:v>Passage des colonnes</x:v>
      </x:c>
      <x:c r="C11" s="14" t="str">
        <x:v>PLAN08</x:v>
      </x:c>
      <x:c r="D11" s="29" t="n">
        <x:v>6</x:v>
      </x:c>
      <x:c r="E11" s="14" t="str">
        <x:v>XP-Z05 et XP-Z07, raccourci ouvert par mission</x:v>
      </x:c>
      <x:c r="F11" s="14" t="str">
        <x:v>Deux plans reliés, une entrée visible, un obstacle principal et une route de retour.</x:v>
      </x:c>
      <x:c r="G11" s="14" t="str">
        <x:v>préparer un point de repli</x:v>
      </x:c>
      <x:c r="H11" s="14" t="str">
        <x:v>Portes, objets, traces et adversaires connus persistent. La revisite ne remet pas les prises en place.</x:v>
      </x:c>
      <x:c r="I11" s="14" t="str">
        <x:v>Contribue à l’expédition sans donner seul un rang.</x:v>
      </x:c>
      <x:c r="J11" s="14" t="str">
        <x:v>Blooded, vaisseau, trajet réel et mission d’expédition adaptée.</x:v>
      </x:c>
      <x:c r="K11" s="14" t="str">
        <x:v>Géographie et décor du projet; aucune planète des films reproduite à l’identique.</x:v>
      </x:c>
      <x:c r="L11" s="14" t="str">
        <x:v>Reconstitution documentée V4 — nouvelle rédaction V5</x:v>
      </x:c>
    </x:row>
    <x:row r="12" ht="57" customHeight="1">
      <x:c r="A12" s="13" t="str">
        <x:v>XP-Z07</x:v>
      </x:c>
      <x:c r="B12" s="13" t="str">
        <x:v>Nid périphérique</x:v>
      </x:c>
      <x:c r="C12" s="13" t="str">
        <x:v>PLAN08</x:v>
      </x:c>
      <x:c r="D12" s="28" t="n">
        <x:v>7</x:v>
      </x:c>
      <x:c r="E12" s="13" t="str">
        <x:v>XP-Z06 et XP-Z08, raccourci ouvert par mission</x:v>
      </x:c>
      <x:c r="F12" s="13" t="str">
        <x:v>Deux plans reliés, une entrée visible, un obstacle principal et une route de retour.</x:v>
      </x:c>
      <x:c r="G12" s="13" t="str">
        <x:v>suivre une trace de résine</x:v>
      </x:c>
      <x:c r="H12" s="13" t="str">
        <x:v>Portes, objets, traces et adversaires connus persistent. La revisite ne remet pas les prises en place.</x:v>
      </x:c>
      <x:c r="I12" s="13" t="str">
        <x:v>Contribue à l’expédition sans donner seul un rang.</x:v>
      </x:c>
      <x:c r="J12" s="13" t="str">
        <x:v>Blooded, vaisseau, trajet réel et mission d’expédition adaptée.</x:v>
      </x:c>
      <x:c r="K12" s="13" t="str">
        <x:v>Géographie et décor du projet; aucune planète des films reproduite à l’identique.</x:v>
      </x:c>
      <x:c r="L12" s="13" t="str">
        <x:v>Reconstitution documentée V4 — nouvelle rédaction V5</x:v>
      </x:c>
    </x:row>
    <x:row r="13" ht="57" customHeight="1">
      <x:c r="A13" s="14" t="str">
        <x:v>XP-Z08</x:v>
      </x:c>
      <x:c r="B13" s="14" t="str">
        <x:v>Carrefour des échos</x:v>
      </x:c>
      <x:c r="C13" s="14" t="str">
        <x:v>PLAN08</x:v>
      </x:c>
      <x:c r="D13" s="29" t="n">
        <x:v>8</x:v>
      </x:c>
      <x:c r="E13" s="14" t="str">
        <x:v>XP-Z07 et XP-Z09, raccourci ouvert par mission</x:v>
      </x:c>
      <x:c r="F13" s="14" t="str">
        <x:v>Deux plans reliés, une entrée visible, un obstacle principal et une route de retour.</x:v>
      </x:c>
      <x:c r="G13" s="14" t="str">
        <x:v>ouvrir une passerelle</x:v>
      </x:c>
      <x:c r="H13" s="14" t="str">
        <x:v>Portes, objets, traces et adversaires connus persistent. La revisite ne remet pas les prises en place.</x:v>
      </x:c>
      <x:c r="I13" s="14" t="str">
        <x:v>Contribue à l’expédition sans donner seul un rang.</x:v>
      </x:c>
      <x:c r="J13" s="14" t="str">
        <x:v>Blooded, vaisseau, trajet réel et mission d’expédition adaptée.</x:v>
      </x:c>
      <x:c r="K13" s="14" t="str">
        <x:v>Géographie et décor du projet; aucune planète des films reproduite à l’identique.</x:v>
      </x:c>
      <x:c r="L13" s="14" t="str">
        <x:v>Reconstitution documentée V4 — nouvelle rédaction V5</x:v>
      </x:c>
    </x:row>
    <x:row r="14" ht="57" customHeight="1">
      <x:c r="A14" s="13" t="str">
        <x:v>XP-Z09</x:v>
      </x:c>
      <x:c r="B14" s="13" t="str">
        <x:v>Tête de reine géante au sol</x:v>
      </x:c>
      <x:c r="C14" s="13" t="str">
        <x:v>PLAN08</x:v>
      </x:c>
      <x:c r="D14" s="28" t="n">
        <x:v>9</x:v>
      </x:c>
      <x:c r="E14" s="13" t="str">
        <x:v>XP-Z08 et XP-Z10, raccourci ouvert par mission</x:v>
      </x:c>
      <x:c r="F14" s="13" t="str">
        <x:v>Masse de tête couchée AU SOL en avant-plan, avec contournement praticable. Ce vestige ne remplace pas le boss.</x:v>
      </x:c>
      <x:c r="G14" s="13" t="str">
        <x:v>Inspecter ancienneté, dimensions et traces du vestige.</x:v>
      </x:c>
      <x:c r="H14" s="13" t="str">
        <x:v>Portes, objets, traces et adversaires connus persistent. La revisite ne remet pas les prises en place.</x:v>
      </x:c>
      <x:c r="I14" s="13" t="str">
        <x:v>Ne valide jamais la première reine.</x:v>
      </x:c>
      <x:c r="J14" s="13" t="str">
        <x:v>Blooded, vaisseau, trajet réel et mission d’expédition adaptée.</x:v>
      </x:c>
      <x:c r="K14" s="13" t="str">
        <x:v>Géographie et décor du projet; aucune planète des films reproduite à l’identique.</x:v>
      </x:c>
      <x:c r="L14" s="13" t="str">
        <x:v>Reconstitution documentée V4 — nouvelle rédaction V5</x:v>
      </x:c>
    </x:row>
    <x:row r="15" ht="57" customHeight="1">
      <x:c r="A15" s="14" t="str">
        <x:v>XP-Z10</x:v>
      </x:c>
      <x:c r="B15" s="14" t="str">
        <x:v>Couloir de retour haut</x:v>
      </x:c>
      <x:c r="C15" s="14" t="str">
        <x:v>PLAN08</x:v>
      </x:c>
      <x:c r="D15" s="29" t="n">
        <x:v>10</x:v>
      </x:c>
      <x:c r="E15" s="14" t="str">
        <x:v>XP-Z09 et XP-Z11, raccourci ouvert par mission</x:v>
      </x:c>
      <x:c r="F15" s="14" t="str">
        <x:v>Deux plans reliés, une entrée visible, un obstacle principal et une route de retour.</x:v>
      </x:c>
      <x:c r="G15" s="14" t="str">
        <x:v>déplacer une caisse de capteurs</x:v>
      </x:c>
      <x:c r="H15" s="14" t="str">
        <x:v>Portes, objets, traces et adversaires connus persistent. La revisite ne remet pas les prises en place.</x:v>
      </x:c>
      <x:c r="I15" s="14" t="str">
        <x:v>Contribue à l’expédition sans donner seul un rang.</x:v>
      </x:c>
      <x:c r="J15" s="14" t="str">
        <x:v>Blooded, vaisseau, trajet réel et mission d’expédition adaptée.</x:v>
      </x:c>
      <x:c r="K15" s="14" t="str">
        <x:v>Géographie et décor du projet; aucune planète des films reproduite à l’identique.</x:v>
      </x:c>
      <x:c r="L15" s="14" t="str">
        <x:v>Reconstitution documentée V4 — nouvelle rédaction V5</x:v>
      </x:c>
    </x:row>
    <x:row r="16" ht="57" customHeight="1">
      <x:c r="A16" s="13" t="str">
        <x:v>XP-Z11</x:v>
      </x:c>
      <x:c r="B16" s="13" t="str">
        <x:v>Antichambre de la reine</x:v>
      </x:c>
      <x:c r="C16" s="13" t="str">
        <x:v>PLAN08</x:v>
      </x:c>
      <x:c r="D16" s="28" t="n">
        <x:v>11</x:v>
      </x:c>
      <x:c r="E16" s="13" t="str">
        <x:v>XP-Z10 et XP-Z12, raccourci ouvert par mission</x:v>
      </x:c>
      <x:c r="F16" s="13" t="str">
        <x:v>Deux plans reliés, une entrée visible, un obstacle principal et une route de retour.</x:v>
      </x:c>
      <x:c r="G16" s="13" t="str">
        <x:v>écouter avant de franchir</x:v>
      </x:c>
      <x:c r="H16" s="13" t="str">
        <x:v>Portes, objets, traces et adversaires connus persistent. La revisite ne remet pas les prises en place.</x:v>
      </x:c>
      <x:c r="I16" s="13" t="str">
        <x:v>Contribue à l’expédition sans donner seul un rang.</x:v>
      </x:c>
      <x:c r="J16" s="13" t="str">
        <x:v>Blooded, vaisseau, trajet réel et mission d’expédition adaptée.</x:v>
      </x:c>
      <x:c r="K16" s="13" t="str">
        <x:v>Géographie et décor du projet; aucune planète des films reproduite à l’identique.</x:v>
      </x:c>
      <x:c r="L16" s="13" t="str">
        <x:v>Reconstitution documentée V4 — nouvelle rédaction V5</x:v>
      </x:c>
    </x:row>
    <x:row r="17" ht="57" customHeight="1">
      <x:c r="A17" s="14" t="str">
        <x:v>XP-Z12</x:v>
      </x:c>
      <x:c r="B17" s="14" t="str">
        <x:v>Arène de la reine active</x:v>
      </x:c>
      <x:c r="C17" s="14" t="str">
        <x:v>PLAN08</x:v>
      </x:c>
      <x:c r="D17" s="29" t="n">
        <x:v>12</x:v>
      </x:c>
      <x:c r="E17" s="14" t="str">
        <x:v>XP-Z11 et extraction de secours</x:v>
      </x:c>
      <x:c r="F17" s="14" t="str">
        <x:v>Arène à trois hauteurs, deux refuges, portes de sortie annoncées et reine ACTIVE.</x:v>
      </x:c>
      <x:c r="G17" s="14" t="str">
        <x:v>Affronter la reine selon la mission puis extraire les survivants et la preuve.</x:v>
      </x:c>
      <x:c r="H17" s="14" t="str">
        <x:v>Portes, objets, traces et adversaires connus persistent. La revisite ne remet pas les prises en place.</x:v>
      </x:c>
      <x:c r="I17" s="14" t="str">
        <x:v>Le résultat appartient au jalon commun firstQueenResolved.</x:v>
      </x:c>
      <x:c r="J17" s="14" t="str">
        <x:v>Blooded, vaisseau, trajet réel et mission d’expédition adaptée.</x:v>
      </x:c>
      <x:c r="K17" s="14" t="str">
        <x:v>Géographie et décor du projet; aucune planète des films reproduite à l’identique.</x:v>
      </x:c>
      <x:c r="L17" s="14" t="str">
        <x:v>Reconstitution documentée V4 — nouvelle rédaction V5</x:v>
      </x:c>
    </x:row>
  </x:sheetData>
  <x:pageMargins left="0.7" right="0.7" top="0.75" bottom="0.75" header="0.3" footer="0.3"/>
  <x:tableParts count="1">
    <x:tablePart xmlns:r="http://schemas.openxmlformats.org/officeDocument/2006/relationships" r:id="R5d9a45c4a1574a64"/>
  </x:tableParts>
</x:worksheet>
</file>

<file path=xl/worksheets/sheet5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Direction musicale</x:v>
      </x:c>
      <x:c r="B2" s="3"/>
      <x:c r="C2" s="3"/>
      <x:c r="D2" s="3"/>
      <x:c r="E2" s="3"/>
      <x:c r="F2" s="3"/>
    </x:row>
    <x:row r="3">
      <x:c r="A3" s="4"/>
      <x:c r="B3" s="4"/>
      <x:c r="C3" s="4"/>
      <x:c r="D3" s="4"/>
      <x:c r="E3" s="4"/>
      <x:c r="F3" s="4"/>
    </x:row>
    <x:row r="4">
      <x:c r="A4" s="2" t="str">
        <x:v>Mondes · 100 fiches · Lecture intégrale dans « Lire Mondes » ou le lecteur HTML.</x:v>
      </x:c>
      <x:c r="B4" s="2"/>
      <x:c r="C4" s="2"/>
      <x:c r="D4" s="2"/>
      <x:c r="E4" s="2"/>
      <x:c r="F4" s="2"/>
    </x:row>
    <x:row r="5" ht="48" customHeight="1">
      <x:c r="A5" s="25" t="str">
        <x:v>Identifiant</x:v>
      </x:c>
      <x:c r="B5" s="26" t="str">
        <x:v>Titre</x:v>
      </x:c>
      <x:c r="C5" s="26" t="str">
        <x:v>Lieu</x:v>
      </x:c>
      <x:c r="D5" s="26" t="str">
        <x:v>Déclencheur</x:v>
      </x:c>
      <x:c r="E5" s="26" t="str">
        <x:v>Tempo</x:v>
      </x:c>
      <x:c r="F5" s="26" t="str">
        <x:v>Instruments</x:v>
      </x:c>
      <x:c r="G5" s="26" t="str">
        <x:v>Variation</x:v>
      </x:c>
      <x:c r="H5" s="26" t="str">
        <x:v>Sortie</x:v>
      </x:c>
      <x:c r="I5" s="26" t="str">
        <x:v>Livraison</x:v>
      </x:c>
      <x:c r="J5" s="27" t="str">
        <x:v>Provenance</x:v>
      </x:c>
    </x:row>
    <x:row r="6" ht="57" customHeight="1">
      <x:c r="A6" s="13" t="str">
        <x:v>AUD-001</x:v>
      </x:c>
      <x:c r="B6" s="13" t="str">
        <x:v>Kharuun — approche</x:v>
      </x:c>
      <x:c r="C6" s="13" t="str">
        <x:v>PLAN02</x:v>
      </x:c>
      <x:c r="D6" s="13" t="str">
        <x:v>approche</x:v>
      </x:c>
      <x:c r="E6" s="28" t="n">
        <x:v>58</x:v>
      </x:c>
      <x:c r="F6" s="13" t="str">
        <x:v>percussions basses et souffle</x:v>
      </x:c>
      <x:c r="G6" s="13" t="str">
        <x:v>La densité suit une menace réellement repérée. Les changements de plan ne redémarrent pas la boucle.</x:v>
      </x:c>
      <x:c r="H6" s="13" t="str">
        <x:v>Fondu court quand le danger cesse; la fin d’une chasse peut garder une tension résiduelle.</x:v>
      </x:c>
      <x:c r="I6" s="13" t="str">
        <x:v>Intention sonore originale; aucun fichier audio livré.</x:v>
      </x:c>
      <x:c r="J6" s="13" t="str">
        <x:v>Reconstitution documentée V4 — nouvelle rédaction V5</x:v>
      </x:c>
    </x:row>
    <x:row r="7" ht="57" customHeight="1">
      <x:c r="A7" s="14" t="str">
        <x:v>AUD-002</x:v>
      </x:c>
      <x:c r="B7" s="14" t="str">
        <x:v>Kharuun — trace récente</x:v>
      </x:c>
      <x:c r="C7" s="14" t="str">
        <x:v>PLAN02</x:v>
      </x:c>
      <x:c r="D7" s="14" t="str">
        <x:v>trace récente</x:v>
      </x:c>
      <x:c r="E7" s="29" t="n">
        <x:v>67</x:v>
      </x:c>
      <x:c r="F7" s="14" t="str">
        <x:v>bois secs et frottements</x:v>
      </x:c>
      <x:c r="G7" s="14" t="str">
        <x:v>La densité suit une menace réellement repérée. Les changements de plan ne redémarrent pas la boucle.</x:v>
      </x:c>
      <x:c r="H7" s="14" t="str">
        <x:v>Fondu court quand le danger cesse; la fin d’une chasse peut garder une tension résiduelle.</x:v>
      </x:c>
      <x:c r="I7" s="14" t="str">
        <x:v>Intention sonore originale; aucun fichier audio livré.</x:v>
      </x:c>
      <x:c r="J7" s="14" t="str">
        <x:v>Reconstitution documentée V4 — nouvelle rédaction V5</x:v>
      </x:c>
    </x:row>
    <x:row r="8" ht="57" customHeight="1">
      <x:c r="A8" s="13" t="str">
        <x:v>AUD-003</x:v>
      </x:c>
      <x:c r="B8" s="13" t="str">
        <x:v>Kharuun — premier danger</x:v>
      </x:c>
      <x:c r="C8" s="13" t="str">
        <x:v>PLAN02</x:v>
      </x:c>
      <x:c r="D8" s="13" t="str">
        <x:v>premier danger</x:v>
      </x:c>
      <x:c r="E8" s="28" t="n">
        <x:v>76</x:v>
      </x:c>
      <x:c r="F8" s="13" t="str">
        <x:v>pulsation sourde et accents courts</x:v>
      </x:c>
      <x:c r="G8" s="13" t="str">
        <x:v>La densité suit une menace réellement repérée. Les changements de plan ne redémarrent pas la boucle.</x:v>
      </x:c>
      <x:c r="H8" s="13" t="str">
        <x:v>Fondu court quand le danger cesse; la fin d’une chasse peut garder une tension résiduelle.</x:v>
      </x:c>
      <x:c r="I8" s="13" t="str">
        <x:v>Intention sonore originale; aucun fichier audio livré.</x:v>
      </x:c>
      <x:c r="J8" s="13" t="str">
        <x:v>Reconstitution documentée V4 — nouvelle rédaction V5</x:v>
      </x:c>
    </x:row>
    <x:row r="9" ht="57" customHeight="1">
      <x:c r="A9" s="14" t="str">
        <x:v>AUD-004</x:v>
      </x:c>
      <x:c r="B9" s="14" t="str">
        <x:v>Kharuun — route haute</x:v>
      </x:c>
      <x:c r="C9" s="14" t="str">
        <x:v>PLAN02</x:v>
      </x:c>
      <x:c r="D9" s="14" t="str">
        <x:v>route haute</x:v>
      </x:c>
      <x:c r="E9" s="29" t="n">
        <x:v>85</x:v>
      </x:c>
      <x:c r="F9" s="14" t="str">
        <x:v>notes espacées et vent</x:v>
      </x:c>
      <x:c r="G9" s="14" t="str">
        <x:v>La densité suit une menace réellement repérée. Les changements de plan ne redémarrent pas la boucle.</x:v>
      </x:c>
      <x:c r="H9" s="14" t="str">
        <x:v>Fondu court quand le danger cesse; la fin d’une chasse peut garder une tension résiduelle.</x:v>
      </x:c>
      <x:c r="I9" s="14" t="str">
        <x:v>Intention sonore originale; aucun fichier audio livré.</x:v>
      </x:c>
      <x:c r="J9" s="14" t="str">
        <x:v>Reconstitution documentée V4 — nouvelle rédaction V5</x:v>
      </x:c>
    </x:row>
    <x:row r="10" ht="57" customHeight="1">
      <x:c r="A10" s="13" t="str">
        <x:v>AUD-005</x:v>
      </x:c>
      <x:c r="B10" s="13" t="str">
        <x:v>Kharuun — abri provisoire</x:v>
      </x:c>
      <x:c r="C10" s="13" t="str">
        <x:v>PLAN02</x:v>
      </x:c>
      <x:c r="D10" s="13" t="str">
        <x:v>abri provisoire</x:v>
      </x:c>
      <x:c r="E10" s="28" t="n">
        <x:v>94</x:v>
      </x:c>
      <x:c r="F10" s="13" t="str">
        <x:v>bourdon discret et silence</x:v>
      </x:c>
      <x:c r="G10" s="13" t="str">
        <x:v>La densité suit une menace réellement repérée. Les changements de plan ne redémarrent pas la boucle.</x:v>
      </x:c>
      <x:c r="H10" s="13" t="str">
        <x:v>Fondu court quand le danger cesse; la fin d’une chasse peut garder une tension résiduelle.</x:v>
      </x:c>
      <x:c r="I10" s="13" t="str">
        <x:v>Intention sonore originale; aucun fichier audio livré.</x:v>
      </x:c>
      <x:c r="J10" s="13" t="str">
        <x:v>Reconstitution documentée V4 — nouvelle rédaction V5</x:v>
      </x:c>
    </x:row>
    <x:row r="11" ht="57" customHeight="1">
      <x:c r="A11" s="14" t="str">
        <x:v>AUD-006</x:v>
      </x:c>
      <x:c r="B11" s="14" t="str">
        <x:v>Kharuun — retour</x:v>
      </x:c>
      <x:c r="C11" s="14" t="str">
        <x:v>PLAN02</x:v>
      </x:c>
      <x:c r="D11" s="14" t="str">
        <x:v>retour</x:v>
      </x:c>
      <x:c r="E11" s="29" t="n">
        <x:v>103</x:v>
      </x:c>
      <x:c r="F11" s="14" t="str">
        <x:v>motif de retour fragmenté</x:v>
      </x:c>
      <x:c r="G11" s="14" t="str">
        <x:v>La densité suit une menace réellement repérée. Les changements de plan ne redémarrent pas la boucle.</x:v>
      </x:c>
      <x:c r="H11" s="14" t="str">
        <x:v>Fondu court quand le danger cesse; la fin d’une chasse peut garder une tension résiduelle.</x:v>
      </x:c>
      <x:c r="I11" s="14" t="str">
        <x:v>Intention sonore originale; aucun fichier audio livré.</x:v>
      </x:c>
      <x:c r="J11" s="14" t="str">
        <x:v>Reconstitution documentée V4 — nouvelle rédaction V5</x:v>
      </x:c>
    </x:row>
    <x:row r="12" ht="57" customHeight="1">
      <x:c r="A12" s="13" t="str">
        <x:v>AUD-007</x:v>
      </x:c>
      <x:c r="B12" s="13" t="str">
        <x:v>Vara-Kesh — approche</x:v>
      </x:c>
      <x:c r="C12" s="13" t="str">
        <x:v>PLAN03</x:v>
      </x:c>
      <x:c r="D12" s="13" t="str">
        <x:v>approche</x:v>
      </x:c>
      <x:c r="E12" s="28" t="n">
        <x:v>58</x:v>
      </x:c>
      <x:c r="F12" s="13" t="str">
        <x:v>percussions basses et souffle</x:v>
      </x:c>
      <x:c r="G12" s="13" t="str">
        <x:v>La densité suit une menace réellement repérée. Les changements de plan ne redémarrent pas la boucle.</x:v>
      </x:c>
      <x:c r="H12" s="13" t="str">
        <x:v>Fondu court quand le danger cesse; la fin d’une chasse peut garder une tension résiduelle.</x:v>
      </x:c>
      <x:c r="I12" s="13" t="str">
        <x:v>Intention sonore originale; aucun fichier audio livré.</x:v>
      </x:c>
      <x:c r="J12" s="13" t="str">
        <x:v>Reconstitution documentée V4 — nouvelle rédaction V5</x:v>
      </x:c>
    </x:row>
    <x:row r="13" ht="57" customHeight="1">
      <x:c r="A13" s="14" t="str">
        <x:v>AUD-008</x:v>
      </x:c>
      <x:c r="B13" s="14" t="str">
        <x:v>Vara-Kesh — trace récente</x:v>
      </x:c>
      <x:c r="C13" s="14" t="str">
        <x:v>PLAN03</x:v>
      </x:c>
      <x:c r="D13" s="14" t="str">
        <x:v>trace récente</x:v>
      </x:c>
      <x:c r="E13" s="29" t="n">
        <x:v>67</x:v>
      </x:c>
      <x:c r="F13" s="14" t="str">
        <x:v>bois secs et frottements</x:v>
      </x:c>
      <x:c r="G13" s="14" t="str">
        <x:v>La densité suit une menace réellement repérée. Les changements de plan ne redémarrent pas la boucle.</x:v>
      </x:c>
      <x:c r="H13" s="14" t="str">
        <x:v>Fondu court quand le danger cesse; la fin d’une chasse peut garder une tension résiduelle.</x:v>
      </x:c>
      <x:c r="I13" s="14" t="str">
        <x:v>Intention sonore originale; aucun fichier audio livré.</x:v>
      </x:c>
      <x:c r="J13" s="14" t="str">
        <x:v>Reconstitution documentée V4 — nouvelle rédaction V5</x:v>
      </x:c>
    </x:row>
    <x:row r="14" ht="57" customHeight="1">
      <x:c r="A14" s="13" t="str">
        <x:v>AUD-009</x:v>
      </x:c>
      <x:c r="B14" s="13" t="str">
        <x:v>Vara-Kesh — premier danger</x:v>
      </x:c>
      <x:c r="C14" s="13" t="str">
        <x:v>PLAN03</x:v>
      </x:c>
      <x:c r="D14" s="13" t="str">
        <x:v>premier danger</x:v>
      </x:c>
      <x:c r="E14" s="28" t="n">
        <x:v>76</x:v>
      </x:c>
      <x:c r="F14" s="13" t="str">
        <x:v>pulsation sourde et accents courts</x:v>
      </x:c>
      <x:c r="G14" s="13" t="str">
        <x:v>La densité suit une menace réellement repérée. Les changements de plan ne redémarrent pas la boucle.</x:v>
      </x:c>
      <x:c r="H14" s="13" t="str">
        <x:v>Fondu court quand le danger cesse; la fin d’une chasse peut garder une tension résiduelle.</x:v>
      </x:c>
      <x:c r="I14" s="13" t="str">
        <x:v>Intention sonore originale; aucun fichier audio livré.</x:v>
      </x:c>
      <x:c r="J14" s="13" t="str">
        <x:v>Reconstitution documentée V4 — nouvelle rédaction V5</x:v>
      </x:c>
    </x:row>
    <x:row r="15" ht="57" customHeight="1">
      <x:c r="A15" s="14" t="str">
        <x:v>AUD-010</x:v>
      </x:c>
      <x:c r="B15" s="14" t="str">
        <x:v>Vara-Kesh — route haute</x:v>
      </x:c>
      <x:c r="C15" s="14" t="str">
        <x:v>PLAN03</x:v>
      </x:c>
      <x:c r="D15" s="14" t="str">
        <x:v>route haute</x:v>
      </x:c>
      <x:c r="E15" s="29" t="n">
        <x:v>85</x:v>
      </x:c>
      <x:c r="F15" s="14" t="str">
        <x:v>notes espacées et vent</x:v>
      </x:c>
      <x:c r="G15" s="14" t="str">
        <x:v>La densité suit une menace réellement repérée. Les changements de plan ne redémarrent pas la boucle.</x:v>
      </x:c>
      <x:c r="H15" s="14" t="str">
        <x:v>Fondu court quand le danger cesse; la fin d’une chasse peut garder une tension résiduelle.</x:v>
      </x:c>
      <x:c r="I15" s="14" t="str">
        <x:v>Intention sonore originale; aucun fichier audio livré.</x:v>
      </x:c>
      <x:c r="J15" s="14" t="str">
        <x:v>Reconstitution documentée V4 — nouvelle rédaction V5</x:v>
      </x:c>
    </x:row>
    <x:row r="16" ht="57" customHeight="1">
      <x:c r="A16" s="13" t="str">
        <x:v>AUD-011</x:v>
      </x:c>
      <x:c r="B16" s="13" t="str">
        <x:v>Vara-Kesh — abri provisoire</x:v>
      </x:c>
      <x:c r="C16" s="13" t="str">
        <x:v>PLAN03</x:v>
      </x:c>
      <x:c r="D16" s="13" t="str">
        <x:v>abri provisoire</x:v>
      </x:c>
      <x:c r="E16" s="28" t="n">
        <x:v>94</x:v>
      </x:c>
      <x:c r="F16" s="13" t="str">
        <x:v>bourdon discret et silence</x:v>
      </x:c>
      <x:c r="G16" s="13" t="str">
        <x:v>La densité suit une menace réellement repérée. Les changements de plan ne redémarrent pas la boucle.</x:v>
      </x:c>
      <x:c r="H16" s="13" t="str">
        <x:v>Fondu court quand le danger cesse; la fin d’une chasse peut garder une tension résiduelle.</x:v>
      </x:c>
      <x:c r="I16" s="13" t="str">
        <x:v>Intention sonore originale; aucun fichier audio livré.</x:v>
      </x:c>
      <x:c r="J16" s="13" t="str">
        <x:v>Reconstitution documentée V4 — nouvelle rédaction V5</x:v>
      </x:c>
    </x:row>
    <x:row r="17" ht="57" customHeight="1">
      <x:c r="A17" s="14" t="str">
        <x:v>AUD-012</x:v>
      </x:c>
      <x:c r="B17" s="14" t="str">
        <x:v>Vara-Kesh — retour</x:v>
      </x:c>
      <x:c r="C17" s="14" t="str">
        <x:v>PLAN03</x:v>
      </x:c>
      <x:c r="D17" s="14" t="str">
        <x:v>retour</x:v>
      </x:c>
      <x:c r="E17" s="29" t="n">
        <x:v>103</x:v>
      </x:c>
      <x:c r="F17" s="14" t="str">
        <x:v>motif de retour fragmenté</x:v>
      </x:c>
      <x:c r="G17" s="14" t="str">
        <x:v>La densité suit une menace réellement repérée. Les changements de plan ne redémarrent pas la boucle.</x:v>
      </x:c>
      <x:c r="H17" s="14" t="str">
        <x:v>Fondu court quand le danger cesse; la fin d’une chasse peut garder une tension résiduelle.</x:v>
      </x:c>
      <x:c r="I17" s="14" t="str">
        <x:v>Intention sonore originale; aucun fichier audio livré.</x:v>
      </x:c>
      <x:c r="J17" s="14" t="str">
        <x:v>Reconstitution documentée V4 — nouvelle rédaction V5</x:v>
      </x:c>
    </x:row>
    <x:row r="18" ht="57" customHeight="1">
      <x:c r="A18" s="13" t="str">
        <x:v>AUD-013</x:v>
      </x:c>
      <x:c r="B18" s="13" t="str">
        <x:v>Nereth — approche</x:v>
      </x:c>
      <x:c r="C18" s="13" t="str">
        <x:v>PLAN04</x:v>
      </x:c>
      <x:c r="D18" s="13" t="str">
        <x:v>approche</x:v>
      </x:c>
      <x:c r="E18" s="28" t="n">
        <x:v>58</x:v>
      </x:c>
      <x:c r="F18" s="13" t="str">
        <x:v>percussions basses et souffle</x:v>
      </x:c>
      <x:c r="G18" s="13" t="str">
        <x:v>La densité suit une menace réellement repérée. Les changements de plan ne redémarrent pas la boucle.</x:v>
      </x:c>
      <x:c r="H18" s="13" t="str">
        <x:v>Fondu court quand le danger cesse; la fin d’une chasse peut garder une tension résiduelle.</x:v>
      </x:c>
      <x:c r="I18" s="13" t="str">
        <x:v>Intention sonore originale; aucun fichier audio livré.</x:v>
      </x:c>
      <x:c r="J18" s="13" t="str">
        <x:v>Reconstitution documentée V4 — nouvelle rédaction V5</x:v>
      </x:c>
    </x:row>
    <x:row r="19" ht="57" customHeight="1">
      <x:c r="A19" s="14" t="str">
        <x:v>AUD-014</x:v>
      </x:c>
      <x:c r="B19" s="14" t="str">
        <x:v>Nereth — trace récente</x:v>
      </x:c>
      <x:c r="C19" s="14" t="str">
        <x:v>PLAN04</x:v>
      </x:c>
      <x:c r="D19" s="14" t="str">
        <x:v>trace récente</x:v>
      </x:c>
      <x:c r="E19" s="29" t="n">
        <x:v>67</x:v>
      </x:c>
      <x:c r="F19" s="14" t="str">
        <x:v>bois secs et frottements</x:v>
      </x:c>
      <x:c r="G19" s="14" t="str">
        <x:v>La densité suit une menace réellement repérée. Les changements de plan ne redémarrent pas la boucle.</x:v>
      </x:c>
      <x:c r="H19" s="14" t="str">
        <x:v>Fondu court quand le danger cesse; la fin d’une chasse peut garder une tension résiduelle.</x:v>
      </x:c>
      <x:c r="I19" s="14" t="str">
        <x:v>Intention sonore originale; aucun fichier audio livré.</x:v>
      </x:c>
      <x:c r="J19" s="14" t="str">
        <x:v>Reconstitution documentée V4 — nouvelle rédaction V5</x:v>
      </x:c>
    </x:row>
    <x:row r="20" ht="57" customHeight="1">
      <x:c r="A20" s="13" t="str">
        <x:v>AUD-015</x:v>
      </x:c>
      <x:c r="B20" s="13" t="str">
        <x:v>Nereth — premier danger</x:v>
      </x:c>
      <x:c r="C20" s="13" t="str">
        <x:v>PLAN04</x:v>
      </x:c>
      <x:c r="D20" s="13" t="str">
        <x:v>premier danger</x:v>
      </x:c>
      <x:c r="E20" s="28" t="n">
        <x:v>76</x:v>
      </x:c>
      <x:c r="F20" s="13" t="str">
        <x:v>pulsation sourde et accents courts</x:v>
      </x:c>
      <x:c r="G20" s="13" t="str">
        <x:v>La densité suit une menace réellement repérée. Les changements de plan ne redémarrent pas la boucle.</x:v>
      </x:c>
      <x:c r="H20" s="13" t="str">
        <x:v>Fondu court quand le danger cesse; la fin d’une chasse peut garder une tension résiduelle.</x:v>
      </x:c>
      <x:c r="I20" s="13" t="str">
        <x:v>Intention sonore originale; aucun fichier audio livré.</x:v>
      </x:c>
      <x:c r="J20" s="13" t="str">
        <x:v>Reconstitution documentée V4 — nouvelle rédaction V5</x:v>
      </x:c>
    </x:row>
    <x:row r="21" ht="57" customHeight="1">
      <x:c r="A21" s="14" t="str">
        <x:v>AUD-016</x:v>
      </x:c>
      <x:c r="B21" s="14" t="str">
        <x:v>Nereth — route haute</x:v>
      </x:c>
      <x:c r="C21" s="14" t="str">
        <x:v>PLAN04</x:v>
      </x:c>
      <x:c r="D21" s="14" t="str">
        <x:v>route haute</x:v>
      </x:c>
      <x:c r="E21" s="29" t="n">
        <x:v>85</x:v>
      </x:c>
      <x:c r="F21" s="14" t="str">
        <x:v>notes espacées et vent</x:v>
      </x:c>
      <x:c r="G21" s="14" t="str">
        <x:v>La densité suit une menace réellement repérée. Les changements de plan ne redémarrent pas la boucle.</x:v>
      </x:c>
      <x:c r="H21" s="14" t="str">
        <x:v>Fondu court quand le danger cesse; la fin d’une chasse peut garder une tension résiduelle.</x:v>
      </x:c>
      <x:c r="I21" s="14" t="str">
        <x:v>Intention sonore originale; aucun fichier audio livré.</x:v>
      </x:c>
      <x:c r="J21" s="14" t="str">
        <x:v>Reconstitution documentée V4 — nouvelle rédaction V5</x:v>
      </x:c>
    </x:row>
    <x:row r="22" ht="57" customHeight="1">
      <x:c r="A22" s="13" t="str">
        <x:v>AUD-017</x:v>
      </x:c>
      <x:c r="B22" s="13" t="str">
        <x:v>Nereth — abri provisoire</x:v>
      </x:c>
      <x:c r="C22" s="13" t="str">
        <x:v>PLAN04</x:v>
      </x:c>
      <x:c r="D22" s="13" t="str">
        <x:v>abri provisoire</x:v>
      </x:c>
      <x:c r="E22" s="28" t="n">
        <x:v>94</x:v>
      </x:c>
      <x:c r="F22" s="13" t="str">
        <x:v>bourdon discret et silence</x:v>
      </x:c>
      <x:c r="G22" s="13" t="str">
        <x:v>La densité suit une menace réellement repérée. Les changements de plan ne redémarrent pas la boucle.</x:v>
      </x:c>
      <x:c r="H22" s="13" t="str">
        <x:v>Fondu court quand le danger cesse; la fin d’une chasse peut garder une tension résiduelle.</x:v>
      </x:c>
      <x:c r="I22" s="13" t="str">
        <x:v>Intention sonore originale; aucun fichier audio livré.</x:v>
      </x:c>
      <x:c r="J22" s="13" t="str">
        <x:v>Reconstitution documentée V4 — nouvelle rédaction V5</x:v>
      </x:c>
    </x:row>
    <x:row r="23" ht="57" customHeight="1">
      <x:c r="A23" s="14" t="str">
        <x:v>AUD-018</x:v>
      </x:c>
      <x:c r="B23" s="14" t="str">
        <x:v>Nereth — retour</x:v>
      </x:c>
      <x:c r="C23" s="14" t="str">
        <x:v>PLAN04</x:v>
      </x:c>
      <x:c r="D23" s="14" t="str">
        <x:v>retour</x:v>
      </x:c>
      <x:c r="E23" s="29" t="n">
        <x:v>103</x:v>
      </x:c>
      <x:c r="F23" s="14" t="str">
        <x:v>motif de retour fragmenté</x:v>
      </x:c>
      <x:c r="G23" s="14" t="str">
        <x:v>La densité suit une menace réellement repérée. Les changements de plan ne redémarrent pas la boucle.</x:v>
      </x:c>
      <x:c r="H23" s="14" t="str">
        <x:v>Fondu court quand le danger cesse; la fin d’une chasse peut garder une tension résiduelle.</x:v>
      </x:c>
      <x:c r="I23" s="14" t="str">
        <x:v>Intention sonore originale; aucun fichier audio livré.</x:v>
      </x:c>
      <x:c r="J23" s="14" t="str">
        <x:v>Reconstitution documentée V4 — nouvelle rédaction V5</x:v>
      </x:c>
    </x:row>
    <x:row r="24" ht="57" customHeight="1">
      <x:c r="A24" s="13" t="str">
        <x:v>AUD-019</x:v>
      </x:c>
      <x:c r="B24" s="13" t="str">
        <x:v>Oshara — approche</x:v>
      </x:c>
      <x:c r="C24" s="13" t="str">
        <x:v>PLAN05</x:v>
      </x:c>
      <x:c r="D24" s="13" t="str">
        <x:v>approche</x:v>
      </x:c>
      <x:c r="E24" s="28" t="n">
        <x:v>58</x:v>
      </x:c>
      <x:c r="F24" s="13" t="str">
        <x:v>percussions basses et souffle</x:v>
      </x:c>
      <x:c r="G24" s="13" t="str">
        <x:v>La densité suit une menace réellement repérée. Les changements de plan ne redémarrent pas la boucle.</x:v>
      </x:c>
      <x:c r="H24" s="13" t="str">
        <x:v>Fondu court quand le danger cesse; la fin d’une chasse peut garder une tension résiduelle.</x:v>
      </x:c>
      <x:c r="I24" s="13" t="str">
        <x:v>Intention sonore originale; aucun fichier audio livré.</x:v>
      </x:c>
      <x:c r="J24" s="13" t="str">
        <x:v>Reconstitution documentée V4 — nouvelle rédaction V5</x:v>
      </x:c>
    </x:row>
    <x:row r="25" ht="57" customHeight="1">
      <x:c r="A25" s="14" t="str">
        <x:v>AUD-020</x:v>
      </x:c>
      <x:c r="B25" s="14" t="str">
        <x:v>Oshara — trace récente</x:v>
      </x:c>
      <x:c r="C25" s="14" t="str">
        <x:v>PLAN05</x:v>
      </x:c>
      <x:c r="D25" s="14" t="str">
        <x:v>trace récente</x:v>
      </x:c>
      <x:c r="E25" s="29" t="n">
        <x:v>67</x:v>
      </x:c>
      <x:c r="F25" s="14" t="str">
        <x:v>bois secs et frottements</x:v>
      </x:c>
      <x:c r="G25" s="14" t="str">
        <x:v>La densité suit une menace réellement repérée. Les changements de plan ne redémarrent pas la boucle.</x:v>
      </x:c>
      <x:c r="H25" s="14" t="str">
        <x:v>Fondu court quand le danger cesse; la fin d’une chasse peut garder une tension résiduelle.</x:v>
      </x:c>
      <x:c r="I25" s="14" t="str">
        <x:v>Intention sonore originale; aucun fichier audio livré.</x:v>
      </x:c>
      <x:c r="J25" s="14" t="str">
        <x:v>Reconstitution documentée V4 — nouvelle rédaction V5</x:v>
      </x:c>
    </x:row>
    <x:row r="26" ht="57" customHeight="1">
      <x:c r="A26" s="13" t="str">
        <x:v>AUD-021</x:v>
      </x:c>
      <x:c r="B26" s="13" t="str">
        <x:v>Oshara — premier danger</x:v>
      </x:c>
      <x:c r="C26" s="13" t="str">
        <x:v>PLAN05</x:v>
      </x:c>
      <x:c r="D26" s="13" t="str">
        <x:v>premier danger</x:v>
      </x:c>
      <x:c r="E26" s="28" t="n">
        <x:v>76</x:v>
      </x:c>
      <x:c r="F26" s="13" t="str">
        <x:v>pulsation sourde et accents courts</x:v>
      </x:c>
      <x:c r="G26" s="13" t="str">
        <x:v>La densité suit une menace réellement repérée. Les changements de plan ne redémarrent pas la boucle.</x:v>
      </x:c>
      <x:c r="H26" s="13" t="str">
        <x:v>Fondu court quand le danger cesse; la fin d’une chasse peut garder une tension résiduelle.</x:v>
      </x:c>
      <x:c r="I26" s="13" t="str">
        <x:v>Intention sonore originale; aucun fichier audio livré.</x:v>
      </x:c>
      <x:c r="J26" s="13" t="str">
        <x:v>Reconstitution documentée V4 — nouvelle rédaction V5</x:v>
      </x:c>
    </x:row>
    <x:row r="27" ht="57" customHeight="1">
      <x:c r="A27" s="14" t="str">
        <x:v>AUD-022</x:v>
      </x:c>
      <x:c r="B27" s="14" t="str">
        <x:v>Oshara — route haute</x:v>
      </x:c>
      <x:c r="C27" s="14" t="str">
        <x:v>PLAN05</x:v>
      </x:c>
      <x:c r="D27" s="14" t="str">
        <x:v>route haute</x:v>
      </x:c>
      <x:c r="E27" s="29" t="n">
        <x:v>85</x:v>
      </x:c>
      <x:c r="F27" s="14" t="str">
        <x:v>notes espacées et vent</x:v>
      </x:c>
      <x:c r="G27" s="14" t="str">
        <x:v>La densité suit une menace réellement repérée. Les changements de plan ne redémarrent pas la boucle.</x:v>
      </x:c>
      <x:c r="H27" s="14" t="str">
        <x:v>Fondu court quand le danger cesse; la fin d’une chasse peut garder une tension résiduelle.</x:v>
      </x:c>
      <x:c r="I27" s="14" t="str">
        <x:v>Intention sonore originale; aucun fichier audio livré.</x:v>
      </x:c>
      <x:c r="J27" s="14" t="str">
        <x:v>Reconstitution documentée V4 — nouvelle rédaction V5</x:v>
      </x:c>
    </x:row>
    <x:row r="28" ht="57" customHeight="1">
      <x:c r="A28" s="13" t="str">
        <x:v>AUD-023</x:v>
      </x:c>
      <x:c r="B28" s="13" t="str">
        <x:v>Oshara — abri provisoire</x:v>
      </x:c>
      <x:c r="C28" s="13" t="str">
        <x:v>PLAN05</x:v>
      </x:c>
      <x:c r="D28" s="13" t="str">
        <x:v>abri provisoire</x:v>
      </x:c>
      <x:c r="E28" s="28" t="n">
        <x:v>94</x:v>
      </x:c>
      <x:c r="F28" s="13" t="str">
        <x:v>bourdon discret et silence</x:v>
      </x:c>
      <x:c r="G28" s="13" t="str">
        <x:v>La densité suit une menace réellement repérée. Les changements de plan ne redémarrent pas la boucle.</x:v>
      </x:c>
      <x:c r="H28" s="13" t="str">
        <x:v>Fondu court quand le danger cesse; la fin d’une chasse peut garder une tension résiduelle.</x:v>
      </x:c>
      <x:c r="I28" s="13" t="str">
        <x:v>Intention sonore originale; aucun fichier audio livré.</x:v>
      </x:c>
      <x:c r="J28" s="13" t="str">
        <x:v>Reconstitution documentée V4 — nouvelle rédaction V5</x:v>
      </x:c>
    </x:row>
    <x:row r="29" ht="57" customHeight="1">
      <x:c r="A29" s="14" t="str">
        <x:v>AUD-024</x:v>
      </x:c>
      <x:c r="B29" s="14" t="str">
        <x:v>Oshara — retour</x:v>
      </x:c>
      <x:c r="C29" s="14" t="str">
        <x:v>PLAN05</x:v>
      </x:c>
      <x:c r="D29" s="14" t="str">
        <x:v>retour</x:v>
      </x:c>
      <x:c r="E29" s="29" t="n">
        <x:v>103</x:v>
      </x:c>
      <x:c r="F29" s="14" t="str">
        <x:v>motif de retour fragmenté</x:v>
      </x:c>
      <x:c r="G29" s="14" t="str">
        <x:v>La densité suit une menace réellement repérée. Les changements de plan ne redémarrent pas la boucle.</x:v>
      </x:c>
      <x:c r="H29" s="14" t="str">
        <x:v>Fondu court quand le danger cesse; la fin d’une chasse peut garder une tension résiduelle.</x:v>
      </x:c>
      <x:c r="I29" s="14" t="str">
        <x:v>Intention sonore originale; aucun fichier audio livré.</x:v>
      </x:c>
      <x:c r="J29" s="14" t="str">
        <x:v>Reconstitution documentée V4 — nouvelle rédaction V5</x:v>
      </x:c>
    </x:row>
    <x:row r="30" ht="57" customHeight="1">
      <x:c r="A30" s="13" t="str">
        <x:v>AUD-025</x:v>
      </x:c>
      <x:c r="B30" s="13" t="str">
        <x:v>Rukh Tal — approche</x:v>
      </x:c>
      <x:c r="C30" s="13" t="str">
        <x:v>PLAN06</x:v>
      </x:c>
      <x:c r="D30" s="13" t="str">
        <x:v>approche</x:v>
      </x:c>
      <x:c r="E30" s="28" t="n">
        <x:v>58</x:v>
      </x:c>
      <x:c r="F30" s="13" t="str">
        <x:v>percussions basses et souffle</x:v>
      </x:c>
      <x:c r="G30" s="13" t="str">
        <x:v>La densité suit une menace réellement repérée. Les changements de plan ne redémarrent pas la boucle.</x:v>
      </x:c>
      <x:c r="H30" s="13" t="str">
        <x:v>Fondu court quand le danger cesse; la fin d’une chasse peut garder une tension résiduelle.</x:v>
      </x:c>
      <x:c r="I30" s="13" t="str">
        <x:v>Intention sonore originale; aucun fichier audio livré.</x:v>
      </x:c>
      <x:c r="J30" s="13" t="str">
        <x:v>Reconstitution documentée V4 — nouvelle rédaction V5</x:v>
      </x:c>
    </x:row>
    <x:row r="31" ht="57" customHeight="1">
      <x:c r="A31" s="14" t="str">
        <x:v>AUD-026</x:v>
      </x:c>
      <x:c r="B31" s="14" t="str">
        <x:v>Rukh Tal — trace récente</x:v>
      </x:c>
      <x:c r="C31" s="14" t="str">
        <x:v>PLAN06</x:v>
      </x:c>
      <x:c r="D31" s="14" t="str">
        <x:v>trace récente</x:v>
      </x:c>
      <x:c r="E31" s="29" t="n">
        <x:v>67</x:v>
      </x:c>
      <x:c r="F31" s="14" t="str">
        <x:v>bois secs et frottements</x:v>
      </x:c>
      <x:c r="G31" s="14" t="str">
        <x:v>La densité suit une menace réellement repérée. Les changements de plan ne redémarrent pas la boucle.</x:v>
      </x:c>
      <x:c r="H31" s="14" t="str">
        <x:v>Fondu court quand le danger cesse; la fin d’une chasse peut garder une tension résiduelle.</x:v>
      </x:c>
      <x:c r="I31" s="14" t="str">
        <x:v>Intention sonore originale; aucun fichier audio livré.</x:v>
      </x:c>
      <x:c r="J31" s="14" t="str">
        <x:v>Reconstitution documentée V4 — nouvelle rédaction V5</x:v>
      </x:c>
    </x:row>
    <x:row r="32" ht="57" customHeight="1">
      <x:c r="A32" s="13" t="str">
        <x:v>AUD-027</x:v>
      </x:c>
      <x:c r="B32" s="13" t="str">
        <x:v>Rukh Tal — premier danger</x:v>
      </x:c>
      <x:c r="C32" s="13" t="str">
        <x:v>PLAN06</x:v>
      </x:c>
      <x:c r="D32" s="13" t="str">
        <x:v>premier danger</x:v>
      </x:c>
      <x:c r="E32" s="28" t="n">
        <x:v>76</x:v>
      </x:c>
      <x:c r="F32" s="13" t="str">
        <x:v>pulsation sourde et accents courts</x:v>
      </x:c>
      <x:c r="G32" s="13" t="str">
        <x:v>La densité suit une menace réellement repérée. Les changements de plan ne redémarrent pas la boucle.</x:v>
      </x:c>
      <x:c r="H32" s="13" t="str">
        <x:v>Fondu court quand le danger cesse; la fin d’une chasse peut garder une tension résiduelle.</x:v>
      </x:c>
      <x:c r="I32" s="13" t="str">
        <x:v>Intention sonore originale; aucun fichier audio livré.</x:v>
      </x:c>
      <x:c r="J32" s="13" t="str">
        <x:v>Reconstitution documentée V4 — nouvelle rédaction V5</x:v>
      </x:c>
    </x:row>
    <x:row r="33" ht="57" customHeight="1">
      <x:c r="A33" s="14" t="str">
        <x:v>AUD-028</x:v>
      </x:c>
      <x:c r="B33" s="14" t="str">
        <x:v>Rukh Tal — route haute</x:v>
      </x:c>
      <x:c r="C33" s="14" t="str">
        <x:v>PLAN06</x:v>
      </x:c>
      <x:c r="D33" s="14" t="str">
        <x:v>route haute</x:v>
      </x:c>
      <x:c r="E33" s="29" t="n">
        <x:v>85</x:v>
      </x:c>
      <x:c r="F33" s="14" t="str">
        <x:v>notes espacées et vent</x:v>
      </x:c>
      <x:c r="G33" s="14" t="str">
        <x:v>La densité suit une menace réellement repérée. Les changements de plan ne redémarrent pas la boucle.</x:v>
      </x:c>
      <x:c r="H33" s="14" t="str">
        <x:v>Fondu court quand le danger cesse; la fin d’une chasse peut garder une tension résiduelle.</x:v>
      </x:c>
      <x:c r="I33" s="14" t="str">
        <x:v>Intention sonore originale; aucun fichier audio livré.</x:v>
      </x:c>
      <x:c r="J33" s="14" t="str">
        <x:v>Reconstitution documentée V4 — nouvelle rédaction V5</x:v>
      </x:c>
    </x:row>
    <x:row r="34" ht="57" customHeight="1">
      <x:c r="A34" s="13" t="str">
        <x:v>AUD-029</x:v>
      </x:c>
      <x:c r="B34" s="13" t="str">
        <x:v>Rukh Tal — abri provisoire</x:v>
      </x:c>
      <x:c r="C34" s="13" t="str">
        <x:v>PLAN06</x:v>
      </x:c>
      <x:c r="D34" s="13" t="str">
        <x:v>abri provisoire</x:v>
      </x:c>
      <x:c r="E34" s="28" t="n">
        <x:v>94</x:v>
      </x:c>
      <x:c r="F34" s="13" t="str">
        <x:v>bourdon discret et silence</x:v>
      </x:c>
      <x:c r="G34" s="13" t="str">
        <x:v>La densité suit une menace réellement repérée. Les changements de plan ne redémarrent pas la boucle.</x:v>
      </x:c>
      <x:c r="H34" s="13" t="str">
        <x:v>Fondu court quand le danger cesse; la fin d’une chasse peut garder une tension résiduelle.</x:v>
      </x:c>
      <x:c r="I34" s="13" t="str">
        <x:v>Intention sonore originale; aucun fichier audio livré.</x:v>
      </x:c>
      <x:c r="J34" s="13" t="str">
        <x:v>Reconstitution documentée V4 — nouvelle rédaction V5</x:v>
      </x:c>
    </x:row>
    <x:row r="35" ht="57" customHeight="1">
      <x:c r="A35" s="14" t="str">
        <x:v>AUD-030</x:v>
      </x:c>
      <x:c r="B35" s="14" t="str">
        <x:v>Rukh Tal — retour</x:v>
      </x:c>
      <x:c r="C35" s="14" t="str">
        <x:v>PLAN06</x:v>
      </x:c>
      <x:c r="D35" s="14" t="str">
        <x:v>retour</x:v>
      </x:c>
      <x:c r="E35" s="29" t="n">
        <x:v>103</x:v>
      </x:c>
      <x:c r="F35" s="14" t="str">
        <x:v>motif de retour fragmenté</x:v>
      </x:c>
      <x:c r="G35" s="14" t="str">
        <x:v>La densité suit une menace réellement repérée. Les changements de plan ne redémarrent pas la boucle.</x:v>
      </x:c>
      <x:c r="H35" s="14" t="str">
        <x:v>Fondu court quand le danger cesse; la fin d’une chasse peut garder une tension résiduelle.</x:v>
      </x:c>
      <x:c r="I35" s="14" t="str">
        <x:v>Intention sonore originale; aucun fichier audio livré.</x:v>
      </x:c>
      <x:c r="J35" s="14" t="str">
        <x:v>Reconstitution documentée V4 — nouvelle rédaction V5</x:v>
      </x:c>
    </x:row>
    <x:row r="36" ht="57" customHeight="1">
      <x:c r="A36" s="13" t="str">
        <x:v>AUD-031</x:v>
      </x:c>
      <x:c r="B36" s="13" t="str">
        <x:v>Sileth — approche</x:v>
      </x:c>
      <x:c r="C36" s="13" t="str">
        <x:v>PLAN07</x:v>
      </x:c>
      <x:c r="D36" s="13" t="str">
        <x:v>approche</x:v>
      </x:c>
      <x:c r="E36" s="28" t="n">
        <x:v>58</x:v>
      </x:c>
      <x:c r="F36" s="13" t="str">
        <x:v>percussions basses et souffle</x:v>
      </x:c>
      <x:c r="G36" s="13" t="str">
        <x:v>La densité suit une menace réellement repérée. Les changements de plan ne redémarrent pas la boucle.</x:v>
      </x:c>
      <x:c r="H36" s="13" t="str">
        <x:v>Fondu court quand le danger cesse; la fin d’une chasse peut garder une tension résiduelle.</x:v>
      </x:c>
      <x:c r="I36" s="13" t="str">
        <x:v>Intention sonore originale; aucun fichier audio livré.</x:v>
      </x:c>
      <x:c r="J36" s="13" t="str">
        <x:v>Reconstitution documentée V4 — nouvelle rédaction V5</x:v>
      </x:c>
    </x:row>
    <x:row r="37" ht="57" customHeight="1">
      <x:c r="A37" s="14" t="str">
        <x:v>AUD-032</x:v>
      </x:c>
      <x:c r="B37" s="14" t="str">
        <x:v>Sileth — trace récente</x:v>
      </x:c>
      <x:c r="C37" s="14" t="str">
        <x:v>PLAN07</x:v>
      </x:c>
      <x:c r="D37" s="14" t="str">
        <x:v>trace récente</x:v>
      </x:c>
      <x:c r="E37" s="29" t="n">
        <x:v>67</x:v>
      </x:c>
      <x:c r="F37" s="14" t="str">
        <x:v>bois secs et frottements</x:v>
      </x:c>
      <x:c r="G37" s="14" t="str">
        <x:v>La densité suit une menace réellement repérée. Les changements de plan ne redémarrent pas la boucle.</x:v>
      </x:c>
      <x:c r="H37" s="14" t="str">
        <x:v>Fondu court quand le danger cesse; la fin d’une chasse peut garder une tension résiduelle.</x:v>
      </x:c>
      <x:c r="I37" s="14" t="str">
        <x:v>Intention sonore originale; aucun fichier audio livré.</x:v>
      </x:c>
      <x:c r="J37" s="14" t="str">
        <x:v>Reconstitution documentée V4 — nouvelle rédaction V5</x:v>
      </x:c>
    </x:row>
    <x:row r="38" ht="57" customHeight="1">
      <x:c r="A38" s="13" t="str">
        <x:v>AUD-033</x:v>
      </x:c>
      <x:c r="B38" s="13" t="str">
        <x:v>Sileth — premier danger</x:v>
      </x:c>
      <x:c r="C38" s="13" t="str">
        <x:v>PLAN07</x:v>
      </x:c>
      <x:c r="D38" s="13" t="str">
        <x:v>premier danger</x:v>
      </x:c>
      <x:c r="E38" s="28" t="n">
        <x:v>76</x:v>
      </x:c>
      <x:c r="F38" s="13" t="str">
        <x:v>pulsation sourde et accents courts</x:v>
      </x:c>
      <x:c r="G38" s="13" t="str">
        <x:v>La densité suit une menace réellement repérée. Les changements de plan ne redémarrent pas la boucle.</x:v>
      </x:c>
      <x:c r="H38" s="13" t="str">
        <x:v>Fondu court quand le danger cesse; la fin d’une chasse peut garder une tension résiduelle.</x:v>
      </x:c>
      <x:c r="I38" s="13" t="str">
        <x:v>Intention sonore originale; aucun fichier audio livré.</x:v>
      </x:c>
      <x:c r="J38" s="13" t="str">
        <x:v>Reconstitution documentée V4 — nouvelle rédaction V5</x:v>
      </x:c>
    </x:row>
    <x:row r="39" ht="57" customHeight="1">
      <x:c r="A39" s="14" t="str">
        <x:v>AUD-034</x:v>
      </x:c>
      <x:c r="B39" s="14" t="str">
        <x:v>Sileth — route haute</x:v>
      </x:c>
      <x:c r="C39" s="14" t="str">
        <x:v>PLAN07</x:v>
      </x:c>
      <x:c r="D39" s="14" t="str">
        <x:v>route haute</x:v>
      </x:c>
      <x:c r="E39" s="29" t="n">
        <x:v>85</x:v>
      </x:c>
      <x:c r="F39" s="14" t="str">
        <x:v>notes espacées et vent</x:v>
      </x:c>
      <x:c r="G39" s="14" t="str">
        <x:v>La densité suit une menace réellement repérée. Les changements de plan ne redémarrent pas la boucle.</x:v>
      </x:c>
      <x:c r="H39" s="14" t="str">
        <x:v>Fondu court quand le danger cesse; la fin d’une chasse peut garder une tension résiduelle.</x:v>
      </x:c>
      <x:c r="I39" s="14" t="str">
        <x:v>Intention sonore originale; aucun fichier audio livré.</x:v>
      </x:c>
      <x:c r="J39" s="14" t="str">
        <x:v>Reconstitution documentée V4 — nouvelle rédaction V5</x:v>
      </x:c>
    </x:row>
    <x:row r="40" ht="57" customHeight="1">
      <x:c r="A40" s="13" t="str">
        <x:v>AUD-035</x:v>
      </x:c>
      <x:c r="B40" s="13" t="str">
        <x:v>Sileth — abri provisoire</x:v>
      </x:c>
      <x:c r="C40" s="13" t="str">
        <x:v>PLAN07</x:v>
      </x:c>
      <x:c r="D40" s="13" t="str">
        <x:v>abri provisoire</x:v>
      </x:c>
      <x:c r="E40" s="28" t="n">
        <x:v>94</x:v>
      </x:c>
      <x:c r="F40" s="13" t="str">
        <x:v>bourdon discret et silence</x:v>
      </x:c>
      <x:c r="G40" s="13" t="str">
        <x:v>La densité suit une menace réellement repérée. Les changements de plan ne redémarrent pas la boucle.</x:v>
      </x:c>
      <x:c r="H40" s="13" t="str">
        <x:v>Fondu court quand le danger cesse; la fin d’une chasse peut garder une tension résiduelle.</x:v>
      </x:c>
      <x:c r="I40" s="13" t="str">
        <x:v>Intention sonore originale; aucun fichier audio livré.</x:v>
      </x:c>
      <x:c r="J40" s="13" t="str">
        <x:v>Reconstitution documentée V4 — nouvelle rédaction V5</x:v>
      </x:c>
    </x:row>
    <x:row r="41" ht="57" customHeight="1">
      <x:c r="A41" s="14" t="str">
        <x:v>AUD-036</x:v>
      </x:c>
      <x:c r="B41" s="14" t="str">
        <x:v>Sileth — retour</x:v>
      </x:c>
      <x:c r="C41" s="14" t="str">
        <x:v>PLAN07</x:v>
      </x:c>
      <x:c r="D41" s="14" t="str">
        <x:v>retour</x:v>
      </x:c>
      <x:c r="E41" s="29" t="n">
        <x:v>103</x:v>
      </x:c>
      <x:c r="F41" s="14" t="str">
        <x:v>motif de retour fragmenté</x:v>
      </x:c>
      <x:c r="G41" s="14" t="str">
        <x:v>La densité suit une menace réellement repérée. Les changements de plan ne redémarrent pas la boucle.</x:v>
      </x:c>
      <x:c r="H41" s="14" t="str">
        <x:v>Fondu court quand le danger cesse; la fin d’une chasse peut garder une tension résiduelle.</x:v>
      </x:c>
      <x:c r="I41" s="14" t="str">
        <x:v>Intention sonore originale; aucun fichier audio livré.</x:v>
      </x:c>
      <x:c r="J41" s="14" t="str">
        <x:v>Reconstitution documentée V4 — nouvelle rédaction V5</x:v>
      </x:c>
    </x:row>
    <x:row r="42" ht="57" customHeight="1">
      <x:c r="A42" s="13" t="str">
        <x:v>AUD-037</x:v>
      </x:c>
      <x:c r="B42" s="13" t="str">
        <x:v>Xeno Prime — approche</x:v>
      </x:c>
      <x:c r="C42" s="13" t="str">
        <x:v>PLAN08</x:v>
      </x:c>
      <x:c r="D42" s="13" t="str">
        <x:v>approche</x:v>
      </x:c>
      <x:c r="E42" s="28" t="n">
        <x:v>58</x:v>
      </x:c>
      <x:c r="F42" s="13" t="str">
        <x:v>percussions basses et souffle</x:v>
      </x:c>
      <x:c r="G42" s="13" t="str">
        <x:v>La densité suit une menace réellement repérée. Les changements de plan ne redémarrent pas la boucle.</x:v>
      </x:c>
      <x:c r="H42" s="13" t="str">
        <x:v>Fondu court quand le danger cesse; la fin d’une chasse peut garder une tension résiduelle.</x:v>
      </x:c>
      <x:c r="I42" s="13" t="str">
        <x:v>Intention sonore originale; aucun fichier audio livré.</x:v>
      </x:c>
      <x:c r="J42" s="13" t="str">
        <x:v>Reconstitution documentée V4 — nouvelle rédaction V5</x:v>
      </x:c>
    </x:row>
    <x:row r="43" ht="57" customHeight="1">
      <x:c r="A43" s="14" t="str">
        <x:v>AUD-038</x:v>
      </x:c>
      <x:c r="B43" s="14" t="str">
        <x:v>Xeno Prime — trace récente</x:v>
      </x:c>
      <x:c r="C43" s="14" t="str">
        <x:v>PLAN08</x:v>
      </x:c>
      <x:c r="D43" s="14" t="str">
        <x:v>trace récente</x:v>
      </x:c>
      <x:c r="E43" s="29" t="n">
        <x:v>67</x:v>
      </x:c>
      <x:c r="F43" s="14" t="str">
        <x:v>bois secs et frottements</x:v>
      </x:c>
      <x:c r="G43" s="14" t="str">
        <x:v>La densité suit une menace réellement repérée. Les changements de plan ne redémarrent pas la boucle.</x:v>
      </x:c>
      <x:c r="H43" s="14" t="str">
        <x:v>Fondu court quand le danger cesse; la fin d’une chasse peut garder une tension résiduelle.</x:v>
      </x:c>
      <x:c r="I43" s="14" t="str">
        <x:v>Intention sonore originale; aucun fichier audio livré.</x:v>
      </x:c>
      <x:c r="J43" s="14" t="str">
        <x:v>Reconstitution documentée V4 — nouvelle rédaction V5</x:v>
      </x:c>
    </x:row>
    <x:row r="44" ht="57" customHeight="1">
      <x:c r="A44" s="13" t="str">
        <x:v>AUD-039</x:v>
      </x:c>
      <x:c r="B44" s="13" t="str">
        <x:v>Xeno Prime — premier danger</x:v>
      </x:c>
      <x:c r="C44" s="13" t="str">
        <x:v>PLAN08</x:v>
      </x:c>
      <x:c r="D44" s="13" t="str">
        <x:v>premier danger</x:v>
      </x:c>
      <x:c r="E44" s="28" t="n">
        <x:v>76</x:v>
      </x:c>
      <x:c r="F44" s="13" t="str">
        <x:v>pulsation sourde et accents courts</x:v>
      </x:c>
      <x:c r="G44" s="13" t="str">
        <x:v>La densité suit une menace réellement repérée. Les changements de plan ne redémarrent pas la boucle.</x:v>
      </x:c>
      <x:c r="H44" s="13" t="str">
        <x:v>Fondu court quand le danger cesse; la fin d’une chasse peut garder une tension résiduelle.</x:v>
      </x:c>
      <x:c r="I44" s="13" t="str">
        <x:v>Intention sonore originale; aucun fichier audio livré.</x:v>
      </x:c>
      <x:c r="J44" s="13" t="str">
        <x:v>Reconstitution documentée V4 — nouvelle rédaction V5</x:v>
      </x:c>
    </x:row>
    <x:row r="45" ht="57" customHeight="1">
      <x:c r="A45" s="14" t="str">
        <x:v>AUD-040</x:v>
      </x:c>
      <x:c r="B45" s="14" t="str">
        <x:v>Xeno Prime — route haute</x:v>
      </x:c>
      <x:c r="C45" s="14" t="str">
        <x:v>PLAN08</x:v>
      </x:c>
      <x:c r="D45" s="14" t="str">
        <x:v>route haute</x:v>
      </x:c>
      <x:c r="E45" s="29" t="n">
        <x:v>85</x:v>
      </x:c>
      <x:c r="F45" s="14" t="str">
        <x:v>notes espacées et vent</x:v>
      </x:c>
      <x:c r="G45" s="14" t="str">
        <x:v>La densité suit une menace réellement repérée. Les changements de plan ne redémarrent pas la boucle.</x:v>
      </x:c>
      <x:c r="H45" s="14" t="str">
        <x:v>Fondu court quand le danger cesse; la fin d’une chasse peut garder une tension résiduelle.</x:v>
      </x:c>
      <x:c r="I45" s="14" t="str">
        <x:v>Intention sonore originale; aucun fichier audio livré.</x:v>
      </x:c>
      <x:c r="J45" s="14" t="str">
        <x:v>Reconstitution documentée V4 — nouvelle rédaction V5</x:v>
      </x:c>
    </x:row>
    <x:row r="46" ht="57" customHeight="1">
      <x:c r="A46" s="13" t="str">
        <x:v>AUD-041</x:v>
      </x:c>
      <x:c r="B46" s="13" t="str">
        <x:v>Xeno Prime — abri provisoire</x:v>
      </x:c>
      <x:c r="C46" s="13" t="str">
        <x:v>PLAN08</x:v>
      </x:c>
      <x:c r="D46" s="13" t="str">
        <x:v>abri provisoire</x:v>
      </x:c>
      <x:c r="E46" s="28" t="n">
        <x:v>94</x:v>
      </x:c>
      <x:c r="F46" s="13" t="str">
        <x:v>bourdon discret et silence</x:v>
      </x:c>
      <x:c r="G46" s="13" t="str">
        <x:v>La densité suit une menace réellement repérée. Les changements de plan ne redémarrent pas la boucle.</x:v>
      </x:c>
      <x:c r="H46" s="13" t="str">
        <x:v>Fondu court quand le danger cesse; la fin d’une chasse peut garder une tension résiduelle.</x:v>
      </x:c>
      <x:c r="I46" s="13" t="str">
        <x:v>Intention sonore originale; aucun fichier audio livré.</x:v>
      </x:c>
      <x:c r="J46" s="13" t="str">
        <x:v>Reconstitution documentée V4 — nouvelle rédaction V5</x:v>
      </x:c>
    </x:row>
    <x:row r="47" ht="57" customHeight="1">
      <x:c r="A47" s="14" t="str">
        <x:v>AUD-042</x:v>
      </x:c>
      <x:c r="B47" s="14" t="str">
        <x:v>Xeno Prime — retour</x:v>
      </x:c>
      <x:c r="C47" s="14" t="str">
        <x:v>PLAN08</x:v>
      </x:c>
      <x:c r="D47" s="14" t="str">
        <x:v>retour</x:v>
      </x:c>
      <x:c r="E47" s="29" t="n">
        <x:v>103</x:v>
      </x:c>
      <x:c r="F47" s="14" t="str">
        <x:v>motif de retour fragmenté</x:v>
      </x:c>
      <x:c r="G47" s="14" t="str">
        <x:v>La densité suit une menace réellement repérée. Les changements de plan ne redémarrent pas la boucle.</x:v>
      </x:c>
      <x:c r="H47" s="14" t="str">
        <x:v>Fondu court quand le danger cesse; la fin d’une chasse peut garder une tension résiduelle.</x:v>
      </x:c>
      <x:c r="I47" s="14" t="str">
        <x:v>Intention sonore originale; aucun fichier audio livré.</x:v>
      </x:c>
      <x:c r="J47" s="14" t="str">
        <x:v>Reconstitution documentée V4 — nouvelle rédaction V5</x:v>
      </x:c>
    </x:row>
    <x:row r="48" ht="57" customHeight="1">
      <x:c r="A48" s="13" t="str">
        <x:v>AUD-043</x:v>
      </x:c>
      <x:c r="B48" s="13" t="str">
        <x:v>Dharos — approche</x:v>
      </x:c>
      <x:c r="C48" s="13" t="str">
        <x:v>PLAN09</x:v>
      </x:c>
      <x:c r="D48" s="13" t="str">
        <x:v>approche</x:v>
      </x:c>
      <x:c r="E48" s="28" t="n">
        <x:v>58</x:v>
      </x:c>
      <x:c r="F48" s="13" t="str">
        <x:v>percussions basses et souffle</x:v>
      </x:c>
      <x:c r="G48" s="13" t="str">
        <x:v>La densité suit une menace réellement repérée. Les changements de plan ne redémarrent pas la boucle.</x:v>
      </x:c>
      <x:c r="H48" s="13" t="str">
        <x:v>Fondu court quand le danger cesse; la fin d’une chasse peut garder une tension résiduelle.</x:v>
      </x:c>
      <x:c r="I48" s="13" t="str">
        <x:v>Intention sonore originale; aucun fichier audio livré.</x:v>
      </x:c>
      <x:c r="J48" s="13" t="str">
        <x:v>Reconstitution documentée V4 — nouvelle rédaction V5</x:v>
      </x:c>
    </x:row>
    <x:row r="49" ht="57" customHeight="1">
      <x:c r="A49" s="14" t="str">
        <x:v>AUD-044</x:v>
      </x:c>
      <x:c r="B49" s="14" t="str">
        <x:v>Dharos — trace récente</x:v>
      </x:c>
      <x:c r="C49" s="14" t="str">
        <x:v>PLAN09</x:v>
      </x:c>
      <x:c r="D49" s="14" t="str">
        <x:v>trace récente</x:v>
      </x:c>
      <x:c r="E49" s="29" t="n">
        <x:v>67</x:v>
      </x:c>
      <x:c r="F49" s="14" t="str">
        <x:v>bois secs et frottements</x:v>
      </x:c>
      <x:c r="G49" s="14" t="str">
        <x:v>La densité suit une menace réellement repérée. Les changements de plan ne redémarrent pas la boucle.</x:v>
      </x:c>
      <x:c r="H49" s="14" t="str">
        <x:v>Fondu court quand le danger cesse; la fin d’une chasse peut garder une tension résiduelle.</x:v>
      </x:c>
      <x:c r="I49" s="14" t="str">
        <x:v>Intention sonore originale; aucun fichier audio livré.</x:v>
      </x:c>
      <x:c r="J49" s="14" t="str">
        <x:v>Reconstitution documentée V4 — nouvelle rédaction V5</x:v>
      </x:c>
    </x:row>
    <x:row r="50" ht="57" customHeight="1">
      <x:c r="A50" s="13" t="str">
        <x:v>AUD-045</x:v>
      </x:c>
      <x:c r="B50" s="13" t="str">
        <x:v>Dharos — premier danger</x:v>
      </x:c>
      <x:c r="C50" s="13" t="str">
        <x:v>PLAN09</x:v>
      </x:c>
      <x:c r="D50" s="13" t="str">
        <x:v>premier danger</x:v>
      </x:c>
      <x:c r="E50" s="28" t="n">
        <x:v>76</x:v>
      </x:c>
      <x:c r="F50" s="13" t="str">
        <x:v>pulsation sourde et accents courts</x:v>
      </x:c>
      <x:c r="G50" s="13" t="str">
        <x:v>La densité suit une menace réellement repérée. Les changements de plan ne redémarrent pas la boucle.</x:v>
      </x:c>
      <x:c r="H50" s="13" t="str">
        <x:v>Fondu court quand le danger cesse; la fin d’une chasse peut garder une tension résiduelle.</x:v>
      </x:c>
      <x:c r="I50" s="13" t="str">
        <x:v>Intention sonore originale; aucun fichier audio livré.</x:v>
      </x:c>
      <x:c r="J50" s="13" t="str">
        <x:v>Reconstitution documentée V4 — nouvelle rédaction V5</x:v>
      </x:c>
    </x:row>
    <x:row r="51" ht="57" customHeight="1">
      <x:c r="A51" s="14" t="str">
        <x:v>AUD-046</x:v>
      </x:c>
      <x:c r="B51" s="14" t="str">
        <x:v>Dharos — route haute</x:v>
      </x:c>
      <x:c r="C51" s="14" t="str">
        <x:v>PLAN09</x:v>
      </x:c>
      <x:c r="D51" s="14" t="str">
        <x:v>route haute</x:v>
      </x:c>
      <x:c r="E51" s="29" t="n">
        <x:v>85</x:v>
      </x:c>
      <x:c r="F51" s="14" t="str">
        <x:v>notes espacées et vent</x:v>
      </x:c>
      <x:c r="G51" s="14" t="str">
        <x:v>La densité suit une menace réellement repérée. Les changements de plan ne redémarrent pas la boucle.</x:v>
      </x:c>
      <x:c r="H51" s="14" t="str">
        <x:v>Fondu court quand le danger cesse; la fin d’une chasse peut garder une tension résiduelle.</x:v>
      </x:c>
      <x:c r="I51" s="14" t="str">
        <x:v>Intention sonore originale; aucun fichier audio livré.</x:v>
      </x:c>
      <x:c r="J51" s="14" t="str">
        <x:v>Reconstitution documentée V4 — nouvelle rédaction V5</x:v>
      </x:c>
    </x:row>
    <x:row r="52" ht="57" customHeight="1">
      <x:c r="A52" s="13" t="str">
        <x:v>AUD-047</x:v>
      </x:c>
      <x:c r="B52" s="13" t="str">
        <x:v>Dharos — abri provisoire</x:v>
      </x:c>
      <x:c r="C52" s="13" t="str">
        <x:v>PLAN09</x:v>
      </x:c>
      <x:c r="D52" s="13" t="str">
        <x:v>abri provisoire</x:v>
      </x:c>
      <x:c r="E52" s="28" t="n">
        <x:v>94</x:v>
      </x:c>
      <x:c r="F52" s="13" t="str">
        <x:v>bourdon discret et silence</x:v>
      </x:c>
      <x:c r="G52" s="13" t="str">
        <x:v>La densité suit une menace réellement repérée. Les changements de plan ne redémarrent pas la boucle.</x:v>
      </x:c>
      <x:c r="H52" s="13" t="str">
        <x:v>Fondu court quand le danger cesse; la fin d’une chasse peut garder une tension résiduelle.</x:v>
      </x:c>
      <x:c r="I52" s="13" t="str">
        <x:v>Intention sonore originale; aucun fichier audio livré.</x:v>
      </x:c>
      <x:c r="J52" s="13" t="str">
        <x:v>Reconstitution documentée V4 — nouvelle rédaction V5</x:v>
      </x:c>
    </x:row>
    <x:row r="53" ht="57" customHeight="1">
      <x:c r="A53" s="14" t="str">
        <x:v>AUD-048</x:v>
      </x:c>
      <x:c r="B53" s="14" t="str">
        <x:v>Dharos — retour</x:v>
      </x:c>
      <x:c r="C53" s="14" t="str">
        <x:v>PLAN09</x:v>
      </x:c>
      <x:c r="D53" s="14" t="str">
        <x:v>retour</x:v>
      </x:c>
      <x:c r="E53" s="29" t="n">
        <x:v>103</x:v>
      </x:c>
      <x:c r="F53" s="14" t="str">
        <x:v>motif de retour fragmenté</x:v>
      </x:c>
      <x:c r="G53" s="14" t="str">
        <x:v>La densité suit une menace réellement repérée. Les changements de plan ne redémarrent pas la boucle.</x:v>
      </x:c>
      <x:c r="H53" s="14" t="str">
        <x:v>Fondu court quand le danger cesse; la fin d’une chasse peut garder une tension résiduelle.</x:v>
      </x:c>
      <x:c r="I53" s="14" t="str">
        <x:v>Intention sonore originale; aucun fichier audio livré.</x:v>
      </x:c>
      <x:c r="J53" s="14" t="str">
        <x:v>Reconstitution documentée V4 — nouvelle rédaction V5</x:v>
      </x:c>
    </x:row>
    <x:row r="54" ht="44" customHeight="1">
      <x:c r="A54" s="13" t="str">
        <x:v>AUD-049</x:v>
      </x:c>
      <x:c r="B54" s="13" t="str">
        <x:v>Confrontation de Kharuun</x:v>
      </x:c>
      <x:c r="C54" s="13" t="str">
        <x:v>PLAN02</x:v>
      </x:c>
      <x:c r="D54" s="13" t="str">
        <x:v>Phase majeure annoncée du combat</x:v>
      </x:c>
      <x:c r="E54" s="28" t="n">
        <x:v>98</x:v>
      </x:c>
      <x:c r="F54" s="13" t="str">
        <x:v>Percussions de portée, souffle grave et silence avant les attaques télégraphiées</x:v>
      </x:c>
      <x:c r="G54" s="13" t="str">
        <x:v>Changer de couche au comportement du boss, pas seulement à son pourcentage de vie.</x:v>
      </x:c>
      <x:c r="H54" s="13" t="str">
        <x:v>Couper les accents agressifs au résultat confirmé sans couvrir les sons d’extraction.</x:v>
      </x:c>
      <x:c r="I54" s="13" t="str">
        <x:v>Composition à produire; motif original.</x:v>
      </x:c>
      <x:c r="J54" s="13" t="str">
        <x:v>Reconstitution documentée V4 — nouvelle rédaction V5</x:v>
      </x:c>
    </x:row>
    <x:row r="55" ht="44" customHeight="1">
      <x:c r="A55" s="14" t="str">
        <x:v>AUD-050</x:v>
      </x:c>
      <x:c r="B55" s="14" t="str">
        <x:v>Confrontation de Vara-Kesh</x:v>
      </x:c>
      <x:c r="C55" s="14" t="str">
        <x:v>PLAN03</x:v>
      </x:c>
      <x:c r="D55" s="14" t="str">
        <x:v>Phase majeure annoncée du combat</x:v>
      </x:c>
      <x:c r="E55" s="29" t="n">
        <x:v>101</x:v>
      </x:c>
      <x:c r="F55" s="14" t="str">
        <x:v>Percussions de portée, souffle grave et silence avant les attaques télégraphiées</x:v>
      </x:c>
      <x:c r="G55" s="14" t="str">
        <x:v>Changer de couche au comportement du boss, pas seulement à son pourcentage de vie.</x:v>
      </x:c>
      <x:c r="H55" s="14" t="str">
        <x:v>Couper les accents agressifs au résultat confirmé sans couvrir les sons d’extraction.</x:v>
      </x:c>
      <x:c r="I55" s="14" t="str">
        <x:v>Composition à produire; motif original.</x:v>
      </x:c>
      <x:c r="J55" s="14" t="str">
        <x:v>Reconstitution documentée V4 — nouvelle rédaction V5</x:v>
      </x:c>
    </x:row>
    <x:row r="56" ht="44" customHeight="1">
      <x:c r="A56" s="13" t="str">
        <x:v>AUD-051</x:v>
      </x:c>
      <x:c r="B56" s="13" t="str">
        <x:v>Confrontation de Nereth</x:v>
      </x:c>
      <x:c r="C56" s="13" t="str">
        <x:v>PLAN04</x:v>
      </x:c>
      <x:c r="D56" s="13" t="str">
        <x:v>Phase majeure annoncée du combat</x:v>
      </x:c>
      <x:c r="E56" s="28" t="n">
        <x:v>104</x:v>
      </x:c>
      <x:c r="F56" s="13" t="str">
        <x:v>Percussions de portée, souffle grave et silence avant les attaques télégraphiées</x:v>
      </x:c>
      <x:c r="G56" s="13" t="str">
        <x:v>Changer de couche au comportement du boss, pas seulement à son pourcentage de vie.</x:v>
      </x:c>
      <x:c r="H56" s="13" t="str">
        <x:v>Couper les accents agressifs au résultat confirmé sans couvrir les sons d’extraction.</x:v>
      </x:c>
      <x:c r="I56" s="13" t="str">
        <x:v>Composition à produire; motif original.</x:v>
      </x:c>
      <x:c r="J56" s="13" t="str">
        <x:v>Reconstitution documentée V4 — nouvelle rédaction V5</x:v>
      </x:c>
    </x:row>
    <x:row r="57" ht="44" customHeight="1">
      <x:c r="A57" s="14" t="str">
        <x:v>AUD-052</x:v>
      </x:c>
      <x:c r="B57" s="14" t="str">
        <x:v>Confrontation de Oshara</x:v>
      </x:c>
      <x:c r="C57" s="14" t="str">
        <x:v>PLAN05</x:v>
      </x:c>
      <x:c r="D57" s="14" t="str">
        <x:v>Phase majeure annoncée du combat</x:v>
      </x:c>
      <x:c r="E57" s="29" t="n">
        <x:v>107</x:v>
      </x:c>
      <x:c r="F57" s="14" t="str">
        <x:v>Percussions de portée, souffle grave et silence avant les attaques télégraphiées</x:v>
      </x:c>
      <x:c r="G57" s="14" t="str">
        <x:v>Changer de couche au comportement du boss, pas seulement à son pourcentage de vie.</x:v>
      </x:c>
      <x:c r="H57" s="14" t="str">
        <x:v>Couper les accents agressifs au résultat confirmé sans couvrir les sons d’extraction.</x:v>
      </x:c>
      <x:c r="I57" s="14" t="str">
        <x:v>Composition à produire; motif original.</x:v>
      </x:c>
      <x:c r="J57" s="14" t="str">
        <x:v>Reconstitution documentée V4 — nouvelle rédaction V5</x:v>
      </x:c>
    </x:row>
    <x:row r="58" ht="44" customHeight="1">
      <x:c r="A58" s="13" t="str">
        <x:v>AUD-053</x:v>
      </x:c>
      <x:c r="B58" s="13" t="str">
        <x:v>Confrontation de Rukh Tal</x:v>
      </x:c>
      <x:c r="C58" s="13" t="str">
        <x:v>PLAN06</x:v>
      </x:c>
      <x:c r="D58" s="13" t="str">
        <x:v>Phase majeure annoncée du combat</x:v>
      </x:c>
      <x:c r="E58" s="28" t="n">
        <x:v>110</x:v>
      </x:c>
      <x:c r="F58" s="13" t="str">
        <x:v>Percussions de portée, souffle grave et silence avant les attaques télégraphiées</x:v>
      </x:c>
      <x:c r="G58" s="13" t="str">
        <x:v>Changer de couche au comportement du boss, pas seulement à son pourcentage de vie.</x:v>
      </x:c>
      <x:c r="H58" s="13" t="str">
        <x:v>Couper les accents agressifs au résultat confirmé sans couvrir les sons d’extraction.</x:v>
      </x:c>
      <x:c r="I58" s="13" t="str">
        <x:v>Composition à produire; motif original.</x:v>
      </x:c>
      <x:c r="J58" s="13" t="str">
        <x:v>Reconstitution documentée V4 — nouvelle rédaction V5</x:v>
      </x:c>
    </x:row>
    <x:row r="59" ht="44" customHeight="1">
      <x:c r="A59" s="14" t="str">
        <x:v>AUD-054</x:v>
      </x:c>
      <x:c r="B59" s="14" t="str">
        <x:v>Confrontation de Sileth</x:v>
      </x:c>
      <x:c r="C59" s="14" t="str">
        <x:v>PLAN07</x:v>
      </x:c>
      <x:c r="D59" s="14" t="str">
        <x:v>Phase majeure annoncée du combat</x:v>
      </x:c>
      <x:c r="E59" s="29" t="n">
        <x:v>113</x:v>
      </x:c>
      <x:c r="F59" s="14" t="str">
        <x:v>Percussions de portée, souffle grave et silence avant les attaques télégraphiées</x:v>
      </x:c>
      <x:c r="G59" s="14" t="str">
        <x:v>Changer de couche au comportement du boss, pas seulement à son pourcentage de vie.</x:v>
      </x:c>
      <x:c r="H59" s="14" t="str">
        <x:v>Couper les accents agressifs au résultat confirmé sans couvrir les sons d’extraction.</x:v>
      </x:c>
      <x:c r="I59" s="14" t="str">
        <x:v>Composition à produire; motif original.</x:v>
      </x:c>
      <x:c r="J59" s="14" t="str">
        <x:v>Reconstitution documentée V4 — nouvelle rédaction V5</x:v>
      </x:c>
    </x:row>
    <x:row r="60" ht="44" customHeight="1">
      <x:c r="A60" s="13" t="str">
        <x:v>AUD-055</x:v>
      </x:c>
      <x:c r="B60" s="13" t="str">
        <x:v>Confrontation de Xeno Prime</x:v>
      </x:c>
      <x:c r="C60" s="13" t="str">
        <x:v>PLAN08</x:v>
      </x:c>
      <x:c r="D60" s="13" t="str">
        <x:v>Phase majeure annoncée du combat</x:v>
      </x:c>
      <x:c r="E60" s="28" t="n">
        <x:v>116</x:v>
      </x:c>
      <x:c r="F60" s="13" t="str">
        <x:v>Percussions de portée, souffle grave et silence avant les attaques télégraphiées</x:v>
      </x:c>
      <x:c r="G60" s="13" t="str">
        <x:v>Changer de couche au comportement du boss, pas seulement à son pourcentage de vie.</x:v>
      </x:c>
      <x:c r="H60" s="13" t="str">
        <x:v>Couper les accents agressifs au résultat confirmé sans couvrir les sons d’extraction.</x:v>
      </x:c>
      <x:c r="I60" s="13" t="str">
        <x:v>Composition à produire; motif original.</x:v>
      </x:c>
      <x:c r="J60" s="13" t="str">
        <x:v>Reconstitution documentée V4 — nouvelle rédaction V5</x:v>
      </x:c>
    </x:row>
    <x:row r="61" ht="44" customHeight="1">
      <x:c r="A61" s="14" t="str">
        <x:v>AUD-056</x:v>
      </x:c>
      <x:c r="B61" s="14" t="str">
        <x:v>Confrontation de Dharos</x:v>
      </x:c>
      <x:c r="C61" s="14" t="str">
        <x:v>PLAN09</x:v>
      </x:c>
      <x:c r="D61" s="14" t="str">
        <x:v>Phase majeure annoncée du combat</x:v>
      </x:c>
      <x:c r="E61" s="29" t="n">
        <x:v>119</x:v>
      </x:c>
      <x:c r="F61" s="14" t="str">
        <x:v>Percussions de portée, souffle grave et silence avant les attaques télégraphiées</x:v>
      </x:c>
      <x:c r="G61" s="14" t="str">
        <x:v>Changer de couche au comportement du boss, pas seulement à son pourcentage de vie.</x:v>
      </x:c>
      <x:c r="H61" s="14" t="str">
        <x:v>Couper les accents agressifs au résultat confirmé sans couvrir les sons d’extraction.</x:v>
      </x:c>
      <x:c r="I61" s="14" t="str">
        <x:v>Composition à produire; motif original.</x:v>
      </x:c>
      <x:c r="J61" s="14" t="str">
        <x:v>Reconstitution documentée V4 — nouvelle rédaction V5</x:v>
      </x:c>
    </x:row>
    <x:row r="62" ht="44" customHeight="1">
      <x:c r="A62" s="13" t="str">
        <x:v>AUD-057</x:v>
      </x:c>
      <x:c r="B62" s="13" t="str">
        <x:v>Vaisseau — Carte galactique</x:v>
      </x:c>
      <x:c r="C62" s="13" t="str">
        <x:v>galaxy-map</x:v>
      </x:c>
      <x:c r="D62" s="13" t="str">
        <x:v>Entrée dans la salle en activité calme</x:v>
      </x:c>
      <x:c r="E62" s="28" t="n">
        <x:v>60</x:v>
      </x:c>
      <x:c r="F62" s="13" t="str">
        <x:v>Ronflement de coque et motif rare lié au poste</x:v>
      </x:c>
      <x:c r="G62" s="13" t="str">
        <x:v>L’objet manipulé et les dialogues restent devant la musique.</x:v>
      </x:c>
      <x:c r="H62" s="13" t="str">
        <x:v>Transition entre salles avec continuité du fond de coque.</x:v>
      </x:c>
      <x:c r="I62" s="13" t="str">
        <x:v>Ambiance à produire séparément des bruitages de poste.</x:v>
      </x:c>
      <x:c r="J62" s="13" t="str">
        <x:v>Reconstitution documentée V4 — nouvelle rédaction V5</x:v>
      </x:c>
    </x:row>
    <x:row r="63" ht="44" customHeight="1">
      <x:c r="A63" s="14" t="str">
        <x:v>AUD-058</x:v>
      </x:c>
      <x:c r="B63" s="14" t="str">
        <x:v>Vaisseau — Armurerie murale</x:v>
      </x:c>
      <x:c r="C63" s="14" t="str">
        <x:v>wall-armory</x:v>
      </x:c>
      <x:c r="D63" s="14" t="str">
        <x:v>Entrée dans la salle en activité calme</x:v>
      </x:c>
      <x:c r="E63" s="29" t="n">
        <x:v>60</x:v>
      </x:c>
      <x:c r="F63" s="14" t="str">
        <x:v>Ronflement de coque et motif rare lié au poste</x:v>
      </x:c>
      <x:c r="G63" s="14" t="str">
        <x:v>L’objet manipulé et les dialogues restent devant la musique.</x:v>
      </x:c>
      <x:c r="H63" s="14" t="str">
        <x:v>Transition entre salles avec continuité du fond de coque.</x:v>
      </x:c>
      <x:c r="I63" s="14" t="str">
        <x:v>Ambiance à produire séparément des bruitages de poste.</x:v>
      </x:c>
      <x:c r="J63" s="14" t="str">
        <x:v>Reconstitution documentée V4 — nouvelle rédaction V5</x:v>
      </x:c>
    </x:row>
    <x:row r="64" ht="44" customHeight="1">
      <x:c r="A64" s="13" t="str">
        <x:v>AUD-059</x:v>
      </x:c>
      <x:c r="B64" s="13" t="str">
        <x:v>Vaisseau — Archives du clan</x:v>
      </x:c>
      <x:c r="C64" s="13" t="str">
        <x:v>clan-archives</x:v>
      </x:c>
      <x:c r="D64" s="13" t="str">
        <x:v>Entrée dans la salle en activité calme</x:v>
      </x:c>
      <x:c r="E64" s="28" t="n">
        <x:v>60</x:v>
      </x:c>
      <x:c r="F64" s="13" t="str">
        <x:v>Ronflement de coque et motif rare lié au poste</x:v>
      </x:c>
      <x:c r="G64" s="13" t="str">
        <x:v>L’objet manipulé et les dialogues restent devant la musique.</x:v>
      </x:c>
      <x:c r="H64" s="13" t="str">
        <x:v>Transition entre salles avec continuité du fond de coque.</x:v>
      </x:c>
      <x:c r="I64" s="13" t="str">
        <x:v>Ambiance à produire séparément des bruitages de poste.</x:v>
      </x:c>
      <x:c r="J64" s="13" t="str">
        <x:v>Reconstitution documentée V4 — nouvelle rédaction V5</x:v>
      </x:c>
    </x:row>
    <x:row r="65" ht="44" customHeight="1">
      <x:c r="A65" s="14" t="str">
        <x:v>AUD-060</x:v>
      </x:c>
      <x:c r="B65" s="14" t="str">
        <x:v>Vaisseau — Atelier d’apparence</x:v>
      </x:c>
      <x:c r="C65" s="14" t="str">
        <x:v>appearance-forge</x:v>
      </x:c>
      <x:c r="D65" s="14" t="str">
        <x:v>Entrée dans la salle en activité calme</x:v>
      </x:c>
      <x:c r="E65" s="29" t="n">
        <x:v>60</x:v>
      </x:c>
      <x:c r="F65" s="14" t="str">
        <x:v>Ronflement de coque et motif rare lié au poste</x:v>
      </x:c>
      <x:c r="G65" s="14" t="str">
        <x:v>L’objet manipulé et les dialogues restent devant la musique.</x:v>
      </x:c>
      <x:c r="H65" s="14" t="str">
        <x:v>Transition entre salles avec continuité du fond de coque.</x:v>
      </x:c>
      <x:c r="I65" s="14" t="str">
        <x:v>Ambiance à produire séparément des bruitages de poste.</x:v>
      </x:c>
      <x:c r="J65" s="14" t="str">
        <x:v>Reconstitution documentée V4 — nouvelle rédaction V5</x:v>
      </x:c>
    </x:row>
    <x:row r="66" ht="44" customHeight="1">
      <x:c r="A66" s="13" t="str">
        <x:v>AUD-061</x:v>
      </x:c>
      <x:c r="B66" s="13" t="str">
        <x:v>Vaisseau — Galerie des trophées</x:v>
      </x:c>
      <x:c r="C66" s="13" t="str">
        <x:v>trophy-hall</x:v>
      </x:c>
      <x:c r="D66" s="13" t="str">
        <x:v>Entrée dans la salle en activité calme</x:v>
      </x:c>
      <x:c r="E66" s="28" t="n">
        <x:v>60</x:v>
      </x:c>
      <x:c r="F66" s="13" t="str">
        <x:v>Ronflement de coque et motif rare lié au poste</x:v>
      </x:c>
      <x:c r="G66" s="13" t="str">
        <x:v>L’objet manipulé et les dialogues restent devant la musique.</x:v>
      </x:c>
      <x:c r="H66" s="13" t="str">
        <x:v>Transition entre salles avec continuité du fond de coque.</x:v>
      </x:c>
      <x:c r="I66" s="13" t="str">
        <x:v>Ambiance à produire séparément des bruitages de poste.</x:v>
      </x:c>
      <x:c r="J66" s="13" t="str">
        <x:v>Reconstitution documentée V4 — nouvelle rédaction V5</x:v>
      </x:c>
    </x:row>
    <x:row r="67" ht="44" customHeight="1">
      <x:c r="A67" s="14" t="str">
        <x:v>AUD-062</x:v>
      </x:c>
      <x:c r="B67" s="14" t="str">
        <x:v>Vaisseau — Salle de soin</x:v>
      </x:c>
      <x:c r="C67" s="14" t="str">
        <x:v>medical-bay</x:v>
      </x:c>
      <x:c r="D67" s="14" t="str">
        <x:v>Entrée dans la salle en activité calme</x:v>
      </x:c>
      <x:c r="E67" s="29" t="n">
        <x:v>60</x:v>
      </x:c>
      <x:c r="F67" s="14" t="str">
        <x:v>Ronflement de coque et motif rare lié au poste</x:v>
      </x:c>
      <x:c r="G67" s="14" t="str">
        <x:v>L’objet manipulé et les dialogues restent devant la musique.</x:v>
      </x:c>
      <x:c r="H67" s="14" t="str">
        <x:v>Transition entre salles avec continuité du fond de coque.</x:v>
      </x:c>
      <x:c r="I67" s="14" t="str">
        <x:v>Ambiance à produire séparément des bruitages de poste.</x:v>
      </x:c>
      <x:c r="J67" s="14" t="str">
        <x:v>Reconstitution documentée V4 — nouvelle rédaction V5</x:v>
      </x:c>
    </x:row>
    <x:row r="68" ht="44" customHeight="1">
      <x:c r="A68" s="13" t="str">
        <x:v>AUD-063</x:v>
      </x:c>
      <x:c r="B68" s="13" t="str">
        <x:v>Vaisseau — Arène d’entraînement</x:v>
      </x:c>
      <x:c r="C68" s="13" t="str">
        <x:v>training-arena</x:v>
      </x:c>
      <x:c r="D68" s="13" t="str">
        <x:v>Entrée dans la salle en activité calme</x:v>
      </x:c>
      <x:c r="E68" s="28" t="n">
        <x:v>60</x:v>
      </x:c>
      <x:c r="F68" s="13" t="str">
        <x:v>Ronflement de coque et motif rare lié au poste</x:v>
      </x:c>
      <x:c r="G68" s="13" t="str">
        <x:v>L’objet manipulé et les dialogues restent devant la musique.</x:v>
      </x:c>
      <x:c r="H68" s="13" t="str">
        <x:v>Transition entre salles avec continuité du fond de coque.</x:v>
      </x:c>
      <x:c r="I68" s="13" t="str">
        <x:v>Ambiance à produire séparément des bruitages de poste.</x:v>
      </x:c>
      <x:c r="J68" s="13" t="str">
        <x:v>Reconstitution documentée V4 — nouvelle rédaction V5</x:v>
      </x:c>
    </x:row>
    <x:row r="69" ht="44" customHeight="1">
      <x:c r="A69" s="14" t="str">
        <x:v>AUD-064</x:v>
      </x:c>
      <x:c r="B69" s="14" t="str">
        <x:v>Vaisseau — Sas de lancement</x:v>
      </x:c>
      <x:c r="C69" s="14" t="str">
        <x:v>launch-airlock</x:v>
      </x:c>
      <x:c r="D69" s="14" t="str">
        <x:v>Entrée dans la salle en activité calme</x:v>
      </x:c>
      <x:c r="E69" s="29" t="n">
        <x:v>60</x:v>
      </x:c>
      <x:c r="F69" s="14" t="str">
        <x:v>Ronflement de coque et motif rare lié au poste</x:v>
      </x:c>
      <x:c r="G69" s="14" t="str">
        <x:v>L’objet manipulé et les dialogues restent devant la musique.</x:v>
      </x:c>
      <x:c r="H69" s="14" t="str">
        <x:v>Transition entre salles avec continuité du fond de coque.</x:v>
      </x:c>
      <x:c r="I69" s="14" t="str">
        <x:v>Ambiance à produire séparément des bruitages de poste.</x:v>
      </x:c>
      <x:c r="J69" s="14" t="str">
        <x:v>Reconstitution documentée V4 — nouvelle rédaction V5</x:v>
      </x:c>
    </x:row>
    <x:row r="70" ht="44" customHeight="1">
      <x:c r="A70" s="13" t="str">
        <x:v>AUD-065</x:v>
      </x:c>
      <x:c r="B70" s="13" t="str">
        <x:v>Navigation — départ</x:v>
      </x:c>
      <x:c r="C70" s="13" t="str">
        <x:v>Route spatiale</x:v>
      </x:c>
      <x:c r="D70" s="13" t="str">
        <x:v>départ</x:v>
      </x:c>
      <x:c r="E70" s="28" t="n">
        <x:v>72</x:v>
      </x:c>
      <x:c r="F70" s="13" t="str">
        <x:v>Impulsions espacées, résonance et repères de navigation</x:v>
      </x:c>
      <x:c r="G70" s="13" t="str">
        <x:v>Niveau de tension selon événement de route observé.</x:v>
      </x:c>
      <x:c r="H70" s="13" t="str">
        <x:v>Réserver un silence pour le signal important.</x:v>
      </x:c>
      <x:c r="I70" s="13" t="str">
        <x:v>Direction sonore originale.</x:v>
      </x:c>
      <x:c r="J70" s="13" t="str">
        <x:v>Reconstitution documentée V4 — nouvelle rédaction V5</x:v>
      </x:c>
    </x:row>
    <x:row r="71" ht="44" customHeight="1">
      <x:c r="A71" s="14" t="str">
        <x:v>AUD-066</x:v>
      </x:c>
      <x:c r="B71" s="14" t="str">
        <x:v>Navigation — route incertaine</x:v>
      </x:c>
      <x:c r="C71" s="14" t="str">
        <x:v>Route spatiale</x:v>
      </x:c>
      <x:c r="D71" s="14" t="str">
        <x:v>route incertaine</x:v>
      </x:c>
      <x:c r="E71" s="29" t="n">
        <x:v>72</x:v>
      </x:c>
      <x:c r="F71" s="14" t="str">
        <x:v>Impulsions espacées, résonance et repères de navigation</x:v>
      </x:c>
      <x:c r="G71" s="14" t="str">
        <x:v>Niveau de tension selon événement de route observé.</x:v>
      </x:c>
      <x:c r="H71" s="14" t="str">
        <x:v>Réserver un silence pour le signal important.</x:v>
      </x:c>
      <x:c r="I71" s="14" t="str">
        <x:v>Direction sonore originale.</x:v>
      </x:c>
      <x:c r="J71" s="14" t="str">
        <x:v>Reconstitution documentée V4 — nouvelle rédaction V5</x:v>
      </x:c>
    </x:row>
    <x:row r="72" ht="44" customHeight="1">
      <x:c r="A72" s="13" t="str">
        <x:v>AUD-067</x:v>
      </x:c>
      <x:c r="B72" s="13" t="str">
        <x:v>Navigation — approche d’escale</x:v>
      </x:c>
      <x:c r="C72" s="13" t="str">
        <x:v>Route spatiale</x:v>
      </x:c>
      <x:c r="D72" s="13" t="str">
        <x:v>approche d’escale</x:v>
      </x:c>
      <x:c r="E72" s="28" t="n">
        <x:v>72</x:v>
      </x:c>
      <x:c r="F72" s="13" t="str">
        <x:v>Impulsions espacées, résonance et repères de navigation</x:v>
      </x:c>
      <x:c r="G72" s="13" t="str">
        <x:v>Niveau de tension selon événement de route observé.</x:v>
      </x:c>
      <x:c r="H72" s="13" t="str">
        <x:v>Réserver un silence pour le signal important.</x:v>
      </x:c>
      <x:c r="I72" s="13" t="str">
        <x:v>Direction sonore originale.</x:v>
      </x:c>
      <x:c r="J72" s="13" t="str">
        <x:v>Reconstitution documentée V4 — nouvelle rédaction V5</x:v>
      </x:c>
    </x:row>
    <x:row r="73" ht="44" customHeight="1">
      <x:c r="A73" s="14" t="str">
        <x:v>AUD-068</x:v>
      </x:c>
      <x:c r="B73" s="14" t="str">
        <x:v>Navigation — retour Warp</x:v>
      </x:c>
      <x:c r="C73" s="14" t="str">
        <x:v>Route spatiale</x:v>
      </x:c>
      <x:c r="D73" s="14" t="str">
        <x:v>retour Warp</x:v>
      </x:c>
      <x:c r="E73" s="29" t="n">
        <x:v>72</x:v>
      </x:c>
      <x:c r="F73" s="14" t="str">
        <x:v>Impulsions espacées, résonance et repères de navigation</x:v>
      </x:c>
      <x:c r="G73" s="14" t="str">
        <x:v>Niveau de tension selon événement de route observé.</x:v>
      </x:c>
      <x:c r="H73" s="14" t="str">
        <x:v>Réserver un silence pour le signal important.</x:v>
      </x:c>
      <x:c r="I73" s="14" t="str">
        <x:v>Direction sonore originale.</x:v>
      </x:c>
      <x:c r="J73" s="14" t="str">
        <x:v>Reconstitution documentée V4 — nouvelle rédaction V5</x:v>
      </x:c>
    </x:row>
    <x:row r="74" ht="44" customHeight="1">
      <x:c r="A74" s="13" t="str">
        <x:v>AUD-069</x:v>
      </x:c>
      <x:c r="B74" s="13" t="str">
        <x:v>Cité — Porte des Cohortes</x:v>
      </x:c>
      <x:c r="C74" s="13" t="str">
        <x:v>CITY-01</x:v>
      </x:c>
      <x:c r="D74" s="13" t="str">
        <x:v>Promenade et activité du quartier</x:v>
      </x:c>
      <x:c r="E74" s="28" t="n">
        <x:v>56</x:v>
      </x:c>
      <x:c r="F74" s="13" t="str">
        <x:v>frappes d’atelier</x:v>
      </x:c>
      <x:c r="G74" s="13" t="str">
        <x:v>Le nombre de PNJ audibles suit l’occupation du lieu et la distance.</x:v>
      </x:c>
      <x:c r="H74" s="13" t="str">
        <x:v>La musique recule pendant une interaction importante.</x:v>
      </x:c>
      <x:c r="I74" s="13" t="str">
        <x:v>Ambiance originale, sans réutilisation de bande originale.</x:v>
      </x:c>
      <x:c r="J74" s="13" t="str">
        <x:v>Reconstitution documentée V4 — nouvelle rédaction V5</x:v>
      </x:c>
    </x:row>
    <x:row r="75" ht="44" customHeight="1">
      <x:c r="A75" s="14" t="str">
        <x:v>AUD-070</x:v>
      </x:c>
      <x:c r="B75" s="14" t="str">
        <x:v>Cité — Cour des Premiers Pas</x:v>
      </x:c>
      <x:c r="C75" s="14" t="str">
        <x:v>CITY-02</x:v>
      </x:c>
      <x:c r="D75" s="14" t="str">
        <x:v>Promenade et activité du quartier</x:v>
      </x:c>
      <x:c r="E75" s="29" t="n">
        <x:v>62</x:v>
      </x:c>
      <x:c r="F75" s="14" t="str">
        <x:v>souffle et pas</x:v>
      </x:c>
      <x:c r="G75" s="14" t="str">
        <x:v>Le nombre de PNJ audibles suit l’occupation du lieu et la distance.</x:v>
      </x:c>
      <x:c r="H75" s="14" t="str">
        <x:v>La musique recule pendant une interaction importante.</x:v>
      </x:c>
      <x:c r="I75" s="14" t="str">
        <x:v>Ambiance originale, sans réutilisation de bande originale.</x:v>
      </x:c>
      <x:c r="J75" s="14" t="str">
        <x:v>Reconstitution documentée V4 — nouvelle rédaction V5</x:v>
      </x:c>
    </x:row>
    <x:row r="76" ht="44" customHeight="1">
      <x:c r="A76" s="13" t="str">
        <x:v>AUD-071</x:v>
      </x:c>
      <x:c r="B76" s="13" t="str">
        <x:v>Cité — Forge des Masques</x:v>
      </x:c>
      <x:c r="C76" s="13" t="str">
        <x:v>CITY-03</x:v>
      </x:c>
      <x:c r="D76" s="13" t="str">
        <x:v>Promenade et activité du quartier</x:v>
      </x:c>
      <x:c r="E76" s="28" t="n">
        <x:v>68</x:v>
      </x:c>
      <x:c r="F76" s="13" t="str">
        <x:v>voix lointaines</x:v>
      </x:c>
      <x:c r="G76" s="13" t="str">
        <x:v>Le nombre de PNJ audibles suit l’occupation du lieu et la distance.</x:v>
      </x:c>
      <x:c r="H76" s="13" t="str">
        <x:v>La musique recule pendant une interaction importante.</x:v>
      </x:c>
      <x:c r="I76" s="13" t="str">
        <x:v>Ambiance originale, sans réutilisation de bande originale.</x:v>
      </x:c>
      <x:c r="J76" s="13" t="str">
        <x:v>Reconstitution documentée V4 — nouvelle rédaction V5</x:v>
      </x:c>
    </x:row>
    <x:row r="77" ht="44" customHeight="1">
      <x:c r="A77" s="14" t="str">
        <x:v>AUD-072</x:v>
      </x:c>
      <x:c r="B77" s="14" t="str">
        <x:v>Cité — Armurerie Murale</x:v>
      </x:c>
      <x:c r="C77" s="14" t="str">
        <x:v>CITY-04</x:v>
      </x:c>
      <x:c r="D77" s="14" t="str">
        <x:v>Promenade et activité du quartier</x:v>
      </x:c>
      <x:c r="E77" s="29" t="n">
        <x:v>74</x:v>
      </x:c>
      <x:c r="F77" s="14" t="str">
        <x:v>résonance de pierre</x:v>
      </x:c>
      <x:c r="G77" s="14" t="str">
        <x:v>Le nombre de PNJ audibles suit l’occupation du lieu et la distance.</x:v>
      </x:c>
      <x:c r="H77" s="14" t="str">
        <x:v>La musique recule pendant une interaction importante.</x:v>
      </x:c>
      <x:c r="I77" s="14" t="str">
        <x:v>Ambiance originale, sans réutilisation de bande originale.</x:v>
      </x:c>
      <x:c r="J77" s="14" t="str">
        <x:v>Reconstitution documentée V4 — nouvelle rédaction V5</x:v>
      </x:c>
    </x:row>
    <x:row r="78" ht="44" customHeight="1">
      <x:c r="A78" s="13" t="str">
        <x:v>AUD-073</x:v>
      </x:c>
      <x:c r="B78" s="13" t="str">
        <x:v>Cité — Place des Retours</x:v>
      </x:c>
      <x:c r="C78" s="13" t="str">
        <x:v>CITY-05</x:v>
      </x:c>
      <x:c r="D78" s="13" t="str">
        <x:v>Promenade et activité du quartier</x:v>
      </x:c>
      <x:c r="E78" s="28" t="n">
        <x:v>56</x:v>
      </x:c>
      <x:c r="F78" s="13" t="str">
        <x:v>frappes d’atelier</x:v>
      </x:c>
      <x:c r="G78" s="13" t="str">
        <x:v>Le nombre de PNJ audibles suit l’occupation du lieu et la distance.</x:v>
      </x:c>
      <x:c r="H78" s="13" t="str">
        <x:v>La musique recule pendant une interaction importante.</x:v>
      </x:c>
      <x:c r="I78" s="13" t="str">
        <x:v>Ambiance originale, sans réutilisation de bande originale.</x:v>
      </x:c>
      <x:c r="J78" s="13" t="str">
        <x:v>Reconstitution documentée V4 — nouvelle rédaction V5</x:v>
      </x:c>
    </x:row>
    <x:row r="79" ht="44" customHeight="1">
      <x:c r="A79" s="14" t="str">
        <x:v>AUD-074</x:v>
      </x:c>
      <x:c r="B79" s="14" t="str">
        <x:v>Cité — Marché des Ateliers</x:v>
      </x:c>
      <x:c r="C79" s="14" t="str">
        <x:v>CITY-06</x:v>
      </x:c>
      <x:c r="D79" s="14" t="str">
        <x:v>Promenade et activité du quartier</x:v>
      </x:c>
      <x:c r="E79" s="29" t="n">
        <x:v>62</x:v>
      </x:c>
      <x:c r="F79" s="14" t="str">
        <x:v>souffle et pas</x:v>
      </x:c>
      <x:c r="G79" s="14" t="str">
        <x:v>Le nombre de PNJ audibles suit l’occupation du lieu et la distance.</x:v>
      </x:c>
      <x:c r="H79" s="14" t="str">
        <x:v>La musique recule pendant une interaction importante.</x:v>
      </x:c>
      <x:c r="I79" s="14" t="str">
        <x:v>Ambiance originale, sans réutilisation de bande originale.</x:v>
      </x:c>
      <x:c r="J79" s="14" t="str">
        <x:v>Reconstitution documentée V4 — nouvelle rédaction V5</x:v>
      </x:c>
    </x:row>
    <x:row r="80" ht="44" customHeight="1">
      <x:c r="A80" s="13" t="str">
        <x:v>AUD-075</x:v>
      </x:c>
      <x:c r="B80" s="13" t="str">
        <x:v>Cité — Porte des Marches</x:v>
      </x:c>
      <x:c r="C80" s="13" t="str">
        <x:v>CITY-07</x:v>
      </x:c>
      <x:c r="D80" s="13" t="str">
        <x:v>Promenade et activité du quartier</x:v>
      </x:c>
      <x:c r="E80" s="28" t="n">
        <x:v>68</x:v>
      </x:c>
      <x:c r="F80" s="13" t="str">
        <x:v>voix lointaines</x:v>
      </x:c>
      <x:c r="G80" s="13" t="str">
        <x:v>Le nombre de PNJ audibles suit l’occupation du lieu et la distance.</x:v>
      </x:c>
      <x:c r="H80" s="13" t="str">
        <x:v>La musique recule pendant une interaction importante.</x:v>
      </x:c>
      <x:c r="I80" s="13" t="str">
        <x:v>Ambiance originale, sans réutilisation de bande originale.</x:v>
      </x:c>
      <x:c r="J80" s="13" t="str">
        <x:v>Reconstitution documentée V4 — nouvelle rédaction V5</x:v>
      </x:c>
    </x:row>
    <x:row r="81" ht="44" customHeight="1">
      <x:c r="A81" s="14" t="str">
        <x:v>AUD-076</x:v>
      </x:c>
      <x:c r="B81" s="14" t="str">
        <x:v>Cité — Tribune des Duels</x:v>
      </x:c>
      <x:c r="C81" s="14" t="str">
        <x:v>CITY-08</x:v>
      </x:c>
      <x:c r="D81" s="14" t="str">
        <x:v>Promenade et activité du quartier</x:v>
      </x:c>
      <x:c r="E81" s="29" t="n">
        <x:v>74</x:v>
      </x:c>
      <x:c r="F81" s="14" t="str">
        <x:v>résonance de pierre</x:v>
      </x:c>
      <x:c r="G81" s="14" t="str">
        <x:v>Le nombre de PNJ audibles suit l’occupation du lieu et la distance.</x:v>
      </x:c>
      <x:c r="H81" s="14" t="str">
        <x:v>La musique recule pendant une interaction importante.</x:v>
      </x:c>
      <x:c r="I81" s="14" t="str">
        <x:v>Ambiance originale, sans réutilisation de bande originale.</x:v>
      </x:c>
      <x:c r="J81" s="14" t="str">
        <x:v>Reconstitution documentée V4 — nouvelle rédaction V5</x:v>
      </x:c>
    </x:row>
    <x:row r="82" ht="44" customHeight="1">
      <x:c r="A82" s="13" t="str">
        <x:v>AUD-077</x:v>
      </x:c>
      <x:c r="B82" s="13" t="str">
        <x:v>Cité — Maison des Soins</x:v>
      </x:c>
      <x:c r="C82" s="13" t="str">
        <x:v>CITY-09</x:v>
      </x:c>
      <x:c r="D82" s="13" t="str">
        <x:v>Promenade et activité du quartier</x:v>
      </x:c>
      <x:c r="E82" s="28" t="n">
        <x:v>56</x:v>
      </x:c>
      <x:c r="F82" s="13" t="str">
        <x:v>frappes d’atelier</x:v>
      </x:c>
      <x:c r="G82" s="13" t="str">
        <x:v>Le nombre de PNJ audibles suit l’occupation du lieu et la distance.</x:v>
      </x:c>
      <x:c r="H82" s="13" t="str">
        <x:v>La musique recule pendant une interaction importante.</x:v>
      </x:c>
      <x:c r="I82" s="13" t="str">
        <x:v>Ambiance originale, sans réutilisation de bande originale.</x:v>
      </x:c>
      <x:c r="J82" s="13" t="str">
        <x:v>Reconstitution documentée V4 — nouvelle rédaction V5</x:v>
      </x:c>
    </x:row>
    <x:row r="83" ht="44" customHeight="1">
      <x:c r="A83" s="14" t="str">
        <x:v>AUD-078</x:v>
      </x:c>
      <x:c r="B83" s="14" t="str">
        <x:v>Cité — Escalier du Roi</x:v>
      </x:c>
      <x:c r="C83" s="14" t="str">
        <x:v>CITY-10</x:v>
      </x:c>
      <x:c r="D83" s="14" t="str">
        <x:v>Promenade et activité du quartier</x:v>
      </x:c>
      <x:c r="E83" s="29" t="n">
        <x:v>62</x:v>
      </x:c>
      <x:c r="F83" s="14" t="str">
        <x:v>souffle et pas</x:v>
      </x:c>
      <x:c r="G83" s="14" t="str">
        <x:v>Le nombre de PNJ audibles suit l’occupation du lieu et la distance.</x:v>
      </x:c>
      <x:c r="H83" s="14" t="str">
        <x:v>La musique recule pendant une interaction importante.</x:v>
      </x:c>
      <x:c r="I83" s="14" t="str">
        <x:v>Ambiance originale, sans réutilisation de bande originale.</x:v>
      </x:c>
      <x:c r="J83" s="14" t="str">
        <x:v>Reconstitution documentée V4 — nouvelle rédaction V5</x:v>
      </x:c>
    </x:row>
    <x:row r="84" ht="44" customHeight="1">
      <x:c r="A84" s="13" t="str">
        <x:v>AUD-079</x:v>
      </x:c>
      <x:c r="B84" s="13" t="str">
        <x:v>Cité — Cour du Roi</x:v>
      </x:c>
      <x:c r="C84" s="13" t="str">
        <x:v>CITY-11</x:v>
      </x:c>
      <x:c r="D84" s="13" t="str">
        <x:v>Promenade et activité du quartier</x:v>
      </x:c>
      <x:c r="E84" s="28" t="n">
        <x:v>68</x:v>
      </x:c>
      <x:c r="F84" s="13" t="str">
        <x:v>voix lointaines</x:v>
      </x:c>
      <x:c r="G84" s="13" t="str">
        <x:v>Le nombre de PNJ audibles suit l’occupation du lieu et la distance.</x:v>
      </x:c>
      <x:c r="H84" s="13" t="str">
        <x:v>La musique recule pendant une interaction importante.</x:v>
      </x:c>
      <x:c r="I84" s="13" t="str">
        <x:v>Ambiance originale, sans réutilisation de bande originale.</x:v>
      </x:c>
      <x:c r="J84" s="13" t="str">
        <x:v>Reconstitution documentée V4 — nouvelle rédaction V5</x:v>
      </x:c>
    </x:row>
    <x:row r="85" ht="44" customHeight="1">
      <x:c r="A85" s="14" t="str">
        <x:v>AUD-080</x:v>
      </x:c>
      <x:c r="B85" s="14" t="str">
        <x:v>Cité — Conseil des Anciens</x:v>
      </x:c>
      <x:c r="C85" s="14" t="str">
        <x:v>CITY-12</x:v>
      </x:c>
      <x:c r="D85" s="14" t="str">
        <x:v>Promenade et activité du quartier</x:v>
      </x:c>
      <x:c r="E85" s="29" t="n">
        <x:v>74</x:v>
      </x:c>
      <x:c r="F85" s="14" t="str">
        <x:v>résonance de pierre</x:v>
      </x:c>
      <x:c r="G85" s="14" t="str">
        <x:v>Le nombre de PNJ audibles suit l’occupation du lieu et la distance.</x:v>
      </x:c>
      <x:c r="H85" s="14" t="str">
        <x:v>La musique recule pendant une interaction importante.</x:v>
      </x:c>
      <x:c r="I85" s="14" t="str">
        <x:v>Ambiance originale, sans réutilisation de bande originale.</x:v>
      </x:c>
      <x:c r="J85" s="14" t="str">
        <x:v>Reconstitution documentée V4 — nouvelle rédaction V5</x:v>
      </x:c>
    </x:row>
    <x:row r="86" ht="44" customHeight="1">
      <x:c r="A86" s="13" t="str">
        <x:v>AUD-081</x:v>
      </x:c>
      <x:c r="B86" s="13" t="str">
        <x:v>THE PIT — motif d’arène 01</x:v>
      </x:c>
      <x:c r="C86" s="13" t="str">
        <x:v>Arène de conception 01</x:v>
      </x:c>
      <x:c r="D86" s="13" t="str">
        <x:v>Présentation puis combat</x:v>
      </x:c>
      <x:c r="E86" s="28" t="n">
        <x:v>108</x:v>
      </x:c>
      <x:c r="F86" s="13" t="str">
        <x:v>Motif rythmique lisible, basses courtes et ponctuations de round</x:v>
      </x:c>
      <x:c r="G86" s="13" t="str">
        <x:v>Intro, boucle de combat et résultat distincts; aucune piste ne déclenche une attaque.</x:v>
      </x:c>
      <x:c r="H86" s="13" t="str">
        <x:v>Laisser entendre le résultat et les répliques.</x:v>
      </x:c>
      <x:c r="I86" s="13" t="str">
        <x:v>Motif à composer pour le mode versus.</x:v>
      </x:c>
      <x:c r="J86" s="13" t="str">
        <x:v>Reconstitution documentée V4 — nouvelle rédaction V5</x:v>
      </x:c>
    </x:row>
    <x:row r="87" ht="44" customHeight="1">
      <x:c r="A87" s="14" t="str">
        <x:v>AUD-082</x:v>
      </x:c>
      <x:c r="B87" s="14" t="str">
        <x:v>THE PIT — motif d’arène 02</x:v>
      </x:c>
      <x:c r="C87" s="14" t="str">
        <x:v>Arène de conception 02</x:v>
      </x:c>
      <x:c r="D87" s="14" t="str">
        <x:v>Présentation puis combat</x:v>
      </x:c>
      <x:c r="E87" s="29" t="n">
        <x:v>113</x:v>
      </x:c>
      <x:c r="F87" s="14" t="str">
        <x:v>Motif rythmique lisible, basses courtes et ponctuations de round</x:v>
      </x:c>
      <x:c r="G87" s="14" t="str">
        <x:v>Intro, boucle de combat et résultat distincts; aucune piste ne déclenche une attaque.</x:v>
      </x:c>
      <x:c r="H87" s="14" t="str">
        <x:v>Laisser entendre le résultat et les répliques.</x:v>
      </x:c>
      <x:c r="I87" s="14" t="str">
        <x:v>Motif à composer pour le mode versus.</x:v>
      </x:c>
      <x:c r="J87" s="14" t="str">
        <x:v>Reconstitution documentée V4 — nouvelle rédaction V5</x:v>
      </x:c>
    </x:row>
    <x:row r="88" ht="44" customHeight="1">
      <x:c r="A88" s="13" t="str">
        <x:v>AUD-083</x:v>
      </x:c>
      <x:c r="B88" s="13" t="str">
        <x:v>THE PIT — motif d’arène 03</x:v>
      </x:c>
      <x:c r="C88" s="13" t="str">
        <x:v>Arène de conception 03</x:v>
      </x:c>
      <x:c r="D88" s="13" t="str">
        <x:v>Présentation puis combat</x:v>
      </x:c>
      <x:c r="E88" s="28" t="n">
        <x:v>118</x:v>
      </x:c>
      <x:c r="F88" s="13" t="str">
        <x:v>Motif rythmique lisible, basses courtes et ponctuations de round</x:v>
      </x:c>
      <x:c r="G88" s="13" t="str">
        <x:v>Intro, boucle de combat et résultat distincts; aucune piste ne déclenche une attaque.</x:v>
      </x:c>
      <x:c r="H88" s="13" t="str">
        <x:v>Laisser entendre le résultat et les répliques.</x:v>
      </x:c>
      <x:c r="I88" s="13" t="str">
        <x:v>Motif à composer pour le mode versus.</x:v>
      </x:c>
      <x:c r="J88" s="13" t="str">
        <x:v>Reconstitution documentée V4 — nouvelle rédaction V5</x:v>
      </x:c>
    </x:row>
    <x:row r="89" ht="44" customHeight="1">
      <x:c r="A89" s="14" t="str">
        <x:v>AUD-084</x:v>
      </x:c>
      <x:c r="B89" s="14" t="str">
        <x:v>THE PIT — motif d’arène 04</x:v>
      </x:c>
      <x:c r="C89" s="14" t="str">
        <x:v>Arène de conception 04</x:v>
      </x:c>
      <x:c r="D89" s="14" t="str">
        <x:v>Présentation puis combat</x:v>
      </x:c>
      <x:c r="E89" s="29" t="n">
        <x:v>123</x:v>
      </x:c>
      <x:c r="F89" s="14" t="str">
        <x:v>Motif rythmique lisible, basses courtes et ponctuations de round</x:v>
      </x:c>
      <x:c r="G89" s="14" t="str">
        <x:v>Intro, boucle de combat et résultat distincts; aucune piste ne déclenche une attaque.</x:v>
      </x:c>
      <x:c r="H89" s="14" t="str">
        <x:v>Laisser entendre le résultat et les répliques.</x:v>
      </x:c>
      <x:c r="I89" s="14" t="str">
        <x:v>Motif à composer pour le mode versus.</x:v>
      </x:c>
      <x:c r="J89" s="14" t="str">
        <x:v>Reconstitution documentée V4 — nouvelle rédaction V5</x:v>
      </x:c>
    </x:row>
    <x:row r="90" ht="44" customHeight="1">
      <x:c r="A90" s="13" t="str">
        <x:v>AUD-085</x:v>
      </x:c>
      <x:c r="B90" s="13" t="str">
        <x:v>THE PIT — motif d’arène 05</x:v>
      </x:c>
      <x:c r="C90" s="13" t="str">
        <x:v>Arène de conception 05</x:v>
      </x:c>
      <x:c r="D90" s="13" t="str">
        <x:v>Présentation puis combat</x:v>
      </x:c>
      <x:c r="E90" s="28" t="n">
        <x:v>108</x:v>
      </x:c>
      <x:c r="F90" s="13" t="str">
        <x:v>Motif rythmique lisible, basses courtes et ponctuations de round</x:v>
      </x:c>
      <x:c r="G90" s="13" t="str">
        <x:v>Intro, boucle de combat et résultat distincts; aucune piste ne déclenche une attaque.</x:v>
      </x:c>
      <x:c r="H90" s="13" t="str">
        <x:v>Laisser entendre le résultat et les répliques.</x:v>
      </x:c>
      <x:c r="I90" s="13" t="str">
        <x:v>Motif à composer pour le mode versus.</x:v>
      </x:c>
      <x:c r="J90" s="13" t="str">
        <x:v>Reconstitution documentée V4 — nouvelle rédaction V5</x:v>
      </x:c>
    </x:row>
    <x:row r="91" ht="44" customHeight="1">
      <x:c r="A91" s="14" t="str">
        <x:v>AUD-086</x:v>
      </x:c>
      <x:c r="B91" s="14" t="str">
        <x:v>THE PIT — motif d’arène 06</x:v>
      </x:c>
      <x:c r="C91" s="14" t="str">
        <x:v>Arène de conception 06</x:v>
      </x:c>
      <x:c r="D91" s="14" t="str">
        <x:v>Présentation puis combat</x:v>
      </x:c>
      <x:c r="E91" s="29" t="n">
        <x:v>113</x:v>
      </x:c>
      <x:c r="F91" s="14" t="str">
        <x:v>Motif rythmique lisible, basses courtes et ponctuations de round</x:v>
      </x:c>
      <x:c r="G91" s="14" t="str">
        <x:v>Intro, boucle de combat et résultat distincts; aucune piste ne déclenche une attaque.</x:v>
      </x:c>
      <x:c r="H91" s="14" t="str">
        <x:v>Laisser entendre le résultat et les répliques.</x:v>
      </x:c>
      <x:c r="I91" s="14" t="str">
        <x:v>Motif à composer pour le mode versus.</x:v>
      </x:c>
      <x:c r="J91" s="14" t="str">
        <x:v>Reconstitution documentée V4 — nouvelle rédaction V5</x:v>
      </x:c>
    </x:row>
    <x:row r="92" ht="44" customHeight="1">
      <x:c r="A92" s="13" t="str">
        <x:v>AUD-087</x:v>
      </x:c>
      <x:c r="B92" s="13" t="str">
        <x:v>THE PIT — motif d’arène 07</x:v>
      </x:c>
      <x:c r="C92" s="13" t="str">
        <x:v>Arène de conception 07</x:v>
      </x:c>
      <x:c r="D92" s="13" t="str">
        <x:v>Présentation puis combat</x:v>
      </x:c>
      <x:c r="E92" s="28" t="n">
        <x:v>118</x:v>
      </x:c>
      <x:c r="F92" s="13" t="str">
        <x:v>Motif rythmique lisible, basses courtes et ponctuations de round</x:v>
      </x:c>
      <x:c r="G92" s="13" t="str">
        <x:v>Intro, boucle de combat et résultat distincts; aucune piste ne déclenche une attaque.</x:v>
      </x:c>
      <x:c r="H92" s="13" t="str">
        <x:v>Laisser entendre le résultat et les répliques.</x:v>
      </x:c>
      <x:c r="I92" s="13" t="str">
        <x:v>Motif à composer pour le mode versus.</x:v>
      </x:c>
      <x:c r="J92" s="13" t="str">
        <x:v>Reconstitution documentée V4 — nouvelle rédaction V5</x:v>
      </x:c>
    </x:row>
    <x:row r="93" ht="44" customHeight="1">
      <x:c r="A93" s="14" t="str">
        <x:v>AUD-088</x:v>
      </x:c>
      <x:c r="B93" s="14" t="str">
        <x:v>THE PIT — motif d’arène 08</x:v>
      </x:c>
      <x:c r="C93" s="14" t="str">
        <x:v>Arène de conception 08</x:v>
      </x:c>
      <x:c r="D93" s="14" t="str">
        <x:v>Présentation puis combat</x:v>
      </x:c>
      <x:c r="E93" s="29" t="n">
        <x:v>123</x:v>
      </x:c>
      <x:c r="F93" s="14" t="str">
        <x:v>Motif rythmique lisible, basses courtes et ponctuations de round</x:v>
      </x:c>
      <x:c r="G93" s="14" t="str">
        <x:v>Intro, boucle de combat et résultat distincts; aucune piste ne déclenche une attaque.</x:v>
      </x:c>
      <x:c r="H93" s="14" t="str">
        <x:v>Laisser entendre le résultat et les répliques.</x:v>
      </x:c>
      <x:c r="I93" s="14" t="str">
        <x:v>Motif à composer pour le mode versus.</x:v>
      </x:c>
      <x:c r="J93" s="14" t="str">
        <x:v>Reconstitution documentée V4 — nouvelle rédaction V5</x:v>
      </x:c>
    </x:row>
    <x:row r="94" ht="44" customHeight="1">
      <x:c r="A94" s="13" t="str">
        <x:v>AUD-089</x:v>
      </x:c>
      <x:c r="B94" s="13" t="str">
        <x:v>THE PIT — motif d’arène 09</x:v>
      </x:c>
      <x:c r="C94" s="13" t="str">
        <x:v>Arène de conception 09</x:v>
      </x:c>
      <x:c r="D94" s="13" t="str">
        <x:v>Présentation puis combat</x:v>
      </x:c>
      <x:c r="E94" s="28" t="n">
        <x:v>108</x:v>
      </x:c>
      <x:c r="F94" s="13" t="str">
        <x:v>Motif rythmique lisible, basses courtes et ponctuations de round</x:v>
      </x:c>
      <x:c r="G94" s="13" t="str">
        <x:v>Intro, boucle de combat et résultat distincts; aucune piste ne déclenche une attaque.</x:v>
      </x:c>
      <x:c r="H94" s="13" t="str">
        <x:v>Laisser entendre le résultat et les répliques.</x:v>
      </x:c>
      <x:c r="I94" s="13" t="str">
        <x:v>Motif à composer pour le mode versus.</x:v>
      </x:c>
      <x:c r="J94" s="13" t="str">
        <x:v>Reconstitution documentée V4 — nouvelle rédaction V5</x:v>
      </x:c>
    </x:row>
    <x:row r="95" ht="44" customHeight="1">
      <x:c r="A95" s="14" t="str">
        <x:v>AUD-090</x:v>
      </x:c>
      <x:c r="B95" s="14" t="str">
        <x:v>THE PIT — motif d’arène 10</x:v>
      </x:c>
      <x:c r="C95" s="14" t="str">
        <x:v>Arène de conception 10</x:v>
      </x:c>
      <x:c r="D95" s="14" t="str">
        <x:v>Présentation puis combat</x:v>
      </x:c>
      <x:c r="E95" s="29" t="n">
        <x:v>113</x:v>
      </x:c>
      <x:c r="F95" s="14" t="str">
        <x:v>Motif rythmique lisible, basses courtes et ponctuations de round</x:v>
      </x:c>
      <x:c r="G95" s="14" t="str">
        <x:v>Intro, boucle de combat et résultat distincts; aucune piste ne déclenche une attaque.</x:v>
      </x:c>
      <x:c r="H95" s="14" t="str">
        <x:v>Laisser entendre le résultat et les répliques.</x:v>
      </x:c>
      <x:c r="I95" s="14" t="str">
        <x:v>Motif à composer pour le mode versus.</x:v>
      </x:c>
      <x:c r="J95" s="14" t="str">
        <x:v>Reconstitution documentée V4 — nouvelle rédaction V5</x:v>
      </x:c>
    </x:row>
    <x:row r="96" ht="44" customHeight="1">
      <x:c r="A96" s="13" t="str">
        <x:v>AUD-091</x:v>
      </x:c>
      <x:c r="B96" s="13" t="str">
        <x:v>THE PIT — motif d’arène 11</x:v>
      </x:c>
      <x:c r="C96" s="13" t="str">
        <x:v>Arène de conception 11</x:v>
      </x:c>
      <x:c r="D96" s="13" t="str">
        <x:v>Présentation puis combat</x:v>
      </x:c>
      <x:c r="E96" s="28" t="n">
        <x:v>118</x:v>
      </x:c>
      <x:c r="F96" s="13" t="str">
        <x:v>Motif rythmique lisible, basses courtes et ponctuations de round</x:v>
      </x:c>
      <x:c r="G96" s="13" t="str">
        <x:v>Intro, boucle de combat et résultat distincts; aucune piste ne déclenche une attaque.</x:v>
      </x:c>
      <x:c r="H96" s="13" t="str">
        <x:v>Laisser entendre le résultat et les répliques.</x:v>
      </x:c>
      <x:c r="I96" s="13" t="str">
        <x:v>Motif à composer pour le mode versus.</x:v>
      </x:c>
      <x:c r="J96" s="13" t="str">
        <x:v>Reconstitution documentée V4 — nouvelle rédaction V5</x:v>
      </x:c>
    </x:row>
    <x:row r="97" ht="44" customHeight="1">
      <x:c r="A97" s="14" t="str">
        <x:v>AUD-092</x:v>
      </x:c>
      <x:c r="B97" s="14" t="str">
        <x:v>THE PIT — motif d’arène 12</x:v>
      </x:c>
      <x:c r="C97" s="14" t="str">
        <x:v>Arène de conception 12</x:v>
      </x:c>
      <x:c r="D97" s="14" t="str">
        <x:v>Présentation puis combat</x:v>
      </x:c>
      <x:c r="E97" s="29" t="n">
        <x:v>123</x:v>
      </x:c>
      <x:c r="F97" s="14" t="str">
        <x:v>Motif rythmique lisible, basses courtes et ponctuations de round</x:v>
      </x:c>
      <x:c r="G97" s="14" t="str">
        <x:v>Intro, boucle de combat et résultat distincts; aucune piste ne déclenche une attaque.</x:v>
      </x:c>
      <x:c r="H97" s="14" t="str">
        <x:v>Laisser entendre le résultat et les répliques.</x:v>
      </x:c>
      <x:c r="I97" s="14" t="str">
        <x:v>Motif à composer pour le mode versus.</x:v>
      </x:c>
      <x:c r="J97" s="14" t="str">
        <x:v>Reconstitution documentée V4 — nouvelle rédaction V5</x:v>
      </x:c>
    </x:row>
    <x:row r="98" ht="44" customHeight="1">
      <x:c r="A98" s="13" t="str">
        <x:v>AUD-093</x:v>
      </x:c>
      <x:c r="B98" s="13" t="str">
        <x:v>Scène — première maison</x:v>
      </x:c>
      <x:c r="C98" s="13" t="str">
        <x:v>Lieu de la scène</x:v>
      </x:c>
      <x:c r="D98" s="13" t="str">
        <x:v>première maison</x:v>
      </x:c>
      <x:c r="E98" s="28" t="n">
        <x:v>64</x:v>
      </x:c>
      <x:c r="F98" s="13" t="str">
        <x:v>Motif de personnage discret avec espace pour les gestes et les voix</x:v>
      </x:c>
      <x:c r="G98" s="13" t="str">
        <x:v>La version musicale suit le résultat de la scène et les personnes présentes.</x:v>
      </x:c>
      <x:c r="H98" s="13" t="str">
        <x:v>Fin musicale attachée à la transition réelle du personnage.</x:v>
      </x:c>
      <x:c r="I98" s="13" t="str">
        <x:v>Scène conçue; audio à produire.</x:v>
      </x:c>
      <x:c r="J98" s="13" t="str">
        <x:v>Reconstitution documentée V4 — nouvelle rédaction V5</x:v>
      </x:c>
    </x:row>
    <x:row r="99" ht="44" customHeight="1">
      <x:c r="A99" s="14" t="str">
        <x:v>AUD-094</x:v>
      </x:c>
      <x:c r="B99" s="14" t="str">
        <x:v>Scène — visite du rival</x:v>
      </x:c>
      <x:c r="C99" s="14" t="str">
        <x:v>Lieu de la scène</x:v>
      </x:c>
      <x:c r="D99" s="14" t="str">
        <x:v>visite du rival</x:v>
      </x:c>
      <x:c r="E99" s="29" t="n">
        <x:v>64</x:v>
      </x:c>
      <x:c r="F99" s="14" t="str">
        <x:v>Motif de personnage discret avec espace pour les gestes et les voix</x:v>
      </x:c>
      <x:c r="G99" s="14" t="str">
        <x:v>La version musicale suit le résultat de la scène et les personnes présentes.</x:v>
      </x:c>
      <x:c r="H99" s="14" t="str">
        <x:v>Fin musicale attachée à la transition réelle du personnage.</x:v>
      </x:c>
      <x:c r="I99" s="14" t="str">
        <x:v>Scène conçue; audio à produire.</x:v>
      </x:c>
      <x:c r="J99" s="14" t="str">
        <x:v>Reconstitution documentée V4 — nouvelle rédaction V5</x:v>
      </x:c>
    </x:row>
    <x:row r="100" ht="44" customHeight="1">
      <x:c r="A100" s="13" t="str">
        <x:v>AUD-095</x:v>
      </x:c>
      <x:c r="B100" s="13" t="str">
        <x:v>Scène — retour de cohorte</x:v>
      </x:c>
      <x:c r="C100" s="13" t="str">
        <x:v>Lieu de la scène</x:v>
      </x:c>
      <x:c r="D100" s="13" t="str">
        <x:v>retour de cohorte</x:v>
      </x:c>
      <x:c r="E100" s="28" t="n">
        <x:v>64</x:v>
      </x:c>
      <x:c r="F100" s="13" t="str">
        <x:v>Motif de personnage discret avec espace pour les gestes et les voix</x:v>
      </x:c>
      <x:c r="G100" s="13" t="str">
        <x:v>La version musicale suit le résultat de la scène et les personnes présentes.</x:v>
      </x:c>
      <x:c r="H100" s="13" t="str">
        <x:v>Fin musicale attachée à la transition réelle du personnage.</x:v>
      </x:c>
      <x:c r="I100" s="13" t="str">
        <x:v>Scène conçue; audio à produire.</x:v>
      </x:c>
      <x:c r="J100" s="13" t="str">
        <x:v>Reconstitution documentée V4 — nouvelle rédaction V5</x:v>
      </x:c>
    </x:row>
    <x:row r="101" ht="44" customHeight="1">
      <x:c r="A101" s="14" t="str">
        <x:v>AUD-096</x:v>
      </x:c>
      <x:c r="B101" s="14" t="str">
        <x:v>Scène — départ de Mara</x:v>
      </x:c>
      <x:c r="C101" s="14" t="str">
        <x:v>Lieu de la scène</x:v>
      </x:c>
      <x:c r="D101" s="14" t="str">
        <x:v>départ de Mara</x:v>
      </x:c>
      <x:c r="E101" s="29" t="n">
        <x:v>64</x:v>
      </x:c>
      <x:c r="F101" s="14" t="str">
        <x:v>Motif de personnage discret avec espace pour les gestes et les voix</x:v>
      </x:c>
      <x:c r="G101" s="14" t="str">
        <x:v>La version musicale suit le résultat de la scène et les personnes présentes.</x:v>
      </x:c>
      <x:c r="H101" s="14" t="str">
        <x:v>Fin musicale attachée à la transition réelle du personnage.</x:v>
      </x:c>
      <x:c r="I101" s="14" t="str">
        <x:v>Scène conçue; audio à produire.</x:v>
      </x:c>
      <x:c r="J101" s="14" t="str">
        <x:v>Reconstitution documentée V4 — nouvelle rédaction V5</x:v>
      </x:c>
    </x:row>
    <x:row r="102" ht="44" customHeight="1">
      <x:c r="A102" s="13" t="str">
        <x:v>AUD-097</x:v>
      </x:c>
      <x:c r="B102" s="13" t="str">
        <x:v>Scène — trophée partagé</x:v>
      </x:c>
      <x:c r="C102" s="13" t="str">
        <x:v>Lieu de la scène</x:v>
      </x:c>
      <x:c r="D102" s="13" t="str">
        <x:v>trophée partagé</x:v>
      </x:c>
      <x:c r="E102" s="28" t="n">
        <x:v>64</x:v>
      </x:c>
      <x:c r="F102" s="13" t="str">
        <x:v>Motif de personnage discret avec espace pour les gestes et les voix</x:v>
      </x:c>
      <x:c r="G102" s="13" t="str">
        <x:v>La version musicale suit le résultat de la scène et les personnes présentes.</x:v>
      </x:c>
      <x:c r="H102" s="13" t="str">
        <x:v>Fin musicale attachée à la transition réelle du personnage.</x:v>
      </x:c>
      <x:c r="I102" s="13" t="str">
        <x:v>Scène conçue; audio à produire.</x:v>
      </x:c>
      <x:c r="J102" s="13" t="str">
        <x:v>Reconstitution documentée V4 — nouvelle rédaction V5</x:v>
      </x:c>
    </x:row>
    <x:row r="103" ht="44" customHeight="1">
      <x:c r="A103" s="14" t="str">
        <x:v>AUD-098</x:v>
      </x:c>
      <x:c r="B103" s="14" t="str">
        <x:v>Scène — perte d’un équipier</x:v>
      </x:c>
      <x:c r="C103" s="14" t="str">
        <x:v>Lieu de la scène</x:v>
      </x:c>
      <x:c r="D103" s="14" t="str">
        <x:v>perte d’un équipier</x:v>
      </x:c>
      <x:c r="E103" s="29" t="n">
        <x:v>64</x:v>
      </x:c>
      <x:c r="F103" s="14" t="str">
        <x:v>Motif de personnage discret avec espace pour les gestes et les voix</x:v>
      </x:c>
      <x:c r="G103" s="14" t="str">
        <x:v>La version musicale suit le résultat de la scène et les personnes présentes.</x:v>
      </x:c>
      <x:c r="H103" s="14" t="str">
        <x:v>Fin musicale attachée à la transition réelle du personnage.</x:v>
      </x:c>
      <x:c r="I103" s="14" t="str">
        <x:v>Scène conçue; audio à produire.</x:v>
      </x:c>
      <x:c r="J103" s="14" t="str">
        <x:v>Reconstitution documentée V4 — nouvelle rédaction V5</x:v>
      </x:c>
    </x:row>
    <x:row r="104" ht="44" customHeight="1">
      <x:c r="A104" s="13" t="str">
        <x:v>AUD-099</x:v>
      </x:c>
      <x:c r="B104" s="13" t="str">
        <x:v>Scène — mise en service du clan</x:v>
      </x:c>
      <x:c r="C104" s="13" t="str">
        <x:v>Lieu de la scène</x:v>
      </x:c>
      <x:c r="D104" s="13" t="str">
        <x:v>mise en service du clan</x:v>
      </x:c>
      <x:c r="E104" s="28" t="n">
        <x:v>64</x:v>
      </x:c>
      <x:c r="F104" s="13" t="str">
        <x:v>Motif de personnage discret avec espace pour les gestes et les voix</x:v>
      </x:c>
      <x:c r="G104" s="13" t="str">
        <x:v>La version musicale suit le résultat de la scène et les personnes présentes.</x:v>
      </x:c>
      <x:c r="H104" s="13" t="str">
        <x:v>Fin musicale attachée à la transition réelle du personnage.</x:v>
      </x:c>
      <x:c r="I104" s="13" t="str">
        <x:v>Scène conçue; audio à produire.</x:v>
      </x:c>
      <x:c r="J104" s="13" t="str">
        <x:v>Reconstitution documentée V4 — nouvelle rédaction V5</x:v>
      </x:c>
    </x:row>
    <x:row r="105" ht="44" customHeight="1">
      <x:c r="A105" s="14" t="str">
        <x:v>AUD-100</x:v>
      </x:c>
      <x:c r="B105" s="14" t="str">
        <x:v>Scène — transmission</x:v>
      </x:c>
      <x:c r="C105" s="14" t="str">
        <x:v>Lieu de la scène</x:v>
      </x:c>
      <x:c r="D105" s="14" t="str">
        <x:v>transmission</x:v>
      </x:c>
      <x:c r="E105" s="29" t="n">
        <x:v>64</x:v>
      </x:c>
      <x:c r="F105" s="14" t="str">
        <x:v>Motif de personnage discret avec espace pour les gestes et les voix</x:v>
      </x:c>
      <x:c r="G105" s="14" t="str">
        <x:v>La version musicale suit le résultat de la scène et les personnes présentes.</x:v>
      </x:c>
      <x:c r="H105" s="14" t="str">
        <x:v>Fin musicale attachée à la transition réelle du personnage.</x:v>
      </x:c>
      <x:c r="I105" s="14" t="str">
        <x:v>Scène conçue; audio à produire.</x:v>
      </x:c>
      <x:c r="J105" s="14" t="str">
        <x:v>Reconstitution documentée V4 — nouvelle rédaction V5</x:v>
      </x:c>
    </x:row>
  </x:sheetData>
  <x:pageMargins left="0.7" right="0.7" top="0.75" bottom="0.75" header="0.3" footer="0.3"/>
  <x:tableParts count="1">
    <x:tablePart xmlns:r="http://schemas.openxmlformats.org/officeDocument/2006/relationships" r:id="R3ee810d09e3f4b9d"/>
  </x:tableParts>
</x:worksheet>
</file>

<file path=xl/worksheets/sheet5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8" hidden="0" customWidth="1"/>
    <x:col min="11" max="11" width="50" hidden="0" customWidth="1"/>
    <x:col min="12" max="12" width="45" hidden="0" customWidth="1"/>
  </x:cols>
  <x:sheetData>
    <x:row r="1">
      <x:c r="A1" s="2"/>
      <x:c r="B1" s="2"/>
      <x:c r="C1" s="2"/>
      <x:c r="D1" s="2"/>
      <x:c r="E1" s="2"/>
      <x:c r="F1" s="2"/>
    </x:row>
    <x:row r="2" ht="31" customHeight="1">
      <x:c r="A2" s="3" t="str">
        <x:v>V5 Arcs des bases spatiales</x:v>
      </x:c>
      <x:c r="B2" s="3"/>
      <x:c r="C2" s="3"/>
      <x:c r="D2" s="3"/>
      <x:c r="E2" s="3"/>
      <x:c r="F2" s="3"/>
    </x:row>
    <x:row r="3">
      <x:c r="A3" s="4"/>
      <x:c r="B3" s="4"/>
      <x:c r="C3" s="4"/>
      <x:c r="D3" s="4"/>
      <x:c r="E3" s="4"/>
      <x:c r="F3" s="4"/>
    </x:row>
    <x:row r="4">
      <x:c r="A4" s="2" t="str">
        <x:v>Mondes · 30 fiches · Lecture intégrale dans « Lire Mondes » ou le lecteur HTML.</x:v>
      </x:c>
      <x:c r="B4" s="2"/>
      <x:c r="C4" s="2"/>
      <x:c r="D4" s="2"/>
      <x:c r="E4" s="2"/>
      <x:c r="F4" s="2"/>
    </x:row>
    <x:row r="5" ht="48" customHeight="1">
      <x:c r="A5" s="25" t="str">
        <x:v>Identifiant</x:v>
      </x:c>
      <x:c r="B5" s="26" t="str">
        <x:v>Titre</x:v>
      </x:c>
      <x:c r="C5" s="26" t="str">
        <x:v>Base</x:v>
      </x:c>
      <x:c r="D5" s="26" t="str">
        <x:v>Phase</x:v>
      </x:c>
      <x:c r="E5" s="26" t="str">
        <x:v>Déclencheur</x:v>
      </x:c>
      <x:c r="F5" s="26" t="str">
        <x:v>Séquence</x:v>
      </x:c>
      <x:c r="G5" s="26" t="str">
        <x:v>Choix</x:v>
      </x:c>
      <x:c r="H5" s="26" t="str">
        <x:v>Effet</x:v>
      </x:c>
      <x:c r="I5" s="26" t="str">
        <x:v>Échec</x:v>
      </x:c>
      <x:c r="J5" s="26" t="str">
        <x:v>Lien</x:v>
      </x:c>
      <x:c r="K5" s="26" t="str">
        <x:v>Recompense</x:v>
      </x:c>
      <x:c r="L5" s="27" t="str">
        <x:v>Provenance</x:v>
      </x:c>
    </x:row>
    <x:row r="6" ht="162" customHeight="1">
      <x:c r="A6" s="13" t="str">
        <x:v>BASE5-01-1</x:v>
      </x:c>
      <x:c r="B6" s="13" t="str">
        <x:v>La route des trois départs — repérer</x:v>
      </x:c>
      <x:c r="C6" s="13" t="str">
        <x:v>SPACE-BASE-01</x:v>
      </x:c>
      <x:c r="D6" s="28" t="n">
        <x:v>1</x:v>
      </x:c>
      <x:c r="E6" s="13" t="str">
        <x:v>Un équipage débutant a perdu la deuxième balise du trajet.</x:v>
      </x:c>
      <x:c r="F6" s="13" t="str">
        <x:v>Le joueur arrive au sas puis rejoint la salle où le problème est visible. Relever les deux balises encore actives, suivre leur écart sur la passerelle puis descendre installer un repère de quai. Avant d’engager une sortie, il confronte ce qu’il a vu à un repère matériel et à la parole du responsable. Une caméra courte montre l’obstacle et le chemin de retour. Il peut examiner les deux options avant de choisir.</x:v>
      </x:c>
      <x:c r="G6" s="13" t="str">
        <x:v>Escorte de départ ou transmission d’une route plus longue.</x:v>
      </x:c>
      <x:c r="H6" s="13" t="str">
        <x:v>Le départ devient possible et l’équipage retient la manière dont tu l’as guidé.</x:v>
      </x:c>
      <x:c r="I6" s="13" t="str">
        <x:v>Une intervention ratée conserve les indices utiles et déclenche une réparation, un détour ou un retour explicite. Elle ne valide pas la réussite par sa seule clôture.</x:v>
      </x:c>
      <x:c r="J6" s="13" t="str">
        <x:v>Maisons pour les relations, navire pour les personnes et charges, trophées pour les objets, guerre pour le résultat unique d’opération.</x:v>
      </x:c>
      <x:c r="K6" s="13" t="str">
        <x:v>Service, route, relation ou objet correspondant à la solution réellement menée.</x:v>
      </x:c>
      <x:c r="L6" s="13" t="str">
        <x:v>Extension V5</x:v>
      </x:c>
    </x:row>
    <x:row r="7" ht="177" customHeight="1">
      <x:c r="A7" s="14" t="str">
        <x:v>BASE5-01-2</x:v>
      </x:c>
      <x:c r="B7" s="14" t="str">
        <x:v>La route des trois départs — agir</x:v>
      </x:c>
      <x:c r="C7" s="14" t="str">
        <x:v>SPACE-BASE-01</x:v>
      </x:c>
      <x:c r="D7" s="29" t="n">
        <x:v>2</x:v>
      </x:c>
      <x:c r="E7" s="14" t="str">
        <x:v>Phase 1 de cet arc résolue avec son résultat et ses objets conservés.</x:v>
      </x:c>
      <x:c r="F7" s="14" t="str">
        <x:v>Le joueur prépare les outils au poste, traverse réellement la base puis réalise l’intervention annoncée. Relever les deux balises encore actives, suivre leur écart sur la passerelle puis descendre installer un repère de quai. Les interactions conservent leurs positions et leur phase. Un obstacle secondaire oblige à relire le milieu au lieu de répéter automatiquement le geste de la première étape. Le retour suit la route ouverte ou le recours de secours déjà montré.</x:v>
      </x:c>
      <x:c r="G7" s="14" t="str">
        <x:v>Escorte de départ ou transmission d’une route plus longue.</x:v>
      </x:c>
      <x:c r="H7" s="14" t="str">
        <x:v>Le départ devient possible et l’équipage retient la manière dont tu l’as guidé.</x:v>
      </x:c>
      <x:c r="I7" s="14" t="str">
        <x:v>Une intervention ratée conserve les indices utiles et déclenche une réparation, un détour ou un retour explicite. Elle ne valide pas la réussite par sa seule clôture.</x:v>
      </x:c>
      <x:c r="J7" s="14" t="str">
        <x:v>Maisons pour les relations, navire pour les personnes et charges, trophées pour les objets, guerre pour le résultat unique d’opération.</x:v>
      </x:c>
      <x:c r="K7" s="14" t="str">
        <x:v>Service, route, relation ou objet correspondant à la solution réellement menée.</x:v>
      </x:c>
      <x:c r="L7" s="14" t="str">
        <x:v>Extension V5</x:v>
      </x:c>
    </x:row>
    <x:row r="8" ht="147" customHeight="1">
      <x:c r="A8" s="13" t="str">
        <x:v>BASE5-01-3</x:v>
      </x:c>
      <x:c r="B8" s="13" t="str">
        <x:v>La route des trois départs — assumer</x:v>
      </x:c>
      <x:c r="C8" s="13" t="str">
        <x:v>SPACE-BASE-01</x:v>
      </x:c>
      <x:c r="D8" s="28" t="n">
        <x:v>3</x:v>
      </x:c>
      <x:c r="E8" s="13" t="str">
        <x:v>Phase 2 de cet arc résolue avec son résultat et ses objets conservés.</x:v>
      </x:c>
      <x:c r="F8" s="13" t="str">
        <x:v>Au retour, le joueur dépose la pièce ou la preuve dans son emplacement, puis retrouve les personnes concernées. Le départ devient possible et l’équipage retient la manière dont tu l’as guidé. Il peut montrer la trace, expliquer son choix et observer le changement de service ou de décor. L’histoire garde un résultat imparfait lorsque les indices manquent ou qu’une perte a été confirmée.</x:v>
      </x:c>
      <x:c r="G8" s="13" t="str">
        <x:v>Escorte de départ ou transmission d’une route plus longue.</x:v>
      </x:c>
      <x:c r="H8" s="13" t="str">
        <x:v>Le départ devient possible et l’équipage retient la manière dont tu l’as guidé.</x:v>
      </x:c>
      <x:c r="I8" s="13" t="str">
        <x:v>Une intervention ratée conserve les indices utiles et déclenche une réparation, un détour ou un retour explicite. Elle ne valide pas la réussite par sa seule clôture.</x:v>
      </x:c>
      <x:c r="J8" s="13" t="str">
        <x:v>Maisons pour les relations, navire pour les personnes et charges, trophées pour les objets, guerre pour le résultat unique d’opération.</x:v>
      </x:c>
      <x:c r="K8" s="13" t="str">
        <x:v>Service, route, relation ou objet correspondant à la solution réellement menée.</x:v>
      </x:c>
      <x:c r="L8" s="13" t="str">
        <x:v>Extension V5</x:v>
      </x:c>
    </x:row>
    <x:row r="9" ht="162" customHeight="1">
      <x:c r="A9" s="14" t="str">
        <x:v>BASE5-02-1</x:v>
      </x:c>
      <x:c r="B9" s="14" t="str">
        <x:v>Le relais décalé — repérer</x:v>
      </x:c>
      <x:c r="C9" s="14" t="str">
        <x:v>SPACE-BASE-02</x:v>
      </x:c>
      <x:c r="D9" s="29" t="n">
        <x:v>1</x:v>
      </x:c>
      <x:c r="E9" s="14" t="str">
        <x:v>Les signaux d’une des trois routes se superposent à une ancienne fréquence.</x:v>
      </x:c>
      <x:c r="F9" s="14" t="str">
        <x:v>Le joueur arrive au sas puis rejoint la salle où le problème est visible. Comparer les rythmes, déplacer une sonde sur le banc et sortir au poste de balisage avant de tester le retour. Avant d’engager une sortie, il confronte ce qu’il a vu à un repère matériel et à la parole du responsable. Une caméra courte montre l’obstacle et le chemin de retour. Il peut examiner les deux options avant de choisir.</x:v>
      </x:c>
      <x:c r="G9" s="14" t="str">
        <x:v>Réparer le relais ancien ou ouvrir une fenêtre courte avec une sonde consommable.</x:v>
      </x:c>
      <x:c r="H9" s="14" t="str">
        <x:v>Le prochain voyage utilise la solution choisie et son coût réel.</x:v>
      </x:c>
      <x:c r="I9" s="14" t="str">
        <x:v>Une intervention ratée conserve les indices utiles et déclenche une réparation, un détour ou un retour explicite. Elle ne valide pas la réussite par sa seule clôture.</x:v>
      </x:c>
      <x:c r="J9" s="14" t="str">
        <x:v>Maisons pour les relations, navire pour les personnes et charges, trophées pour les objets, guerre pour le résultat unique d’opération.</x:v>
      </x:c>
      <x:c r="K9" s="14" t="str">
        <x:v>Service, route, relation ou objet correspondant à la solution réellement menée.</x:v>
      </x:c>
      <x:c r="L9" s="14" t="str">
        <x:v>Extension V5</x:v>
      </x:c>
    </x:row>
    <x:row r="10" ht="177" customHeight="1">
      <x:c r="A10" s="13" t="str">
        <x:v>BASE5-02-2</x:v>
      </x:c>
      <x:c r="B10" s="13" t="str">
        <x:v>Le relais décalé — agir</x:v>
      </x:c>
      <x:c r="C10" s="13" t="str">
        <x:v>SPACE-BASE-02</x:v>
      </x:c>
      <x:c r="D10" s="28" t="n">
        <x:v>2</x:v>
      </x:c>
      <x:c r="E10" s="13" t="str">
        <x:v>Phase 1 de cet arc résolue avec son résultat et ses objets conservés.</x:v>
      </x:c>
      <x:c r="F10" s="13" t="str">
        <x:v>Le joueur prépare les outils au poste, traverse réellement la base puis réalise l’intervention annoncée. Comparer les rythmes, déplacer une sonde sur le banc et sortir au poste de balisage avant de tester le retour. Les interactions conservent leurs positions et leur phase. Un obstacle secondaire oblige à relire le milieu au lieu de répéter automatiquement le geste de la première étape. Le retour suit la route ouverte ou le recours de secours déjà montré.</x:v>
      </x:c>
      <x:c r="G10" s="13" t="str">
        <x:v>Réparer le relais ancien ou ouvrir une fenêtre courte avec une sonde consommable.</x:v>
      </x:c>
      <x:c r="H10" s="13" t="str">
        <x:v>Le prochain voyage utilise la solution choisie et son coût réel.</x:v>
      </x:c>
      <x:c r="I10" s="13" t="str">
        <x:v>Une intervention ratée conserve les indices utiles et déclenche une réparation, un détour ou un retour explicite. Elle ne valide pas la réussite par sa seule clôture.</x:v>
      </x:c>
      <x:c r="J10" s="13" t="str">
        <x:v>Maisons pour les relations, navire pour les personnes et charges, trophées pour les objets, guerre pour le résultat unique d’opération.</x:v>
      </x:c>
      <x:c r="K10" s="13" t="str">
        <x:v>Service, route, relation ou objet correspondant à la solution réellement menée.</x:v>
      </x:c>
      <x:c r="L10" s="13" t="str">
        <x:v>Extension V5</x:v>
      </x:c>
    </x:row>
    <x:row r="11" ht="147" customHeight="1">
      <x:c r="A11" s="14" t="str">
        <x:v>BASE5-02-3</x:v>
      </x:c>
      <x:c r="B11" s="14" t="str">
        <x:v>Le relais décalé — assumer</x:v>
      </x:c>
      <x:c r="C11" s="14" t="str">
        <x:v>SPACE-BASE-02</x:v>
      </x:c>
      <x:c r="D11" s="29" t="n">
        <x:v>3</x:v>
      </x:c>
      <x:c r="E11" s="14" t="str">
        <x:v>Phase 2 de cet arc résolue avec son résultat et ses objets conservés.</x:v>
      </x:c>
      <x:c r="F11" s="14" t="str">
        <x:v>Au retour, le joueur dépose la pièce ou la preuve dans son emplacement, puis retrouve les personnes concernées. Le prochain voyage utilise la solution choisie et son coût réel. Il peut montrer la trace, expliquer son choix et observer le changement de service ou de décor. L’histoire garde un résultat imparfait lorsque les indices manquent ou qu’une perte a été confirmée.</x:v>
      </x:c>
      <x:c r="G11" s="14" t="str">
        <x:v>Réparer le relais ancien ou ouvrir une fenêtre courte avec une sonde consommable.</x:v>
      </x:c>
      <x:c r="H11" s="14" t="str">
        <x:v>Le prochain voyage utilise la solution choisie et son coût réel.</x:v>
      </x:c>
      <x:c r="I11" s="14" t="str">
        <x:v>Une intervention ratée conserve les indices utiles et déclenche une réparation, un détour ou un retour explicite. Elle ne valide pas la réussite par sa seule clôture.</x:v>
      </x:c>
      <x:c r="J11" s="14" t="str">
        <x:v>Maisons pour les relations, navire pour les personnes et charges, trophées pour les objets, guerre pour le résultat unique d’opération.</x:v>
      </x:c>
      <x:c r="K11" s="14" t="str">
        <x:v>Service, route, relation ou objet correspondant à la solution réellement menée.</x:v>
      </x:c>
      <x:c r="L11" s="14" t="str">
        <x:v>Extension V5</x:v>
      </x:c>
    </x:row>
    <x:row r="12" ht="162" customHeight="1">
      <x:c r="A12" s="13" t="str">
        <x:v>BASE5-03-1</x:v>
      </x:c>
      <x:c r="B12" s="13" t="str">
        <x:v>La cicatrice de la coque — repérer</x:v>
      </x:c>
      <x:c r="C12" s="13" t="str">
        <x:v>SPACE-BASE-03</x:v>
      </x:c>
      <x:c r="D12" s="28" t="n">
        <x:v>1</x:v>
      </x:c>
      <x:c r="E12" s="13" t="str">
        <x:v>Une réparation ancienne sur La Veille Partagée cache une faiblesse de support.</x:v>
      </x:c>
      <x:c r="F12" s="13" t="str">
        <x:v>Le joueur arrive au sas puis rejoint la salle où le problème est visible. Suivre la cicatrice de plaque en plaque, comparer deux appuis puis replacer une traverse sur le modèle de chantier. Avant d’engager une sortie, il confronte ce qu’il a vu à un repère matériel et à la parole du responsable. Une caméra courte montre l’obstacle et le chemin de retour. Il peut examiner les deux options avant de choisir.</x:v>
      </x:c>
      <x:c r="G12" s="13" t="str">
        <x:v>Conserver une marque de service avec renfort visible ou remplacer la plaque en gardant l’ancienne au dépôt.</x:v>
      </x:c>
      <x:c r="H12" s="13" t="str">
        <x:v>Le pont ouvre avec une histoire visible dans son décor.</x:v>
      </x:c>
      <x:c r="I12" s="13" t="str">
        <x:v>Une intervention ratée conserve les indices utiles et déclenche une réparation, un détour ou un retour explicite. Elle ne valide pas la réussite par sa seule clôture.</x:v>
      </x:c>
      <x:c r="J12" s="13" t="str">
        <x:v>Maisons pour les relations, navire pour les personnes et charges, trophées pour les objets, guerre pour le résultat unique d’opération.</x:v>
      </x:c>
      <x:c r="K12" s="13" t="str">
        <x:v>Service, route, relation ou objet correspondant à la solution réellement menée.</x:v>
      </x:c>
      <x:c r="L12" s="13" t="str">
        <x:v>Extension V5</x:v>
      </x:c>
    </x:row>
    <x:row r="13" ht="177" customHeight="1">
      <x:c r="A13" s="14" t="str">
        <x:v>BASE5-03-2</x:v>
      </x:c>
      <x:c r="B13" s="14" t="str">
        <x:v>La cicatrice de la coque — agir</x:v>
      </x:c>
      <x:c r="C13" s="14" t="str">
        <x:v>SPACE-BASE-03</x:v>
      </x:c>
      <x:c r="D13" s="29" t="n">
        <x:v>2</x:v>
      </x:c>
      <x:c r="E13" s="14" t="str">
        <x:v>Phase 1 de cet arc résolue avec son résultat et ses objets conservés.</x:v>
      </x:c>
      <x:c r="F13" s="14" t="str">
        <x:v>Le joueur prépare les outils au poste, traverse réellement la base puis réalise l’intervention annoncée. Suivre la cicatrice de plaque en plaque, comparer deux appuis puis replacer une traverse sur le modèle de chantier. Les interactions conservent leurs positions et leur phase. Un obstacle secondaire oblige à relire le milieu au lieu de répéter automatiquement le geste de la première étape. Le retour suit la route ouverte ou le recours de secours déjà montré.</x:v>
      </x:c>
      <x:c r="G13" s="14" t="str">
        <x:v>Conserver une marque de service avec renfort visible ou remplacer la plaque en gardant l’ancienne au dépôt.</x:v>
      </x:c>
      <x:c r="H13" s="14" t="str">
        <x:v>Le pont ouvre avec une histoire visible dans son décor.</x:v>
      </x:c>
      <x:c r="I13" s="14" t="str">
        <x:v>Une intervention ratée conserve les indices utiles et déclenche une réparation, un détour ou un retour explicite. Elle ne valide pas la réussite par sa seule clôture.</x:v>
      </x:c>
      <x:c r="J13" s="14" t="str">
        <x:v>Maisons pour les relations, navire pour les personnes et charges, trophées pour les objets, guerre pour le résultat unique d’opération.</x:v>
      </x:c>
      <x:c r="K13" s="14" t="str">
        <x:v>Service, route, relation ou objet correspondant à la solution réellement menée.</x:v>
      </x:c>
      <x:c r="L13" s="14" t="str">
        <x:v>Extension V5</x:v>
      </x:c>
    </x:row>
    <x:row r="14" ht="147" customHeight="1">
      <x:c r="A14" s="13" t="str">
        <x:v>BASE5-03-3</x:v>
      </x:c>
      <x:c r="B14" s="13" t="str">
        <x:v>La cicatrice de la coque — assumer</x:v>
      </x:c>
      <x:c r="C14" s="13" t="str">
        <x:v>SPACE-BASE-03</x:v>
      </x:c>
      <x:c r="D14" s="28" t="n">
        <x:v>3</x:v>
      </x:c>
      <x:c r="E14" s="13" t="str">
        <x:v>Phase 2 de cet arc résolue avec son résultat et ses objets conservés.</x:v>
      </x:c>
      <x:c r="F14" s="13" t="str">
        <x:v>Au retour, le joueur dépose la pièce ou la preuve dans son emplacement, puis retrouve les personnes concernées. Le pont ouvre avec une histoire visible dans son décor. Il peut montrer la trace, expliquer son choix et observer le changement de service ou de décor. L’histoire garde un résultat imparfait lorsque les indices manquent ou qu’une perte a été confirmée.</x:v>
      </x:c>
      <x:c r="G14" s="13" t="str">
        <x:v>Conserver une marque de service avec renfort visible ou remplacer la plaque en gardant l’ancienne au dépôt.</x:v>
      </x:c>
      <x:c r="H14" s="13" t="str">
        <x:v>Le pont ouvre avec une histoire visible dans son décor.</x:v>
      </x:c>
      <x:c r="I14" s="13" t="str">
        <x:v>Une intervention ratée conserve les indices utiles et déclenche une réparation, un détour ou un retour explicite. Elle ne valide pas la réussite par sa seule clôture.</x:v>
      </x:c>
      <x:c r="J14" s="13" t="str">
        <x:v>Maisons pour les relations, navire pour les personnes et charges, trophées pour les objets, guerre pour le résultat unique d’opération.</x:v>
      </x:c>
      <x:c r="K14" s="13" t="str">
        <x:v>Service, route, relation ou objet correspondant à la solution réellement menée.</x:v>
      </x:c>
      <x:c r="L14" s="13" t="str">
        <x:v>Extension V5</x:v>
      </x:c>
    </x:row>
    <x:row r="15" ht="162" customHeight="1">
      <x:c r="A15" s="14" t="str">
        <x:v>BASE5-04-1</x:v>
      </x:c>
      <x:c r="B15" s="14" t="str">
        <x:v>Les débris qui écoutent — repérer</x:v>
      </x:c>
      <x:c r="C15" s="14" t="str">
        <x:v>SPACE-BASE-04</x:v>
      </x:c>
      <x:c r="D15" s="29" t="n">
        <x:v>1</x:v>
      </x:c>
      <x:c r="E15" s="14" t="str">
        <x:v>Un groupe rival observe les convois depuis un angle mort de la ceinture.</x:v>
      </x:c>
      <x:c r="F15" s="14" t="str">
        <x:v>Le joueur arrive au sas puis rejoint la salle où le problème est visible. Suivre un reflet intermittent, poser deux balises puis conduire une reconnaissance à travers les roches. Avant d’engager une sortie, il confronte ce qu’il a vu à un repère matériel et à la parole du responsable. Une caméra courte montre l’obstacle et le chemin de retour. Il peut examiner les deux options avant de choisir.</x:v>
      </x:c>
      <x:c r="G15" s="14" t="str">
        <x:v>Défi limité contre l’éclaireur rival ou trajet protégé qui abandonne le raccourci.</x:v>
      </x:c>
      <x:c r="H15" s="14" t="str">
        <x:v>La carte garde le passage reconnu et la relation militaire produite.</x:v>
      </x:c>
      <x:c r="I15" s="14" t="str">
        <x:v>Une intervention ratée conserve les indices utiles et déclenche une réparation, un détour ou un retour explicite. Elle ne valide pas la réussite par sa seule clôture.</x:v>
      </x:c>
      <x:c r="J15" s="14" t="str">
        <x:v>Maisons pour les relations, navire pour les personnes et charges, trophées pour les objets, guerre pour le résultat unique d’opération.</x:v>
      </x:c>
      <x:c r="K15" s="14" t="str">
        <x:v>Service, route, relation ou objet correspondant à la solution réellement menée.</x:v>
      </x:c>
      <x:c r="L15" s="14" t="str">
        <x:v>Extension V5</x:v>
      </x:c>
    </x:row>
    <x:row r="16" ht="177" customHeight="1">
      <x:c r="A16" s="13" t="str">
        <x:v>BASE5-04-2</x:v>
      </x:c>
      <x:c r="B16" s="13" t="str">
        <x:v>Les débris qui écoutent — agir</x:v>
      </x:c>
      <x:c r="C16" s="13" t="str">
        <x:v>SPACE-BASE-04</x:v>
      </x:c>
      <x:c r="D16" s="28" t="n">
        <x:v>2</x:v>
      </x:c>
      <x:c r="E16" s="13" t="str">
        <x:v>Phase 1 de cet arc résolue avec son résultat et ses objets conservés.</x:v>
      </x:c>
      <x:c r="F16" s="13" t="str">
        <x:v>Le joueur prépare les outils au poste, traverse réellement la base puis réalise l’intervention annoncée. Suivre un reflet intermittent, poser deux balises puis conduire une reconnaissance à travers les roches. Les interactions conservent leurs positions et leur phase. Un obstacle secondaire oblige à relire le milieu au lieu de répéter automatiquement le geste de la première étape. Le retour suit la route ouverte ou le recours de secours déjà montré.</x:v>
      </x:c>
      <x:c r="G16" s="13" t="str">
        <x:v>Défi limité contre l’éclaireur rival ou trajet protégé qui abandonne le raccourci.</x:v>
      </x:c>
      <x:c r="H16" s="13" t="str">
        <x:v>La carte garde le passage reconnu et la relation militaire produite.</x:v>
      </x:c>
      <x:c r="I16" s="13" t="str">
        <x:v>Une intervention ratée conserve les indices utiles et déclenche une réparation, un détour ou un retour explicite. Elle ne valide pas la réussite par sa seule clôture.</x:v>
      </x:c>
      <x:c r="J16" s="13" t="str">
        <x:v>Maisons pour les relations, navire pour les personnes et charges, trophées pour les objets, guerre pour le résultat unique d’opération.</x:v>
      </x:c>
      <x:c r="K16" s="13" t="str">
        <x:v>Service, route, relation ou objet correspondant à la solution réellement menée.</x:v>
      </x:c>
      <x:c r="L16" s="13" t="str">
        <x:v>Extension V5</x:v>
      </x:c>
    </x:row>
    <x:row r="17" ht="147" customHeight="1">
      <x:c r="A17" s="14" t="str">
        <x:v>BASE5-04-3</x:v>
      </x:c>
      <x:c r="B17" s="14" t="str">
        <x:v>Les débris qui écoutent — assumer</x:v>
      </x:c>
      <x:c r="C17" s="14" t="str">
        <x:v>SPACE-BASE-04</x:v>
      </x:c>
      <x:c r="D17" s="29" t="n">
        <x:v>3</x:v>
      </x:c>
      <x:c r="E17" s="14" t="str">
        <x:v>Phase 2 de cet arc résolue avec son résultat et ses objets conservés.</x:v>
      </x:c>
      <x:c r="F17" s="14" t="str">
        <x:v>Au retour, le joueur dépose la pièce ou la preuve dans son emplacement, puis retrouve les personnes concernées. La carte garde le passage reconnu et la relation militaire produite. Il peut montrer la trace, expliquer son choix et observer le changement de service ou de décor. L’histoire garde un résultat imparfait lorsque les indices manquent ou qu’une perte a été confirmée.</x:v>
      </x:c>
      <x:c r="G17" s="14" t="str">
        <x:v>Défi limité contre l’éclaireur rival ou trajet protégé qui abandonne le raccourci.</x:v>
      </x:c>
      <x:c r="H17" s="14" t="str">
        <x:v>La carte garde le passage reconnu et la relation militaire produite.</x:v>
      </x:c>
      <x:c r="I17" s="14" t="str">
        <x:v>Une intervention ratée conserve les indices utiles et déclenche une réparation, un détour ou un retour explicite. Elle ne valide pas la réussite par sa seule clôture.</x:v>
      </x:c>
      <x:c r="J17" s="14" t="str">
        <x:v>Maisons pour les relations, navire pour les personnes et charges, trophées pour les objets, guerre pour le résultat unique d’opération.</x:v>
      </x:c>
      <x:c r="K17" s="14" t="str">
        <x:v>Service, route, relation ou objet correspondant à la solution réellement menée.</x:v>
      </x:c>
      <x:c r="L17" s="14" t="str">
        <x:v>Extension V5</x:v>
      </x:c>
    </x:row>
    <x:row r="18" ht="162" customHeight="1">
      <x:c r="A18" s="13" t="str">
        <x:v>BASE5-05-1</x:v>
      </x:c>
      <x:c r="B18" s="13" t="str">
        <x:v>Un foyer avant le départ — repérer</x:v>
      </x:c>
      <x:c r="C18" s="13" t="str">
        <x:v>SPACE-BASE-05</x:v>
      </x:c>
      <x:c r="D18" s="28" t="n">
        <x:v>1</x:v>
      </x:c>
      <x:c r="E18" s="13" t="str">
        <x:v>Un ancien compagnon quitte la Maison Errante tandis que sa caisse reste dans une autre salle.</x:v>
      </x:c>
      <x:c r="F18" s="13" t="str">
        <x:v>Le joueur arrive au sas puis rejoint la salle où le problème est visible. Retrouver sa trace dans le foyer, identifier les attaches de sa caisse et la transporter jusqu’au quai avant son embarquement. Avant d’engager une sortie, il confronte ce qu’il a vu à un repère matériel et à la parole du responsable. Une caméra courte montre l’obstacle et le chemin de retour. Il peut examiner les deux options avant de choisir.</x:v>
      </x:c>
      <x:c r="G18" s="13" t="str">
        <x:v>L’accompagner pendant la dernière halte ou remettre l’objet au pilote prévu.</x:v>
      </x:c>
      <x:c r="H18" s="13" t="str">
        <x:v>Le départ laisse une place vide et une possibilité de contact futur.</x:v>
      </x:c>
      <x:c r="I18" s="13" t="str">
        <x:v>Une intervention ratée conserve les indices utiles et déclenche une réparation, un détour ou un retour explicite. Elle ne valide pas la réussite par sa seule clôture.</x:v>
      </x:c>
      <x:c r="J18" s="13" t="str">
        <x:v>Maisons pour les relations, navire pour les personnes et charges, trophées pour les objets, guerre pour le résultat unique d’opération.</x:v>
      </x:c>
      <x:c r="K18" s="13" t="str">
        <x:v>Service, route, relation ou objet correspondant à la solution réellement menée.</x:v>
      </x:c>
      <x:c r="L18" s="13" t="str">
        <x:v>Extension V5</x:v>
      </x:c>
    </x:row>
    <x:row r="19" ht="177" customHeight="1">
      <x:c r="A19" s="14" t="str">
        <x:v>BASE5-05-2</x:v>
      </x:c>
      <x:c r="B19" s="14" t="str">
        <x:v>Un foyer avant le départ — agir</x:v>
      </x:c>
      <x:c r="C19" s="14" t="str">
        <x:v>SPACE-BASE-05</x:v>
      </x:c>
      <x:c r="D19" s="29" t="n">
        <x:v>2</x:v>
      </x:c>
      <x:c r="E19" s="14" t="str">
        <x:v>Phase 1 de cet arc résolue avec son résultat et ses objets conservés.</x:v>
      </x:c>
      <x:c r="F19" s="14" t="str">
        <x:v>Le joueur prépare les outils au poste, traverse réellement la base puis réalise l’intervention annoncée. Retrouver sa trace dans le foyer, identifier les attaches de sa caisse et la transporter jusqu’au quai avant son embarquement. Les interactions conservent leurs positions et leur phase. Un obstacle secondaire oblige à relire le milieu au lieu de répéter automatiquement le geste de la première étape. Le retour suit la route ouverte ou le recours de secours déjà montré.</x:v>
      </x:c>
      <x:c r="G19" s="14" t="str">
        <x:v>L’accompagner pendant la dernière halte ou remettre l’objet au pilote prévu.</x:v>
      </x:c>
      <x:c r="H19" s="14" t="str">
        <x:v>Le départ laisse une place vide et une possibilité de contact futur.</x:v>
      </x:c>
      <x:c r="I19" s="14" t="str">
        <x:v>Une intervention ratée conserve les indices utiles et déclenche une réparation, un détour ou un retour explicite. Elle ne valide pas la réussite par sa seule clôture.</x:v>
      </x:c>
      <x:c r="J19" s="14" t="str">
        <x:v>Maisons pour les relations, navire pour les personnes et charges, trophées pour les objets, guerre pour le résultat unique d’opération.</x:v>
      </x:c>
      <x:c r="K19" s="14" t="str">
        <x:v>Service, route, relation ou objet correspondant à la solution réellement menée.</x:v>
      </x:c>
      <x:c r="L19" s="14" t="str">
        <x:v>Extension V5</x:v>
      </x:c>
    </x:row>
    <x:row r="20" ht="147" customHeight="1">
      <x:c r="A20" s="13" t="str">
        <x:v>BASE5-05-3</x:v>
      </x:c>
      <x:c r="B20" s="13" t="str">
        <x:v>Un foyer avant le départ — assumer</x:v>
      </x:c>
      <x:c r="C20" s="13" t="str">
        <x:v>SPACE-BASE-05</x:v>
      </x:c>
      <x:c r="D20" s="28" t="n">
        <x:v>3</x:v>
      </x:c>
      <x:c r="E20" s="13" t="str">
        <x:v>Phase 2 de cet arc résolue avec son résultat et ses objets conservés.</x:v>
      </x:c>
      <x:c r="F20" s="13" t="str">
        <x:v>Au retour, le joueur dépose la pièce ou la preuve dans son emplacement, puis retrouve les personnes concernées. Le départ laisse une place vide et une possibilité de contact futur. Il peut montrer la trace, expliquer son choix et observer le changement de service ou de décor. L’histoire garde un résultat imparfait lorsque les indices manquent ou qu’une perte a été confirmée.</x:v>
      </x:c>
      <x:c r="G20" s="13" t="str">
        <x:v>L’accompagner pendant la dernière halte ou remettre l’objet au pilote prévu.</x:v>
      </x:c>
      <x:c r="H20" s="13" t="str">
        <x:v>Le départ laisse une place vide et une possibilité de contact futur.</x:v>
      </x:c>
      <x:c r="I20" s="13" t="str">
        <x:v>Une intervention ratée conserve les indices utiles et déclenche une réparation, un détour ou un retour explicite. Elle ne valide pas la réussite par sa seule clôture.</x:v>
      </x:c>
      <x:c r="J20" s="13" t="str">
        <x:v>Maisons pour les relations, navire pour les personnes et charges, trophées pour les objets, guerre pour le résultat unique d’opération.</x:v>
      </x:c>
      <x:c r="K20" s="13" t="str">
        <x:v>Service, route, relation ou objet correspondant à la solution réellement menée.</x:v>
      </x:c>
      <x:c r="L20" s="13" t="str">
        <x:v>Extension V5</x:v>
      </x:c>
    </x:row>
    <x:row r="21" ht="162" customHeight="1">
      <x:c r="A21" s="14" t="str">
        <x:v>BASE5-06-1</x:v>
      </x:c>
      <x:c r="B21" s="14" t="str">
        <x:v>La victoire inachevée — repérer</x:v>
      </x:c>
      <x:c r="C21" s="14" t="str">
        <x:v>SPACE-BASE-06</x:v>
      </x:c>
      <x:c r="D21" s="29" t="n">
        <x:v>1</x:v>
      </x:c>
      <x:c r="E21" s="14" t="str">
        <x:v>Une équipe revient avec un trophée mais le groupe qu’elle devait extraire manque.</x:v>
      </x:c>
      <x:c r="F21" s="14" t="str">
        <x:v>Le joueur arrive au sas puis rejoint la salle où le problème est visible. Examiner la prise, suivre le dernier signal puis choisir la préparation d’une nouvelle sortie vers le secteur de l’opération. Avant d’engager une sortie, il confronte ce qu’il a vu à un repère matériel et à la parole du responsable. Une caméra courte montre l’obstacle et le chemin de retour. Il peut examiner les deux options avant de choisir.</x:v>
      </x:c>
      <x:c r="G21" s="14" t="str">
        <x:v>Secours immédiat avec équipement disponible ou passage par un relais pour réunir une équipe.</x:v>
      </x:c>
      <x:c r="H21" s="14" t="str">
        <x:v>Le résultat militaire et le sort du groupe sont enregistrés séparément.</x:v>
      </x:c>
      <x:c r="I21" s="14" t="str">
        <x:v>Une intervention ratée conserve les indices utiles et déclenche une réparation, un détour ou un retour explicite. Elle ne valide pas la réussite par sa seule clôture.</x:v>
      </x:c>
      <x:c r="J21" s="14" t="str">
        <x:v>Maisons pour les relations, navire pour les personnes et charges, trophées pour les objets, guerre pour le résultat unique d’opération.</x:v>
      </x:c>
      <x:c r="K21" s="14" t="str">
        <x:v>Service, route, relation ou objet correspondant à la solution réellement menée.</x:v>
      </x:c>
      <x:c r="L21" s="14" t="str">
        <x:v>Extension V5</x:v>
      </x:c>
    </x:row>
    <x:row r="22" ht="177" customHeight="1">
      <x:c r="A22" s="13" t="str">
        <x:v>BASE5-06-2</x:v>
      </x:c>
      <x:c r="B22" s="13" t="str">
        <x:v>La victoire inachevée — agir</x:v>
      </x:c>
      <x:c r="C22" s="13" t="str">
        <x:v>SPACE-BASE-06</x:v>
      </x:c>
      <x:c r="D22" s="28" t="n">
        <x:v>2</x:v>
      </x:c>
      <x:c r="E22" s="13" t="str">
        <x:v>Phase 1 de cet arc résolue avec son résultat et ses objets conservés.</x:v>
      </x:c>
      <x:c r="F22" s="13" t="str">
        <x:v>Le joueur prépare les outils au poste, traverse réellement la base puis réalise l’intervention annoncée. Examiner la prise, suivre le dernier signal puis choisir la préparation d’une nouvelle sortie vers le secteur de l’opération. Les interactions conservent leurs positions et leur phase. Un obstacle secondaire oblige à relire le milieu au lieu de répéter automatiquement le geste de la première étape. Le retour suit la route ouverte ou le recours de secours déjà montré.</x:v>
      </x:c>
      <x:c r="G22" s="13" t="str">
        <x:v>Secours immédiat avec équipement disponible ou passage par un relais pour réunir une équipe.</x:v>
      </x:c>
      <x:c r="H22" s="13" t="str">
        <x:v>Le résultat militaire et le sort du groupe sont enregistrés séparément.</x:v>
      </x:c>
      <x:c r="I22" s="13" t="str">
        <x:v>Une intervention ratée conserve les indices utiles et déclenche une réparation, un détour ou un retour explicite. Elle ne valide pas la réussite par sa seule clôture.</x:v>
      </x:c>
      <x:c r="J22" s="13" t="str">
        <x:v>Maisons pour les relations, navire pour les personnes et charges, trophées pour les objets, guerre pour le résultat unique d’opération.</x:v>
      </x:c>
      <x:c r="K22" s="13" t="str">
        <x:v>Service, route, relation ou objet correspondant à la solution réellement menée.</x:v>
      </x:c>
      <x:c r="L22" s="13" t="str">
        <x:v>Extension V5</x:v>
      </x:c>
    </x:row>
    <x:row r="23" ht="147" customHeight="1">
      <x:c r="A23" s="14" t="str">
        <x:v>BASE5-06-3</x:v>
      </x:c>
      <x:c r="B23" s="14" t="str">
        <x:v>La victoire inachevée — assumer</x:v>
      </x:c>
      <x:c r="C23" s="14" t="str">
        <x:v>SPACE-BASE-06</x:v>
      </x:c>
      <x:c r="D23" s="29" t="n">
        <x:v>3</x:v>
      </x:c>
      <x:c r="E23" s="14" t="str">
        <x:v>Phase 2 de cet arc résolue avec son résultat et ses objets conservés.</x:v>
      </x:c>
      <x:c r="F23" s="14" t="str">
        <x:v>Au retour, le joueur dépose la pièce ou la preuve dans son emplacement, puis retrouve les personnes concernées. Le résultat militaire et le sort du groupe sont enregistrés séparément. Il peut montrer la trace, expliquer son choix et observer le changement de service ou de décor. L’histoire garde un résultat imparfait lorsque les indices manquent ou qu’une perte a été confirmée.</x:v>
      </x:c>
      <x:c r="G23" s="14" t="str">
        <x:v>Secours immédiat avec équipement disponible ou passage par un relais pour réunir une équipe.</x:v>
      </x:c>
      <x:c r="H23" s="14" t="str">
        <x:v>Le résultat militaire et le sort du groupe sont enregistrés séparément.</x:v>
      </x:c>
      <x:c r="I23" s="14" t="str">
        <x:v>Une intervention ratée conserve les indices utiles et déclenche une réparation, un détour ou un retour explicite. Elle ne valide pas la réussite par sa seule clôture.</x:v>
      </x:c>
      <x:c r="J23" s="14" t="str">
        <x:v>Maisons pour les relations, navire pour les personnes et charges, trophées pour les objets, guerre pour le résultat unique d’opération.</x:v>
      </x:c>
      <x:c r="K23" s="14" t="str">
        <x:v>Service, route, relation ou objet correspondant à la solution réellement menée.</x:v>
      </x:c>
      <x:c r="L23" s="14" t="str">
        <x:v>Extension V5</x:v>
      </x:c>
    </x:row>
    <x:row r="24" ht="162" customHeight="1">
      <x:c r="A24" s="13" t="str">
        <x:v>BASE5-07-1</x:v>
      </x:c>
      <x:c r="B24" s="13" t="str">
        <x:v>Le berceau aux deux rythmes — repérer</x:v>
      </x:c>
      <x:c r="C24" s="13" t="str">
        <x:v>SPACE-BASE-07</x:v>
      </x:c>
      <x:c r="D24" s="28" t="n">
        <x:v>1</x:v>
      </x:c>
      <x:c r="E24" s="13" t="str">
        <x:v>Une caisse rapporte deux signaux différents selon son orientation.</x:v>
      </x:c>
      <x:c r="F24" s="13" t="str">
        <x:v>Le joueur arrive au sas puis rejoint la salle où le problème est visible. Faire pivoter le contenant fermé, comparer le rythme sur le capteur fictif et inspecter les appuis extérieurs sous lumière rasante. Avant d’engager une sortie, il confronte ce qu’il a vu à un repère matériel et à la parole du responsable. Une caméra courte montre l’obstacle et le chemin de retour. Il peut examiner les deux options avant de choisir.</x:v>
      </x:c>
      <x:c r="G24" s="13" t="str">
        <x:v>Conserver le contenant isolé ou transférer la prise avec le spécialiste dans un berceau compatible.</x:v>
      </x:c>
      <x:c r="H24" s="13" t="str">
        <x:v>La galerie attend la prise réellement admise, sans ouvrir automatiquement toute cargaison.</x:v>
      </x:c>
      <x:c r="I24" s="13" t="str">
        <x:v>Une intervention ratée conserve les indices utiles et déclenche une réparation, un détour ou un retour explicite. Elle ne valide pas la réussite par sa seule clôture.</x:v>
      </x:c>
      <x:c r="J24" s="13" t="str">
        <x:v>Maisons pour les relations, navire pour les personnes et charges, trophées pour les objets, guerre pour le résultat unique d’opération.</x:v>
      </x:c>
      <x:c r="K24" s="13" t="str">
        <x:v>Service, route, relation ou objet correspondant à la solution réellement menée.</x:v>
      </x:c>
      <x:c r="L24" s="13" t="str">
        <x:v>Extension V5</x:v>
      </x:c>
    </x:row>
    <x:row r="25" ht="177" customHeight="1">
      <x:c r="A25" s="14" t="str">
        <x:v>BASE5-07-2</x:v>
      </x:c>
      <x:c r="B25" s="14" t="str">
        <x:v>Le berceau aux deux rythmes — agir</x:v>
      </x:c>
      <x:c r="C25" s="14" t="str">
        <x:v>SPACE-BASE-07</x:v>
      </x:c>
      <x:c r="D25" s="29" t="n">
        <x:v>2</x:v>
      </x:c>
      <x:c r="E25" s="14" t="str">
        <x:v>Phase 1 de cet arc résolue avec son résultat et ses objets conservés.</x:v>
      </x:c>
      <x:c r="F25" s="14" t="str">
        <x:v>Le joueur prépare les outils au poste, traverse réellement la base puis réalise l’intervention annoncée. Faire pivoter le contenant fermé, comparer le rythme sur le capteur fictif et inspecter les appuis extérieurs sous lumière rasante. Les interactions conservent leurs positions et leur phase. Un obstacle secondaire oblige à relire le milieu au lieu de répéter automatiquement le geste de la première étape. Le retour suit la route ouverte ou le recours de secours déjà montré.</x:v>
      </x:c>
      <x:c r="G25" s="14" t="str">
        <x:v>Conserver le contenant isolé ou transférer la prise avec le spécialiste dans un berceau compatible.</x:v>
      </x:c>
      <x:c r="H25" s="14" t="str">
        <x:v>La galerie attend la prise réellement admise, sans ouvrir automatiquement toute cargaison.</x:v>
      </x:c>
      <x:c r="I25" s="14" t="str">
        <x:v>Une intervention ratée conserve les indices utiles et déclenche une réparation, un détour ou un retour explicite. Elle ne valide pas la réussite par sa seule clôture.</x:v>
      </x:c>
      <x:c r="J25" s="14" t="str">
        <x:v>Maisons pour les relations, navire pour les personnes et charges, trophées pour les objets, guerre pour le résultat unique d’opération.</x:v>
      </x:c>
      <x:c r="K25" s="14" t="str">
        <x:v>Service, route, relation ou objet correspondant à la solution réellement menée.</x:v>
      </x:c>
      <x:c r="L25" s="14" t="str">
        <x:v>Extension V5</x:v>
      </x:c>
    </x:row>
    <x:row r="26" ht="162" customHeight="1">
      <x:c r="A26" s="13" t="str">
        <x:v>BASE5-07-3</x:v>
      </x:c>
      <x:c r="B26" s="13" t="str">
        <x:v>Le berceau aux deux rythmes — assumer</x:v>
      </x:c>
      <x:c r="C26" s="13" t="str">
        <x:v>SPACE-BASE-07</x:v>
      </x:c>
      <x:c r="D26" s="28" t="n">
        <x:v>3</x:v>
      </x:c>
      <x:c r="E26" s="13" t="str">
        <x:v>Phase 2 de cet arc résolue avec son résultat et ses objets conservés.</x:v>
      </x:c>
      <x:c r="F26" s="13" t="str">
        <x:v>Au retour, le joueur dépose la pièce ou la preuve dans son emplacement, puis retrouve les personnes concernées. La galerie attend la prise réellement admise, sans ouvrir automatiquement toute cargaison. Il peut montrer la trace, expliquer son choix et observer le changement de service ou de décor. L’histoire garde un résultat imparfait lorsque les indices manquent ou qu’une perte a été confirmée.</x:v>
      </x:c>
      <x:c r="G26" s="13" t="str">
        <x:v>Conserver le contenant isolé ou transférer la prise avec le spécialiste dans un berceau compatible.</x:v>
      </x:c>
      <x:c r="H26" s="13" t="str">
        <x:v>La galerie attend la prise réellement admise, sans ouvrir automatiquement toute cargaison.</x:v>
      </x:c>
      <x:c r="I26" s="13" t="str">
        <x:v>Une intervention ratée conserve les indices utiles et déclenche une réparation, un détour ou un retour explicite. Elle ne valide pas la réussite par sa seule clôture.</x:v>
      </x:c>
      <x:c r="J26" s="13" t="str">
        <x:v>Maisons pour les relations, navire pour les personnes et charges, trophées pour les objets, guerre pour le résultat unique d’opération.</x:v>
      </x:c>
      <x:c r="K26" s="13" t="str">
        <x:v>Service, route, relation ou objet correspondant à la solution réellement menée.</x:v>
      </x:c>
      <x:c r="L26" s="13" t="str">
        <x:v>Extension V5</x:v>
      </x:c>
    </x:row>
    <x:row r="27" ht="162" customHeight="1">
      <x:c r="A27" s="14" t="str">
        <x:v>BASE5-08-1</x:v>
      </x:c>
      <x:c r="B27" s="14" t="str">
        <x:v>L’anneau qui se souvient — repérer</x:v>
      </x:c>
      <x:c r="C27" s="14" t="str">
        <x:v>SPACE-BASE-08</x:v>
      </x:c>
      <x:c r="D27" s="29" t="n">
        <x:v>1</x:v>
      </x:c>
      <x:c r="E27" s="14" t="str">
        <x:v>Un relevé ancien montre un passage Warp dont le retour n’a pas été testé.</x:v>
      </x:c>
      <x:c r="F27" s="14" t="str">
        <x:v>Le joueur arrive au sas puis rejoint la salle où le problème est visible. Superposer les cartes, replacer les anneaux du banc fictif puis suivre un test de rappel sur une route courte avant le vrai départ. Avant d’engager une sortie, il confronte ce qu’il a vu à un repère matériel et à la parole du responsable. Une caméra courte montre l’obstacle et le chemin de retour. Il peut examiner les deux options avant de choisir.</x:v>
      </x:c>
      <x:c r="G27" s="14" t="str">
        <x:v>Achever le retour d’abord ou conserver le relevé pour une expédition ultérieure.</x:v>
      </x:c>
      <x:c r="H27" s="14" t="str">
        <x:v>La destination n’est activée qu’avec ses conditions et son retour réservé.</x:v>
      </x:c>
      <x:c r="I27" s="14" t="str">
        <x:v>Une intervention ratée conserve les indices utiles et déclenche une réparation, un détour ou un retour explicite. Elle ne valide pas la réussite par sa seule clôture.</x:v>
      </x:c>
      <x:c r="J27" s="14" t="str">
        <x:v>Maisons pour les relations, navire pour les personnes et charges, trophées pour les objets, guerre pour le résultat unique d’opération.</x:v>
      </x:c>
      <x:c r="K27" s="14" t="str">
        <x:v>Service, route, relation ou objet correspondant à la solution réellement menée.</x:v>
      </x:c>
      <x:c r="L27" s="14" t="str">
        <x:v>Extension V5</x:v>
      </x:c>
    </x:row>
    <x:row r="28" ht="177" customHeight="1">
      <x:c r="A28" s="13" t="str">
        <x:v>BASE5-08-2</x:v>
      </x:c>
      <x:c r="B28" s="13" t="str">
        <x:v>L’anneau qui se souvient — agir</x:v>
      </x:c>
      <x:c r="C28" s="13" t="str">
        <x:v>SPACE-BASE-08</x:v>
      </x:c>
      <x:c r="D28" s="28" t="n">
        <x:v>2</x:v>
      </x:c>
      <x:c r="E28" s="13" t="str">
        <x:v>Phase 1 de cet arc résolue avec son résultat et ses objets conservés.</x:v>
      </x:c>
      <x:c r="F28" s="13" t="str">
        <x:v>Le joueur prépare les outils au poste, traverse réellement la base puis réalise l’intervention annoncée. Superposer les cartes, replacer les anneaux du banc fictif puis suivre un test de rappel sur une route courte avant le vrai départ. Les interactions conservent leurs positions et leur phase. Un obstacle secondaire oblige à relire le milieu au lieu de répéter automatiquement le geste de la première étape. Le retour suit la route ouverte ou le recours de secours déjà montré.</x:v>
      </x:c>
      <x:c r="G28" s="13" t="str">
        <x:v>Achever le retour d’abord ou conserver le relevé pour une expédition ultérieure.</x:v>
      </x:c>
      <x:c r="H28" s="13" t="str">
        <x:v>La destination n’est activée qu’avec ses conditions et son retour réservé.</x:v>
      </x:c>
      <x:c r="I28" s="13" t="str">
        <x:v>Une intervention ratée conserve les indices utiles et déclenche une réparation, un détour ou un retour explicite. Elle ne valide pas la réussite par sa seule clôture.</x:v>
      </x:c>
      <x:c r="J28" s="13" t="str">
        <x:v>Maisons pour les relations, navire pour les personnes et charges, trophées pour les objets, guerre pour le résultat unique d’opération.</x:v>
      </x:c>
      <x:c r="K28" s="13" t="str">
        <x:v>Service, route, relation ou objet correspondant à la solution réellement menée.</x:v>
      </x:c>
      <x:c r="L28" s="13" t="str">
        <x:v>Extension V5</x:v>
      </x:c>
    </x:row>
    <x:row r="29" ht="147" customHeight="1">
      <x:c r="A29" s="14" t="str">
        <x:v>BASE5-08-3</x:v>
      </x:c>
      <x:c r="B29" s="14" t="str">
        <x:v>L’anneau qui se souvient — assumer</x:v>
      </x:c>
      <x:c r="C29" s="14" t="str">
        <x:v>SPACE-BASE-08</x:v>
      </x:c>
      <x:c r="D29" s="29" t="n">
        <x:v>3</x:v>
      </x:c>
      <x:c r="E29" s="14" t="str">
        <x:v>Phase 2 de cet arc résolue avec son résultat et ses objets conservés.</x:v>
      </x:c>
      <x:c r="F29" s="14" t="str">
        <x:v>Au retour, le joueur dépose la pièce ou la preuve dans son emplacement, puis retrouve les personnes concernées. La destination n’est activée qu’avec ses conditions et son retour réservé. Il peut montrer la trace, expliquer son choix et observer le changement de service ou de décor. L’histoire garde un résultat imparfait lorsque les indices manquent ou qu’une perte a été confirmée.</x:v>
      </x:c>
      <x:c r="G29" s="14" t="str">
        <x:v>Achever le retour d’abord ou conserver le relevé pour une expédition ultérieure.</x:v>
      </x:c>
      <x:c r="H29" s="14" t="str">
        <x:v>La destination n’est activée qu’avec ses conditions et son retour réservé.</x:v>
      </x:c>
      <x:c r="I29" s="14" t="str">
        <x:v>Une intervention ratée conserve les indices utiles et déclenche une réparation, un détour ou un retour explicite. Elle ne valide pas la réussite par sa seule clôture.</x:v>
      </x:c>
      <x:c r="J29" s="14" t="str">
        <x:v>Maisons pour les relations, navire pour les personnes et charges, trophées pour les objets, guerre pour le résultat unique d’opération.</x:v>
      </x:c>
      <x:c r="K29" s="14" t="str">
        <x:v>Service, route, relation ou objet correspondant à la solution réellement menée.</x:v>
      </x:c>
      <x:c r="L29" s="14" t="str">
        <x:v>Extension V5</x:v>
      </x:c>
    </x:row>
    <x:row r="30" ht="162" customHeight="1">
      <x:c r="A30" s="13" t="str">
        <x:v>BASE5-09-1</x:v>
      </x:c>
      <x:c r="B30" s="13" t="str">
        <x:v>Les noms sous la poussière — repérer</x:v>
      </x:c>
      <x:c r="C30" s="13" t="str">
        <x:v>SPACE-BASE-09</x:v>
      </x:c>
      <x:c r="D30" s="28" t="n">
        <x:v>1</x:v>
      </x:c>
      <x:c r="E30" s="13" t="str">
        <x:v>L’épave conserve des noms absents de son récit de dernière chasse.</x:v>
      </x:c>
      <x:c r="F30" s="13" t="str">
        <x:v>Le joueur arrive au sas puis rejoint la salle où le problème est visible. Traverser les coursives par deux niveaux, éclairer les plaques retournées puis ordonner les fragments du dernier appel. Avant d’engager une sortie, il confronte ce qu’il a vu à un repère matériel et à la parole du responsable. Une caméra courte montre l’obstacle et le chemin de retour. Il peut examiner les deux options avant de choisir.</x:v>
      </x:c>
      <x:c r="G30" s="13" t="str">
        <x:v>Ramener un objet de mémoire ou conserver le lieu intact avec un relevé complet.</x:v>
      </x:c>
      <x:c r="H30" s="13" t="str">
        <x:v>La légende gagne les noms attestés sans inventer de survivants.</x:v>
      </x:c>
      <x:c r="I30" s="13" t="str">
        <x:v>Une intervention ratée conserve les indices utiles et déclenche une réparation, un détour ou un retour explicite. Elle ne valide pas la réussite par sa seule clôture.</x:v>
      </x:c>
      <x:c r="J30" s="13" t="str">
        <x:v>Maisons pour les relations, navire pour les personnes et charges, trophées pour les objets, guerre pour le résultat unique d’opération.</x:v>
      </x:c>
      <x:c r="K30" s="13" t="str">
        <x:v>Service, route, relation ou objet correspondant à la solution réellement menée.</x:v>
      </x:c>
      <x:c r="L30" s="13" t="str">
        <x:v>Extension V5</x:v>
      </x:c>
    </x:row>
    <x:row r="31" ht="177" customHeight="1">
      <x:c r="A31" s="14" t="str">
        <x:v>BASE5-09-2</x:v>
      </x:c>
      <x:c r="B31" s="14" t="str">
        <x:v>Les noms sous la poussière — agir</x:v>
      </x:c>
      <x:c r="C31" s="14" t="str">
        <x:v>SPACE-BASE-09</x:v>
      </x:c>
      <x:c r="D31" s="29" t="n">
        <x:v>2</x:v>
      </x:c>
      <x:c r="E31" s="14" t="str">
        <x:v>Phase 1 de cet arc résolue avec son résultat et ses objets conservés.</x:v>
      </x:c>
      <x:c r="F31" s="14" t="str">
        <x:v>Le joueur prépare les outils au poste, traverse réellement la base puis réalise l’intervention annoncée. Traverser les coursives par deux niveaux, éclairer les plaques retournées puis ordonner les fragments du dernier appel. Les interactions conservent leurs positions et leur phase. Un obstacle secondaire oblige à relire le milieu au lieu de répéter automatiquement le geste de la première étape. Le retour suit la route ouverte ou le recours de secours déjà montré.</x:v>
      </x:c>
      <x:c r="G31" s="14" t="str">
        <x:v>Ramener un objet de mémoire ou conserver le lieu intact avec un relevé complet.</x:v>
      </x:c>
      <x:c r="H31" s="14" t="str">
        <x:v>La légende gagne les noms attestés sans inventer de survivants.</x:v>
      </x:c>
      <x:c r="I31" s="14" t="str">
        <x:v>Une intervention ratée conserve les indices utiles et déclenche une réparation, un détour ou un retour explicite. Elle ne valide pas la réussite par sa seule clôture.</x:v>
      </x:c>
      <x:c r="J31" s="14" t="str">
        <x:v>Maisons pour les relations, navire pour les personnes et charges, trophées pour les objets, guerre pour le résultat unique d’opération.</x:v>
      </x:c>
      <x:c r="K31" s="14" t="str">
        <x:v>Service, route, relation ou objet correspondant à la solution réellement menée.</x:v>
      </x:c>
      <x:c r="L31" s="14" t="str">
        <x:v>Extension V5</x:v>
      </x:c>
    </x:row>
    <x:row r="32" ht="147" customHeight="1">
      <x:c r="A32" s="13" t="str">
        <x:v>BASE5-09-3</x:v>
      </x:c>
      <x:c r="B32" s="13" t="str">
        <x:v>Les noms sous la poussière — assumer</x:v>
      </x:c>
      <x:c r="C32" s="13" t="str">
        <x:v>SPACE-BASE-09</x:v>
      </x:c>
      <x:c r="D32" s="28" t="n">
        <x:v>3</x:v>
      </x:c>
      <x:c r="E32" s="13" t="str">
        <x:v>Phase 2 de cet arc résolue avec son résultat et ses objets conservés.</x:v>
      </x:c>
      <x:c r="F32" s="13" t="str">
        <x:v>Au retour, le joueur dépose la pièce ou la preuve dans son emplacement, puis retrouve les personnes concernées. La légende gagne les noms attestés sans inventer de survivants. Il peut montrer la trace, expliquer son choix et observer le changement de service ou de décor. L’histoire garde un résultat imparfait lorsque les indices manquent ou qu’une perte a été confirmée.</x:v>
      </x:c>
      <x:c r="G32" s="13" t="str">
        <x:v>Ramener un objet de mémoire ou conserver le lieu intact avec un relevé complet.</x:v>
      </x:c>
      <x:c r="H32" s="13" t="str">
        <x:v>La légende gagne les noms attestés sans inventer de survivants.</x:v>
      </x:c>
      <x:c r="I32" s="13" t="str">
        <x:v>Une intervention ratée conserve les indices utiles et déclenche une réparation, un détour ou un retour explicite. Elle ne valide pas la réussite par sa seule clôture.</x:v>
      </x:c>
      <x:c r="J32" s="13" t="str">
        <x:v>Maisons pour les relations, navire pour les personnes et charges, trophées pour les objets, guerre pour le résultat unique d’opération.</x:v>
      </x:c>
      <x:c r="K32" s="13" t="str">
        <x:v>Service, route, relation ou objet correspondant à la solution réellement menée.</x:v>
      </x:c>
      <x:c r="L32" s="13" t="str">
        <x:v>Extension V5</x:v>
      </x:c>
    </x:row>
    <x:row r="33" ht="162" customHeight="1">
      <x:c r="A33" s="14" t="str">
        <x:v>BASE5-10-1</x:v>
      </x:c>
      <x:c r="B33" s="14" t="str">
        <x:v>Le premier quai du foyer — repérer</x:v>
      </x:c>
      <x:c r="C33" s="14" t="str">
        <x:v>SPACE-BASE-10</x:v>
      </x:c>
      <x:c r="D33" s="29" t="n">
        <x:v>1</x:v>
      </x:c>
      <x:c r="E33" s="14" t="str">
        <x:v>L’Ancrage du joueur possède une coque de station mais aucun service prêt.</x:v>
      </x:c>
      <x:c r="F33" s="14" t="str">
        <x:v>Le joueur arrive au sas puis rejoint la salle où le problème est visible. Acheminer trois charges distinctes, placer les balises puis effectuer un amarrage d’essai avant d’ouvrir le premier atelier. Avant d’engager une sortie, il confronte ce qu’il a vu à un repère matériel et à la parole du responsable. Une caméra courte montre l’obstacle et le chemin de retour. Il peut examiner les deux options avant de choisir.</x:v>
      </x:c>
      <x:c r="G33" s="14" t="str">
        <x:v>Atelier de réparation initial ou galerie de transit pour les grandes prises.</x:v>
      </x:c>
      <x:c r="H33" s="14" t="str">
        <x:v>Le service choisi fonctionne avec son équipement, l’autre attend ses ressources.</x:v>
      </x:c>
      <x:c r="I33" s="14" t="str">
        <x:v>Une intervention ratée conserve les indices utiles et déclenche une réparation, un détour ou un retour explicite. Elle ne valide pas la réussite par sa seule clôture.</x:v>
      </x:c>
      <x:c r="J33" s="14" t="str">
        <x:v>Maisons pour les relations, navire pour les personnes et charges, trophées pour les objets, guerre pour le résultat unique d’opération.</x:v>
      </x:c>
      <x:c r="K33" s="14" t="str">
        <x:v>Service, route, relation ou objet correspondant à la solution réellement menée.</x:v>
      </x:c>
      <x:c r="L33" s="14" t="str">
        <x:v>Extension V5</x:v>
      </x:c>
    </x:row>
    <x:row r="34" ht="177" customHeight="1">
      <x:c r="A34" s="13" t="str">
        <x:v>BASE5-10-2</x:v>
      </x:c>
      <x:c r="B34" s="13" t="str">
        <x:v>Le premier quai du foyer — agir</x:v>
      </x:c>
      <x:c r="C34" s="13" t="str">
        <x:v>SPACE-BASE-10</x:v>
      </x:c>
      <x:c r="D34" s="28" t="n">
        <x:v>2</x:v>
      </x:c>
      <x:c r="E34" s="13" t="str">
        <x:v>Phase 1 de cet arc résolue avec son résultat et ses objets conservés.</x:v>
      </x:c>
      <x:c r="F34" s="13" t="str">
        <x:v>Le joueur prépare les outils au poste, traverse réellement la base puis réalise l’intervention annoncée. Acheminer trois charges distinctes, placer les balises puis effectuer un amarrage d’essai avant d’ouvrir le premier atelier. Les interactions conservent leurs positions et leur phase. Un obstacle secondaire oblige à relire le milieu au lieu de répéter automatiquement le geste de la première étape. Le retour suit la route ouverte ou le recours de secours déjà montré.</x:v>
      </x:c>
      <x:c r="G34" s="13" t="str">
        <x:v>Atelier de réparation initial ou galerie de transit pour les grandes prises.</x:v>
      </x:c>
      <x:c r="H34" s="13" t="str">
        <x:v>Le service choisi fonctionne avec son équipement, l’autre attend ses ressources.</x:v>
      </x:c>
      <x:c r="I34" s="13" t="str">
        <x:v>Une intervention ratée conserve les indices utiles et déclenche une réparation, un détour ou un retour explicite. Elle ne valide pas la réussite par sa seule clôture.</x:v>
      </x:c>
      <x:c r="J34" s="13" t="str">
        <x:v>Maisons pour les relations, navire pour les personnes et charges, trophées pour les objets, guerre pour le résultat unique d’opération.</x:v>
      </x:c>
      <x:c r="K34" s="13" t="str">
        <x:v>Service, route, relation ou objet correspondant à la solution réellement menée.</x:v>
      </x:c>
      <x:c r="L34" s="13" t="str">
        <x:v>Extension V5</x:v>
      </x:c>
    </x:row>
    <x:row r="35" ht="147" customHeight="1">
      <x:c r="A35" s="14" t="str">
        <x:v>BASE5-10-3</x:v>
      </x:c>
      <x:c r="B35" s="14" t="str">
        <x:v>Le premier quai du foyer — assumer</x:v>
      </x:c>
      <x:c r="C35" s="14" t="str">
        <x:v>SPACE-BASE-10</x:v>
      </x:c>
      <x:c r="D35" s="29" t="n">
        <x:v>3</x:v>
      </x:c>
      <x:c r="E35" s="14" t="str">
        <x:v>Phase 2 de cet arc résolue avec son résultat et ses objets conservés.</x:v>
      </x:c>
      <x:c r="F35" s="14" t="str">
        <x:v>Au retour, le joueur dépose la pièce ou la preuve dans son emplacement, puis retrouve les personnes concernées. Le service choisi fonctionne avec son équipement, l’autre attend ses ressources. Il peut montrer la trace, expliquer son choix et observer le changement de service ou de décor. L’histoire garde un résultat imparfait lorsque les indices manquent ou qu’une perte a été confirmée.</x:v>
      </x:c>
      <x:c r="G35" s="14" t="str">
        <x:v>Atelier de réparation initial ou galerie de transit pour les grandes prises.</x:v>
      </x:c>
      <x:c r="H35" s="14" t="str">
        <x:v>Le service choisi fonctionne avec son équipement, l’autre attend ses ressources.</x:v>
      </x:c>
      <x:c r="I35" s="14" t="str">
        <x:v>Une intervention ratée conserve les indices utiles et déclenche une réparation, un détour ou un retour explicite. Elle ne valide pas la réussite par sa seule clôture.</x:v>
      </x:c>
      <x:c r="J35" s="14" t="str">
        <x:v>Maisons pour les relations, navire pour les personnes et charges, trophées pour les objets, guerre pour le résultat unique d’opération.</x:v>
      </x:c>
      <x:c r="K35" s="14" t="str">
        <x:v>Service, route, relation ou objet correspondant à la solution réellement menée.</x:v>
      </x:c>
      <x:c r="L35" s="14" t="str">
        <x:v>Extension V5</x:v>
      </x:c>
    </x:row>
  </x:sheetData>
  <x:pageMargins left="0.7" right="0.7" top="0.75" bottom="0.75" header="0.3" footer="0.3"/>
  <x:tableParts count="1">
    <x:tablePart xmlns:r="http://schemas.openxmlformats.org/officeDocument/2006/relationships" r:id="R0c31b32d329e4b79"/>
  </x:tableParts>
</x:worksheet>
</file>

<file path=xl/worksheets/sheet6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18"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Manœuvres spatiales</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Condition</x:v>
      </x:c>
      <x:c r="D5" s="26" t="str">
        <x:v>Souris clavier</x:v>
      </x:c>
      <x:c r="E5" s="26" t="str">
        <x:v>Manette</x:v>
      </x:c>
      <x:c r="F5" s="26" t="str">
        <x:v>Retour visuel</x:v>
      </x:c>
      <x:c r="G5" s="26" t="str">
        <x:v>Reprise</x:v>
      </x:c>
      <x:c r="H5" s="26" t="str">
        <x:v>Temps indicatif s</x:v>
      </x:c>
      <x:c r="I5" s="26" t="str">
        <x:v>Scène en 2D</x:v>
      </x:c>
      <x:c r="J5" s="26" t="str">
        <x:v>Persistance</x:v>
      </x:c>
      <x:c r="K5" s="26" t="str">
        <x:v>Accessibilite</x:v>
      </x:c>
      <x:c r="L5" s="27" t="str">
        <x:v>Provenance</x:v>
      </x:c>
    </x:row>
    <x:row r="6" ht="57" customHeight="1">
      <x:c r="A6" s="13" t="str">
        <x:v>FLIGHT5-01</x:v>
      </x:c>
      <x:c r="B6" s="13" t="str">
        <x:v>Approche latérale</x:v>
      </x:c>
      <x:c r="C6" s="13" t="str">
        <x:v>Vaisseau face à un quai encore éloigné</x:v>
      </x:c>
      <x:c r="D6" s="13" t="str">
        <x:v>Déplacer le repère latéral jusqu’à superposer deux balises fixes.</x:v>
      </x:c>
      <x:c r="E6" s="13" t="str">
        <x:v>Stick gauche horizontal puisA pour maintenir l’alignement.</x:v>
      </x:c>
      <x:c r="F6" s="13" t="str">
        <x:v>Le quai entre dans le couloir annoncé, sans téléporter le navire.</x:v>
      </x:c>
      <x:c r="G6" s="13" t="str">
        <x:v>Reprendre depuis l’attente extérieure si la fenêtre est manquée.</x:v>
      </x:c>
      <x:c r="H6" s="28" t="n">
        <x:v>15</x:v>
      </x:c>
      <x:c r="I6" s="13" t="str">
        <x:v>Vue rapprochée du poste et cadre de manœuvre séparé des déplacements à bord. Le personnage rejoint le poste avant interaction.</x:v>
      </x:c>
      <x:c r="J6" s="13" t="str">
        <x:v>Phase du geste, route, charge, équipage et choix enregistrés. Le menu ne supprime pas le trajet physique.</x:v>
      </x:c>
      <x:c r="K6" s="13" t="str">
        <x:v>Crans, ralentissement et confirmation simple possibles; mêmes informations et conséquences.</x:v>
      </x:c>
      <x:c r="L6" s="13" t="str">
        <x:v>Extension V5</x:v>
      </x:c>
    </x:row>
    <x:row r="7" ht="57" customHeight="1">
      <x:c r="A7" s="14" t="str">
        <x:v>FLIGHT5-02</x:v>
      </x:c>
      <x:c r="B7" s="14" t="str">
        <x:v>Vitesse de fermeture</x:v>
      </x:c>
      <x:c r="C7" s="14" t="str">
        <x:v>Approche déjà alignée</x:v>
      </x:c>
      <x:c r="D7" s="14" t="str">
        <x:v>Réduire la vitesse quand les deux repères lumineux se rapprochent.</x:v>
      </x:c>
      <x:c r="E7" s="14" t="str">
        <x:v>Gâchette de freinage avec palier assisté possible.</x:v>
      </x:c>
      <x:c r="F7" s="14" t="str">
        <x:v>Les intervalles se stabilisent dans la plage d’amarrage.</x:v>
      </x:c>
      <x:c r="G7" s="14" t="str">
        <x:v>Recul contrôlé vers le point précédent.</x:v>
      </x:c>
      <x:c r="H7" s="29" t="n">
        <x:v>25</x:v>
      </x:c>
      <x:c r="I7" s="14" t="str">
        <x:v>Vue rapprochée du poste et cadre de manœuvre séparé des déplacements à bord. Le personnage rejoint le poste avant interaction.</x:v>
      </x:c>
      <x:c r="J7" s="14" t="str">
        <x:v>Phase du geste, route, charge, équipage et choix enregistrés. Le menu ne supprime pas le trajet physique.</x:v>
      </x:c>
      <x:c r="K7" s="14" t="str">
        <x:v>Crans, ralentissement et confirmation simple possibles; mêmes informations et conséquences.</x:v>
      </x:c>
      <x:c r="L7" s="14" t="str">
        <x:v>Extension V5</x:v>
      </x:c>
    </x:row>
    <x:row r="8" ht="57" customHeight="1">
      <x:c r="A8" s="13" t="str">
        <x:v>FLIGHT5-03</x:v>
      </x:c>
      <x:c r="B8" s="13" t="str">
        <x:v>Verrou d’amarrage</x:v>
      </x:c>
      <x:c r="C8" s="13" t="str">
        <x:v>Appareil stable devant le quai</x:v>
      </x:c>
      <x:c r="D8" s="13" t="str">
        <x:v>Faire glisser les deux attaches puis tourner la bague de verrouillage.</x:v>
      </x:c>
      <x:c r="E8" s="13" t="str">
        <x:v>LB/RB change l’attache, A engage, B annule avant fermeture.</x:v>
      </x:c>
      <x:c r="F8" s="13" t="str">
        <x:v>Un témoin distinct s’allume sur chaque appui verrouillé.</x:v>
      </x:c>
      <x:c r="G8" s="13" t="str">
        <x:v>Déverrouiller l’attache incorrecte sans perdre la charge.</x:v>
      </x:c>
      <x:c r="H8" s="28" t="n">
        <x:v>35</x:v>
      </x:c>
      <x:c r="I8" s="13" t="str">
        <x:v>Vue rapprochée du poste et cadre de manœuvre séparé des déplacements à bord. Le personnage rejoint le poste avant interaction.</x:v>
      </x:c>
      <x:c r="J8" s="13" t="str">
        <x:v>Phase du geste, route, charge, équipage et choix enregistrés. Le menu ne supprime pas le trajet physique.</x:v>
      </x:c>
      <x:c r="K8" s="13" t="str">
        <x:v>Crans, ralentissement et confirmation simple possibles; mêmes informations et conséquences.</x:v>
      </x:c>
      <x:c r="L8" s="13" t="str">
        <x:v>Extension V5</x:v>
      </x:c>
    </x:row>
    <x:row r="9" ht="57" customHeight="1">
      <x:c r="A9" s="14" t="str">
        <x:v>FLIGHT5-04</x:v>
      </x:c>
      <x:c r="B9" s="14" t="str">
        <x:v>Départ de quai</x:v>
      </x:c>
      <x:c r="C9" s="14" t="str">
        <x:v>Manifeste validé et sas fermé</x:v>
      </x:c>
      <x:c r="D9" s="14" t="str">
        <x:v>Rétracter la passerelle, libérer les attaches puis suivre la balise de sortie.</x:v>
      </x:c>
      <x:c r="E9" s="14" t="str">
        <x:v>Trois confirmations physiques aux postes concernés.</x:v>
      </x:c>
      <x:c r="F9" s="14" t="str">
        <x:v>Le quai quitte progressivement le cadre et la route commence.</x:v>
      </x:c>
      <x:c r="G9" s="14" t="str">
        <x:v>Une personne absente du sas garde le départ en attente.</x:v>
      </x:c>
      <x:c r="H9" s="29" t="n">
        <x:v>45</x:v>
      </x:c>
      <x:c r="I9" s="14" t="str">
        <x:v>Vue rapprochée du poste et cadre de manœuvre séparé des déplacements à bord. Le personnage rejoint le poste avant interaction.</x:v>
      </x:c>
      <x:c r="J9" s="14" t="str">
        <x:v>Phase du geste, route, charge, équipage et choix enregistrés. Le menu ne supprime pas le trajet physique.</x:v>
      </x:c>
      <x:c r="K9" s="14" t="str">
        <x:v>Crans, ralentissement et confirmation simple possibles; mêmes informations et conséquences.</x:v>
      </x:c>
      <x:c r="L9" s="14" t="str">
        <x:v>Extension V5</x:v>
      </x:c>
    </x:row>
    <x:row r="10" ht="57" customHeight="1">
      <x:c r="A10" s="13" t="str">
        <x:v>FLIGHT5-05</x:v>
      </x:c>
      <x:c r="B10" s="13" t="str">
        <x:v>Débris alternés</x:v>
      </x:c>
      <x:c r="C10" s="13" t="str">
        <x:v>Couloir de ceinture reconnu</x:v>
      </x:c>
      <x:c r="D10" s="13" t="str">
        <x:v>Suivre le mouvement de deux groupes de roches et choisir un intervalle.</x:v>
      </x:c>
      <x:c r="E10" s="13" t="str">
        <x:v>Stick pour décaler, B pour attendre au refuge.</x:v>
      </x:c>
      <x:c r="F10" s="13" t="str">
        <x:v>Les roches passent de part et d’autre du cadre de trajectoire.</x:v>
      </x:c>
      <x:c r="G10" s="13" t="str">
        <x:v>Retour au refuge avec consommation de temps de jeu.</x:v>
      </x:c>
      <x:c r="H10" s="28" t="n">
        <x:v>15</x:v>
      </x:c>
      <x:c r="I10" s="13" t="str">
        <x:v>Vue rapprochée du poste et cadre de manœuvre séparé des déplacements à bord. Le personnage rejoint le poste avant interaction.</x:v>
      </x:c>
      <x:c r="J10" s="13" t="str">
        <x:v>Phase du geste, route, charge, équipage et choix enregistrés. Le menu ne supprime pas le trajet physique.</x:v>
      </x:c>
      <x:c r="K10" s="13" t="str">
        <x:v>Crans, ralentissement et confirmation simple possibles; mêmes informations et conséquences.</x:v>
      </x:c>
      <x:c r="L10" s="13" t="str">
        <x:v>Extension V5</x:v>
      </x:c>
    </x:row>
    <x:row r="11" ht="57" customHeight="1">
      <x:c r="A11" s="14" t="str">
        <x:v>FLIGHT5-06</x:v>
      </x:c>
      <x:c r="B11" s="14" t="str">
        <x:v>Sillage observé</x:v>
      </x:c>
      <x:c r="C11" s="14" t="str">
        <x:v>Appareil inconnu derrière le navire</x:v>
      </x:c>
      <x:c r="D11" s="14" t="str">
        <x:v>Comparer trois positions successives avant de déclarer une poursuite.</x:v>
      </x:c>
      <x:c r="E11" s="14" t="str">
        <x:v>Cycler les relevés avecLB/RB et marquer avecA.</x:v>
      </x:c>
      <x:c r="F11" s="14" t="str">
        <x:v>Un tracé montre ce qui est certain et ce qui reste supposé.</x:v>
      </x:c>
      <x:c r="G11" s="14" t="str">
        <x:v>Effacer une hypothèse erronée sans supprimer les relevés.</x:v>
      </x:c>
      <x:c r="H11" s="29" t="n">
        <x:v>25</x:v>
      </x:c>
      <x:c r="I11" s="14" t="str">
        <x:v>Vue rapprochée du poste et cadre de manœuvre séparé des déplacements à bord. Le personnage rejoint le poste avant interaction.</x:v>
      </x:c>
      <x:c r="J11" s="14" t="str">
        <x:v>Phase du geste, route, charge, équipage et choix enregistrés. Le menu ne supprime pas le trajet physique.</x:v>
      </x:c>
      <x:c r="K11" s="14" t="str">
        <x:v>Crans, ralentissement et confirmation simple possibles; mêmes informations et conséquences.</x:v>
      </x:c>
      <x:c r="L11" s="14" t="str">
        <x:v>Extension V5</x:v>
      </x:c>
    </x:row>
    <x:row r="12" ht="57" customHeight="1">
      <x:c r="A12" s="13" t="str">
        <x:v>FLIGHT5-07</x:v>
      </x:c>
      <x:c r="B12" s="13" t="str">
        <x:v>Rupture de ligne</x:v>
      </x:c>
      <x:c r="C12" s="13" t="str">
        <x:v>Poursuite confirmée</x:v>
      </x:c>
      <x:c r="D12" s="13" t="str">
        <x:v>Passer derrière un relief orbital puis maintenir le silence du signal.</x:v>
      </x:c>
      <x:c r="E12" s="13" t="str">
        <x:v>Choix de couloir puis maintien de commande accessible.</x:v>
      </x:c>
      <x:c r="F12" s="13" t="str">
        <x:v>L’écho adverse devient ancien au lieu de disparaître magiquement.</x:v>
      </x:c>
      <x:c r="G12" s="13" t="str">
        <x:v>Préparer une halte défensive si l’autre appareil retrouve la route.</x:v>
      </x:c>
      <x:c r="H12" s="28" t="n">
        <x:v>35</x:v>
      </x:c>
      <x:c r="I12" s="13" t="str">
        <x:v>Vue rapprochée du poste et cadre de manœuvre séparé des déplacements à bord. Le personnage rejoint le poste avant interaction.</x:v>
      </x:c>
      <x:c r="J12" s="13" t="str">
        <x:v>Phase du geste, route, charge, équipage et choix enregistrés. Le menu ne supprime pas le trajet physique.</x:v>
      </x:c>
      <x:c r="K12" s="13" t="str">
        <x:v>Crans, ralentissement et confirmation simple possibles; mêmes informations et conséquences.</x:v>
      </x:c>
      <x:c r="L12" s="13" t="str">
        <x:v>Extension V5</x:v>
      </x:c>
    </x:row>
    <x:row r="13" ht="57" customHeight="1">
      <x:c r="A13" s="14" t="str">
        <x:v>FLIGHT5-08</x:v>
      </x:c>
      <x:c r="B13" s="14" t="str">
        <x:v>Sonde récupérée</x:v>
      </x:c>
      <x:c r="C13" s="14" t="str">
        <x:v>Sonde immobilisée près d’un débris</x:v>
      </x:c>
      <x:c r="D13" s="14" t="str">
        <x:v>Aligner un bras de récupération sur ses points d’attache fictifs.</x:v>
      </x:c>
      <x:c r="E13" s="14" t="str">
        <x:v>Stick pour approche fine, A pour le cran.</x:v>
      </x:c>
      <x:c r="F13" s="14" t="str">
        <x:v>La sonde apparaît au rack après transfert complet.</x:v>
      </x:c>
      <x:c r="G13" s="14" t="str">
        <x:v>Reprendre l’alignement ou relever la position pour une autre sortie.</x:v>
      </x:c>
      <x:c r="H13" s="29" t="n">
        <x:v>45</x:v>
      </x:c>
      <x:c r="I13" s="14" t="str">
        <x:v>Vue rapprochée du poste et cadre de manœuvre séparé des déplacements à bord. Le personnage rejoint le poste avant interaction.</x:v>
      </x:c>
      <x:c r="J13" s="14" t="str">
        <x:v>Phase du geste, route, charge, équipage et choix enregistrés. Le menu ne supprime pas le trajet physique.</x:v>
      </x:c>
      <x:c r="K13" s="14" t="str">
        <x:v>Crans, ralentissement et confirmation simple possibles; mêmes informations et conséquences.</x:v>
      </x:c>
      <x:c r="L13" s="14" t="str">
        <x:v>Extension V5</x:v>
      </x:c>
    </x:row>
    <x:row r="14" ht="57" customHeight="1">
      <x:c r="A14" s="13" t="str">
        <x:v>FLIGHT5-09</x:v>
      </x:c>
      <x:c r="B14" s="13" t="str">
        <x:v>Caisse en transit</x:v>
      </x:c>
      <x:c r="C14" s="13" t="str">
        <x:v>Berceau arrivé par navette</x:v>
      </x:c>
      <x:c r="D14" s="13" t="str">
        <x:v>Déplacer un chariot entre sas et rack en gardant son rayon de virage.</x:v>
      </x:c>
      <x:c r="E14" s="13" t="str">
        <x:v>Stick et bouton de prise; arrêt automatique avant obstacle.</x:v>
      </x:c>
      <x:c r="F14" s="13" t="str">
        <x:v>Les attaches restent visibles et la caisse occupe un seul rack.</x:v>
      </x:c>
      <x:c r="G14" s="13" t="str">
        <x:v>Reculer au dernier palier sans créer une copie.</x:v>
      </x:c>
      <x:c r="H14" s="28" t="n">
        <x:v>15</x:v>
      </x:c>
      <x:c r="I14" s="13" t="str">
        <x:v>Vue rapprochée du poste et cadre de manœuvre séparé des déplacements à bord. Le personnage rejoint le poste avant interaction.</x:v>
      </x:c>
      <x:c r="J14" s="13" t="str">
        <x:v>Phase du geste, route, charge, équipage et choix enregistrés. Le menu ne supprime pas le trajet physique.</x:v>
      </x:c>
      <x:c r="K14" s="13" t="str">
        <x:v>Crans, ralentissement et confirmation simple possibles; mêmes informations et conséquences.</x:v>
      </x:c>
      <x:c r="L14" s="13" t="str">
        <x:v>Extension V5</x:v>
      </x:c>
    </x:row>
    <x:row r="15" ht="57" customHeight="1">
      <x:c r="A15" s="14" t="str">
        <x:v>FLIGHT5-10</x:v>
      </x:c>
      <x:c r="B15" s="14" t="str">
        <x:v>Appui de propulsion</x:v>
      </x:c>
      <x:c r="C15" s="14" t="str">
        <x:v>Incident de circuit fictif</x:v>
      </x:c>
      <x:c r="D15" s="14" t="str">
        <x:v>Répartir trois modules de test selon les formes de connecteurs.</x:v>
      </x:c>
      <x:c r="E15" s="14" t="str">
        <x:v>Sélection puis pose sur des crans compatibles.</x:v>
      </x:c>
      <x:c r="F15" s="14" t="str">
        <x:v>Le module actif et le trajet de test sont affichés au poste.</x:v>
      </x:c>
      <x:c r="G15" s="14" t="str">
        <x:v>Isoler le module fautif et conserver une propulsion limitée.</x:v>
      </x:c>
      <x:c r="H15" s="29" t="n">
        <x:v>25</x:v>
      </x:c>
      <x:c r="I15" s="14" t="str">
        <x:v>Vue rapprochée du poste et cadre de manœuvre séparé des déplacements à bord. Le personnage rejoint le poste avant interaction.</x:v>
      </x:c>
      <x:c r="J15" s="14" t="str">
        <x:v>Phase du geste, route, charge, équipage et choix enregistrés. Le menu ne supprime pas le trajet physique.</x:v>
      </x:c>
      <x:c r="K15" s="14" t="str">
        <x:v>Crans, ralentissement et confirmation simple possibles; mêmes informations et conséquences.</x:v>
      </x:c>
      <x:c r="L15" s="14" t="str">
        <x:v>Extension V5</x:v>
      </x:c>
    </x:row>
    <x:row r="16" ht="57" customHeight="1">
      <x:c r="A16" s="13" t="str">
        <x:v>FLIGHT5-11</x:v>
      </x:c>
      <x:c r="B16" s="13" t="str">
        <x:v>Route de retour</x:v>
      </x:c>
      <x:c r="C16" s="13" t="str">
        <x:v>Expédition au sol terminée</x:v>
      </x:c>
      <x:c r="D16" s="13" t="str">
        <x:v>Rapprocher le site de départ, le dernier relais et le quai choisi.</x:v>
      </x:c>
      <x:c r="E16" s="13" t="str">
        <x:v>Déplacer trois plaques de carte puis confirmer l’ordre.</x:v>
      </x:c>
      <x:c r="F16" s="13" t="str">
        <x:v>Un trajet continu relie l’équipe au navire et à la base.</x:v>
      </x:c>
      <x:c r="G16" s="13" t="str">
        <x:v>Le poste indique la liaison manquante.</x:v>
      </x:c>
      <x:c r="H16" s="28" t="n">
        <x:v>35</x:v>
      </x:c>
      <x:c r="I16" s="13" t="str">
        <x:v>Vue rapprochée du poste et cadre de manœuvre séparé des déplacements à bord. Le personnage rejoint le poste avant interaction.</x:v>
      </x:c>
      <x:c r="J16" s="13" t="str">
        <x:v>Phase du geste, route, charge, équipage et choix enregistrés. Le menu ne supprime pas le trajet physique.</x:v>
      </x:c>
      <x:c r="K16" s="13" t="str">
        <x:v>Crans, ralentissement et confirmation simple possibles; mêmes informations et conséquences.</x:v>
      </x:c>
      <x:c r="L16" s="13" t="str">
        <x:v>Extension V5</x:v>
      </x:c>
    </x:row>
    <x:row r="17" ht="57" customHeight="1">
      <x:c r="A17" s="14" t="str">
        <x:v>FLIGHT5-12</x:v>
      </x:c>
      <x:c r="B17" s="14" t="str">
        <x:v>Signal de secours</x:v>
      </x:c>
      <x:c r="C17" s="14" t="str">
        <x:v>Équipe en difficulté</x:v>
      </x:c>
      <x:c r="D17" s="14" t="str">
        <x:v>Reconstituer un rythme court à partir de trois fragments enregistrés.</x:v>
      </x:c>
      <x:c r="E17" s="14" t="str">
        <x:v>Pressions espacées ou séquence automatique équivalente.</x:v>
      </x:c>
      <x:c r="F17" s="14" t="str">
        <x:v>Une position probable apparaît avec sa marge d’incertitude.</x:v>
      </x:c>
      <x:c r="G17" s="14" t="str">
        <x:v>Poursuivre la recherche sans déclarer un sauvetage accompli.</x:v>
      </x:c>
      <x:c r="H17" s="29" t="n">
        <x:v>45</x:v>
      </x:c>
      <x:c r="I17" s="14" t="str">
        <x:v>Vue rapprochée du poste et cadre de manœuvre séparé des déplacements à bord. Le personnage rejoint le poste avant interaction.</x:v>
      </x:c>
      <x:c r="J17" s="14" t="str">
        <x:v>Phase du geste, route, charge, équipage et choix enregistrés. Le menu ne supprime pas le trajet physique.</x:v>
      </x:c>
      <x:c r="K17" s="14" t="str">
        <x:v>Crans, ralentissement et confirmation simple possibles; mêmes informations et conséquences.</x:v>
      </x:c>
      <x:c r="L17" s="14" t="str">
        <x:v>Extension V5</x:v>
      </x:c>
    </x:row>
    <x:row r="18" ht="57" customHeight="1">
      <x:c r="A18" s="13" t="str">
        <x:v>FLIGHT5-13</x:v>
      </x:c>
      <x:c r="B18" s="13" t="str">
        <x:v>Descente atmosphérique</x:v>
      </x:c>
      <x:c r="C18" s="13" t="str">
        <x:v>Point d’atterrissage reconnu</x:v>
      </x:c>
      <x:c r="D18" s="13" t="str">
        <x:v>Maintenir le repère dans une bande mobile de trajectoire.</x:v>
      </x:c>
      <x:c r="E18" s="13" t="str">
        <x:v>Stick amorti ou correction assistée.</x:v>
      </x:c>
      <x:c r="F18" s="13" t="str">
        <x:v>Le sol change d’échelle avant la transition au sas.</x:v>
      </x:c>
      <x:c r="G18" s="13" t="str">
        <x:v>Remontée vers un cercle d’attente en cas de marge insuffisante.</x:v>
      </x:c>
      <x:c r="H18" s="28" t="n">
        <x:v>15</x:v>
      </x:c>
      <x:c r="I18" s="13" t="str">
        <x:v>Vue rapprochée du poste et cadre de manœuvre séparé des déplacements à bord. Le personnage rejoint le poste avant interaction.</x:v>
      </x:c>
      <x:c r="J18" s="13" t="str">
        <x:v>Phase du geste, route, charge, équipage et choix enregistrés. Le menu ne supprime pas le trajet physique.</x:v>
      </x:c>
      <x:c r="K18" s="13" t="str">
        <x:v>Crans, ralentissement et confirmation simple possibles; mêmes informations et conséquences.</x:v>
      </x:c>
      <x:c r="L18" s="13" t="str">
        <x:v>Extension V5</x:v>
      </x:c>
    </x:row>
    <x:row r="19" ht="57" customHeight="1">
      <x:c r="A19" s="14" t="str">
        <x:v>FLIGHT5-14</x:v>
      </x:c>
      <x:c r="B19" s="14" t="str">
        <x:v>Atterrissage encombré</x:v>
      </x:c>
      <x:c r="C19" s="14" t="str">
        <x:v>Plateforme avec obstacle visible</x:v>
      </x:c>
      <x:c r="D19" s="14" t="str">
        <x:v>Choisir la zone libre en comparant le gabarit du navire.</x:v>
      </x:c>
      <x:c r="E19" s="14" t="str">
        <x:v>Déplacement de silhouette puis confirmation.</x:v>
      </x:c>
      <x:c r="F19" s="14" t="str">
        <x:v>Les points d’appui correspondent au sol dégagé.</x:v>
      </x:c>
      <x:c r="G19" s="14" t="str">
        <x:v>Refus avant descente, autre point connu proposé.</x:v>
      </x:c>
      <x:c r="H19" s="29" t="n">
        <x:v>25</x:v>
      </x:c>
      <x:c r="I19" s="14" t="str">
        <x:v>Vue rapprochée du poste et cadre de manœuvre séparé des déplacements à bord. Le personnage rejoint le poste avant interaction.</x:v>
      </x:c>
      <x:c r="J19" s="14" t="str">
        <x:v>Phase du geste, route, charge, équipage et choix enregistrés. Le menu ne supprime pas le trajet physique.</x:v>
      </x:c>
      <x:c r="K19" s="14" t="str">
        <x:v>Crans, ralentissement et confirmation simple possibles; mêmes informations et conséquences.</x:v>
      </x:c>
      <x:c r="L19" s="14" t="str">
        <x:v>Extension V5</x:v>
      </x:c>
    </x:row>
    <x:row r="20" ht="57" customHeight="1">
      <x:c r="A20" s="13" t="str">
        <x:v>FLIGHT5-15</x:v>
      </x:c>
      <x:c r="B20" s="13" t="str">
        <x:v>Duel d’appareils</x:v>
      </x:c>
      <x:c r="C20" s="13" t="str">
        <x:v>Défi limité dans un secteur prévu</x:v>
      </x:c>
      <x:c r="D20" s="13" t="str">
        <x:v>Observer le signal de départ puis gagner une fenêtre de tir simulé.</x:v>
      </x:c>
      <x:c r="E20" s="13" t="str">
        <x:v>Visée et déplacement dans un cadre 2D dédié.</x:v>
      </x:c>
      <x:c r="F20" s="13" t="str">
        <x:v>Le résultat de touche et la limite du secteur sont lisibles.</x:v>
      </x:c>
      <x:c r="G20" s="13" t="str">
        <x:v>Repli annoncé ou arrêt du défi sans perte hors cadre.</x:v>
      </x:c>
      <x:c r="H20" s="28" t="n">
        <x:v>35</x:v>
      </x:c>
      <x:c r="I20" s="13" t="str">
        <x:v>Vue rapprochée du poste et cadre de manœuvre séparé des déplacements à bord. Le personnage rejoint le poste avant interaction.</x:v>
      </x:c>
      <x:c r="J20" s="13" t="str">
        <x:v>Phase du geste, route, charge, équipage et choix enregistrés. Le menu ne supprime pas le trajet physique.</x:v>
      </x:c>
      <x:c r="K20" s="13" t="str">
        <x:v>Crans, ralentissement et confirmation simple possibles; mêmes informations et conséquences.</x:v>
      </x:c>
      <x:c r="L20" s="13" t="str">
        <x:v>Extension V5</x:v>
      </x:c>
    </x:row>
    <x:row r="21" ht="57" customHeight="1">
      <x:c r="A21" s="14" t="str">
        <x:v>FLIGHT5-16</x:v>
      </x:c>
      <x:c r="B21" s="14" t="str">
        <x:v>Escorte courte</x:v>
      </x:c>
      <x:c r="C21" s="14" t="str">
        <x:v>Convoi présent au point de départ</x:v>
      </x:c>
      <x:c r="D21" s="14" t="str">
        <x:v>Alterner observation du couloir et position près du transport lent.</x:v>
      </x:c>
      <x:c r="E21" s="14" t="str">
        <x:v>Ordre d’attente, approche et repli à trois boutons.</x:v>
      </x:c>
      <x:c r="F21" s="14" t="str">
        <x:v>Le convoi réel garde sa distance et son état.</x:v>
      </x:c>
      <x:c r="G21" s="14" t="str">
        <x:v>Regrouper les appareils à la dernière halte.</x:v>
      </x:c>
      <x:c r="H21" s="29" t="n">
        <x:v>45</x:v>
      </x:c>
      <x:c r="I21" s="14" t="str">
        <x:v>Vue rapprochée du poste et cadre de manœuvre séparé des déplacements à bord. Le personnage rejoint le poste avant interaction.</x:v>
      </x:c>
      <x:c r="J21" s="14" t="str">
        <x:v>Phase du geste, route, charge, équipage et choix enregistrés. Le menu ne supprime pas le trajet physique.</x:v>
      </x:c>
      <x:c r="K21" s="14" t="str">
        <x:v>Crans, ralentissement et confirmation simple possibles; mêmes informations et conséquences.</x:v>
      </x:c>
      <x:c r="L21" s="14" t="str">
        <x:v>Extension V5</x:v>
      </x:c>
    </x:row>
    <x:row r="22" ht="57" customHeight="1">
      <x:c r="A22" s="13" t="str">
        <x:v>FLIGHT5-17</x:v>
      </x:c>
      <x:c r="B22" s="13" t="str">
        <x:v>Épave en rotation</x:v>
      </x:c>
      <x:c r="C22" s="13" t="str">
        <x:v>Brèche repérée sur une coque abandonnée</x:v>
      </x:c>
      <x:c r="D22" s="13" t="str">
        <x:v>Attendre le passage de la brèche puis tendre une liaison de jeu.</x:v>
      </x:c>
      <x:c r="E22" s="13" t="str">
        <x:v>Repère circulaire à crans fixes, confirmation au bon alignement.</x:v>
      </x:c>
      <x:c r="F22" s="13" t="str">
        <x:v>La brèche et l’accès jouent la même rotation annoncée.</x:v>
      </x:c>
      <x:c r="G22" s="13" t="str">
        <x:v>Annuler avant transfert si le cycle est manqué.</x:v>
      </x:c>
      <x:c r="H22" s="28" t="n">
        <x:v>15</x:v>
      </x:c>
      <x:c r="I22" s="13" t="str">
        <x:v>Vue rapprochée du poste et cadre de manœuvre séparé des déplacements à bord. Le personnage rejoint le poste avant interaction.</x:v>
      </x:c>
      <x:c r="J22" s="13" t="str">
        <x:v>Phase du geste, route, charge, équipage et choix enregistrés. Le menu ne supprime pas le trajet physique.</x:v>
      </x:c>
      <x:c r="K22" s="13" t="str">
        <x:v>Crans, ralentissement et confirmation simple possibles; mêmes informations et conséquences.</x:v>
      </x:c>
      <x:c r="L22" s="13" t="str">
        <x:v>Extension V5</x:v>
      </x:c>
    </x:row>
    <x:row r="23" ht="57" customHeight="1">
      <x:c r="A23" s="14" t="str">
        <x:v>FLIGHT5-18</x:v>
      </x:c>
      <x:c r="B23" s="14" t="str">
        <x:v>Cargaison répartie</x:v>
      </x:c>
      <x:c r="C23" s="14" t="str">
        <x:v>Plusieurs prises de tailles différentes</x:v>
      </x:c>
      <x:c r="D23" s="14" t="str">
        <x:v>Placer les berceaux selon emprise et support disponible.</x:v>
      </x:c>
      <x:c r="E23" s="14" t="str">
        <x:v>Glisser-déposer ou sélection par cases.</x:v>
      </x:c>
      <x:c r="F23" s="14" t="str">
        <x:v>Le manifeste indique une position par original et une masse logique équilibrée.</x:v>
      </x:c>
      <x:c r="G23" s="14" t="str">
        <x:v>Retirer une pièce avant de dépasser la limite.</x:v>
      </x:c>
      <x:c r="H23" s="29" t="n">
        <x:v>25</x:v>
      </x:c>
      <x:c r="I23" s="14" t="str">
        <x:v>Vue rapprochée du poste et cadre de manœuvre séparé des déplacements à bord. Le personnage rejoint le poste avant interaction.</x:v>
      </x:c>
      <x:c r="J23" s="14" t="str">
        <x:v>Phase du geste, route, charge, équipage et choix enregistrés. Le menu ne supprime pas le trajet physique.</x:v>
      </x:c>
      <x:c r="K23" s="14" t="str">
        <x:v>Crans, ralentissement et confirmation simple possibles; mêmes informations et conséquences.</x:v>
      </x:c>
      <x:c r="L23" s="14" t="str">
        <x:v>Extension V5</x:v>
      </x:c>
    </x:row>
    <x:row r="24" ht="57" customHeight="1">
      <x:c r="A24" s="13" t="str">
        <x:v>FLIGHT5-19</x:v>
      </x:c>
      <x:c r="B24" s="13" t="str">
        <x:v>Énergie d’atelier</x:v>
      </x:c>
      <x:c r="C24" s="13" t="str">
        <x:v>Réparation et examen demandent le même module fictif</x:v>
      </x:c>
      <x:c r="D24" s="13" t="str">
        <x:v>Choisir quel poste alimenter puis déplacer le module physiquement.</x:v>
      </x:c>
      <x:c r="E24" s="13" t="str">
        <x:v>Choix de poste puis transport par le personnage.</x:v>
      </x:c>
      <x:c r="F24" s="13" t="str">
        <x:v>Le poste non alimenté attend, sans bloquer le retour vital.</x:v>
      </x:c>
      <x:c r="G24" s="13" t="str">
        <x:v>Rebrancher au précédent poste avec état conservé.</x:v>
      </x:c>
      <x:c r="H24" s="28" t="n">
        <x:v>35</x:v>
      </x:c>
      <x:c r="I24" s="13" t="str">
        <x:v>Vue rapprochée du poste et cadre de manœuvre séparé des déplacements à bord. Le personnage rejoint le poste avant interaction.</x:v>
      </x:c>
      <x:c r="J24" s="13" t="str">
        <x:v>Phase du geste, route, charge, équipage et choix enregistrés. Le menu ne supprime pas le trajet physique.</x:v>
      </x:c>
      <x:c r="K24" s="13" t="str">
        <x:v>Crans, ralentissement et confirmation simple possibles; mêmes informations et conséquences.</x:v>
      </x:c>
      <x:c r="L24" s="13" t="str">
        <x:v>Extension V5</x:v>
      </x:c>
    </x:row>
    <x:row r="25" ht="57" customHeight="1">
      <x:c r="A25" s="14" t="str">
        <x:v>FLIGHT5-20</x:v>
      </x:c>
      <x:c r="B25" s="14" t="str">
        <x:v>Balise de branche</x:v>
      </x:c>
      <x:c r="C25" s="14" t="str">
        <x:v>Warp prêt avec ses cinq conditions</x:v>
      </x:c>
      <x:c r="D25" s="14" t="str">
        <x:v>Associer destination, identifiant de branche et rappel réservé.</x:v>
      </x:c>
      <x:c r="E25" s="14" t="str">
        <x:v>Trois objets de poste à orienter et engager.</x:v>
      </x:c>
      <x:c r="F25" s="14" t="str">
        <x:v>Le départ affiche la branche exacte et le dispositif de retour.</x:v>
      </x:c>
      <x:c r="G25" s="14" t="str">
        <x:v>Une condition manquante empêche seulement le nouveau départ.</x:v>
      </x:c>
      <x:c r="H25" s="29" t="n">
        <x:v>45</x:v>
      </x:c>
      <x:c r="I25" s="14" t="str">
        <x:v>Vue rapprochée du poste et cadre de manœuvre séparé des déplacements à bord. Le personnage rejoint le poste avant interaction.</x:v>
      </x:c>
      <x:c r="J25" s="14" t="str">
        <x:v>Phase du geste, route, charge, équipage et choix enregistrés. Le menu ne supprime pas le trajet physique.</x:v>
      </x:c>
      <x:c r="K25" s="14" t="str">
        <x:v>Crans, ralentissement et confirmation simple possibles; mêmes informations et conséquences.</x:v>
      </x:c>
      <x:c r="L25" s="14" t="str">
        <x:v>Extension V5</x:v>
      </x:c>
    </x:row>
    <x:row r="26" ht="57" customHeight="1">
      <x:c r="A26" s="13" t="str">
        <x:v>FLIGHT5-21</x:v>
      </x:c>
      <x:c r="B26" s="13" t="str">
        <x:v>Retour malgré retrait</x:v>
      </x:c>
      <x:c r="C26" s="13" t="str">
        <x:v>Voyage Warp engagé, fonction retirée ensuite</x:v>
      </x:c>
      <x:c r="D26" s="13" t="str">
        <x:v>Activer la réservation de retour propre à ce voyage.</x:v>
      </x:c>
      <x:c r="E26" s="13" t="str">
        <x:v>Commande de rappel et sélection du berceau de retour.</x:v>
      </x:c>
      <x:c r="F26" s="13" t="str">
        <x:v>Le groupe retrouve le présent sans effacer ses pertes.</x:v>
      </x:c>
      <x:c r="G26" s="13" t="str">
        <x:v>Secours dans la même réservation si le poste principal est endommagé.</x:v>
      </x:c>
      <x:c r="H26" s="28" t="n">
        <x:v>15</x:v>
      </x:c>
      <x:c r="I26" s="13" t="str">
        <x:v>Vue rapprochée du poste et cadre de manœuvre séparé des déplacements à bord. Le personnage rejoint le poste avant interaction.</x:v>
      </x:c>
      <x:c r="J26" s="13" t="str">
        <x:v>Phase du geste, route, charge, équipage et choix enregistrés. Le menu ne supprime pas le trajet physique.</x:v>
      </x:c>
      <x:c r="K26" s="13" t="str">
        <x:v>Crans, ralentissement et confirmation simple possibles; mêmes informations et conséquences.</x:v>
      </x:c>
      <x:c r="L26" s="13" t="str">
        <x:v>Extension V5</x:v>
      </x:c>
    </x:row>
    <x:row r="27" ht="57" customHeight="1">
      <x:c r="A27" s="14" t="str">
        <x:v>FLIGHT5-22</x:v>
      </x:c>
      <x:c r="B27" s="14" t="str">
        <x:v>Relève de pilote</x:v>
      </x:c>
      <x:c r="C27" s="14" t="str">
        <x:v>Pilote doit quitter son poste</x:v>
      </x:c>
      <x:c r="D27" s="14" t="str">
        <x:v>Suivre un exercice court avec le remplaçant avant transfert.</x:v>
      </x:c>
      <x:c r="E27" s="14" t="str">
        <x:v>Ordres de route sur un modèle puis confirmation au siège.</x:v>
      </x:c>
      <x:c r="F27" s="14" t="str">
        <x:v>Nom et responsabilité du poste changent après la démonstration.</x:v>
      </x:c>
      <x:c r="G27" s="14" t="str">
        <x:v>Maintenir la halte si le remplacement n’est pas prêt.</x:v>
      </x:c>
      <x:c r="H27" s="29" t="n">
        <x:v>25</x:v>
      </x:c>
      <x:c r="I27" s="14" t="str">
        <x:v>Vue rapprochée du poste et cadre de manœuvre séparé des déplacements à bord. Le personnage rejoint le poste avant interaction.</x:v>
      </x:c>
      <x:c r="J27" s="14" t="str">
        <x:v>Phase du geste, route, charge, équipage et choix enregistrés. Le menu ne supprime pas le trajet physique.</x:v>
      </x:c>
      <x:c r="K27" s="14" t="str">
        <x:v>Crans, ralentissement et confirmation simple possibles; mêmes informations et conséquences.</x:v>
      </x:c>
      <x:c r="L27" s="14" t="str">
        <x:v>Extension V5</x:v>
      </x:c>
    </x:row>
    <x:row r="28" ht="57" customHeight="1">
      <x:c r="A28" s="13" t="str">
        <x:v>FLIGHT5-23</x:v>
      </x:c>
      <x:c r="B28" s="13" t="str">
        <x:v>Embarquement collectif</x:v>
      </x:c>
      <x:c r="C28" s="13" t="str">
        <x:v>Solo avecPNJ ou session 2–4</x:v>
      </x:c>
      <x:c r="D28" s="13" t="str">
        <x:v>Compter les personnes réellement au sas et vérifier leurs objets.</x:v>
      </x:c>
      <x:c r="E28" s="13" t="str">
        <x:v>Marquer présence au poste après arrivée physique.</x:v>
      </x:c>
      <x:c r="F28" s="13" t="str">
        <x:v>Capacité du même manifeste respectée.</x:v>
      </x:c>
      <x:c r="G28" s="13" t="str">
        <x:v>Les absents restent nommés et le départ attend ou les exclut explicitement.</x:v>
      </x:c>
      <x:c r="H28" s="28" t="n">
        <x:v>35</x:v>
      </x:c>
      <x:c r="I28" s="13" t="str">
        <x:v>Vue rapprochée du poste et cadre de manœuvre séparé des déplacements à bord. Le personnage rejoint le poste avant interaction.</x:v>
      </x:c>
      <x:c r="J28" s="13" t="str">
        <x:v>Phase du geste, route, charge, équipage et choix enregistrés. Le menu ne supprime pas le trajet physique.</x:v>
      </x:c>
      <x:c r="K28" s="13" t="str">
        <x:v>Crans, ralentissement et confirmation simple possibles; mêmes informations et conséquences.</x:v>
      </x:c>
      <x:c r="L28" s="13" t="str">
        <x:v>Extension V5</x:v>
      </x:c>
    </x:row>
    <x:row r="29" ht="57" customHeight="1">
      <x:c r="A29" s="14" t="str">
        <x:v>FLIGHT5-24</x:v>
      </x:c>
      <x:c r="B29" s="14" t="str">
        <x:v>Arrivée après incident</x:v>
      </x:c>
      <x:c r="C29" s="14" t="str">
        <x:v>Retour avec une avarie résolue partiellement</x:v>
      </x:c>
      <x:c r="D29" s="14" t="str">
        <x:v>Choisir le quai compatible puis déposer la pièce endommagée à l’atelier.</x:v>
      </x:c>
      <x:c r="E29" s="14" t="str">
        <x:v>Approche lente, amarrage et transport de pièce.</x:v>
      </x:c>
      <x:c r="F29" s="14" t="str">
        <x:v>La réparation temporaire reste visible jusqu’au travail final.</x:v>
      </x:c>
      <x:c r="G29" s="14" t="str">
        <x:v>Baie de secours si le quai ordinaire refuse le gabarit ou l’état.</x:v>
      </x:c>
      <x:c r="H29" s="29" t="n">
        <x:v>45</x:v>
      </x:c>
      <x:c r="I29" s="14" t="str">
        <x:v>Vue rapprochée du poste et cadre de manœuvre séparé des déplacements à bord. Le personnage rejoint le poste avant interaction.</x:v>
      </x:c>
      <x:c r="J29" s="14" t="str">
        <x:v>Phase du geste, route, charge, équipage et choix enregistrés. Le menu ne supprime pas le trajet physique.</x:v>
      </x:c>
      <x:c r="K29" s="14" t="str">
        <x:v>Crans, ralentissement et confirmation simple possibles; mêmes informations et conséquences.</x:v>
      </x:c>
      <x:c r="L29" s="14" t="str">
        <x:v>Extension V5</x:v>
      </x:c>
    </x:row>
  </x:sheetData>
  <x:pageMargins left="0.7" right="0.7" top="0.75" bottom="0.75" header="0.3" footer="0.3"/>
  <x:tableParts count="1">
    <x:tablePart xmlns:r="http://schemas.openxmlformats.org/officeDocument/2006/relationships" r:id="R5b448ef328dc4f8e"/>
  </x:tableParts>
</x:worksheet>
</file>

<file path=xl/worksheets/sheet6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V5 Comportements de faune</x:v>
      </x:c>
      <x:c r="B2" s="3"/>
      <x:c r="C2" s="3"/>
      <x:c r="D2" s="3"/>
      <x:c r="E2" s="3"/>
      <x:c r="F2" s="3"/>
    </x:row>
    <x:row r="3">
      <x:c r="A3" s="4"/>
      <x:c r="B3" s="4"/>
      <x:c r="C3" s="4"/>
      <x:c r="D3" s="4"/>
      <x:c r="E3" s="4"/>
      <x:c r="F3" s="4"/>
    </x:row>
    <x:row r="4">
      <x:c r="A4" s="2" t="str">
        <x:v>Mondes · 36 fiches · Lecture intégrale dans « Lire Mondes » ou le lecteur HTML.</x:v>
      </x:c>
      <x:c r="B4" s="2"/>
      <x:c r="C4" s="2"/>
      <x:c r="D4" s="2"/>
      <x:c r="E4" s="2"/>
      <x:c r="F4" s="2"/>
    </x:row>
    <x:row r="5" ht="48" customHeight="1">
      <x:c r="A5" s="25" t="str">
        <x:v>Identifiant</x:v>
      </x:c>
      <x:c r="B5" s="26" t="str">
        <x:v>Titre</x:v>
      </x:c>
      <x:c r="C5" s="26" t="str">
        <x:v>Espece</x:v>
      </x:c>
      <x:c r="D5" s="26" t="str">
        <x:v>Veille</x:v>
      </x:c>
      <x:c r="E5" s="26" t="str">
        <x:v>Perception</x:v>
      </x:c>
      <x:c r="F5" s="26" t="str">
        <x:v>Investigation</x:v>
      </x:c>
      <x:c r="G5" s="26" t="str">
        <x:v>Engagement</x:v>
      </x:c>
      <x:c r="H5" s="26" t="str">
        <x:v>Contre jeu</x:v>
      </x:c>
      <x:c r="I5" s="26" t="str">
        <x:v>Abandon</x:v>
      </x:c>
      <x:c r="J5" s="26" t="str">
        <x:v>Groupe</x:v>
      </x:c>
      <x:c r="K5" s="26" t="str">
        <x:v>État persistant</x:v>
      </x:c>
      <x:c r="L5" s="26" t="str">
        <x:v>Test attendu</x:v>
      </x:c>
      <x:c r="M5" s="26" t="str">
        <x:v>Statut</x:v>
      </x:c>
      <x:c r="N5" s="27" t="str">
        <x:v>Provenance</x:v>
      </x:c>
    </x:row>
    <x:row r="6" ht="72" customHeight="1">
      <x:c r="A6" s="13" t="str">
        <x:v>AI5-01</x:v>
      </x:c>
      <x:c r="B6" s="13" t="str">
        <x:v>Scarabée des scories</x:v>
      </x:c>
      <x:c r="C6" s="13" t="str">
        <x:v>FAU-01</x:v>
      </x:c>
      <x:c r="D6" s="13" t="str">
        <x:v>L’entité parcourt un domaine compatible avec son habitat et rejoint un point de repos. Elle ne connaît pas la position du joueur hors de ses indices.</x:v>
      </x:c>
      <x:c r="E6" s="13" t="str">
        <x:v>amas de cendre déplacé</x:v>
      </x:c>
      <x:c r="F6" s="13" t="str">
        <x:v>Après un indice plausible, se replie sous une plaque chaude. La recherche vise la dernière zone crédible, puis se disperse si aucun nouvel indice n’apparaît.</x:v>
      </x:c>
      <x:c r="G6" s="13" t="str">
        <x:v>L’annonce, la phase active et la récupération sont séparées. Une interruption change réellement la suite du mouvement au lieu de jouer une attaque invisible.</x:v>
      </x:c>
      <x:c r="H6" s="13" t="str">
        <x:v>observer les cycles puis contourner</x:v>
      </x:c>
      <x:c r="I6" s="13" t="str">
        <x:v>L’entité arrête une poursuite lorsque sa route, son intérêt ou son état le justifie. Elle conserve la dernière menace connue sans suivi omniscient.</x:v>
      </x:c>
      <x:c r="J6" s="13" t="str">
        <x:v>Un signal local peut alerter un voisin présent. Le groupe transmet une zone de recherche, jamais les coordonnées exactes du joueur.</x:v>
      </x:c>
      <x:c r="K6" s="13" t="str">
        <x:v>Identité, blessures de jeu, position, souvenir de piste et résultat de la rencontre.</x:v>
      </x:c>
      <x:c r="L6" s="13" t="str">
        <x:v>Rompre la visibilité puis changer de plan par une liaison réelle. Vérifier recherche crédible, indices lisibles et absence de poursuite à travers les murs.</x:v>
      </x:c>
      <x:c r="M6" s="13" t="str">
        <x:v>Spécification d’IA, non comportement déjà implémenté.</x:v>
      </x:c>
      <x:c r="N6" s="13" t="str">
        <x:v>Extension V5</x:v>
      </x:c>
    </x:row>
    <x:row r="7" ht="72" customHeight="1">
      <x:c r="A7" s="14" t="str">
        <x:v>AI5-02</x:v>
      </x:c>
      <x:c r="B7" s="14" t="str">
        <x:v>Briseur de basalte</x:v>
      </x:c>
      <x:c r="C7" s="14" t="str">
        <x:v>FAU-02</x:v>
      </x:c>
      <x:c r="D7" s="14" t="str">
        <x:v>L’entité parcourt un domaine compatible avec son habitat et rejoint un point de repos. Elle ne connaît pas la position du joueur hors de ses indices.</x:v>
      </x:c>
      <x:c r="E7" s="14" t="str">
        <x:v>fragments de roche au bord d’une piste</x:v>
      </x:c>
      <x:c r="F7" s="14" t="str">
        <x:v>Après un indice plausible, charge courte annoncée par un appui au sol. La recherche vise la dernière zone crédible, puis se disperse si aucun nouvel indice n’apparaît.</x:v>
      </x:c>
      <x:c r="G7" s="14" t="str">
        <x:v>L’annonce, la phase active et la récupération sont séparées. Une interruption change réellement la suite du mouvement au lieu de jouer une attaque invisible.</x:v>
      </x:c>
      <x:c r="H7" s="14" t="str">
        <x:v>quitter l’axe et employer un relief</x:v>
      </x:c>
      <x:c r="I7" s="14" t="str">
        <x:v>L’entité arrête une poursuite lorsque sa route, son intérêt ou son état le justifie. Elle conserve la dernière menace connue sans suivi omniscient.</x:v>
      </x:c>
      <x:c r="J7" s="14" t="str">
        <x:v>Comportement individuel; aucune meute générée au moment où le joueur regarde ailleurs.</x:v>
      </x:c>
      <x:c r="K7" s="14" t="str">
        <x:v>Identité, blessures de jeu, position, souvenir de piste et résultat de la rencontre.</x:v>
      </x:c>
      <x:c r="L7" s="14" t="str">
        <x:v>Rompre la visibilité puis changer de plan par une liaison réelle. Vérifier recherche crédible, indices lisibles et absence de poursuite à travers les murs.</x:v>
      </x:c>
      <x:c r="M7" s="14" t="str">
        <x:v>Spécification d’IA, non comportement déjà implémenté.</x:v>
      </x:c>
      <x:c r="N7" s="14" t="str">
        <x:v>Extension V5</x:v>
      </x:c>
    </x:row>
    <x:row r="8" ht="72" customHeight="1">
      <x:c r="A8" s="13" t="str">
        <x:v>AI5-03</x:v>
      </x:c>
      <x:c r="B8" s="13" t="str">
        <x:v>Coureur des dunes</x:v>
      </x:c>
      <x:c r="C8" s="13" t="str">
        <x:v>FAU-03</x:v>
      </x:c>
      <x:c r="D8" s="13" t="str">
        <x:v>L’entité parcourt un domaine compatible avec son habitat et rejoint un point de repos. Elle ne connaît pas la position du joueur hors de ses indices.</x:v>
      </x:c>
      <x:c r="E8" s="13" t="str">
        <x:v>double empreinte légère</x:v>
      </x:c>
      <x:c r="F8" s="13" t="str">
        <x:v>Après un indice plausible, zigzague entre zones d’ombre. La recherche vise la dernière zone crédible, puis se disperse si aucun nouvel indice n’apparaît.</x:v>
      </x:c>
      <x:c r="G8" s="13" t="str">
        <x:v>L’annonce, la phase active et la récupération sont séparées. Une interruption change réellement la suite du mouvement au lieu de jouer une attaque invisible.</x:v>
      </x:c>
      <x:c r="H8" s="13" t="str">
        <x:v>couper une route avec une observation préalable</x:v>
      </x:c>
      <x:c r="I8" s="13" t="str">
        <x:v>L’entité arrête une poursuite lorsque sa route, son intérêt ou son état le justifie. Elle conserve la dernière menace connue sans suivi omniscient.</x:v>
      </x:c>
      <x:c r="J8" s="13" t="str">
        <x:v>Comportement individuel; aucune meute générée au moment où le joueur regarde ailleurs.</x:v>
      </x:c>
      <x:c r="K8" s="13" t="str">
        <x:v>Identité, blessures de jeu, position, souvenir de piste et résultat de la rencontre.</x:v>
      </x:c>
      <x:c r="L8" s="13" t="str">
        <x:v>Rompre la visibilité puis changer de plan par une liaison réelle. Vérifier recherche crédible, indices lisibles et absence de poursuite à travers les murs.</x:v>
      </x:c>
      <x:c r="M8" s="13" t="str">
        <x:v>Spécification d’IA, non comportement déjà implémenté.</x:v>
      </x:c>
      <x:c r="N8" s="13" t="str">
        <x:v>Extension V5</x:v>
      </x:c>
    </x:row>
    <x:row r="9" ht="72" customHeight="1">
      <x:c r="A9" s="14" t="str">
        <x:v>AI5-04</x:v>
      </x:c>
      <x:c r="B9" s="14" t="str">
        <x:v>Fouisseur de verre</x:v>
      </x:c>
      <x:c r="C9" s="14" t="str">
        <x:v>FAU-04</x:v>
      </x:c>
      <x:c r="D9" s="14" t="str">
        <x:v>L’entité parcourt un domaine compatible avec son habitat et rejoint un point de repos. Elle ne connaît pas la position du joueur hors de ses indices.</x:v>
      </x:c>
      <x:c r="E9" s="14" t="str">
        <x:v>sable soulevé en cercle</x:v>
      </x:c>
      <x:c r="F9" s="14" t="str">
        <x:v>Après un indice plausible, sort sur un bruit répété puis replonge. La recherche vise la dernière zone crédible, puis se disperse si aucun nouvel indice n’apparaît.</x:v>
      </x:c>
      <x:c r="G9" s="14" t="str">
        <x:v>L’annonce, la phase active et la récupération sont séparées. Une interruption change réellement la suite du mouvement au lieu de jouer une attaque invisible.</x:v>
      </x:c>
      <x:c r="H9" s="14" t="str">
        <x:v>varier sa position après un leurre de jeu</x:v>
      </x:c>
      <x:c r="I9" s="14" t="str">
        <x:v>L’entité arrête une poursuite lorsque sa route, son intérêt ou son état le justifie. Elle conserve la dernière menace connue sans suivi omniscient.</x:v>
      </x:c>
      <x:c r="J9" s="14" t="str">
        <x:v>Un signal local peut alerter un voisin présent. Le groupe transmet une zone de recherche, jamais les coordonnées exactes du joueur.</x:v>
      </x:c>
      <x:c r="K9" s="14" t="str">
        <x:v>Identité, blessures de jeu, position, souvenir de piste et résultat de la rencontre.</x:v>
      </x:c>
      <x:c r="L9" s="14" t="str">
        <x:v>Rompre la visibilité puis changer de plan par une liaison réelle. Vérifier recherche crédible, indices lisibles et absence de poursuite à travers les murs.</x:v>
      </x:c>
      <x:c r="M9" s="14" t="str">
        <x:v>Spécification d’IA, non comportement déjà implémenté.</x:v>
      </x:c>
      <x:c r="N9" s="14" t="str">
        <x:v>Extension V5</x:v>
      </x:c>
    </x:row>
    <x:row r="10" ht="72" customHeight="1">
      <x:c r="A10" s="13" t="str">
        <x:v>AI5-05</x:v>
      </x:c>
      <x:c r="B10" s="13" t="str">
        <x:v>Grimpeur à plaques</x:v>
      </x:c>
      <x:c r="C10" s="13" t="str">
        <x:v>FAU-05</x:v>
      </x:c>
      <x:c r="D10" s="13" t="str">
        <x:v>L’entité parcourt un domaine compatible avec son habitat et rejoint un point de repos. Elle ne connaît pas la position du joueur hors de ses indices.</x:v>
      </x:c>
      <x:c r="E10" s="13" t="str">
        <x:v>écorce râpée en hauteur</x:v>
      </x:c>
      <x:c r="F10" s="13" t="str">
        <x:v>Après un indice plausible, change de branche après un mouvement brusque. La recherche vise la dernière zone crédible, puis se disperse si aucun nouvel indice n’apparaît.</x:v>
      </x:c>
      <x:c r="G10" s="13" t="str">
        <x:v>L’annonce, la phase active et la récupération sont séparées. Une interruption change réellement la suite du mouvement au lieu de jouer une attaque invisible.</x:v>
      </x:c>
      <x:c r="H10" s="13" t="str">
        <x:v>attendre sur un palier au lieu de suivre aveuglément</x:v>
      </x:c>
      <x:c r="I10" s="13" t="str">
        <x:v>L’entité arrête une poursuite lorsque sa route, son intérêt ou son état le justifie. Elle conserve la dernière menace connue sans suivi omniscient.</x:v>
      </x:c>
      <x:c r="J10" s="13" t="str">
        <x:v>Comportement individuel; aucune meute générée au moment où le joueur regarde ailleurs.</x:v>
      </x:c>
      <x:c r="K10" s="13" t="str">
        <x:v>Identité, blessures de jeu, position, souvenir de piste et résultat de la rencontre.</x:v>
      </x:c>
      <x:c r="L10" s="13" t="str">
        <x:v>Rompre la visibilité puis changer de plan par une liaison réelle. Vérifier recherche crédible, indices lisibles et absence de poursuite à travers les murs.</x:v>
      </x:c>
      <x:c r="M10" s="13" t="str">
        <x:v>Spécification d’IA, non comportement déjà implémenté.</x:v>
      </x:c>
      <x:c r="N10" s="13" t="str">
        <x:v>Extension V5</x:v>
      </x:c>
    </x:row>
    <x:row r="11" ht="72" customHeight="1">
      <x:c r="A11" s="14" t="str">
        <x:v>AI5-06</x:v>
      </x:c>
      <x:c r="B11" s="14" t="str">
        <x:v>Chasseur de canopée</x:v>
      </x:c>
      <x:c r="C11" s="14" t="str">
        <x:v>FAU-06</x:v>
      </x:c>
      <x:c r="D11" s="14" t="str">
        <x:v>L’entité parcourt un domaine compatible avec son habitat et rejoint un point de repos. Elle ne connaît pas la position du joueur hors de ses indices.</x:v>
      </x:c>
      <x:c r="E11" s="14" t="str">
        <x:v>traces interrompues au tronc</x:v>
      </x:c>
      <x:c r="F11" s="14" t="str">
        <x:v>Après un indice plausible, bondit depuis un niveau supérieur annoncé. La recherche vise la dernière zone crédible, puis se disperse si aucun nouvel indice n’apparaît.</x:v>
      </x:c>
      <x:c r="G11" s="14" t="str">
        <x:v>L’annonce, la phase active et la récupération sont séparées. Une interruption change réellement la suite du mouvement au lieu de jouer une attaque invisible.</x:v>
      </x:c>
      <x:c r="H11" s="14" t="str">
        <x:v>observer l’ombre et garder un point de repli</x:v>
      </x:c>
      <x:c r="I11" s="14" t="str">
        <x:v>L’entité arrête une poursuite lorsque sa route, son intérêt ou son état le justifie. Elle conserve la dernière menace connue sans suivi omniscient.</x:v>
      </x:c>
      <x:c r="J11" s="14" t="str">
        <x:v>Comportement individuel; aucune meute générée au moment où le joueur regarde ailleurs.</x:v>
      </x:c>
      <x:c r="K11" s="14" t="str">
        <x:v>Identité, blessures de jeu, position, souvenir de piste et résultat de la rencontre.</x:v>
      </x:c>
      <x:c r="L11" s="14" t="str">
        <x:v>Rompre la visibilité puis changer de plan par une liaison réelle. Vérifier recherche crédible, indices lisibles et absence de poursuite à travers les murs.</x:v>
      </x:c>
      <x:c r="M11" s="14" t="str">
        <x:v>Spécification d’IA, non comportement déjà implémenté.</x:v>
      </x:c>
      <x:c r="N11" s="14" t="str">
        <x:v>Extension V5</x:v>
      </x:c>
    </x:row>
    <x:row r="12" ht="72" customHeight="1">
      <x:c r="A12" s="13" t="str">
        <x:v>AI5-07</x:v>
      </x:c>
      <x:c r="B12" s="13" t="str">
        <x:v>Rôdeur des roseaux</x:v>
      </x:c>
      <x:c r="C12" s="13" t="str">
        <x:v>FAU-07</x:v>
      </x:c>
      <x:c r="D12" s="13" t="str">
        <x:v>L’entité parcourt un domaine compatible avec son habitat et rejoint un point de repos. Elle ne connaît pas la position du joueur hors de ses indices.</x:v>
      </x:c>
      <x:c r="E12" s="13" t="str">
        <x:v>roseaux penchés à contre-courant</x:v>
      </x:c>
      <x:c r="F12" s="13" t="str">
        <x:v>Après un indice plausible, approche sous une ride d’eau visible. La recherche vise la dernière zone crédible, puis se disperse si aucun nouvel indice n’apparaît.</x:v>
      </x:c>
      <x:c r="G12" s="13" t="str">
        <x:v>L’annonce, la phase active et la récupération sont séparées. Une interruption change réellement la suite du mouvement au lieu de jouer une attaque invisible.</x:v>
      </x:c>
      <x:c r="H12" s="13" t="str">
        <x:v>monter sur un pilotis et changer de côté</x:v>
      </x:c>
      <x:c r="I12" s="13" t="str">
        <x:v>L’entité arrête une poursuite lorsque sa route, son intérêt ou son état le justifie. Elle conserve la dernière menace connue sans suivi omniscient.</x:v>
      </x:c>
      <x:c r="J12" s="13" t="str">
        <x:v>Un signal local peut alerter un voisin présent. Le groupe transmet une zone de recherche, jamais les coordonnées exactes du joueur.</x:v>
      </x:c>
      <x:c r="K12" s="13" t="str">
        <x:v>Identité, blessures de jeu, position, souvenir de piste et résultat de la rencontre.</x:v>
      </x:c>
      <x:c r="L12" s="13" t="str">
        <x:v>Rompre la visibilité puis changer de plan par une liaison réelle. Vérifier recherche crédible, indices lisibles et absence de poursuite à travers les murs.</x:v>
      </x:c>
      <x:c r="M12" s="13" t="str">
        <x:v>Spécification d’IA, non comportement déjà implémenté.</x:v>
      </x:c>
      <x:c r="N12" s="13" t="str">
        <x:v>Extension V5</x:v>
      </x:c>
    </x:row>
    <x:row r="13" ht="72" customHeight="1">
      <x:c r="A13" s="14" t="str">
        <x:v>AI5-08</x:v>
      </x:c>
      <x:c r="B13" s="14" t="str">
        <x:v>Porte-lanterne</x:v>
      </x:c>
      <x:c r="C13" s="14" t="str">
        <x:v>FAU-08</x:v>
      </x:c>
      <x:c r="D13" s="14" t="str">
        <x:v>L’entité parcourt un domaine compatible avec son habitat et rejoint un point de repos. Elle ne connaît pas la position du joueur hors de ses indices.</x:v>
      </x:c>
      <x:c r="E13" s="14" t="str">
        <x:v>pulsations irrégulières</x:v>
      </x:c>
      <x:c r="F13" s="14" t="str">
        <x:v>Après un indice plausible, se rassemble près d’un courant calme. La recherche vise la dernière zone crédible, puis se disperse si aucun nouvel indice n’apparaît.</x:v>
      </x:c>
      <x:c r="G13" s="14" t="str">
        <x:v>L’annonce, la phase active et la récupération sont séparées. Une interruption change réellement la suite du mouvement au lieu de jouer une attaque invisible.</x:v>
      </x:c>
      <x:c r="H13" s="14" t="str">
        <x:v>distinguer ses lueurs des balises humaines</x:v>
      </x:c>
      <x:c r="I13" s="14" t="str">
        <x:v>L’entité arrête une poursuite lorsque sa route, son intérêt ou son état le justifie. Elle conserve la dernière menace connue sans suivi omniscient.</x:v>
      </x:c>
      <x:c r="J13" s="14" t="str">
        <x:v>Comportement individuel; aucune meute générée au moment où le joueur regarde ailleurs.</x:v>
      </x:c>
      <x:c r="K13" s="14" t="str">
        <x:v>Identité, blessures de jeu, position, souvenir de piste et résultat de la rencontre.</x:v>
      </x:c>
      <x:c r="L13" s="14" t="str">
        <x:v>Rompre la visibilité puis changer de plan par une liaison réelle. Vérifier recherche crédible, indices lisibles et absence de poursuite à travers les murs.</x:v>
      </x:c>
      <x:c r="M13" s="14" t="str">
        <x:v>Spécification d’IA, non comportement déjà implémenté.</x:v>
      </x:c>
      <x:c r="N13" s="14" t="str">
        <x:v>Extension V5</x:v>
      </x:c>
    </x:row>
    <x:row r="14" ht="72" customHeight="1">
      <x:c r="A14" s="13" t="str">
        <x:v>AI5-09</x:v>
      </x:c>
      <x:c r="B14" s="13" t="str">
        <x:v>Rapace de crête</x:v>
      </x:c>
      <x:c r="C14" s="13" t="str">
        <x:v>FAU-09</x:v>
      </x:c>
      <x:c r="D14" s="13" t="str">
        <x:v>L’entité parcourt un domaine compatible avec son habitat et rejoint un point de repos. Elle ne connaît pas la position du joueur hors de ses indices.</x:v>
      </x:c>
      <x:c r="E14" s="13" t="str">
        <x:v>plumes coincées dans une fente</x:v>
      </x:c>
      <x:c r="F14" s="13" t="str">
        <x:v>Après un indice plausible, pique après un cri et une ombre large. La recherche vise la dernière zone crédible, puis se disperse si aucun nouvel indice n’apparaît.</x:v>
      </x:c>
      <x:c r="G14" s="13" t="str">
        <x:v>L’annonce, la phase active et la récupération sont séparées. Une interruption change réellement la suite du mouvement au lieu de jouer une attaque invisible.</x:v>
      </x:c>
      <x:c r="H14" s="13" t="str">
        <x:v>utiliser un abri puis viser sa phase de reprise</x:v>
      </x:c>
      <x:c r="I14" s="13" t="str">
        <x:v>L’entité arrête une poursuite lorsque sa route, son intérêt ou son état le justifie. Elle conserve la dernière menace connue sans suivi omniscient.</x:v>
      </x:c>
      <x:c r="J14" s="13" t="str">
        <x:v>Comportement individuel; aucune meute générée au moment où le joueur regarde ailleurs.</x:v>
      </x:c>
      <x:c r="K14" s="13" t="str">
        <x:v>Identité, blessures de jeu, position, souvenir de piste et résultat de la rencontre.</x:v>
      </x:c>
      <x:c r="L14" s="13" t="str">
        <x:v>Rompre la visibilité puis changer de plan par une liaison réelle. Vérifier recherche crédible, indices lisibles et absence de poursuite à travers les murs.</x:v>
      </x:c>
      <x:c r="M14" s="13" t="str">
        <x:v>Spécification d’IA, non comportement déjà implémenté.</x:v>
      </x:c>
      <x:c r="N14" s="13" t="str">
        <x:v>Extension V5</x:v>
      </x:c>
    </x:row>
    <x:row r="15" ht="72" customHeight="1">
      <x:c r="A15" s="14" t="str">
        <x:v>AI5-10</x:v>
      </x:c>
      <x:c r="B15" s="14" t="str">
        <x:v>Marcheur des vents</x:v>
      </x:c>
      <x:c r="C15" s="14" t="str">
        <x:v>FAU-10</x:v>
      </x:c>
      <x:c r="D15" s="14" t="str">
        <x:v>L’entité parcourt un domaine compatible avec son habitat et rejoint un point de repos. Elle ne connaît pas la position du joueur hors de ses indices.</x:v>
      </x:c>
      <x:c r="E15" s="14" t="str">
        <x:v>empreintes appuyées sur le bord interne</x:v>
      </x:c>
      <x:c r="F15" s="14" t="str">
        <x:v>Après un indice plausible, s’abrite avant une rafale. La recherche vise la dernière zone crédible, puis se disperse si aucun nouvel indice n’apparaît.</x:v>
      </x:c>
      <x:c r="G15" s="14" t="str">
        <x:v>L’annonce, la phase active et la récupération sont séparées. Une interruption change réellement la suite du mouvement au lieu de jouer une attaque invisible.</x:v>
      </x:c>
      <x:c r="H15" s="14" t="str">
        <x:v>approcher au même rythme que ses pauses</x:v>
      </x:c>
      <x:c r="I15" s="14" t="str">
        <x:v>L’entité arrête une poursuite lorsque sa route, son intérêt ou son état le justifie. Elle conserve la dernière menace connue sans suivi omniscient.</x:v>
      </x:c>
      <x:c r="J15" s="14" t="str">
        <x:v>Un signal local peut alerter un voisin présent. Le groupe transmet une zone de recherche, jamais les coordonnées exactes du joueur.</x:v>
      </x:c>
      <x:c r="K15" s="14" t="str">
        <x:v>Identité, blessures de jeu, position, souvenir de piste et résultat de la rencontre.</x:v>
      </x:c>
      <x:c r="L15" s="14" t="str">
        <x:v>Rompre la visibilité puis changer de plan par une liaison réelle. Vérifier recherche crédible, indices lisibles et absence de poursuite à travers les murs.</x:v>
      </x:c>
      <x:c r="M15" s="14" t="str">
        <x:v>Spécification d’IA, non comportement déjà implémenté.</x:v>
      </x:c>
      <x:c r="N15" s="14" t="str">
        <x:v>Extension V5</x:v>
      </x:c>
    </x:row>
    <x:row r="16" ht="72" customHeight="1">
      <x:c r="A16" s="13" t="str">
        <x:v>AI5-11</x:v>
      </x:c>
      <x:c r="B16" s="13" t="str">
        <x:v>Carapace de ressac</x:v>
      </x:c>
      <x:c r="C16" s="13" t="str">
        <x:v>FAU-11</x:v>
      </x:c>
      <x:c r="D16" s="13" t="str">
        <x:v>L’entité parcourt un domaine compatible avec son habitat et rejoint un point de repos. Elle ne connaît pas la position du joueur hors de ses indices.</x:v>
      </x:c>
      <x:c r="E16" s="13" t="str">
        <x:v>coquilles fendues au pied des arches</x:v>
      </x:c>
      <x:c r="F16" s="13" t="str">
        <x:v>Après un indice plausible, se protège face à la vague. La recherche vise la dernière zone crédible, puis se disperse si aucun nouvel indice n’apparaît.</x:v>
      </x:c>
      <x:c r="G16" s="13" t="str">
        <x:v>L’annonce, la phase active et la récupération sont séparées. Une interruption change réellement la suite du mouvement au lieu de jouer une attaque invisible.</x:v>
      </x:c>
      <x:c r="H16" s="13" t="str">
        <x:v>contourner pendant le reflux</x:v>
      </x:c>
      <x:c r="I16" s="13" t="str">
        <x:v>L’entité arrête une poursuite lorsque sa route, son intérêt ou son état le justifie. Elle conserve la dernière menace connue sans suivi omniscient.</x:v>
      </x:c>
      <x:c r="J16" s="13" t="str">
        <x:v>Comportement individuel; aucune meute générée au moment où le joueur regarde ailleurs.</x:v>
      </x:c>
      <x:c r="K16" s="13" t="str">
        <x:v>Identité, blessures de jeu, position, souvenir de piste et résultat de la rencontre.</x:v>
      </x:c>
      <x:c r="L16" s="13" t="str">
        <x:v>Rompre la visibilité puis changer de plan par une liaison réelle. Vérifier recherche crédible, indices lisibles et absence de poursuite à travers les murs.</x:v>
      </x:c>
      <x:c r="M16" s="13" t="str">
        <x:v>Spécification d’IA, non comportement déjà implémenté.</x:v>
      </x:c>
      <x:c r="N16" s="13" t="str">
        <x:v>Extension V5</x:v>
      </x:c>
    </x:row>
    <x:row r="17" ht="72" customHeight="1">
      <x:c r="A17" s="14" t="str">
        <x:v>AI5-12</x:v>
      </x:c>
      <x:c r="B17" s="14" t="str">
        <x:v>Long-dos des passes</x:v>
      </x:c>
      <x:c r="C17" s="14" t="str">
        <x:v>FAU-12</x:v>
      </x:c>
      <x:c r="D17" s="14" t="str">
        <x:v>L’entité parcourt un domaine compatible avec son habitat et rejoint un point de repos. Elle ne connaît pas la position du joueur hors de ses indices.</x:v>
      </x:c>
      <x:c r="E17" s="14" t="str">
        <x:v>remous parallèles au rivage</x:v>
      </x:c>
      <x:c r="F17" s="14" t="str">
        <x:v>Après un indice plausible, traverse un chenal annoncé par le guide. La recherche vise la dernière zone crédible, puis se disperse si aucun nouvel indice n’apparaît.</x:v>
      </x:c>
      <x:c r="G17" s="14" t="str">
        <x:v>L’annonce, la phase active et la récupération sont séparées. Une interruption change réellement la suite du mouvement au lieu de jouer une attaque invisible.</x:v>
      </x:c>
      <x:c r="H17" s="14" t="str">
        <x:v>laisser sa route libre et observer depuis le quai</x:v>
      </x:c>
      <x:c r="I17" s="14" t="str">
        <x:v>L’entité arrête une poursuite lorsque sa route, son intérêt ou son état le justifie. Elle conserve la dernière menace connue sans suivi omniscient.</x:v>
      </x:c>
      <x:c r="J17" s="14" t="str">
        <x:v>Comportement individuel; aucune meute générée au moment où le joueur regarde ailleurs.</x:v>
      </x:c>
      <x:c r="K17" s="14" t="str">
        <x:v>Identité, blessures de jeu, position, souvenir de piste et résultat de la rencontre.</x:v>
      </x:c>
      <x:c r="L17" s="14" t="str">
        <x:v>Rompre la visibilité puis changer de plan par une liaison réelle. Vérifier recherche crédible, indices lisibles et absence de poursuite à travers les murs.</x:v>
      </x:c>
      <x:c r="M17" s="14" t="str">
        <x:v>Spécification d’IA, non comportement déjà implémenté.</x:v>
      </x:c>
      <x:c r="N17" s="14" t="str">
        <x:v>Extension V5</x:v>
      </x:c>
    </x:row>
    <x:row r="18" ht="72" customHeight="1">
      <x:c r="A18" s="13" t="str">
        <x:v>AI5-13</x:v>
      </x:c>
      <x:c r="B18" s="13" t="str">
        <x:v>Fouisseur de chaleur</x:v>
      </x:c>
      <x:c r="C18" s="13" t="str">
        <x:v>FAU-13</x:v>
      </x:c>
      <x:c r="D18" s="13" t="str">
        <x:v>L’entité parcourt un domaine compatible avec son habitat et rejoint un point de repos. Elle ne connaît pas la position du joueur hors de ses indices.</x:v>
      </x:c>
      <x:c r="E18" s="13" t="str">
        <x:v>croûte rompue autour d’une source</x:v>
      </x:c>
      <x:c r="F18" s="13" t="str">
        <x:v>Après un indice plausible, sort pendant le refroidissement. La recherche vise la dernière zone crédible, puis se disperse si aucun nouvel indice n’apparaît.</x:v>
      </x:c>
      <x:c r="G18" s="13" t="str">
        <x:v>L’annonce, la phase active et la récupération sont séparées. Une interruption change réellement la suite du mouvement au lieu de jouer une attaque invisible.</x:v>
      </x:c>
      <x:c r="H18" s="13" t="str">
        <x:v>examiner sa trace depuis la zone froide</x:v>
      </x:c>
      <x:c r="I18" s="13" t="str">
        <x:v>L’entité arrête une poursuite lorsque sa route, son intérêt ou son état le justifie. Elle conserve la dernière menace connue sans suivi omniscient.</x:v>
      </x:c>
      <x:c r="J18" s="13" t="str">
        <x:v>Un signal local peut alerter un voisin présent. Le groupe transmet une zone de recherche, jamais les coordonnées exactes du joueur.</x:v>
      </x:c>
      <x:c r="K18" s="13" t="str">
        <x:v>Identité, blessures de jeu, position, souvenir de piste et résultat de la rencontre.</x:v>
      </x:c>
      <x:c r="L18" s="13" t="str">
        <x:v>Rompre la visibilité puis changer de plan par une liaison réelle. Vérifier recherche crédible, indices lisibles et absence de poursuite à travers les murs.</x:v>
      </x:c>
      <x:c r="M18" s="13" t="str">
        <x:v>Spécification d’IA, non comportement déjà implémenté.</x:v>
      </x:c>
      <x:c r="N18" s="13" t="str">
        <x:v>Extension V5</x:v>
      </x:c>
    </x:row>
    <x:row r="19" ht="72" customHeight="1">
      <x:c r="A19" s="14" t="str">
        <x:v>AI5-14</x:v>
      </x:c>
      <x:c r="B19" s="14" t="str">
        <x:v>Crochet des sources</x:v>
      </x:c>
      <x:c r="C19" s="14" t="str">
        <x:v>FAU-14</x:v>
      </x:c>
      <x:c r="D19" s="14" t="str">
        <x:v>L’entité parcourt un domaine compatible avec son habitat et rejoint un point de repos. Elle ne connaît pas la position du joueur hors de ses indices.</x:v>
      </x:c>
      <x:c r="E19" s="14" t="str">
        <x:v>marques au-dessus des évents</x:v>
      </x:c>
      <x:c r="F19" s="14" t="str">
        <x:v>Après un indice plausible, attaque entre deux bouffées de vapeur. La recherche vise la dernière zone crédible, puis se disperse si aucun nouvel indice n’apparaît.</x:v>
      </x:c>
      <x:c r="G19" s="14" t="str">
        <x:v>L’annonce, la phase active et la récupération sont séparées. Une interruption change réellement la suite du mouvement au lieu de jouer une attaque invisible.</x:v>
      </x:c>
      <x:c r="H19" s="14" t="str">
        <x:v>prévoir sa reprise et gagner un palier froid</x:v>
      </x:c>
      <x:c r="I19" s="14" t="str">
        <x:v>L’entité arrête une poursuite lorsque sa route, son intérêt ou son état le justifie. Elle conserve la dernière menace connue sans suivi omniscient.</x:v>
      </x:c>
      <x:c r="J19" s="14" t="str">
        <x:v>Comportement individuel; aucune meute générée au moment où le joueur regarde ailleurs.</x:v>
      </x:c>
      <x:c r="K19" s="14" t="str">
        <x:v>Identité, blessures de jeu, position, souvenir de piste et résultat de la rencontre.</x:v>
      </x:c>
      <x:c r="L19" s="14" t="str">
        <x:v>Rompre la visibilité puis changer de plan par une liaison réelle. Vérifier recherche crédible, indices lisibles et absence de poursuite à travers les murs.</x:v>
      </x:c>
      <x:c r="M19" s="14" t="str">
        <x:v>Spécification d’IA, non comportement déjà implémenté.</x:v>
      </x:c>
      <x:c r="N19" s="14" t="str">
        <x:v>Extension V5</x:v>
      </x:c>
    </x:row>
    <x:row r="20" ht="72" customHeight="1">
      <x:c r="A20" s="13" t="str">
        <x:v>AI5-15</x:v>
      </x:c>
      <x:c r="B20" s="13" t="str">
        <x:v>Marcheur du givre</x:v>
      </x:c>
      <x:c r="C20" s="13" t="str">
        <x:v>FAU-15</x:v>
      </x:c>
      <x:c r="D20" s="13" t="str">
        <x:v>L’entité parcourt un domaine compatible avec son habitat et rejoint un point de repos. Elle ne connaît pas la position du joueur hors de ses indices.</x:v>
      </x:c>
      <x:c r="E20" s="13" t="str">
        <x:v>neige comprimée sous une couche fraîche</x:v>
      </x:c>
      <x:c r="F20" s="13" t="str">
        <x:v>Après un indice plausible, forme un cercle de repos face au vent. La recherche vise la dernière zone crédible, puis se disperse si aucun nouvel indice n’apparaît.</x:v>
      </x:c>
      <x:c r="G20" s="13" t="str">
        <x:v>L’annonce, la phase active et la récupération sont séparées. Une interruption change réellement la suite du mouvement au lieu de jouer une attaque invisible.</x:v>
      </x:c>
      <x:c r="H20" s="13" t="str">
        <x:v>lire les abris plutôt que la seule empreinte</x:v>
      </x:c>
      <x:c r="I20" s="13" t="str">
        <x:v>L’entité arrête une poursuite lorsque sa route, son intérêt ou son état le justifie. Elle conserve la dernière menace connue sans suivi omniscient.</x:v>
      </x:c>
      <x:c r="J20" s="13" t="str">
        <x:v>Comportement individuel; aucune meute générée au moment où le joueur regarde ailleurs.</x:v>
      </x:c>
      <x:c r="K20" s="13" t="str">
        <x:v>Identité, blessures de jeu, position, souvenir de piste et résultat de la rencontre.</x:v>
      </x:c>
      <x:c r="L20" s="13" t="str">
        <x:v>Rompre la visibilité puis changer de plan par une liaison réelle. Vérifier recherche crédible, indices lisibles et absence de poursuite à travers les murs.</x:v>
      </x:c>
      <x:c r="M20" s="13" t="str">
        <x:v>Spécification d’IA, non comportement déjà implémenté.</x:v>
      </x:c>
      <x:c r="N20" s="13" t="str">
        <x:v>Extension V5</x:v>
      </x:c>
    </x:row>
    <x:row r="21" ht="72" customHeight="1">
      <x:c r="A21" s="14" t="str">
        <x:v>AI5-16</x:v>
      </x:c>
      <x:c r="B21" s="14" t="str">
        <x:v>Dents de neige</x:v>
      </x:c>
      <x:c r="C21" s="14" t="str">
        <x:v>FAU-16</x:v>
      </x:c>
      <x:c r="D21" s="14" t="str">
        <x:v>L’entité parcourt un domaine compatible avec son habitat et rejoint un point de repos. Elle ne connaît pas la position du joueur hors de ses indices.</x:v>
      </x:c>
      <x:c r="E21" s="14" t="str">
        <x:v>pistes divergentes puis convergentes</x:v>
      </x:c>
      <x:c r="F21" s="14" t="str">
        <x:v>Après un indice plausible, un éclaireur fixe l’attention pendant un détour. La recherche vise la dernière zone crédible, puis se disperse si aucun nouvel indice n’apparaît.</x:v>
      </x:c>
      <x:c r="G21" s="14" t="str">
        <x:v>L’annonce, la phase active et la récupération sont séparées. Une interruption change réellement la suite du mouvement au lieu de jouer une attaque invisible.</x:v>
      </x:c>
      <x:c r="H21" s="14" t="str">
        <x:v>surveiller les deux bords de l’écran</x:v>
      </x:c>
      <x:c r="I21" s="14" t="str">
        <x:v>L’entité arrête une poursuite lorsque sa route, son intérêt ou son état le justifie. Elle conserve la dernière menace connue sans suivi omniscient.</x:v>
      </x:c>
      <x:c r="J21" s="14" t="str">
        <x:v>Un signal local peut alerter un voisin présent. Le groupe transmet une zone de recherche, jamais les coordonnées exactes du joueur.</x:v>
      </x:c>
      <x:c r="K21" s="14" t="str">
        <x:v>Identité, blessures de jeu, position, souvenir de piste et résultat de la rencontre.</x:v>
      </x:c>
      <x:c r="L21" s="14" t="str">
        <x:v>Rompre la visibilité puis changer de plan par une liaison réelle. Vérifier recherche crédible, indices lisibles et absence de poursuite à travers les murs.</x:v>
      </x:c>
      <x:c r="M21" s="14" t="str">
        <x:v>Spécification d’IA, non comportement déjà implémenté.</x:v>
      </x:c>
      <x:c r="N21" s="14" t="str">
        <x:v>Extension V5</x:v>
      </x:c>
    </x:row>
    <x:row r="22" ht="72" customHeight="1">
      <x:c r="A22" s="13" t="str">
        <x:v>AI5-17</x:v>
      </x:c>
      <x:c r="B22" s="13" t="str">
        <x:v>Veilleur de pierre</x:v>
      </x:c>
      <x:c r="C22" s="13" t="str">
        <x:v>FAU-17</x:v>
      </x:c>
      <x:c r="D22" s="13" t="str">
        <x:v>L’entité parcourt un domaine compatible avec son habitat et rejoint un point de repos. Elle ne connaît pas la position du joueur hors de ses indices.</x:v>
      </x:c>
      <x:c r="E22" s="13" t="str">
        <x:v>poussière absente sous une niche</x:v>
      </x:c>
      <x:c r="F22" s="13" t="str">
        <x:v>Après un indice plausible, se fige lorsqu’une lampe le vise. La recherche vise la dernière zone crédible, puis se disperse si aucun nouvel indice n’apparaît.</x:v>
      </x:c>
      <x:c r="G22" s="13" t="str">
        <x:v>L’annonce, la phase active et la récupération sont séparées. Une interruption change réellement la suite du mouvement au lieu de jouer une attaque invisible.</x:v>
      </x:c>
      <x:c r="H22" s="13" t="str">
        <x:v>éclairer une autre surface pour le voir bouger</x:v>
      </x:c>
      <x:c r="I22" s="13" t="str">
        <x:v>L’entité arrête une poursuite lorsque sa route, son intérêt ou son état le justifie. Elle conserve la dernière menace connue sans suivi omniscient.</x:v>
      </x:c>
      <x:c r="J22" s="13" t="str">
        <x:v>Comportement individuel; aucune meute générée au moment où le joueur regarde ailleurs.</x:v>
      </x:c>
      <x:c r="K22" s="13" t="str">
        <x:v>Identité, blessures de jeu, position, souvenir de piste et résultat de la rencontre.</x:v>
      </x:c>
      <x:c r="L22" s="13" t="str">
        <x:v>Rompre la visibilité puis changer de plan par une liaison réelle. Vérifier recherche crédible, indices lisibles et absence de poursuite à travers les murs.</x:v>
      </x:c>
      <x:c r="M22" s="13" t="str">
        <x:v>Spécification d’IA, non comportement déjà implémenté.</x:v>
      </x:c>
      <x:c r="N22" s="13" t="str">
        <x:v>Extension V5</x:v>
      </x:c>
    </x:row>
    <x:row r="23" ht="72" customHeight="1">
      <x:c r="A23" s="14" t="str">
        <x:v>AI5-18</x:v>
      </x:c>
      <x:c r="B23" s="14" t="str">
        <x:v>Griffe des arches</x:v>
      </x:c>
      <x:c r="C23" s="14" t="str">
        <x:v>FAU-18</x:v>
      </x:c>
      <x:c r="D23" s="14" t="str">
        <x:v>L’entité parcourt un domaine compatible avec son habitat et rejoint un point de repos. Elle ne connaît pas la position du joueur hors de ses indices.</x:v>
      </x:c>
      <x:c r="E23" s="14" t="str">
        <x:v>stries répétées sur un pilier</x:v>
      </x:c>
      <x:c r="F23" s="14" t="str">
        <x:v>Après un indice plausible, frappe après un grondement dans la voûte. La recherche vise la dernière zone crédible, puis se disperse si aucun nouvel indice n’apparaît.</x:v>
      </x:c>
      <x:c r="G23" s="14" t="str">
        <x:v>L’annonce, la phase active et la récupération sont séparées. Une interruption change réellement la suite du mouvement au lieu de jouer une attaque invisible.</x:v>
      </x:c>
      <x:c r="H23" s="14" t="str">
        <x:v>se placer hors de l’axe du pilier</x:v>
      </x:c>
      <x:c r="I23" s="14" t="str">
        <x:v>L’entité arrête une poursuite lorsque sa route, son intérêt ou son état le justifie. Elle conserve la dernière menace connue sans suivi omniscient.</x:v>
      </x:c>
      <x:c r="J23" s="14" t="str">
        <x:v>Comportement individuel; aucune meute générée au moment où le joueur regarde ailleurs.</x:v>
      </x:c>
      <x:c r="K23" s="14" t="str">
        <x:v>Identité, blessures de jeu, position, souvenir de piste et résultat de la rencontre.</x:v>
      </x:c>
      <x:c r="L23" s="14" t="str">
        <x:v>Rompre la visibilité puis changer de plan par une liaison réelle. Vérifier recherche crédible, indices lisibles et absence de poursuite à travers les murs.</x:v>
      </x:c>
      <x:c r="M23" s="14" t="str">
        <x:v>Spécification d’IA, non comportement déjà implémenté.</x:v>
      </x:c>
      <x:c r="N23" s="14" t="str">
        <x:v>Extension V5</x:v>
      </x:c>
    </x:row>
    <x:row r="24" ht="72" customHeight="1">
      <x:c r="A24" s="13" t="str">
        <x:v>AI5-19</x:v>
      </x:c>
      <x:c r="B24" s="13" t="str">
        <x:v>Traqueur des lisières</x:v>
      </x:c>
      <x:c r="C24" s="13" t="str">
        <x:v>FAU-19</x:v>
      </x:c>
      <x:c r="D24" s="13" t="str">
        <x:v>L’entité parcourt un domaine compatible avec son habitat et rejoint un point de repos. Elle ne connaît pas la position du joueur hors de ses indices.</x:v>
      </x:c>
      <x:c r="E24" s="13" t="str">
        <x:v>branches brisées à deux hauteurs</x:v>
      </x:c>
      <x:c r="F24" s="13" t="str">
        <x:v>Après un indice plausible, suit la dernière position bruyante puis contourne. La recherche vise la dernière zone crédible, puis se disperse si aucun nouvel indice n’apparaît.</x:v>
      </x:c>
      <x:c r="G24" s="13" t="str">
        <x:v>L’annonce, la phase active et la récupération sont séparées. Une interruption change réellement la suite du mouvement au lieu de jouer une attaque invisible.</x:v>
      </x:c>
      <x:c r="H24" s="13" t="str">
        <x:v>changer de trajet et préparer un sas de repli</x:v>
      </x:c>
      <x:c r="I24" s="13" t="str">
        <x:v>L’entité arrête une poursuite lorsque sa route, son intérêt ou son état le justifie. Elle conserve la dernière menace connue sans suivi omniscient.</x:v>
      </x:c>
      <x:c r="J24" s="13" t="str">
        <x:v>Un signal local peut alerter un voisin présent. Le groupe transmet une zone de recherche, jamais les coordonnées exactes du joueur.</x:v>
      </x:c>
      <x:c r="K24" s="13" t="str">
        <x:v>Identité, blessures de jeu, position, souvenir de piste et résultat de la rencontre.</x:v>
      </x:c>
      <x:c r="L24" s="13" t="str">
        <x:v>Rompre la visibilité puis changer de plan par une liaison réelle. Vérifier recherche crédible, indices lisibles et absence de poursuite à travers les murs.</x:v>
      </x:c>
      <x:c r="M24" s="13" t="str">
        <x:v>Spécification d’IA, non comportement déjà implémenté.</x:v>
      </x:c>
      <x:c r="N24" s="13" t="str">
        <x:v>Extension V5</x:v>
      </x:c>
    </x:row>
    <x:row r="25" ht="72" customHeight="1">
      <x:c r="A25" s="14" t="str">
        <x:v>AI5-20</x:v>
      </x:c>
      <x:c r="B25" s="14" t="str">
        <x:v>Porte-corne du Homeworld</x:v>
      </x:c>
      <x:c r="C25" s="14" t="str">
        <x:v>FAU-20</x:v>
      </x:c>
      <x:c r="D25" s="14" t="str">
        <x:v>L’entité parcourt un domaine compatible avec son habitat et rejoint un point de repos. Elle ne connaît pas la position du joueur hors de ses indices.</x:v>
      </x:c>
      <x:c r="E25" s="14" t="str">
        <x:v>sillons et rameaux arrachés</x:v>
      </x:c>
      <x:c r="F25" s="14" t="str">
        <x:v>Après un indice plausible, balaye une zone frontale annoncée par l’encolure. La recherche vise la dernière zone crédible, puis se disperse si aucun nouvel indice n’apparaît.</x:v>
      </x:c>
      <x:c r="G25" s="14" t="str">
        <x:v>L’annonce, la phase active et la récupération sont séparées. Une interruption change réellement la suite du mouvement au lieu de jouer une attaque invisible.</x:v>
      </x:c>
      <x:c r="H25" s="14" t="str">
        <x:v>prendre de la distance latérale; variantes corne intacte et cassée comme états visuels</x:v>
      </x:c>
      <x:c r="I25" s="14" t="str">
        <x:v>L’entité arrête une poursuite lorsque sa route, son intérêt ou son état le justifie. Elle conserve la dernière menace connue sans suivi omniscient.</x:v>
      </x:c>
      <x:c r="J25" s="14" t="str">
        <x:v>Comportement individuel; aucune meute générée au moment où le joueur regarde ailleurs.</x:v>
      </x:c>
      <x:c r="K25" s="14" t="str">
        <x:v>Identité, blessures de jeu, position, souvenir de piste et résultat de la rencontre.</x:v>
      </x:c>
      <x:c r="L25" s="14" t="str">
        <x:v>Rompre la visibilité puis changer de plan par une liaison réelle. Vérifier recherche crédible, indices lisibles et absence de poursuite à travers les murs.</x:v>
      </x:c>
      <x:c r="M25" s="14" t="str">
        <x:v>Spécification d’IA, non comportement déjà implémenté.</x:v>
      </x:c>
      <x:c r="N25" s="14" t="str">
        <x:v>Extension V5</x:v>
      </x:c>
    </x:row>
    <x:row r="26" ht="72" customHeight="1">
      <x:c r="A26" s="13" t="str">
        <x:v>AI5-21</x:v>
      </x:c>
      <x:c r="B26" s="13" t="str">
        <x:v>Faucheur de Vara-Kesh</x:v>
      </x:c>
      <x:c r="C26" s="13" t="str">
        <x:v>FAU-21</x:v>
      </x:c>
      <x:c r="D26" s="13" t="str">
        <x:v>L’entité parcourt un domaine compatible avec son habitat et rejoint un point de repos. Elle ne connaît pas la position du joueur hors de ses indices.</x:v>
      </x:c>
      <x:c r="E26" s="13" t="str">
        <x:v>rameaux coupés et mousse retournée</x:v>
      </x:c>
      <x:c r="F26" s="13" t="str">
        <x:v>Après un indice plausible, poursuit sur les branches fortes. La recherche vise la dernière zone crédible, puis se disperse si aucun nouvel indice n’apparaît.</x:v>
      </x:c>
      <x:c r="G26" s="13" t="str">
        <x:v>L’annonce, la phase active et la récupération sont séparées. Une interruption change réellement la suite du mouvement au lieu de jouer une attaque invisible.</x:v>
      </x:c>
      <x:c r="H26" s="13" t="str">
        <x:v>l’attirer sur un passage observé</x:v>
      </x:c>
      <x:c r="I26" s="13" t="str">
        <x:v>L’entité arrête une poursuite lorsque sa route, son intérêt ou son état le justifie. Elle conserve la dernière menace connue sans suivi omniscient.</x:v>
      </x:c>
      <x:c r="J26" s="13" t="str">
        <x:v>Comportement individuel; aucune meute générée au moment où le joueur regarde ailleurs.</x:v>
      </x:c>
      <x:c r="K26" s="13" t="str">
        <x:v>Identité, blessures de jeu, position, souvenir de piste et résultat de la rencontre.</x:v>
      </x:c>
      <x:c r="L26" s="13" t="str">
        <x:v>Rompre la visibilité puis changer de plan par une liaison réelle. Vérifier recherche crédible, indices lisibles et absence de poursuite à travers les murs.</x:v>
      </x:c>
      <x:c r="M26" s="13" t="str">
        <x:v>Spécification d’IA, non comportement déjà implémenté.</x:v>
      </x:c>
      <x:c r="N26" s="13" t="str">
        <x:v>Extension V5</x:v>
      </x:c>
    </x:row>
    <x:row r="27" ht="72" customHeight="1">
      <x:c r="A27" s="14" t="str">
        <x:v>AI5-22</x:v>
      </x:c>
      <x:c r="B27" s="14" t="str">
        <x:v>Mâchoire de Nereth</x:v>
      </x:c>
      <x:c r="C27" s="14" t="str">
        <x:v>FAU-22</x:v>
      </x:c>
      <x:c r="D27" s="14" t="str">
        <x:v>L’entité parcourt un domaine compatible avec son habitat et rejoint un point de repos. Elle ne connaît pas la position du joueur hors de ses indices.</x:v>
      </x:c>
      <x:c r="E27" s="14" t="str">
        <x:v>vapeur basse dans une fente</x:v>
      </x:c>
      <x:c r="F27" s="14" t="str">
        <x:v>Après un indice plausible, attaque depuis un couloir gelé. La recherche vise la dernière zone crédible, puis se disperse si aucun nouvel indice n’apparaît.</x:v>
      </x:c>
      <x:c r="G27" s="14" t="str">
        <x:v>L’annonce, la phase active et la récupération sont séparées. Une interruption change réellement la suite du mouvement au lieu de jouer une attaque invisible.</x:v>
      </x:c>
      <x:c r="H27" s="14" t="str">
        <x:v>suivre les fissures avant d’engager</x:v>
      </x:c>
      <x:c r="I27" s="14" t="str">
        <x:v>L’entité arrête une poursuite lorsque sa route, son intérêt ou son état le justifie. Elle conserve la dernière menace connue sans suivi omniscient.</x:v>
      </x:c>
      <x:c r="J27" s="14" t="str">
        <x:v>Un signal local peut alerter un voisin présent. Le groupe transmet une zone de recherche, jamais les coordonnées exactes du joueur.</x:v>
      </x:c>
      <x:c r="K27" s="14" t="str">
        <x:v>Identité, blessures de jeu, position, souvenir de piste et résultat de la rencontre.</x:v>
      </x:c>
      <x:c r="L27" s="14" t="str">
        <x:v>Rompre la visibilité puis changer de plan par une liaison réelle. Vérifier recherche crédible, indices lisibles et absence de poursuite à travers les murs.</x:v>
      </x:c>
      <x:c r="M27" s="14" t="str">
        <x:v>Spécification d’IA, non comportement déjà implémenté.</x:v>
      </x:c>
      <x:c r="N27" s="14" t="str">
        <x:v>Extension V5</x:v>
      </x:c>
    </x:row>
    <x:row r="28" ht="72" customHeight="1">
      <x:c r="A28" s="13" t="str">
        <x:v>AI5-23</x:v>
      </x:c>
      <x:c r="B28" s="13" t="str">
        <x:v>Nageur d’Oshara</x:v>
      </x:c>
      <x:c r="C28" s="13" t="str">
        <x:v>FAU-23</x:v>
      </x:c>
      <x:c r="D28" s="13" t="str">
        <x:v>L’entité parcourt un domaine compatible avec son habitat et rejoint un point de repos. Elle ne connaît pas la position du joueur hors de ses indices.</x:v>
      </x:c>
      <x:c r="E28" s="13" t="str">
        <x:v>bulles alignées au bord d’un îlot</x:v>
      </x:c>
      <x:c r="F28" s="13" t="str">
        <x:v>Après un indice plausible, change de rive après une immersion. La recherche vise la dernière zone crédible, puis se disperse si aucun nouvel indice n’apparaît.</x:v>
      </x:c>
      <x:c r="G28" s="13" t="str">
        <x:v>L’annonce, la phase active et la récupération sont séparées. Une interruption change réellement la suite du mouvement au lieu de jouer une attaque invisible.</x:v>
      </x:c>
      <x:c r="H28" s="13" t="str">
        <x:v>garder un retour par les rochers hauts</x:v>
      </x:c>
      <x:c r="I28" s="13" t="str">
        <x:v>L’entité arrête une poursuite lorsque sa route, son intérêt ou son état le justifie. Elle conserve la dernière menace connue sans suivi omniscient.</x:v>
      </x:c>
      <x:c r="J28" s="13" t="str">
        <x:v>Comportement individuel; aucune meute générée au moment où le joueur regarde ailleurs.</x:v>
      </x:c>
      <x:c r="K28" s="13" t="str">
        <x:v>Identité, blessures de jeu, position, souvenir de piste et résultat de la rencontre.</x:v>
      </x:c>
      <x:c r="L28" s="13" t="str">
        <x:v>Rompre la visibilité puis changer de plan par une liaison réelle. Vérifier recherche crédible, indices lisibles et absence de poursuite à travers les murs.</x:v>
      </x:c>
      <x:c r="M28" s="13" t="str">
        <x:v>Spécification d’IA, non comportement déjà implémenté.</x:v>
      </x:c>
      <x:c r="N28" s="13" t="str">
        <x:v>Extension V5</x:v>
      </x:c>
    </x:row>
    <x:row r="29" ht="72" customHeight="1">
      <x:c r="A29" s="14" t="str">
        <x:v>AI5-24</x:v>
      </x:c>
      <x:c r="B29" s="14" t="str">
        <x:v>Éperon de Rukh Tal</x:v>
      </x:c>
      <x:c r="C29" s="14" t="str">
        <x:v>FAU-24</x:v>
      </x:c>
      <x:c r="D29" s="14" t="str">
        <x:v>L’entité parcourt un domaine compatible avec son habitat et rejoint un point de repos. Elle ne connaît pas la position du joueur hors de ses indices.</x:v>
      </x:c>
      <x:c r="E29" s="14" t="str">
        <x:v>empreinte chaude près d’une paroi</x:v>
      </x:c>
      <x:c r="F29" s="14" t="str">
        <x:v>Après un indice plausible, charge pendant la fin d’un cycle de vapeur. La recherche vise la dernière zone crédible, puis se disperse si aucun nouvel indice n’apparaît.</x:v>
      </x:c>
      <x:c r="G29" s="14" t="str">
        <x:v>L’annonce, la phase active et la récupération sont séparées. Une interruption change réellement la suite du mouvement au lieu de jouer une attaque invisible.</x:v>
      </x:c>
      <x:c r="H29" s="14" t="str">
        <x:v>préparer un angle de sortie avant le duel</x:v>
      </x:c>
      <x:c r="I29" s="14" t="str">
        <x:v>L’entité arrête une poursuite lorsque sa route, son intérêt ou son état le justifie. Elle conserve la dernière menace connue sans suivi omniscient.</x:v>
      </x:c>
      <x:c r="J29" s="14" t="str">
        <x:v>Comportement individuel; aucune meute générée au moment où le joueur regarde ailleurs.</x:v>
      </x:c>
      <x:c r="K29" s="14" t="str">
        <x:v>Identité, blessures de jeu, position, souvenir de piste et résultat de la rencontre.</x:v>
      </x:c>
      <x:c r="L29" s="14" t="str">
        <x:v>Rompre la visibilité puis changer de plan par une liaison réelle. Vérifier recherche crédible, indices lisibles et absence de poursuite à travers les murs.</x:v>
      </x:c>
      <x:c r="M29" s="14" t="str">
        <x:v>Spécification d’IA, non comportement déjà implémenté.</x:v>
      </x:c>
      <x:c r="N29" s="14" t="str">
        <x:v>Extension V5</x:v>
      </x:c>
    </x:row>
    <x:row r="30" ht="72" customHeight="1">
      <x:c r="A30" s="13" t="str">
        <x:v>AI5-25</x:v>
      </x:c>
      <x:c r="B30" s="13" t="str">
        <x:v>Chasseur de Sileth</x:v>
      </x:c>
      <x:c r="C30" s="13" t="str">
        <x:v>FAU-25</x:v>
      </x:c>
      <x:c r="D30" s="13" t="str">
        <x:v>L’entité parcourt un domaine compatible avec son habitat et rejoint un point de repos. Elle ne connaît pas la position du joueur hors de ses indices.</x:v>
      </x:c>
      <x:c r="E30" s="13" t="str">
        <x:v>traces qui réapparaissent après la pluie</x:v>
      </x:c>
      <x:c r="F30" s="13" t="str">
        <x:v>Après un indice plausible, suit les odeurs portées par le ruissellement. La recherche vise la dernière zone crédible, puis se disperse si aucun nouvel indice n’apparaît.</x:v>
      </x:c>
      <x:c r="G30" s="13" t="str">
        <x:v>L’annonce, la phase active et la récupération sont séparées. Une interruption change réellement la suite du mouvement au lieu de jouer une attaque invisible.</x:v>
      </x:c>
      <x:c r="H30" s="13" t="str">
        <x:v>changer d’axe et utiliser une rupture de terrain</x:v>
      </x:c>
      <x:c r="I30" s="13" t="str">
        <x:v>L’entité arrête une poursuite lorsque sa route, son intérêt ou son état le justifie. Elle conserve la dernière menace connue sans suivi omniscient.</x:v>
      </x:c>
      <x:c r="J30" s="13" t="str">
        <x:v>Un signal local peut alerter un voisin présent. Le groupe transmet une zone de recherche, jamais les coordonnées exactes du joueur.</x:v>
      </x:c>
      <x:c r="K30" s="13" t="str">
        <x:v>Identité, blessures de jeu, position, souvenir de piste et résultat de la rencontre.</x:v>
      </x:c>
      <x:c r="L30" s="13" t="str">
        <x:v>Rompre la visibilité puis changer de plan par une liaison réelle. Vérifier recherche crédible, indices lisibles et absence de poursuite à travers les murs.</x:v>
      </x:c>
      <x:c r="M30" s="13" t="str">
        <x:v>Spécification d’IA, non comportement déjà implémenté.</x:v>
      </x:c>
      <x:c r="N30" s="13" t="str">
        <x:v>Extension V5</x:v>
      </x:c>
    </x:row>
    <x:row r="31" ht="72" customHeight="1">
      <x:c r="A31" s="14" t="str">
        <x:v>AI5-26</x:v>
      </x:c>
      <x:c r="B31" s="14" t="str">
        <x:v>Guetteur de Dharos</x:v>
      </x:c>
      <x:c r="C31" s="14" t="str">
        <x:v>FAU-26</x:v>
      </x:c>
      <x:c r="D31" s="14" t="str">
        <x:v>L’entité parcourt un domaine compatible avec son habitat et rejoint un point de repos. Elle ne connaît pas la position du joueur hors de ses indices.</x:v>
      </x:c>
      <x:c r="E31" s="14" t="str">
        <x:v>grilles tordues et poussière suspendue</x:v>
      </x:c>
      <x:c r="F31" s="14" t="str">
        <x:v>Après un indice plausible, observe depuis une fenêtre avant de descendre. La recherche vise la dernière zone crédible, puis se disperse si aucun nouvel indice n’apparaît.</x:v>
      </x:c>
      <x:c r="G31" s="14" t="str">
        <x:v>L’annonce, la phase active et la récupération sont séparées. Une interruption change réellement la suite du mouvement au lieu de jouer une attaque invisible.</x:v>
      </x:c>
      <x:c r="H31" s="14" t="str">
        <x:v>lever les yeux vers le plan supérieur</x:v>
      </x:c>
      <x:c r="I31" s="14" t="str">
        <x:v>L’entité arrête une poursuite lorsque sa route, son intérêt ou son état le justifie. Elle conserve la dernière menace connue sans suivi omniscient.</x:v>
      </x:c>
      <x:c r="J31" s="14" t="str">
        <x:v>Comportement individuel; aucune meute générée au moment où le joueur regarde ailleurs.</x:v>
      </x:c>
      <x:c r="K31" s="14" t="str">
        <x:v>Identité, blessures de jeu, position, souvenir de piste et résultat de la rencontre.</x:v>
      </x:c>
      <x:c r="L31" s="14" t="str">
        <x:v>Rompre la visibilité puis changer de plan par une liaison réelle. Vérifier recherche crédible, indices lisibles et absence de poursuite à travers les murs.</x:v>
      </x:c>
      <x:c r="M31" s="14" t="str">
        <x:v>Spécification d’IA, non comportement déjà implémenté.</x:v>
      </x:c>
      <x:c r="N31" s="14" t="str">
        <x:v>Extension V5</x:v>
      </x:c>
    </x:row>
    <x:row r="32" ht="72" customHeight="1">
      <x:c r="A32" s="13" t="str">
        <x:v>AI5-27</x:v>
      </x:c>
      <x:c r="B32" s="13" t="str">
        <x:v>Pisteur de chenil</x:v>
      </x:c>
      <x:c r="C32" s="13" t="str">
        <x:v>FAU-27</x:v>
      </x:c>
      <x:c r="D32" s="13" t="str">
        <x:v>L’entité parcourt un domaine compatible avec son habitat et rejoint un point de repos. Elle ne connaît pas la position du joueur hors de ses indices.</x:v>
      </x:c>
      <x:c r="E32" s="13" t="str">
        <x:v>attention dirigée vers une bifurcation</x:v>
      </x:c>
      <x:c r="F32" s="13" t="str">
        <x:v>Après un indice plausible, s’arrête pour attendre un ordre appris. La recherche vise la dernière zone crédible, puis se disperse si aucun nouvel indice n’apparaît.</x:v>
      </x:c>
      <x:c r="G32" s="13" t="str">
        <x:v>L’annonce, la phase active et la récupération sont séparées. Une interruption change réellement la suite du mouvement au lieu de jouer une attaque invisible.</x:v>
      </x:c>
      <x:c r="H32" s="13" t="str">
        <x:v>donner rappel, attente ou piste; relation et fatigue persistantes</x:v>
      </x:c>
      <x:c r="I32" s="13" t="str">
        <x:v>L’entité arrête une poursuite lorsque sa route, son intérêt ou son état le justifie. Elle conserve la dernière menace connue sans suivi omniscient.</x:v>
      </x:c>
      <x:c r="J32" s="13" t="str">
        <x:v>Comportement individuel; aucune meute générée au moment où le joueur regarde ailleurs.</x:v>
      </x:c>
      <x:c r="K32" s="13" t="str">
        <x:v>Identité, blessures de jeu, position, souvenir de piste et résultat de la rencontre.</x:v>
      </x:c>
      <x:c r="L32" s="13" t="str">
        <x:v>Rompre la visibilité puis changer de plan par une liaison réelle. Vérifier recherche crédible, indices lisibles et absence de poursuite à travers les murs.</x:v>
      </x:c>
      <x:c r="M32" s="13" t="str">
        <x:v>Spécification d’IA, non comportement déjà implémenté.</x:v>
      </x:c>
      <x:c r="N32" s="13" t="str">
        <x:v>Extension V5</x:v>
      </x:c>
    </x:row>
    <x:row r="33" ht="72" customHeight="1">
      <x:c r="A33" s="14" t="str">
        <x:v>AI5-28</x:v>
      </x:c>
      <x:c r="B33" s="14" t="str">
        <x:v>Monture des grandes pistes</x:v>
      </x:c>
      <x:c r="C33" s="14" t="str">
        <x:v>FAU-28</x:v>
      </x:c>
      <x:c r="D33" s="14" t="str">
        <x:v>L’entité parcourt un domaine compatible avec son habitat et rejoint un point de repos. Elle ne connaît pas la position du joueur hors de ses indices.</x:v>
      </x:c>
      <x:c r="E33" s="14" t="str">
        <x:v>empreinte large et allure régulière</x:v>
      </x:c>
      <x:c r="F33" s="14" t="str">
        <x:v>Après un indice plausible, ralentit avant un obstacle étroit. La recherche vise la dernière zone crédible, puis se disperse si aucun nouvel indice n’apparaît.</x:v>
      </x:c>
      <x:c r="G33" s="14" t="str">
        <x:v>L’annonce, la phase active et la récupération sont séparées. Une interruption change réellement la suite du mouvement au lieu de jouer une attaque invisible.</x:v>
      </x:c>
      <x:c r="H33" s="14" t="str">
        <x:v>descendre ou emprunter une route assez large</x:v>
      </x:c>
      <x:c r="I33" s="14" t="str">
        <x:v>L’entité arrête une poursuite lorsque sa route, son intérêt ou son état le justifie. Elle conserve la dernière menace connue sans suivi omniscient.</x:v>
      </x:c>
      <x:c r="J33" s="14" t="str">
        <x:v>Un signal local peut alerter un voisin présent. Le groupe transmet une zone de recherche, jamais les coordonnées exactes du joueur.</x:v>
      </x:c>
      <x:c r="K33" s="14" t="str">
        <x:v>Identité, blessures de jeu, position, souvenir de piste et résultat de la rencontre.</x:v>
      </x:c>
      <x:c r="L33" s="14" t="str">
        <x:v>Rompre la visibilité puis changer de plan par une liaison réelle. Vérifier recherche crédible, indices lisibles et absence de poursuite à travers les murs.</x:v>
      </x:c>
      <x:c r="M33" s="14" t="str">
        <x:v>Spécification d’IA, non comportement déjà implémenté.</x:v>
      </x:c>
      <x:c r="N33" s="14" t="str">
        <x:v>Extension V5</x:v>
      </x:c>
    </x:row>
    <x:row r="34" ht="72" customHeight="1">
      <x:c r="A34" s="13" t="str">
        <x:v>AI5-29</x:v>
      </x:c>
      <x:c r="B34" s="13" t="str">
        <x:v>Facehugger</x:v>
      </x:c>
      <x:c r="C34" s="13" t="str">
        <x:v>FAU-29</x:v>
      </x:c>
      <x:c r="D34" s="13" t="str">
        <x:v>L’entité parcourt un domaine compatible avec son habitat et rejoint un point de repos. Elle ne connaît pas la position du joueur hors de ses indices.</x:v>
      </x:c>
      <x:c r="E34" s="13" t="str">
        <x:v>mouvement près d’un œuf ouvert</x:v>
      </x:c>
      <x:c r="F34" s="13" t="str">
        <x:v>Après un indice plausible, bond annoncé dans une ligne dégagée. La recherche vise la dernière zone crédible, puis se disperse si aucun nouvel indice n’apparaît.</x:v>
      </x:c>
      <x:c r="G34" s="13" t="str">
        <x:v>L’annonce, la phase active et la récupération sont séparées. Une interruption change réellement la suite du mouvement au lieu de jouer une attaque invisible.</x:v>
      </x:c>
      <x:c r="H34" s="13" t="str">
        <x:v>reculer et garder l’espace de visée</x:v>
      </x:c>
      <x:c r="I34" s="13" t="str">
        <x:v>L’entité arrête une poursuite lorsque sa route, son intérêt ou son état le justifie. Elle conserve la dernière menace connue sans suivi omniscient.</x:v>
      </x:c>
      <x:c r="J34" s="13" t="str">
        <x:v>Comportement individuel; aucune meute générée au moment où le joueur regarde ailleurs.</x:v>
      </x:c>
      <x:c r="K34" s="13" t="str">
        <x:v>Identité, blessures de jeu, position, souvenir de piste et résultat de la rencontre.</x:v>
      </x:c>
      <x:c r="L34" s="13" t="str">
        <x:v>Rompre la visibilité puis changer de plan par une liaison réelle. Vérifier recherche crédible, indices lisibles et absence de poursuite à travers les murs.</x:v>
      </x:c>
      <x:c r="M34" s="13" t="str">
        <x:v>Spécification d’IA, non comportement déjà implémenté.</x:v>
      </x:c>
      <x:c r="N34" s="13" t="str">
        <x:v>Extension V5</x:v>
      </x:c>
    </x:row>
    <x:row r="35" ht="72" customHeight="1">
      <x:c r="A35" s="14" t="str">
        <x:v>AI5-30</x:v>
      </x:c>
      <x:c r="B35" s="14" t="str">
        <x:v>Drone xénomorphe</x:v>
      </x:c>
      <x:c r="C35" s="14" t="str">
        <x:v>FAU-30</x:v>
      </x:c>
      <x:c r="D35" s="14" t="str">
        <x:v>L’entité parcourt un domaine compatible avec son habitat et rejoint un point de repos. Elle ne connaît pas la position du joueur hors de ses indices.</x:v>
      </x:c>
      <x:c r="E35" s="14" t="str">
        <x:v>traces hautes et résine récente</x:v>
      </x:c>
      <x:c r="F35" s="14" t="str">
        <x:v>Après un indice plausible, change de plan par un conduit marqué. La recherche vise la dernière zone crédible, puis se disperse si aucun nouvel indice n’apparaît.</x:v>
      </x:c>
      <x:c r="G35" s="14" t="str">
        <x:v>L’annonce, la phase active et la récupération sont séparées. Une interruption change réellement la suite du mouvement au lieu de jouer une attaque invisible.</x:v>
      </x:c>
      <x:c r="H35" s="14" t="str">
        <x:v>observer les sorties avant de progresser</x:v>
      </x:c>
      <x:c r="I35" s="14" t="str">
        <x:v>L’entité arrête une poursuite lorsque sa route, son intérêt ou son état le justifie. Elle conserve la dernière menace connue sans suivi omniscient.</x:v>
      </x:c>
      <x:c r="J35" s="14" t="str">
        <x:v>Comportement individuel; aucune meute générée au moment où le joueur regarde ailleurs.</x:v>
      </x:c>
      <x:c r="K35" s="14" t="str">
        <x:v>Identité, blessures de jeu, position, souvenir de piste et résultat de la rencontre.</x:v>
      </x:c>
      <x:c r="L35" s="14" t="str">
        <x:v>Rompre la visibilité puis changer de plan par une liaison réelle. Vérifier recherche crédible, indices lisibles et absence de poursuite à travers les murs.</x:v>
      </x:c>
      <x:c r="M35" s="14" t="str">
        <x:v>Spécification d’IA, non comportement déjà implémenté.</x:v>
      </x:c>
      <x:c r="N35" s="14" t="str">
        <x:v>Extension V5</x:v>
      </x:c>
    </x:row>
    <x:row r="36" ht="72" customHeight="1">
      <x:c r="A36" s="13" t="str">
        <x:v>AI5-31</x:v>
      </x:c>
      <x:c r="B36" s="13" t="str">
        <x:v>Guerrier xénomorphe</x:v>
      </x:c>
      <x:c r="C36" s="13" t="str">
        <x:v>FAU-31</x:v>
      </x:c>
      <x:c r="D36" s="13" t="str">
        <x:v>L’entité parcourt un domaine compatible avec son habitat et rejoint un point de repos. Elle ne connaît pas la position du joueur hors de ses indices.</x:v>
      </x:c>
      <x:c r="E36" s="13" t="str">
        <x:v>marques de griffes et passage élargi</x:v>
      </x:c>
      <x:c r="F36" s="13" t="str">
        <x:v>Après un indice plausible, enchaîne approche, frappe et reprise. La recherche vise la dernière zone crédible, puis se disperse si aucun nouvel indice n’apparaît.</x:v>
      </x:c>
      <x:c r="G36" s="13" t="str">
        <x:v>L’annonce, la phase active et la récupération sont séparées. Une interruption change réellement la suite du mouvement au lieu de jouer une attaque invisible.</x:v>
      </x:c>
      <x:c r="H36" s="13" t="str">
        <x:v>utiliser distance et fenêtre de récupération</x:v>
      </x:c>
      <x:c r="I36" s="13" t="str">
        <x:v>L’entité arrête une poursuite lorsque sa route, son intérêt ou son état le justifie. Elle conserve la dernière menace connue sans suivi omniscient.</x:v>
      </x:c>
      <x:c r="J36" s="13" t="str">
        <x:v>Un signal local peut alerter un voisin présent. Le groupe transmet une zone de recherche, jamais les coordonnées exactes du joueur.</x:v>
      </x:c>
      <x:c r="K36" s="13" t="str">
        <x:v>Identité, blessures de jeu, position, souvenir de piste et résultat de la rencontre.</x:v>
      </x:c>
      <x:c r="L36" s="13" t="str">
        <x:v>Rompre la visibilité puis changer de plan par une liaison réelle. Vérifier recherche crédible, indices lisibles et absence de poursuite à travers les murs.</x:v>
      </x:c>
      <x:c r="M36" s="13" t="str">
        <x:v>Spécification d’IA, non comportement déjà implémenté.</x:v>
      </x:c>
      <x:c r="N36" s="13" t="str">
        <x:v>Extension V5</x:v>
      </x:c>
    </x:row>
    <x:row r="37" ht="72" customHeight="1">
      <x:c r="A37" s="14" t="str">
        <x:v>AI5-32</x:v>
      </x:c>
      <x:c r="B37" s="14" t="str">
        <x:v>Reine active</x:v>
      </x:c>
      <x:c r="C37" s="14" t="str">
        <x:v>FAU-32</x:v>
      </x:c>
      <x:c r="D37" s="14" t="str">
        <x:v>L’entité parcourt un domaine compatible avec son habitat et rejoint un point de repos. Elle ne connaît pas la position du joueur hors de ses indices.</x:v>
      </x:c>
      <x:c r="E37" s="14" t="str">
        <x:v>mouvements et cris dans l’arène finale</x:v>
      </x:c>
      <x:c r="F37" s="14" t="str">
        <x:v>Après un indice plausible, alterne contrôle de zone et poursuite télégraphiée. La recherche vise la dernière zone crédible, puis se disperse si aucun nouvel indice n’apparaît.</x:v>
      </x:c>
      <x:c r="G37" s="14" t="str">
        <x:v>L’annonce, la phase active et la récupération sont séparées. Une interruption change réellement la suite du mouvement au lieu de jouer une attaque invisible.</x:v>
      </x:c>
      <x:c r="H37" s="14" t="str">
        <x:v>utiliser les trois hauteurs et ouvrir l’extraction</x:v>
      </x:c>
      <x:c r="I37" s="14" t="str">
        <x:v>L’entité arrête une poursuite lorsque sa route, son intérêt ou son état le justifie. Elle conserve la dernière menace connue sans suivi omniscient.</x:v>
      </x:c>
      <x:c r="J37" s="14" t="str">
        <x:v>Comportement individuel; aucune meute générée au moment où le joueur regarde ailleurs.</x:v>
      </x:c>
      <x:c r="K37" s="14" t="str">
        <x:v>Identité, blessures de jeu, position, souvenir de piste et résultat de la rencontre.</x:v>
      </x:c>
      <x:c r="L37" s="14" t="str">
        <x:v>Rompre la visibilité puis changer de plan par une liaison réelle. Vérifier recherche crédible, indices lisibles et absence de poursuite à travers les murs.</x:v>
      </x:c>
      <x:c r="M37" s="14" t="str">
        <x:v>Spécification d’IA, non comportement déjà implémenté.</x:v>
      </x:c>
      <x:c r="N37" s="14" t="str">
        <x:v>Extension V5</x:v>
      </x:c>
    </x:row>
    <x:row r="38" ht="72" customHeight="1">
      <x:c r="A38" s="13" t="str">
        <x:v>AI5-33</x:v>
      </x:c>
      <x:c r="B38" s="13" t="str">
        <x:v>Chasseur rival</x:v>
      </x:c>
      <x:c r="C38" s="13" t="str">
        <x:v>FAU-33</x:v>
      </x:c>
      <x:c r="D38" s="13" t="str">
        <x:v>L’entité parcourt un domaine compatible avec son habitat et rejoint un point de repos. Elle ne connaît pas la position du joueur hors de ses indices.</x:v>
      </x:c>
      <x:c r="E38" s="13" t="str">
        <x:v>prises déjà marquées et défi local</x:v>
      </x:c>
      <x:c r="F38" s="13" t="str">
        <x:v>Après un indice plausible, adapte son approche aux outils vus du joueur. La recherche vise la dernière zone crédible, puis se disperse si aucun nouvel indice n’apparaît.</x:v>
      </x:c>
      <x:c r="G38" s="13" t="str">
        <x:v>L’annonce, la phase active et la récupération sont séparées. Une interruption change réellement la suite du mouvement au lieu de jouer une attaque invisible.</x:v>
      </x:c>
      <x:c r="H38" s="13" t="str">
        <x:v>changer de tactique et respecter les limites du défi</x:v>
      </x:c>
      <x:c r="I38" s="13" t="str">
        <x:v>L’entité arrête une poursuite lorsque sa route, son intérêt ou son état le justifie. Elle conserve la dernière menace connue sans suivi omniscient.</x:v>
      </x:c>
      <x:c r="J38" s="13" t="str">
        <x:v>Comportement individuel; aucune meute générée au moment où le joueur regarde ailleurs.</x:v>
      </x:c>
      <x:c r="K38" s="13" t="str">
        <x:v>Identité, blessures de jeu, position, souvenir de piste et résultat de la rencontre.</x:v>
      </x:c>
      <x:c r="L38" s="13" t="str">
        <x:v>Rompre la visibilité puis changer de plan par une liaison réelle. Vérifier recherche crédible, indices lisibles et absence de poursuite à travers les murs.</x:v>
      </x:c>
      <x:c r="M38" s="13" t="str">
        <x:v>Spécification d’IA, non comportement déjà implémenté.</x:v>
      </x:c>
      <x:c r="N38" s="13" t="str">
        <x:v>Extension V5</x:v>
      </x:c>
    </x:row>
    <x:row r="39" ht="72" customHeight="1">
      <x:c r="A39" s="14" t="str">
        <x:v>AI5-34</x:v>
      </x:c>
      <x:c r="B39" s="14" t="str">
        <x:v>Bad Blood recherché</x:v>
      </x:c>
      <x:c r="C39" s="14" t="str">
        <x:v>FAU-34</x:v>
      </x:c>
      <x:c r="D39" s="14" t="str">
        <x:v>L’entité parcourt un domaine compatible avec son habitat et rejoint un point de repos. Elle ne connaît pas la position du joueur hors de ses indices.</x:v>
      </x:c>
      <x:c r="E39" s="14" t="str">
        <x:v>traces de rupture du code local établies par l’enquête</x:v>
      </x:c>
      <x:c r="F39" s="14" t="str">
        <x:v>Après un indice plausible, exploite leurres et routes de fuite. La recherche vise la dernière zone crédible, puis se disperse si aucun nouvel indice n’apparaît.</x:v>
      </x:c>
      <x:c r="G39" s="14" t="str">
        <x:v>L’annonce, la phase active et la récupération sont séparées. Une interruption change réellement la suite du mouvement au lieu de jouer une attaque invisible.</x:v>
      </x:c>
      <x:c r="H39" s="14" t="str">
        <x:v>rassembler les indices avant de choisir l’interception</x:v>
      </x:c>
      <x:c r="I39" s="14" t="str">
        <x:v>L’entité arrête une poursuite lorsque sa route, son intérêt ou son état le justifie. Elle conserve la dernière menace connue sans suivi omniscient.</x:v>
      </x:c>
      <x:c r="J39" s="14" t="str">
        <x:v>Un signal local peut alerter un voisin présent. Le groupe transmet une zone de recherche, jamais les coordonnées exactes du joueur.</x:v>
      </x:c>
      <x:c r="K39" s="14" t="str">
        <x:v>Identité, blessures de jeu, position, souvenir de piste et résultat de la rencontre.</x:v>
      </x:c>
      <x:c r="L39" s="14" t="str">
        <x:v>Rompre la visibilité puis changer de plan par une liaison réelle. Vérifier recherche crédible, indices lisibles et absence de poursuite à travers les murs.</x:v>
      </x:c>
      <x:c r="M39" s="14" t="str">
        <x:v>Spécification d’IA, non comportement déjà implémenté.</x:v>
      </x:c>
      <x:c r="N39" s="14" t="str">
        <x:v>Extension V5</x:v>
      </x:c>
    </x:row>
    <x:row r="40" ht="72" customHeight="1">
      <x:c r="A40" s="13" t="str">
        <x:v>AI5-35</x:v>
      </x:c>
      <x:c r="B40" s="13" t="str">
        <x:v>Synthétique de terrain</x:v>
      </x:c>
      <x:c r="C40" s="13" t="str">
        <x:v>FAU-35</x:v>
      </x:c>
      <x:c r="D40" s="13" t="str">
        <x:v>L’entité parcourt un domaine compatible avec son habitat et rejoint un point de repos. Elle ne connaît pas la position du joueur hors de ses indices.</x:v>
      </x:c>
      <x:c r="E40" s="13" t="str">
        <x:v>pas réguliers et capteurs de mission</x:v>
      </x:c>
      <x:c r="F40" s="13" t="str">
        <x:v>Après un indice plausible, garde une ligne de vue méthodique. La recherche vise la dernière zone crédible, puis se disperse si aucun nouvel indice n’apparaît.</x:v>
      </x:c>
      <x:c r="G40" s="13" t="str">
        <x:v>L’annonce, la phase active et la récupération sont séparées. Une interruption change réellement la suite du mouvement au lieu de jouer une attaque invisible.</x:v>
      </x:c>
      <x:c r="H40" s="13" t="str">
        <x:v>rompre la visibilité et observer les états d’alerte</x:v>
      </x:c>
      <x:c r="I40" s="13" t="str">
        <x:v>L’entité arrête une poursuite lorsque sa route, son intérêt ou son état le justifie. Elle conserve la dernière menace connue sans suivi omniscient.</x:v>
      </x:c>
      <x:c r="J40" s="13" t="str">
        <x:v>Comportement individuel; aucune meute générée au moment où le joueur regarde ailleurs.</x:v>
      </x:c>
      <x:c r="K40" s="13" t="str">
        <x:v>Identité, blessures de jeu, position, souvenir de piste et résultat de la rencontre.</x:v>
      </x:c>
      <x:c r="L40" s="13" t="str">
        <x:v>Rompre la visibilité puis changer de plan par une liaison réelle. Vérifier recherche crédible, indices lisibles et absence de poursuite à travers les murs.</x:v>
      </x:c>
      <x:c r="M40" s="13" t="str">
        <x:v>Spécification d’IA, non comportement déjà implémenté.</x:v>
      </x:c>
      <x:c r="N40" s="13" t="str">
        <x:v>Extension V5</x:v>
      </x:c>
    </x:row>
    <x:row r="41" ht="72" customHeight="1">
      <x:c r="A41" s="14" t="str">
        <x:v>AI5-36</x:v>
      </x:c>
      <x:c r="B41" s="14" t="str">
        <x:v>Chef d’équipe humaine</x:v>
      </x:c>
      <x:c r="C41" s="14" t="str">
        <x:v>FAU-36</x:v>
      </x:c>
      <x:c r="D41" s="14" t="str">
        <x:v>L’entité parcourt un domaine compatible avec son habitat et rejoint un point de repos. Elle ne connaît pas la position du joueur hors de ses indices.</x:v>
      </x:c>
      <x:c r="E41" s="14" t="str">
        <x:v>ordres courts et postes espacés</x:v>
      </x:c>
      <x:c r="F41" s="14" t="str">
        <x:v>Après un indice plausible, déplace son groupe quand une position est révélée. La recherche vise la dernière zone crédible, puis se disperse si aucun nouvel indice n’apparaît.</x:v>
      </x:c>
      <x:c r="G41" s="14" t="str">
        <x:v>L’annonce, la phase active et la récupération sont séparées. Une interruption change réellement la suite du mouvement au lieu de jouer une attaque invisible.</x:v>
      </x:c>
      <x:c r="H41" s="14" t="str">
        <x:v>observer commandement, couvre-feu et itinéraire de repli</x:v>
      </x:c>
      <x:c r="I41" s="14" t="str">
        <x:v>L’entité arrête une poursuite lorsque sa route, son intérêt ou son état le justifie. Elle conserve la dernière menace connue sans suivi omniscient.</x:v>
      </x:c>
      <x:c r="J41" s="14" t="str">
        <x:v>Comportement individuel; aucune meute générée au moment où le joueur regarde ailleurs.</x:v>
      </x:c>
      <x:c r="K41" s="14" t="str">
        <x:v>Identité, blessures de jeu, position, souvenir de piste et résultat de la rencontre.</x:v>
      </x:c>
      <x:c r="L41" s="14" t="str">
        <x:v>Rompre la visibilité puis changer de plan par une liaison réelle. Vérifier recherche crédible, indices lisibles et absence de poursuite à travers les murs.</x:v>
      </x:c>
      <x:c r="M41" s="14" t="str">
        <x:v>Spécification d’IA, non comportement déjà implémenté.</x:v>
      </x:c>
      <x:c r="N41" s="14" t="str">
        <x:v>Extension V5</x:v>
      </x:c>
    </x:row>
  </x:sheetData>
  <x:pageMargins left="0.7" right="0.7" top="0.75" bottom="0.75" header="0.3" footer="0.3"/>
  <x:tableParts count="1">
    <x:tablePart xmlns:r="http://schemas.openxmlformats.org/officeDocument/2006/relationships" r:id="R8d9b43309b20472f"/>
  </x:tableParts>
</x:worksheet>
</file>

<file path=xl/worksheets/sheet6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Missions des montures</x:v>
      </x:c>
      <x:c r="B2" s="3"/>
      <x:c r="C2" s="3"/>
      <x:c r="D2" s="3"/>
      <x:c r="E2" s="3"/>
      <x:c r="F2" s="3"/>
    </x:row>
    <x:row r="3">
      <x:c r="A3" s="4"/>
      <x:c r="B3" s="4"/>
      <x:c r="C3" s="4"/>
      <x:c r="D3" s="4"/>
      <x:c r="E3" s="4"/>
      <x:c r="F3" s="4"/>
    </x:row>
    <x:row r="4">
      <x:c r="A4" s="2" t="str">
        <x:v>Mondes · 16 fiches · Lecture intégrale dans « Lire Mondes » ou le lecteur HTML.</x:v>
      </x:c>
      <x:c r="B4" s="2"/>
      <x:c r="C4" s="2"/>
      <x:c r="D4" s="2"/>
      <x:c r="E4" s="2"/>
      <x:c r="F4" s="2"/>
    </x:row>
    <x:row r="5" ht="48" customHeight="1">
      <x:c r="A5" s="25" t="str">
        <x:v>Identifiant</x:v>
      </x:c>
      <x:c r="B5" s="26" t="str">
        <x:v>Titre</x:v>
      </x:c>
      <x:c r="C5" s="26" t="str">
        <x:v>Monture</x:v>
      </x:c>
      <x:c r="D5" s="26" t="str">
        <x:v>Déclencheur</x:v>
      </x:c>
      <x:c r="E5" s="26" t="str">
        <x:v>Séquence</x:v>
      </x:c>
      <x:c r="F5" s="26" t="str">
        <x:v>Choix</x:v>
      </x:c>
      <x:c r="G5" s="26" t="str">
        <x:v>Gain</x:v>
      </x:c>
      <x:c r="H5" s="26" t="str">
        <x:v>Incident</x:v>
      </x:c>
      <x:c r="I5" s="26" t="str">
        <x:v>Retour</x:v>
      </x:c>
      <x:c r="J5" s="27" t="str">
        <x:v>Provenance</x:v>
      </x:c>
    </x:row>
    <x:row r="6" ht="207" customHeight="1">
      <x:c r="A6" s="13" t="str">
        <x:v>MOUNT5-01</x:v>
      </x:c>
      <x:c r="B6" s="13" t="str">
        <x:v>Le passage de Porte-corne des cendres</x:v>
      </x:c>
      <x:c r="C6" s="13" t="str">
        <x:v>MOUNT-01</x:v>
      </x:c>
      <x:c r="D6" s="13" t="str">
        <x:v>Lien 25 atteint et premier circuit local reconnu.</x:v>
      </x:c>
      <x:c r="E6" s="13" t="str">
        <x:v>Le joueur rejoint l’écurie puis prépare un harnachement d’exercice. approcher depuis le côté abrité.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6" s="13" t="str">
        <x:v>Gagner du temps par le passage technique ou préserver la fatigue par le détour. Le choix modifie le trajet réellement parcouru.</x:v>
      </x:c>
      <x:c r="G6" s="13" t="str">
        <x:v>Jusqu’à 5 points de lien pour la séance valide. Une nouvelle compétence exige toujours le seuil correspondant.</x:v>
      </x:c>
      <x:c r="H6" s="13" t="str">
        <x:v>Un arrêt de l’animal invite à descendre ou à revenir à l’appui précédent. La compétence signature ne force pas un franchissement impossible.</x:v>
      </x:c>
      <x:c r="I6" s="13" t="str">
        <x:v>Animal, harnachement et éventuelle charge rejoignent leur emplacement. La scène peut être rejouée comme exercice sans récompense répétée de mission.</x:v>
      </x:c>
      <x:c r="J6" s="13" t="str">
        <x:v>Extension V5</x:v>
      </x:c>
    </x:row>
    <x:row r="7" ht="207" customHeight="1">
      <x:c r="A7" s="14" t="str">
        <x:v>MOUNT5-02</x:v>
      </x:c>
      <x:c r="B7" s="14" t="str">
        <x:v>Le passage de Marcheur de basalte</x:v>
      </x:c>
      <x:c r="C7" s="14" t="str">
        <x:v>MOUNT-02</x:v>
      </x:c>
      <x:c r="D7" s="14" t="str">
        <x:v>Lien 25 atteint et premier circuit local reconnu.</x:v>
      </x:c>
      <x:c r="E7" s="14" t="str">
        <x:v>Le joueur rejoint l’écurie puis prépare un harnachement d’exercice. marcher près de son allure.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7" s="14" t="str">
        <x:v>Gagner du temps par le passage technique ou préserver la fatigue par le détour. Le choix modifie le trajet réellement parcouru.</x:v>
      </x:c>
      <x:c r="G7" s="14" t="str">
        <x:v>Jusqu’à 5 points de lien pour la séance valide. Une nouvelle compétence exige toujours le seuil correspondant.</x:v>
      </x:c>
      <x:c r="H7" s="14" t="str">
        <x:v>Un arrêt de l’animal invite à descendre ou à revenir à l’appui précédent. La compétence signature ne force pas un franchissement impossible.</x:v>
      </x:c>
      <x:c r="I7" s="14" t="str">
        <x:v>Animal, harnachement et éventuelle charge rejoignent leur emplacement. La scène peut être rejouée comme exercice sans récompense répétée de mission.</x:v>
      </x:c>
      <x:c r="J7" s="14" t="str">
        <x:v>Extension V5</x:v>
      </x:c>
    </x:row>
    <x:row r="8" ht="207" customHeight="1">
      <x:c r="A8" s="13" t="str">
        <x:v>MOUNT5-03</x:v>
      </x:c>
      <x:c r="B8" s="13" t="str">
        <x:v>Le passage de Coureur sableux</x:v>
      </x:c>
      <x:c r="C8" s="13" t="str">
        <x:v>MOUNT-03</x:v>
      </x:c>
      <x:c r="D8" s="13" t="str">
        <x:v>Lien 25 atteint et premier circuit local reconnu.</x:v>
      </x:c>
      <x:c r="E8" s="13" t="str">
        <x:v>Le joueur rejoint l’écurie puis prépare un harnachement d’exercice. rejoindre un abri avant de monter.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8" s="13" t="str">
        <x:v>Gagner du temps par le passage technique ou préserver la fatigue par le détour. Le choix modifie le trajet réellement parcouru.</x:v>
      </x:c>
      <x:c r="G8" s="13" t="str">
        <x:v>Jusqu’à 5 points de lien pour la séance valide. Une nouvelle compétence exige toujours le seuil correspondant.</x:v>
      </x:c>
      <x:c r="H8" s="13" t="str">
        <x:v>Un arrêt de l’animal invite à descendre ou à revenir à l’appui précédent. La compétence signature ne force pas un franchissement impossible.</x:v>
      </x:c>
      <x:c r="I8" s="13" t="str">
        <x:v>Animal, harnachement et éventuelle charge rejoignent leur emplacement. La scène peut être rejouée comme exercice sans récompense répétée de mission.</x:v>
      </x:c>
      <x:c r="J8" s="13" t="str">
        <x:v>Extension V5</x:v>
      </x:c>
    </x:row>
    <x:row r="9" ht="207" customHeight="1">
      <x:c r="A9" s="14" t="str">
        <x:v>MOUNT5-04</x:v>
      </x:c>
      <x:c r="B9" s="14" t="str">
        <x:v>Le passage de Porteur des dunes</x:v>
      </x:c>
      <x:c r="C9" s="14" t="str">
        <x:v>MOUNT-04</x:v>
      </x:c>
      <x:c r="D9" s="14" t="str">
        <x:v>Lien 25 atteint et premier circuit local reconnu.</x:v>
      </x:c>
      <x:c r="E9" s="14" t="str">
        <x:v>Le joueur rejoint l’écurie puis prépare un harnachement d’exercice. sangler sur un mannequin de charge.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9" s="14" t="str">
        <x:v>Gagner du temps par le passage technique ou préserver la fatigue par le détour. Le choix modifie le trajet réellement parcouru.</x:v>
      </x:c>
      <x:c r="G9" s="14" t="str">
        <x:v>Jusqu’à 5 points de lien pour la séance valide. Une nouvelle compétence exige toujours le seuil correspondant.</x:v>
      </x:c>
      <x:c r="H9" s="14" t="str">
        <x:v>Un arrêt de l’animal invite à descendre ou à revenir à l’appui précédent. La compétence signature ne force pas un franchissement impossible.</x:v>
      </x:c>
      <x:c r="I9" s="14" t="str">
        <x:v>Animal, harnachement et éventuelle charge rejoignent leur emplacement. La scène peut être rejouée comme exercice sans récompense répétée de mission.</x:v>
      </x:c>
      <x:c r="J9" s="14" t="str">
        <x:v>Extension V5</x:v>
      </x:c>
    </x:row>
    <x:row r="10" ht="207" customHeight="1">
      <x:c r="A10" s="13" t="str">
        <x:v>MOUNT5-05</x:v>
      </x:c>
      <x:c r="B10" s="13" t="str">
        <x:v>Le passage de Grimpeur de pilier</x:v>
      </x:c>
      <x:c r="C10" s="13" t="str">
        <x:v>MOUNT-05</x:v>
      </x:c>
      <x:c r="D10" s="13" t="str">
        <x:v>Lien 25 atteint et premier circuit local reconnu.</x:v>
      </x:c>
      <x:c r="E10" s="13" t="str">
        <x:v>Le joueur rejoint l’écurie puis prépare un harnachement d’exercice. tester un appui ensemble.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0" s="13" t="str">
        <x:v>Gagner du temps par le passage technique ou préserver la fatigue par le détour. Le choix modifie le trajet réellement parcouru.</x:v>
      </x:c>
      <x:c r="G10" s="13" t="str">
        <x:v>Jusqu’à 5 points de lien pour la séance valide. Une nouvelle compétence exige toujours le seuil correspondant.</x:v>
      </x:c>
      <x:c r="H10" s="13" t="str">
        <x:v>Un arrêt de l’animal invite à descendre ou à revenir à l’appui précédent. La compétence signature ne force pas un franchissement impossible.</x:v>
      </x:c>
      <x:c r="I10" s="13" t="str">
        <x:v>Animal, harnachement et éventuelle charge rejoignent leur emplacement. La scène peut être rejouée comme exercice sans récompense répétée de mission.</x:v>
      </x:c>
      <x:c r="J10" s="13" t="str">
        <x:v>Extension V5</x:v>
      </x:c>
    </x:row>
    <x:row r="11" ht="207" customHeight="1">
      <x:c r="A11" s="14" t="str">
        <x:v>MOUNT5-06</x:v>
      </x:c>
      <x:c r="B11" s="14" t="str">
        <x:v>Le passage de Sauteur de couronne</x:v>
      </x:c>
      <x:c r="C11" s="14" t="str">
        <x:v>MOUNT-06</x:v>
      </x:c>
      <x:c r="D11" s="14" t="str">
        <x:v>Lien 25 atteint et premier circuit local reconnu.</x:v>
      </x:c>
      <x:c r="E11" s="14" t="str">
        <x:v>Le joueur rejoint l’écurie puis prépare un harnachement d’exercice. apprendre un arrêt avant le bord.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1" s="14" t="str">
        <x:v>Gagner du temps par le passage technique ou préserver la fatigue par le détour. Le choix modifie le trajet réellement parcouru.</x:v>
      </x:c>
      <x:c r="G11" s="14" t="str">
        <x:v>Jusqu’à 5 points de lien pour la séance valide. Une nouvelle compétence exige toujours le seuil correspondant.</x:v>
      </x:c>
      <x:c r="H11" s="14" t="str">
        <x:v>Un arrêt de l’animal invite à descendre ou à revenir à l’appui précédent. La compétence signature ne force pas un franchissement impossible.</x:v>
      </x:c>
      <x:c r="I11" s="14" t="str">
        <x:v>Animal, harnachement et éventuelle charge rejoignent leur emplacement. La scène peut être rejouée comme exercice sans récompense répétée de mission.</x:v>
      </x:c>
      <x:c r="J11" s="14" t="str">
        <x:v>Extension V5</x:v>
      </x:c>
    </x:row>
    <x:row r="12" ht="207" customHeight="1">
      <x:c r="A12" s="13" t="str">
        <x:v>MOUNT5-07</x:v>
      </x:c>
      <x:c r="B12" s="13" t="str">
        <x:v>Le passage de Long-pied du marais</x:v>
      </x:c>
      <x:c r="C12" s="13" t="str">
        <x:v>MOUNT-07</x:v>
      </x:c>
      <x:c r="D12" s="13" t="str">
        <x:v>Lien 25 atteint et premier circuit local reconnu.</x:v>
      </x:c>
      <x:c r="E12" s="13" t="str">
        <x:v>Le joueur rejoint l’écurie puis prépare un harnachement d’exercice. lire la profondeur sur les balises.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2" s="13" t="str">
        <x:v>Gagner du temps par le passage technique ou préserver la fatigue par le détour. Le choix modifie le trajet réellement parcouru.</x:v>
      </x:c>
      <x:c r="G12" s="13" t="str">
        <x:v>Jusqu’à 5 points de lien pour la séance valide. Une nouvelle compétence exige toujours le seuil correspondant.</x:v>
      </x:c>
      <x:c r="H12" s="13" t="str">
        <x:v>Un arrêt de l’animal invite à descendre ou à revenir à l’appui précédent. La compétence signature ne force pas un franchissement impossible.</x:v>
      </x:c>
      <x:c r="I12" s="13" t="str">
        <x:v>Animal, harnachement et éventuelle charge rejoignent leur emplacement. La scène peut être rejouée comme exercice sans récompense répétée de mission.</x:v>
      </x:c>
      <x:c r="J12" s="13" t="str">
        <x:v>Extension V5</x:v>
      </x:c>
    </x:row>
    <x:row r="13" ht="207" customHeight="1">
      <x:c r="A13" s="14" t="str">
        <x:v>MOUNT5-08</x:v>
      </x:c>
      <x:c r="B13" s="14" t="str">
        <x:v>Le passage de Nageur des chenaux</x:v>
      </x:c>
      <x:c r="C13" s="14" t="str">
        <x:v>MOUNT-08</x:v>
      </x:c>
      <x:c r="D13" s="14" t="str">
        <x:v>Lien 25 atteint et premier circuit local reconnu.</x:v>
      </x:c>
      <x:c r="E13" s="14" t="str">
        <x:v>Le joueur rejoint l’écurie puis prépare un harnachement d’exercice. suivre un guide de rivière.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3" s="14" t="str">
        <x:v>Gagner du temps par le passage technique ou préserver la fatigue par le détour. Le choix modifie le trajet réellement parcouru.</x:v>
      </x:c>
      <x:c r="G13" s="14" t="str">
        <x:v>Jusqu’à 5 points de lien pour la séance valide. Une nouvelle compétence exige toujours le seuil correspondant.</x:v>
      </x:c>
      <x:c r="H13" s="14" t="str">
        <x:v>Un arrêt de l’animal invite à descendre ou à revenir à l’appui précédent. La compétence signature ne force pas un franchissement impossible.</x:v>
      </x:c>
      <x:c r="I13" s="14" t="str">
        <x:v>Animal, harnachement et éventuelle charge rejoignent leur emplacement. La scène peut être rejouée comme exercice sans récompense répétée de mission.</x:v>
      </x:c>
      <x:c r="J13" s="14" t="str">
        <x:v>Extension V5</x:v>
      </x:c>
    </x:row>
    <x:row r="14" ht="207" customHeight="1">
      <x:c r="A14" s="13" t="str">
        <x:v>MOUNT5-09</x:v>
      </x:c>
      <x:c r="B14" s="13" t="str">
        <x:v>Le passage de Marcheur du vent</x:v>
      </x:c>
      <x:c r="C14" s="13" t="str">
        <x:v>MOUNT-09</x:v>
      </x:c>
      <x:c r="D14" s="13" t="str">
        <x:v>Lien 25 atteint et premier circuit local reconnu.</x:v>
      </x:c>
      <x:c r="E14" s="13" t="str">
        <x:v>Le joueur rejoint l’écurie puis prépare un harnachement d’exercice. attendre sa posture d’abri.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4" s="13" t="str">
        <x:v>Gagner du temps par le passage technique ou préserver la fatigue par le détour. Le choix modifie le trajet réellement parcouru.</x:v>
      </x:c>
      <x:c r="G14" s="13" t="str">
        <x:v>Jusqu’à 5 points de lien pour la séance valide. Une nouvelle compétence exige toujours le seuil correspondant.</x:v>
      </x:c>
      <x:c r="H14" s="13" t="str">
        <x:v>Un arrêt de l’animal invite à descendre ou à revenir à l’appui précédent. La compétence signature ne force pas un franchissement impossible.</x:v>
      </x:c>
      <x:c r="I14" s="13" t="str">
        <x:v>Animal, harnachement et éventuelle charge rejoignent leur emplacement. La scène peut être rejouée comme exercice sans récompense répétée de mission.</x:v>
      </x:c>
      <x:c r="J14" s="13" t="str">
        <x:v>Extension V5</x:v>
      </x:c>
    </x:row>
    <x:row r="15" ht="207" customHeight="1">
      <x:c r="A15" s="14" t="str">
        <x:v>MOUNT5-10</x:v>
      </x:c>
      <x:c r="B15" s="14" t="str">
        <x:v>Le passage de Porteur des cols</x:v>
      </x:c>
      <x:c r="C15" s="14" t="str">
        <x:v>MOUNT-10</x:v>
      </x:c>
      <x:c r="D15" s="14" t="str">
        <x:v>Lien 25 atteint et premier circuit local reconnu.</x:v>
      </x:c>
      <x:c r="E15" s="14" t="str">
        <x:v>Le joueur rejoint l’écurie puis prépare un harnachement d’exercice. distribuer la charge par appuis.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5" s="14" t="str">
        <x:v>Gagner du temps par le passage technique ou préserver la fatigue par le détour. Le choix modifie le trajet réellement parcouru.</x:v>
      </x:c>
      <x:c r="G15" s="14" t="str">
        <x:v>Jusqu’à 5 points de lien pour la séance valide. Une nouvelle compétence exige toujours le seuil correspondant.</x:v>
      </x:c>
      <x:c r="H15" s="14" t="str">
        <x:v>Un arrêt de l’animal invite à descendre ou à revenir à l’appui précédent. La compétence signature ne force pas un franchissement impossible.</x:v>
      </x:c>
      <x:c r="I15" s="14" t="str">
        <x:v>Animal, harnachement et éventuelle charge rejoignent leur emplacement. La scène peut être rejouée comme exercice sans récompense répétée de mission.</x:v>
      </x:c>
      <x:c r="J15" s="14" t="str">
        <x:v>Extension V5</x:v>
      </x:c>
    </x:row>
    <x:row r="16" ht="207" customHeight="1">
      <x:c r="A16" s="13" t="str">
        <x:v>MOUNT5-11</x:v>
      </x:c>
      <x:c r="B16" s="13" t="str">
        <x:v>Le passage de Coureur côtier</x:v>
      </x:c>
      <x:c r="C16" s="13" t="str">
        <x:v>MOUNT-11</x:v>
      </x:c>
      <x:c r="D16" s="13" t="str">
        <x:v>Lien 25 atteint et premier circuit local reconnu.</x:v>
      </x:c>
      <x:c r="E16" s="13" t="str">
        <x:v>Le joueur rejoint l’écurie puis prépare un harnachement d’exercice. repérer la voie haute.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6" s="13" t="str">
        <x:v>Gagner du temps par le passage technique ou préserver la fatigue par le détour. Le choix modifie le trajet réellement parcouru.</x:v>
      </x:c>
      <x:c r="G16" s="13" t="str">
        <x:v>Jusqu’à 5 points de lien pour la séance valide. Une nouvelle compétence exige toujours le seuil correspondant.</x:v>
      </x:c>
      <x:c r="H16" s="13" t="str">
        <x:v>Un arrêt de l’animal invite à descendre ou à revenir à l’appui précédent. La compétence signature ne force pas un franchissement impossible.</x:v>
      </x:c>
      <x:c r="I16" s="13" t="str">
        <x:v>Animal, harnachement et éventuelle charge rejoignent leur emplacement. La scène peut être rejouée comme exercice sans récompense répétée de mission.</x:v>
      </x:c>
      <x:c r="J16" s="13" t="str">
        <x:v>Extension V5</x:v>
      </x:c>
    </x:row>
    <x:row r="17" ht="207" customHeight="1">
      <x:c r="A17" s="14" t="str">
        <x:v>MOUNT5-12</x:v>
      </x:c>
      <x:c r="B17" s="14" t="str">
        <x:v>Le passage de Dos-plat des criques</x:v>
      </x:c>
      <x:c r="C17" s="14" t="str">
        <x:v>MOUNT-12</x:v>
      </x:c>
      <x:c r="D17" s="14" t="str">
        <x:v>Lien 25 atteint et premier circuit local reconnu.</x:v>
      </x:c>
      <x:c r="E17" s="14" t="str">
        <x:v>Le joueur rejoint l’écurie puis prépare un harnachement d’exercice. apprendre deux signaux de quai.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7" s="14" t="str">
        <x:v>Gagner du temps par le passage technique ou préserver la fatigue par le détour. Le choix modifie le trajet réellement parcouru.</x:v>
      </x:c>
      <x:c r="G17" s="14" t="str">
        <x:v>Jusqu’à 5 points de lien pour la séance valide. Une nouvelle compétence exige toujours le seuil correspondant.</x:v>
      </x:c>
      <x:c r="H17" s="14" t="str">
        <x:v>Un arrêt de l’animal invite à descendre ou à revenir à l’appui précédent. La compétence signature ne force pas un franchissement impossible.</x:v>
      </x:c>
      <x:c r="I17" s="14" t="str">
        <x:v>Animal, harnachement et éventuelle charge rejoignent leur emplacement. La scène peut être rejouée comme exercice sans récompense répétée de mission.</x:v>
      </x:c>
      <x:c r="J17" s="14" t="str">
        <x:v>Extension V5</x:v>
      </x:c>
    </x:row>
    <x:row r="18" ht="207" customHeight="1">
      <x:c r="A18" s="13" t="str">
        <x:v>MOUNT5-13</x:v>
      </x:c>
      <x:c r="B18" s="13" t="str">
        <x:v>Le passage de Pas-lent des sources</x:v>
      </x:c>
      <x:c r="C18" s="13" t="str">
        <x:v>MOUNT-13</x:v>
      </x:c>
      <x:c r="D18" s="13" t="str">
        <x:v>Lien 25 atteint et premier circuit local reconnu.</x:v>
      </x:c>
      <x:c r="E18" s="13" t="str">
        <x:v>Le joueur rejoint l’écurie puis prépare un harnachement d’exercice. préparer des pauses froides.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8" s="13" t="str">
        <x:v>Gagner du temps par le passage technique ou préserver la fatigue par le détour. Le choix modifie le trajet réellement parcouru.</x:v>
      </x:c>
      <x:c r="G18" s="13" t="str">
        <x:v>Jusqu’à 5 points de lien pour la séance valide. Une nouvelle compétence exige toujours le seuil correspondant.</x:v>
      </x:c>
      <x:c r="H18" s="13" t="str">
        <x:v>Un arrêt de l’animal invite à descendre ou à revenir à l’appui précédent. La compétence signature ne force pas un franchissement impossible.</x:v>
      </x:c>
      <x:c r="I18" s="13" t="str">
        <x:v>Animal, harnachement et éventuelle charge rejoignent leur emplacement. La scène peut être rejouée comme exercice sans récompense répétée de mission.</x:v>
      </x:c>
      <x:c r="J18" s="13" t="str">
        <x:v>Extension V5</x:v>
      </x:c>
    </x:row>
    <x:row r="19" ht="207" customHeight="1">
      <x:c r="A19" s="14" t="str">
        <x:v>MOUNT5-14</x:v>
      </x:c>
      <x:c r="B19" s="14" t="str">
        <x:v>Le passage de Marcheur du givre</x:v>
      </x:c>
      <x:c r="C19" s="14" t="str">
        <x:v>MOUNT-14</x:v>
      </x:c>
      <x:c r="D19" s="14" t="str">
        <x:v>Lien 25 atteint et premier circuit local reconnu.</x:v>
      </x:c>
      <x:c r="E19" s="14" t="str">
        <x:v>Le joueur rejoint l’écurie puis prépare un harnachement d’exercice. reconnaître une halte dans le vent.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19" s="14" t="str">
        <x:v>Gagner du temps par le passage technique ou préserver la fatigue par le détour. Le choix modifie le trajet réellement parcouru.</x:v>
      </x:c>
      <x:c r="G19" s="14" t="str">
        <x:v>Jusqu’à 5 points de lien pour la séance valide. Une nouvelle compétence exige toujours le seuil correspondant.</x:v>
      </x:c>
      <x:c r="H19" s="14" t="str">
        <x:v>Un arrêt de l’animal invite à descendre ou à revenir à l’appui précédent. La compétence signature ne force pas un franchissement impossible.</x:v>
      </x:c>
      <x:c r="I19" s="14" t="str">
        <x:v>Animal, harnachement et éventuelle charge rejoignent leur emplacement. La scène peut être rejouée comme exercice sans récompense répétée de mission.</x:v>
      </x:c>
      <x:c r="J19" s="14" t="str">
        <x:v>Extension V5</x:v>
      </x:c>
    </x:row>
    <x:row r="20" ht="207" customHeight="1">
      <x:c r="A20" s="13" t="str">
        <x:v>MOUNT5-15</x:v>
      </x:c>
      <x:c r="B20" s="13" t="str">
        <x:v>Le passage de Porteur de pierre</x:v>
      </x:c>
      <x:c r="C20" s="13" t="str">
        <x:v>MOUNT-15</x:v>
      </x:c>
      <x:c r="D20" s="13" t="str">
        <x:v>Lien 25 atteint et premier circuit local reconnu.</x:v>
      </x:c>
      <x:c r="E20" s="13" t="str">
        <x:v>Le joueur rejoint l’écurie puis prépare un harnachement d’exercice. contourner la zone de fouille.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20" s="13" t="str">
        <x:v>Gagner du temps par le passage technique ou préserver la fatigue par le détour. Le choix modifie le trajet réellement parcouru.</x:v>
      </x:c>
      <x:c r="G20" s="13" t="str">
        <x:v>Jusqu’à 5 points de lien pour la séance valide. Une nouvelle compétence exige toujours le seuil correspondant.</x:v>
      </x:c>
      <x:c r="H20" s="13" t="str">
        <x:v>Un arrêt de l’animal invite à descendre ou à revenir à l’appui précédent. La compétence signature ne force pas un franchissement impossible.</x:v>
      </x:c>
      <x:c r="I20" s="13" t="str">
        <x:v>Animal, harnachement et éventuelle charge rejoignent leur emplacement. La scène peut être rejouée comme exercice sans récompense répétée de mission.</x:v>
      </x:c>
      <x:c r="J20" s="13" t="str">
        <x:v>Extension V5</x:v>
      </x:c>
    </x:row>
    <x:row r="21" ht="207" customHeight="1">
      <x:c r="A21" s="14" t="str">
        <x:v>MOUNT5-16</x:v>
      </x:c>
      <x:c r="B21" s="14" t="str">
        <x:v>Le passage de Pisteur des lisières</x:v>
      </x:c>
      <x:c r="C21" s="14" t="str">
        <x:v>MOUNT-16</x:v>
      </x:c>
      <x:c r="D21" s="14" t="str">
        <x:v>Lien 25 atteint et premier circuit local reconnu.</x:v>
      </x:c>
      <x:c r="E21" s="14" t="str">
        <x:v>Le joueur rejoint l’écurie puis prépare un harnachement d’exercice. revenir au rappel avant la frontière. Il suit d’abord le circuit à pied avec l’animal, s’arrête au point où le terrain change et observe son signal. Au second passage, il choisit une charge légère ou une simple monte selon son palier réel. Une bifurcation propose une route courte exigeante et une route longue mieux abritée. La caméra montre la réception avant toute traversée. Au retour, le joueur desserre le harnachement et rejoint le soigneur pour comprendre la fatigue accumulée.</x:v>
      </x:c>
      <x:c r="F21" s="14" t="str">
        <x:v>Gagner du temps par le passage technique ou préserver la fatigue par le détour. Le choix modifie le trajet réellement parcouru.</x:v>
      </x:c>
      <x:c r="G21" s="14" t="str">
        <x:v>Jusqu’à 5 points de lien pour la séance valide. Une nouvelle compétence exige toujours le seuil correspondant.</x:v>
      </x:c>
      <x:c r="H21" s="14" t="str">
        <x:v>Un arrêt de l’animal invite à descendre ou à revenir à l’appui précédent. La compétence signature ne force pas un franchissement impossible.</x:v>
      </x:c>
      <x:c r="I21" s="14" t="str">
        <x:v>Animal, harnachement et éventuelle charge rejoignent leur emplacement. La scène peut être rejouée comme exercice sans récompense répétée de mission.</x:v>
      </x:c>
      <x:c r="J21" s="14" t="str">
        <x:v>Extension V5</x:v>
      </x:c>
    </x:row>
  </x:sheetData>
  <x:pageMargins left="0.7" right="0.7" top="0.75" bottom="0.75" header="0.3" footer="0.3"/>
  <x:tableParts count="1">
    <x:tablePart xmlns:r="http://schemas.openxmlformats.org/officeDocument/2006/relationships" r:id="R4a0581599b494152"/>
  </x:tableParts>
</x:worksheet>
</file>

<file path=xl/worksheets/sheet6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Arcs des biomes</x:v>
      </x:c>
      <x:c r="B2" s="3"/>
      <x:c r="C2" s="3"/>
      <x:c r="D2" s="3"/>
      <x:c r="E2" s="3"/>
      <x:c r="F2" s="3"/>
    </x:row>
    <x:row r="3">
      <x:c r="A3" s="4"/>
      <x:c r="B3" s="4"/>
      <x:c r="C3" s="4"/>
      <x:c r="D3" s="4"/>
      <x:c r="E3" s="4"/>
      <x:c r="F3" s="4"/>
    </x:row>
    <x:row r="4">
      <x:c r="A4" s="2" t="str">
        <x:v>Mondes · 30 fiches · Lecture intégrale dans « Lire Mondes » ou le lecteur HTML.</x:v>
      </x:c>
      <x:c r="B4" s="2"/>
      <x:c r="C4" s="2"/>
      <x:c r="D4" s="2"/>
      <x:c r="E4" s="2"/>
      <x:c r="F4" s="2"/>
    </x:row>
    <x:row r="5" ht="48" customHeight="1">
      <x:c r="A5" s="25" t="str">
        <x:v>Identifiant</x:v>
      </x:c>
      <x:c r="B5" s="26" t="str">
        <x:v>Titre</x:v>
      </x:c>
      <x:c r="C5" s="26" t="str">
        <x:v>Région</x:v>
      </x:c>
      <x:c r="D5" s="26" t="str">
        <x:v>Stade</x:v>
      </x:c>
      <x:c r="E5" s="26" t="str">
        <x:v>Déclencheur</x:v>
      </x:c>
      <x:c r="F5" s="26" t="str">
        <x:v>Séquence</x:v>
      </x:c>
      <x:c r="G5" s="26" t="str">
        <x:v>Choix</x:v>
      </x:c>
      <x:c r="H5" s="26" t="str">
        <x:v>Gain</x:v>
      </x:c>
      <x:c r="I5" s="26" t="str">
        <x:v>Échec</x:v>
      </x:c>
      <x:c r="J5" s="26" t="str">
        <x:v>Lien maison</x:v>
      </x:c>
      <x:c r="K5" s="27" t="str">
        <x:v>Provenance</x:v>
      </x:c>
    </x:row>
    <x:row r="6" ht="177" customHeight="1">
      <x:c r="A6" s="13" t="str">
        <x:v>BIOME5-01-1</x:v>
      </x:c>
      <x:c r="B6" s="13" t="str">
        <x:v>La piste sous les braises — reconnaissance</x:v>
      </x:c>
      <x:c r="C6" s="13" t="str">
        <x:v>ash-marches</x:v>
      </x:c>
      <x:c r="D6" s="13" t="str">
        <x:v>Young Blood avec route et formation locales</x:v>
      </x:c>
      <x:c r="E6" s="13" t="str">
        <x:v>Cendres qui masquent les empreintes</x:v>
      </x:c>
      <x:c r="F6" s="13" t="str">
        <x:v>Le joueur quitte la communauté par la route connue et observe le premier obstacle avant de sortir de l’abri. Comparer trois abris de roche et une trace restée sous un surplomb.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6" s="13" t="str">
        <x:v>Traversée rapide exposée ou détour qui conserve le camouflage.</x:v>
      </x:c>
      <x:c r="H6" s="13" t="str">
        <x:v>Route connue, relation locale, observation ou trophée admissible de cette expédition. Aucun nouveau rang accordé par cet arc annexe seul.</x:v>
      </x:c>
      <x:c r="I6" s="13" t="str">
        <x:v>Repli par le passage prévu, perte réelle conservée et nouvelle préparation possible. Le même résultat ne paie pas plusieurs récompenses.</x:v>
      </x:c>
      <x:c r="J6" s="13" t="str">
        <x:v>HOME-CM01 ou HOME-CM02 réagit à l’itinéraire et aux personnes aidées.</x:v>
      </x:c>
      <x:c r="K6" s="13" t="str">
        <x:v>Extension V5</x:v>
      </x:c>
    </x:row>
    <x:row r="7" ht="177" customHeight="1">
      <x:c r="A7" s="14" t="str">
        <x:v>BIOME5-01-2</x:v>
      </x:c>
      <x:c r="B7" s="14" t="str">
        <x:v>La piste sous les braises — engagement</x:v>
      </x:c>
      <x:c r="C7" s="14" t="str">
        <x:v>ash-marches</x:v>
      </x:c>
      <x:c r="D7" s="14" t="str">
        <x:v>Young Blood avec route et formation locales</x:v>
      </x:c>
      <x:c r="E7" s="14" t="str">
        <x:v>Étape 1 de la même expédition résolue. La réussite n’est pas présumée par sa clôture.</x:v>
      </x:c>
      <x:c r="F7" s="14" t="str">
        <x:v>Le vent révèle une ancienne route de retour au moment où la proie quitte le plateau.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7" s="14" t="str">
        <x:v>Traversée rapide exposée ou détour qui conserve le camouflage.</x:v>
      </x:c>
      <x:c r="H7" s="14" t="str">
        <x:v>Route connue, relation locale, observation ou trophée admissible de cette expédition. Aucun nouveau rang accordé par cet arc annexe seul.</x:v>
      </x:c>
      <x:c r="I7" s="14" t="str">
        <x:v>Repli par le passage prévu, perte réelle conservée et nouvelle préparation possible. Le même résultat ne paie pas plusieurs récompenses.</x:v>
      </x:c>
      <x:c r="J7" s="14" t="str">
        <x:v>HOME-CM01 ou HOME-CM02 réagit à l’itinéraire et aux personnes aidées.</x:v>
      </x:c>
      <x:c r="K7" s="14" t="str">
        <x:v>Extension V5</x:v>
      </x:c>
    </x:row>
    <x:row r="8" ht="177" customHeight="1">
      <x:c r="A8" s="13" t="str">
        <x:v>BIOME5-01-3</x:v>
      </x:c>
      <x:c r="B8" s="13" t="str">
        <x:v>La piste sous les braises — retour</x:v>
      </x:c>
      <x:c r="C8" s="13" t="str">
        <x:v>ash-marches</x:v>
      </x:c>
      <x:c r="D8" s="13" t="str">
        <x:v>Young Blood avec route et formation locales</x:v>
      </x:c>
      <x:c r="E8" s="13" t="str">
        <x:v>Étape 2 de la même expédition résolue. La réussite n’est pas présumée par sa clôture.</x:v>
      </x:c>
      <x:c r="F8" s="13" t="str">
        <x:v>Au retour, le joueur suit la route qu’il a reconnue et transporte sa prise ou son relevé jusqu’à la communauté. Le vent révèle une ancienne route de retour au moment où la proie quitte le plateau.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8" s="13" t="str">
        <x:v>Traversée rapide exposée ou détour qui conserve le camouflage.</x:v>
      </x:c>
      <x:c r="H8" s="13" t="str">
        <x:v>Route connue, relation locale, observation ou trophée admissible de cette expédition. Aucun nouveau rang accordé par cet arc annexe seul.</x:v>
      </x:c>
      <x:c r="I8" s="13" t="str">
        <x:v>Repli par le passage prévu, perte réelle conservée et nouvelle préparation possible. Le même résultat ne paie pas plusieurs récompenses.</x:v>
      </x:c>
      <x:c r="J8" s="13" t="str">
        <x:v>HOME-CM01 ou HOME-CM02 réagit à l’itinéraire et aux personnes aidées.</x:v>
      </x:c>
      <x:c r="K8" s="13" t="str">
        <x:v>Extension V5</x:v>
      </x:c>
    </x:row>
    <x:row r="9" ht="177" customHeight="1">
      <x:c r="A9" s="14" t="str">
        <x:v>BIOME5-02-1</x:v>
      </x:c>
      <x:c r="B9" s="14" t="str">
        <x:v>L’ombre qui se déplace — reconnaissance</x:v>
      </x:c>
      <x:c r="C9" s="14" t="str">
        <x:v>glass-desert</x:v>
      </x:c>
      <x:c r="D9" s="14" t="str">
        <x:v>Young Blood avec route et formation locales</x:v>
      </x:c>
      <x:c r="E9" s="14" t="str">
        <x:v>Reflets de dunes vitrifiées</x:v>
      </x:c>
      <x:c r="F9" s="14" t="str">
        <x:v>Le joueur quitte la communauté par la route connue et observe le premier obstacle avant de sortir de l’abri. Placer un repère dans une ombre puis vérifier sa direction depuis une seconde dune.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9" s="14" t="str">
        <x:v>Suivre la rivalité ou garder la réserve d’eau pour la chasse prévue.</x:v>
      </x:c>
      <x:c r="H9" s="14" t="str">
        <x:v>Route connue, relation locale, observation ou trophée admissible de cette expédition. Aucun nouveau rang accordé par cet arc annexe seul.</x:v>
      </x:c>
      <x:c r="I9" s="14" t="str">
        <x:v>Repli par le passage prévu, perte réelle conservée et nouvelle préparation possible. Le même résultat ne paie pas plusieurs récompenses.</x:v>
      </x:c>
      <x:c r="J9" s="14" t="str">
        <x:v>HOME-CM03 ou HOME-CM04 réagit à l’itinéraire et aux personnes aidées.</x:v>
      </x:c>
      <x:c r="K9" s="14" t="str">
        <x:v>Extension V5</x:v>
      </x:c>
    </x:row>
    <x:row r="10" ht="177" customHeight="1">
      <x:c r="A10" s="13" t="str">
        <x:v>BIOME5-02-2</x:v>
      </x:c>
      <x:c r="B10" s="13" t="str">
        <x:v>L’ombre qui se déplace — engagement</x:v>
      </x:c>
      <x:c r="C10" s="13" t="str">
        <x:v>glass-desert</x:v>
      </x:c>
      <x:c r="D10" s="13" t="str">
        <x:v>Young Blood avec route et formation locales</x:v>
      </x:c>
      <x:c r="E10" s="13" t="str">
        <x:v>Étape 1 de la même expédition résolue. La réussite n’est pas présumée par sa clôture.</x:v>
      </x:c>
      <x:c r="F10" s="13" t="str">
        <x:v>Une citerne vide indique le passage récent d’une équipe rivale.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0" s="13" t="str">
        <x:v>Suivre la rivalité ou garder la réserve d’eau pour la chasse prévue.</x:v>
      </x:c>
      <x:c r="H10" s="13" t="str">
        <x:v>Route connue, relation locale, observation ou trophée admissible de cette expédition. Aucun nouveau rang accordé par cet arc annexe seul.</x:v>
      </x:c>
      <x:c r="I10" s="13" t="str">
        <x:v>Repli par le passage prévu, perte réelle conservée et nouvelle préparation possible. Le même résultat ne paie pas plusieurs récompenses.</x:v>
      </x:c>
      <x:c r="J10" s="13" t="str">
        <x:v>HOME-CM03 ou HOME-CM04 réagit à l’itinéraire et aux personnes aidées.</x:v>
      </x:c>
      <x:c r="K10" s="13" t="str">
        <x:v>Extension V5</x:v>
      </x:c>
    </x:row>
    <x:row r="11" ht="177" customHeight="1">
      <x:c r="A11" s="14" t="str">
        <x:v>BIOME5-02-3</x:v>
      </x:c>
      <x:c r="B11" s="14" t="str">
        <x:v>L’ombre qui se déplace — retour</x:v>
      </x:c>
      <x:c r="C11" s="14" t="str">
        <x:v>glass-desert</x:v>
      </x:c>
      <x:c r="D11" s="14" t="str">
        <x:v>Young Blood avec route et formation locales</x:v>
      </x:c>
      <x:c r="E11" s="14" t="str">
        <x:v>Étape 2 de la même expédition résolue. La réussite n’est pas présumée par sa clôture.</x:v>
      </x:c>
      <x:c r="F11" s="14" t="str">
        <x:v>Au retour, le joueur suit la route qu’il a reconnue et transporte sa prise ou son relevé jusqu’à la communauté. Une citerne vide indique le passage récent d’une équipe rivale.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1" s="14" t="str">
        <x:v>Suivre la rivalité ou garder la réserve d’eau pour la chasse prévue.</x:v>
      </x:c>
      <x:c r="H11" s="14" t="str">
        <x:v>Route connue, relation locale, observation ou trophée admissible de cette expédition. Aucun nouveau rang accordé par cet arc annexe seul.</x:v>
      </x:c>
      <x:c r="I11" s="14" t="str">
        <x:v>Repli par le passage prévu, perte réelle conservée et nouvelle préparation possible. Le même résultat ne paie pas plusieurs récompenses.</x:v>
      </x:c>
      <x:c r="J11" s="14" t="str">
        <x:v>HOME-CM03 ou HOME-CM04 réagit à l’itinéraire et aux personnes aidées.</x:v>
      </x:c>
      <x:c r="K11" s="14" t="str">
        <x:v>Extension V5</x:v>
      </x:c>
    </x:row>
    <x:row r="12" ht="177" customHeight="1">
      <x:c r="A12" s="13" t="str">
        <x:v>BIOME5-03-1</x:v>
      </x:c>
      <x:c r="B12" s="13" t="str">
        <x:v>Au-dessus des racines — reconnaissance</x:v>
      </x:c>
      <x:c r="C12" s="13" t="str">
        <x:v>pillar-jungle</x:v>
      </x:c>
      <x:c r="D12" s="13" t="str">
        <x:v>Young Blood avec route et formation locales</x:v>
      </x:c>
      <x:c r="E12" s="13" t="str">
        <x:v>Piste interrompue au pied d’un arbre</x:v>
      </x:c>
      <x:c r="F12" s="13" t="str">
        <x:v>Le joueur quitte la communauté par la route connue et observe le premier obstacle avant de sortir de l’abri. Lire les griffures, monter à une plateforme puis tester le contrepoids d’une passerelle.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2" s="13" t="str">
        <x:v>Renforcer le passage avant la poursuite ou choisir un trajet personnel plus difficile.</x:v>
      </x:c>
      <x:c r="H12" s="13" t="str">
        <x:v>Route connue, relation locale, observation ou trophée admissible de cette expédition. Aucun nouveau rang accordé par cet arc annexe seul.</x:v>
      </x:c>
      <x:c r="I12" s="13" t="str">
        <x:v>Repli par le passage prévu, perte réelle conservée et nouvelle préparation possible. Le même résultat ne paie pas plusieurs récompenses.</x:v>
      </x:c>
      <x:c r="J12" s="13" t="str">
        <x:v>HOME-CM05 ou HOME-CM06 réagit à l’itinéraire et aux personnes aidées.</x:v>
      </x:c>
      <x:c r="K12" s="13" t="str">
        <x:v>Extension V5</x:v>
      </x:c>
    </x:row>
    <x:row r="13" ht="177" customHeight="1">
      <x:c r="A13" s="14" t="str">
        <x:v>BIOME5-03-2</x:v>
      </x:c>
      <x:c r="B13" s="14" t="str">
        <x:v>Au-dessus des racines — engagement</x:v>
      </x:c>
      <x:c r="C13" s="14" t="str">
        <x:v>pillar-jungle</x:v>
      </x:c>
      <x:c r="D13" s="14" t="str">
        <x:v>Young Blood avec route et formation locales</x:v>
      </x:c>
      <x:c r="E13" s="14" t="str">
        <x:v>Étape 1 de la même expédition résolue. La réussite n’est pas présumée par sa clôture.</x:v>
      </x:c>
      <x:c r="F13" s="14" t="str">
        <x:v>Le passage de la proie déplace une branche servant aussi à la communauté.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3" s="14" t="str">
        <x:v>Renforcer le passage avant la poursuite ou choisir un trajet personnel plus difficile.</x:v>
      </x:c>
      <x:c r="H13" s="14" t="str">
        <x:v>Route connue, relation locale, observation ou trophée admissible de cette expédition. Aucun nouveau rang accordé par cet arc annexe seul.</x:v>
      </x:c>
      <x:c r="I13" s="14" t="str">
        <x:v>Repli par le passage prévu, perte réelle conservée et nouvelle préparation possible. Le même résultat ne paie pas plusieurs récompenses.</x:v>
      </x:c>
      <x:c r="J13" s="14" t="str">
        <x:v>HOME-CM05 ou HOME-CM06 réagit à l’itinéraire et aux personnes aidées.</x:v>
      </x:c>
      <x:c r="K13" s="14" t="str">
        <x:v>Extension V5</x:v>
      </x:c>
    </x:row>
    <x:row r="14" ht="177" customHeight="1">
      <x:c r="A14" s="13" t="str">
        <x:v>BIOME5-03-3</x:v>
      </x:c>
      <x:c r="B14" s="13" t="str">
        <x:v>Au-dessus des racines — retour</x:v>
      </x:c>
      <x:c r="C14" s="13" t="str">
        <x:v>pillar-jungle</x:v>
      </x:c>
      <x:c r="D14" s="13" t="str">
        <x:v>Young Blood avec route et formation locales</x:v>
      </x:c>
      <x:c r="E14" s="13" t="str">
        <x:v>Étape 2 de la même expédition résolue. La réussite n’est pas présumée par sa clôture.</x:v>
      </x:c>
      <x:c r="F14" s="13" t="str">
        <x:v>Au retour, le joueur suit la route qu’il a reconnue et transporte sa prise ou son relevé jusqu’à la communauté. Le passage de la proie déplace une branche servant aussi à la communauté.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4" s="13" t="str">
        <x:v>Renforcer le passage avant la poursuite ou choisir un trajet personnel plus difficile.</x:v>
      </x:c>
      <x:c r="H14" s="13" t="str">
        <x:v>Route connue, relation locale, observation ou trophée admissible de cette expédition. Aucun nouveau rang accordé par cet arc annexe seul.</x:v>
      </x:c>
      <x:c r="I14" s="13" t="str">
        <x:v>Repli par le passage prévu, perte réelle conservée et nouvelle préparation possible. Le même résultat ne paie pas plusieurs récompenses.</x:v>
      </x:c>
      <x:c r="J14" s="13" t="str">
        <x:v>HOME-CM05 ou HOME-CM06 réagit à l’itinéraire et aux personnes aidées.</x:v>
      </x:c>
      <x:c r="K14" s="13" t="str">
        <x:v>Extension V5</x:v>
      </x:c>
    </x:row>
    <x:row r="15" ht="177" customHeight="1">
      <x:c r="A15" s="14" t="str">
        <x:v>BIOME5-04-1</x:v>
      </x:c>
      <x:c r="B15" s="14" t="str">
        <x:v>Le chenal sans lumière — reconnaissance</x:v>
      </x:c>
      <x:c r="C15" s="14" t="str">
        <x:v>luminous-marshes</x:v>
      </x:c>
      <x:c r="D15" s="14" t="str">
        <x:v>Young Blood avec route et formation locales</x:v>
      </x:c>
      <x:c r="E15" s="14" t="str">
        <x:v>Balises éteintes pendant une crue</x:v>
      </x:c>
      <x:c r="F15" s="14" t="str">
        <x:v>Le joueur quitte la communauté par la route connue et observe le premier obstacle avant de sortir de l’abri. Orienter trois lanternes, sonder les appuis et retrouver la trace au-dessus de l’eau.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5" s="14" t="str">
        <x:v>Détourner la piste vers une zone de chasse ou attendre son passage pour rouvrir le chenal.</x:v>
      </x:c>
      <x:c r="H15" s="14" t="str">
        <x:v>Route connue, relation locale, observation ou trophée admissible de cette expédition. Aucun nouveau rang accordé par cet arc annexe seul.</x:v>
      </x:c>
      <x:c r="I15" s="14" t="str">
        <x:v>Repli par le passage prévu, perte réelle conservée et nouvelle préparation possible. Le même résultat ne paie pas plusieurs récompenses.</x:v>
      </x:c>
      <x:c r="J15" s="14" t="str">
        <x:v>HOME-CM07 ou HOME-CM08 réagit à l’itinéraire et aux personnes aidées.</x:v>
      </x:c>
      <x:c r="K15" s="14" t="str">
        <x:v>Extension V5</x:v>
      </x:c>
    </x:row>
    <x:row r="16" ht="177" customHeight="1">
      <x:c r="A16" s="13" t="str">
        <x:v>BIOME5-04-2</x:v>
      </x:c>
      <x:c r="B16" s="13" t="str">
        <x:v>Le chenal sans lumière — engagement</x:v>
      </x:c>
      <x:c r="C16" s="13" t="str">
        <x:v>luminous-marshes</x:v>
      </x:c>
      <x:c r="D16" s="13" t="str">
        <x:v>Young Blood avec route et formation locales</x:v>
      </x:c>
      <x:c r="E16" s="13" t="str">
        <x:v>Étape 1 de la même expédition résolue. La réussite n’est pas présumée par sa clôture.</x:v>
      </x:c>
      <x:c r="F16" s="13" t="str">
        <x:v>Une grande bête traverse la route que les habitants doivent emprunter.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6" s="13" t="str">
        <x:v>Détourner la piste vers une zone de chasse ou attendre son passage pour rouvrir le chenal.</x:v>
      </x:c>
      <x:c r="H16" s="13" t="str">
        <x:v>Route connue, relation locale, observation ou trophée admissible de cette expédition. Aucun nouveau rang accordé par cet arc annexe seul.</x:v>
      </x:c>
      <x:c r="I16" s="13" t="str">
        <x:v>Repli par le passage prévu, perte réelle conservée et nouvelle préparation possible. Le même résultat ne paie pas plusieurs récompenses.</x:v>
      </x:c>
      <x:c r="J16" s="13" t="str">
        <x:v>HOME-CM07 ou HOME-CM08 réagit à l’itinéraire et aux personnes aidées.</x:v>
      </x:c>
      <x:c r="K16" s="13" t="str">
        <x:v>Extension V5</x:v>
      </x:c>
    </x:row>
    <x:row r="17" ht="177" customHeight="1">
      <x:c r="A17" s="14" t="str">
        <x:v>BIOME5-04-3</x:v>
      </x:c>
      <x:c r="B17" s="14" t="str">
        <x:v>Le chenal sans lumière — retour</x:v>
      </x:c>
      <x:c r="C17" s="14" t="str">
        <x:v>luminous-marshes</x:v>
      </x:c>
      <x:c r="D17" s="14" t="str">
        <x:v>Young Blood avec route et formation locales</x:v>
      </x:c>
      <x:c r="E17" s="14" t="str">
        <x:v>Étape 2 de la même expédition résolue. La réussite n’est pas présumée par sa clôture.</x:v>
      </x:c>
      <x:c r="F17" s="14" t="str">
        <x:v>Au retour, le joueur suit la route qu’il a reconnue et transporte sa prise ou son relevé jusqu’à la communauté. Une grande bête traverse la route que les habitants doivent emprunter.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17" s="14" t="str">
        <x:v>Détourner la piste vers une zone de chasse ou attendre son passage pour rouvrir le chenal.</x:v>
      </x:c>
      <x:c r="H17" s="14" t="str">
        <x:v>Route connue, relation locale, observation ou trophée admissible de cette expédition. Aucun nouveau rang accordé par cet arc annexe seul.</x:v>
      </x:c>
      <x:c r="I17" s="14" t="str">
        <x:v>Repli par le passage prévu, perte réelle conservée et nouvelle préparation possible. Le même résultat ne paie pas plusieurs récompenses.</x:v>
      </x:c>
      <x:c r="J17" s="14" t="str">
        <x:v>HOME-CM07 ou HOME-CM08 réagit à l’itinéraire et aux personnes aidées.</x:v>
      </x:c>
      <x:c r="K17" s="14" t="str">
        <x:v>Extension V5</x:v>
      </x:c>
    </x:row>
    <x:row r="18" ht="177" customHeight="1">
      <x:c r="A18" s="13" t="str">
        <x:v>BIOME5-05-1</x:v>
      </x:c>
      <x:c r="B18" s="13" t="str">
        <x:v>Les cris dans la rafale — reconnaissance</x:v>
      </x:c>
      <x:c r="C18" s="13" t="str">
        <x:v>storm-chain</x:v>
      </x:c>
      <x:c r="D18" s="13" t="str">
        <x:v>Young Blood avec route et formation locales</x:v>
      </x:c>
      <x:c r="E18" s="13" t="str">
        <x:v>Signaux de guide couverts par le vent</x:v>
      </x:c>
      <x:c r="F18" s="13" t="str">
        <x:v>Le joueur quitte la communauté par la route connue et observe le premier obstacle avant de sortir de l’abri. Comparer cri réel, écho de falaise et souffle puis rejoindre deux abris successifs.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18" s="13" t="str">
        <x:v>Poursuivre le défi ou consacrer sa fenêtre de passage à prévenir le rival.</x:v>
      </x:c>
      <x:c r="H18" s="13" t="str">
        <x:v>Route connue, relation locale, observation ou trophée admissible de cette expédition. Aucun nouveau rang accordé par cet arc annexe seul.</x:v>
      </x:c>
      <x:c r="I18" s="13" t="str">
        <x:v>Repli par le passage prévu, perte réelle conservée et nouvelle préparation possible. Le même résultat ne paie pas plusieurs récompenses.</x:v>
      </x:c>
      <x:c r="J18" s="13" t="str">
        <x:v>HOME-CM09 ou HOME-CM10 réagit à l’itinéraire et aux personnes aidées.</x:v>
      </x:c>
      <x:c r="K18" s="13" t="str">
        <x:v>Extension V5</x:v>
      </x:c>
    </x:row>
    <x:row r="19" ht="177" customHeight="1">
      <x:c r="A19" s="14" t="str">
        <x:v>BIOME5-05-2</x:v>
      </x:c>
      <x:c r="B19" s="14" t="str">
        <x:v>Les cris dans la rafale — engagement</x:v>
      </x:c>
      <x:c r="C19" s="14" t="str">
        <x:v>storm-chain</x:v>
      </x:c>
      <x:c r="D19" s="14" t="str">
        <x:v>Young Blood avec route et formation locales</x:v>
      </x:c>
      <x:c r="E19" s="14" t="str">
        <x:v>Étape 1 de la même expédition résolue. La réussite n’est pas présumée par sa clôture.</x:v>
      </x:c>
      <x:c r="F19" s="14" t="str">
        <x:v>Un rival a choisi un raccourci qui devient impraticable à la prochaine rafale.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19" s="14" t="str">
        <x:v>Poursuivre le défi ou consacrer sa fenêtre de passage à prévenir le rival.</x:v>
      </x:c>
      <x:c r="H19" s="14" t="str">
        <x:v>Route connue, relation locale, observation ou trophée admissible de cette expédition. Aucun nouveau rang accordé par cet arc annexe seul.</x:v>
      </x:c>
      <x:c r="I19" s="14" t="str">
        <x:v>Repli par le passage prévu, perte réelle conservée et nouvelle préparation possible. Le même résultat ne paie pas plusieurs récompenses.</x:v>
      </x:c>
      <x:c r="J19" s="14" t="str">
        <x:v>HOME-CM09 ou HOME-CM10 réagit à l’itinéraire et aux personnes aidées.</x:v>
      </x:c>
      <x:c r="K19" s="14" t="str">
        <x:v>Extension V5</x:v>
      </x:c>
    </x:row>
    <x:row r="20" ht="177" customHeight="1">
      <x:c r="A20" s="13" t="str">
        <x:v>BIOME5-05-3</x:v>
      </x:c>
      <x:c r="B20" s="13" t="str">
        <x:v>Les cris dans la rafale — retour</x:v>
      </x:c>
      <x:c r="C20" s="13" t="str">
        <x:v>storm-chain</x:v>
      </x:c>
      <x:c r="D20" s="13" t="str">
        <x:v>Young Blood avec route et formation locales</x:v>
      </x:c>
      <x:c r="E20" s="13" t="str">
        <x:v>Étape 2 de la même expédition résolue. La réussite n’est pas présumée par sa clôture.</x:v>
      </x:c>
      <x:c r="F20" s="13" t="str">
        <x:v>Au retour, le joueur suit la route qu’il a reconnue et transporte sa prise ou son relevé jusqu’à la communauté. Un rival a choisi un raccourci qui devient impraticable à la prochaine rafale.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0" s="13" t="str">
        <x:v>Poursuivre le défi ou consacrer sa fenêtre de passage à prévenir le rival.</x:v>
      </x:c>
      <x:c r="H20" s="13" t="str">
        <x:v>Route connue, relation locale, observation ou trophée admissible de cette expédition. Aucun nouveau rang accordé par cet arc annexe seul.</x:v>
      </x:c>
      <x:c r="I20" s="13" t="str">
        <x:v>Repli par le passage prévu, perte réelle conservée et nouvelle préparation possible. Le même résultat ne paie pas plusieurs récompenses.</x:v>
      </x:c>
      <x:c r="J20" s="13" t="str">
        <x:v>HOME-CM09 ou HOME-CM10 réagit à l’itinéraire et aux personnes aidées.</x:v>
      </x:c>
      <x:c r="K20" s="13" t="str">
        <x:v>Extension V5</x:v>
      </x:c>
    </x:row>
    <x:row r="21" ht="177" customHeight="1">
      <x:c r="A21" s="14" t="str">
        <x:v>BIOME5-06-1</x:v>
      </x:c>
      <x:c r="B21" s="14" t="str">
        <x:v>Les os sous l’écume — reconnaissance</x:v>
      </x:c>
      <x:c r="C21" s="14" t="str">
        <x:v>leviathan-coast</x:v>
      </x:c>
      <x:c r="D21" s="14" t="str">
        <x:v>Young Blood avec route et formation locales</x:v>
      </x:c>
      <x:c r="E21" s="14" t="str">
        <x:v>Marée qui remonte sur une prise ancienne</x:v>
      </x:c>
      <x:c r="F21" s="14" t="str">
        <x:v>Le joueur quitte la communauté par la route connue et observe le premier obstacle avant de sortir de l’abri. Relever les marques avant la vague, puis porter un fragment déjà détaché vers la voie haute.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1" s="14" t="str">
        <x:v>Conserver une fenêtre d’observation ou extraire immédiatement les compagnons et l’objet.</x:v>
      </x:c>
      <x:c r="H21" s="14" t="str">
        <x:v>Route connue, relation locale, observation ou trophée admissible de cette expédition. Aucun nouveau rang accordé par cet arc annexe seul.</x:v>
      </x:c>
      <x:c r="I21" s="14" t="str">
        <x:v>Repli par le passage prévu, perte réelle conservée et nouvelle préparation possible. Le même résultat ne paie pas plusieurs récompenses.</x:v>
      </x:c>
      <x:c r="J21" s="14" t="str">
        <x:v>HOME-CM11 ou HOME-CM12 réagit à l’itinéraire et aux personnes aidées.</x:v>
      </x:c>
      <x:c r="K21" s="14" t="str">
        <x:v>Extension V5</x:v>
      </x:c>
    </x:row>
    <x:row r="22" ht="177" customHeight="1">
      <x:c r="A22" s="13" t="str">
        <x:v>BIOME5-06-2</x:v>
      </x:c>
      <x:c r="B22" s="13" t="str">
        <x:v>Les os sous l’écume — engagement</x:v>
      </x:c>
      <x:c r="C22" s="13" t="str">
        <x:v>leviathan-coast</x:v>
      </x:c>
      <x:c r="D22" s="13" t="str">
        <x:v>Young Blood avec route et formation locales</x:v>
      </x:c>
      <x:c r="E22" s="13" t="str">
        <x:v>Étape 1 de la même expédition résolue. La réussite n’est pas présumée par sa clôture.</x:v>
      </x:c>
      <x:c r="F22" s="13" t="str">
        <x:v>L’examen du fragment montre deux périodes de chasse différentes.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2" s="13" t="str">
        <x:v>Conserver une fenêtre d’observation ou extraire immédiatement les compagnons et l’objet.</x:v>
      </x:c>
      <x:c r="H22" s="13" t="str">
        <x:v>Route connue, relation locale, observation ou trophée admissible de cette expédition. Aucun nouveau rang accordé par cet arc annexe seul.</x:v>
      </x:c>
      <x:c r="I22" s="13" t="str">
        <x:v>Repli par le passage prévu, perte réelle conservée et nouvelle préparation possible. Le même résultat ne paie pas plusieurs récompenses.</x:v>
      </x:c>
      <x:c r="J22" s="13" t="str">
        <x:v>HOME-CM11 ou HOME-CM12 réagit à l’itinéraire et aux personnes aidées.</x:v>
      </x:c>
      <x:c r="K22" s="13" t="str">
        <x:v>Extension V5</x:v>
      </x:c>
    </x:row>
    <x:row r="23" ht="177" customHeight="1">
      <x:c r="A23" s="14" t="str">
        <x:v>BIOME5-06-3</x:v>
      </x:c>
      <x:c r="B23" s="14" t="str">
        <x:v>Les os sous l’écume — retour</x:v>
      </x:c>
      <x:c r="C23" s="14" t="str">
        <x:v>leviathan-coast</x:v>
      </x:c>
      <x:c r="D23" s="14" t="str">
        <x:v>Young Blood avec route et formation locales</x:v>
      </x:c>
      <x:c r="E23" s="14" t="str">
        <x:v>Étape 2 de la même expédition résolue. La réussite n’est pas présumée par sa clôture.</x:v>
      </x:c>
      <x:c r="F23" s="14" t="str">
        <x:v>Au retour, le joueur suit la route qu’il a reconnue et transporte sa prise ou son relevé jusqu’à la communauté. L’examen du fragment montre deux périodes de chasse différentes.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3" s="14" t="str">
        <x:v>Conserver une fenêtre d’observation ou extraire immédiatement les compagnons et l’objet.</x:v>
      </x:c>
      <x:c r="H23" s="14" t="str">
        <x:v>Route connue, relation locale, observation ou trophée admissible de cette expédition. Aucun nouveau rang accordé par cet arc annexe seul.</x:v>
      </x:c>
      <x:c r="I23" s="14" t="str">
        <x:v>Repli par le passage prévu, perte réelle conservée et nouvelle préparation possible. Le même résultat ne paie pas plusieurs récompenses.</x:v>
      </x:c>
      <x:c r="J23" s="14" t="str">
        <x:v>HOME-CM11 ou HOME-CM12 réagit à l’itinéraire et aux personnes aidées.</x:v>
      </x:c>
      <x:c r="K23" s="14" t="str">
        <x:v>Extension V5</x:v>
      </x:c>
    </x:row>
    <x:row r="24" ht="177" customHeight="1">
      <x:c r="A24" s="13" t="str">
        <x:v>BIOME5-07-1</x:v>
      </x:c>
      <x:c r="B24" s="13" t="str">
        <x:v>La respiration des sources — reconnaissance</x:v>
      </x:c>
      <x:c r="C24" s="13" t="str">
        <x:v>thermal-caves</x:v>
      </x:c>
      <x:c r="D24" s="13" t="str">
        <x:v>Young Blood avec route et formation locales</x:v>
      </x:c>
      <x:c r="E24" s="13" t="str">
        <x:v>Vapeur périodique qui coupe le parcours</x:v>
      </x:c>
      <x:c r="F24" s="13" t="str">
        <x:v>Le joueur quitte la communauté par la route connue et observe le premier obstacle avant de sortir de l’abri. Observer trois cycles et préparer une séquence de haltes sur les paliers froids.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4" s="13" t="str">
        <x:v>Réparer son support sur place ou répartir la charge sur deux trajets.</x:v>
      </x:c>
      <x:c r="H24" s="13" t="str">
        <x:v>Route connue, relation locale, observation ou trophée admissible de cette expédition. Aucun nouveau rang accordé par cet arc annexe seul.</x:v>
      </x:c>
      <x:c r="I24" s="13" t="str">
        <x:v>Repli par le passage prévu, perte réelle conservée et nouvelle préparation possible. Le même résultat ne paie pas plusieurs récompenses.</x:v>
      </x:c>
      <x:c r="J24" s="13" t="str">
        <x:v>HOME-CM13 ou HOME-CM14 réagit à l’itinéraire et aux personnes aidées.</x:v>
      </x:c>
      <x:c r="K24" s="13" t="str">
        <x:v>Extension V5</x:v>
      </x:c>
    </x:row>
    <x:row r="25" ht="177" customHeight="1">
      <x:c r="A25" s="14" t="str">
        <x:v>BIOME5-07-2</x:v>
      </x:c>
      <x:c r="B25" s="14" t="str">
        <x:v>La respiration des sources — engagement</x:v>
      </x:c>
      <x:c r="C25" s="14" t="str">
        <x:v>thermal-caves</x:v>
      </x:c>
      <x:c r="D25" s="14" t="str">
        <x:v>Young Blood avec route et formation locales</x:v>
      </x:c>
      <x:c r="E25" s="14" t="str">
        <x:v>Étape 1 de la même expédition résolue. La réussite n’est pas présumée par sa clôture.</x:v>
      </x:c>
      <x:c r="F25" s="14" t="str">
        <x:v>Une pièce d’atelier bloque la seule route large du retour.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5" s="14" t="str">
        <x:v>Réparer son support sur place ou répartir la charge sur deux trajets.</x:v>
      </x:c>
      <x:c r="H25" s="14" t="str">
        <x:v>Route connue, relation locale, observation ou trophée admissible de cette expédition. Aucun nouveau rang accordé par cet arc annexe seul.</x:v>
      </x:c>
      <x:c r="I25" s="14" t="str">
        <x:v>Repli par le passage prévu, perte réelle conservée et nouvelle préparation possible. Le même résultat ne paie pas plusieurs récompenses.</x:v>
      </x:c>
      <x:c r="J25" s="14" t="str">
        <x:v>HOME-CM13 ou HOME-CM14 réagit à l’itinéraire et aux personnes aidées.</x:v>
      </x:c>
      <x:c r="K25" s="14" t="str">
        <x:v>Extension V5</x:v>
      </x:c>
    </x:row>
    <x:row r="26" ht="177" customHeight="1">
      <x:c r="A26" s="13" t="str">
        <x:v>BIOME5-07-3</x:v>
      </x:c>
      <x:c r="B26" s="13" t="str">
        <x:v>La respiration des sources — retour</x:v>
      </x:c>
      <x:c r="C26" s="13" t="str">
        <x:v>thermal-caves</x:v>
      </x:c>
      <x:c r="D26" s="13" t="str">
        <x:v>Young Blood avec route et formation locales</x:v>
      </x:c>
      <x:c r="E26" s="13" t="str">
        <x:v>Étape 2 de la même expédition résolue. La réussite n’est pas présumée par sa clôture.</x:v>
      </x:c>
      <x:c r="F26" s="13" t="str">
        <x:v>Au retour, le joueur suit la route qu’il a reconnue et transporte sa prise ou son relevé jusqu’à la communauté. Une pièce d’atelier bloque la seule route large du retour.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6" s="13" t="str">
        <x:v>Réparer son support sur place ou répartir la charge sur deux trajets.</x:v>
      </x:c>
      <x:c r="H26" s="13" t="str">
        <x:v>Route connue, relation locale, observation ou trophée admissible de cette expédition. Aucun nouveau rang accordé par cet arc annexe seul.</x:v>
      </x:c>
      <x:c r="I26" s="13" t="str">
        <x:v>Repli par le passage prévu, perte réelle conservée et nouvelle préparation possible. Le même résultat ne paie pas plusieurs récompenses.</x:v>
      </x:c>
      <x:c r="J26" s="13" t="str">
        <x:v>HOME-CM13 ou HOME-CM14 réagit à l’itinéraire et aux personnes aidées.</x:v>
      </x:c>
      <x:c r="K26" s="13" t="str">
        <x:v>Extension V5</x:v>
      </x:c>
    </x:row>
    <x:row r="27" ht="177" customHeight="1">
      <x:c r="A27" s="14" t="str">
        <x:v>BIOME5-08-1</x:v>
      </x:c>
      <x:c r="B27" s="14" t="str">
        <x:v>L’empreinte sous la neige — reconnaissance</x:v>
      </x:c>
      <x:c r="C27" s="14" t="str">
        <x:v>cold-crown</x:v>
      </x:c>
      <x:c r="D27" s="14" t="str">
        <x:v>Young Blood avec route et formation locales</x:v>
      </x:c>
      <x:c r="E27" s="14" t="str">
        <x:v>Traces effacées par une bourrasque</x:v>
      </x:c>
      <x:c r="F27" s="14" t="str">
        <x:v>Le joueur quitte la communauté par la route connue et observe le premier obstacle avant de sortir de l’abri. Chercher les ombres sous la couche neuve puis comparer les abris choisis par l’animal.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27" s="14" t="str">
        <x:v>Faire une reconnaissance courte à pied ou revenir au refuge avec la monture.</x:v>
      </x:c>
      <x:c r="H27" s="14" t="str">
        <x:v>Route connue, relation locale, observation ou trophée admissible de cette expédition. Aucun nouveau rang accordé par cet arc annexe seul.</x:v>
      </x:c>
      <x:c r="I27" s="14" t="str">
        <x:v>Repli par le passage prévu, perte réelle conservée et nouvelle préparation possible. Le même résultat ne paie pas plusieurs récompenses.</x:v>
      </x:c>
      <x:c r="J27" s="14" t="str">
        <x:v>HOME-CM15 ou HOME-CM16 réagit à l’itinéraire et aux personnes aidées.</x:v>
      </x:c>
      <x:c r="K27" s="14" t="str">
        <x:v>Extension V5</x:v>
      </x:c>
    </x:row>
    <x:row r="28" ht="177" customHeight="1">
      <x:c r="A28" s="13" t="str">
        <x:v>BIOME5-08-2</x:v>
      </x:c>
      <x:c r="B28" s="13" t="str">
        <x:v>L’empreinte sous la neige — engagement</x:v>
      </x:c>
      <x:c r="C28" s="13" t="str">
        <x:v>cold-crown</x:v>
      </x:c>
      <x:c r="D28" s="13" t="str">
        <x:v>Young Blood avec route et formation locales</x:v>
      </x:c>
      <x:c r="E28" s="13" t="str">
        <x:v>Étape 1 de la même expédition résolue. La réussite n’est pas présumée par sa clôture.</x:v>
      </x:c>
      <x:c r="F28" s="13" t="str">
        <x:v>Une monture fatiguée veut rejoindre le refuge tandis que la piste reste fraîche.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28" s="13" t="str">
        <x:v>Faire une reconnaissance courte à pied ou revenir au refuge avec la monture.</x:v>
      </x:c>
      <x:c r="H28" s="13" t="str">
        <x:v>Route connue, relation locale, observation ou trophée admissible de cette expédition. Aucun nouveau rang accordé par cet arc annexe seul.</x:v>
      </x:c>
      <x:c r="I28" s="13" t="str">
        <x:v>Repli par le passage prévu, perte réelle conservée et nouvelle préparation possible. Le même résultat ne paie pas plusieurs récompenses.</x:v>
      </x:c>
      <x:c r="J28" s="13" t="str">
        <x:v>HOME-CM15 ou HOME-CM16 réagit à l’itinéraire et aux personnes aidées.</x:v>
      </x:c>
      <x:c r="K28" s="13" t="str">
        <x:v>Extension V5</x:v>
      </x:c>
    </x:row>
    <x:row r="29" ht="177" customHeight="1">
      <x:c r="A29" s="14" t="str">
        <x:v>BIOME5-08-3</x:v>
      </x:c>
      <x:c r="B29" s="14" t="str">
        <x:v>L’empreinte sous la neige — retour</x:v>
      </x:c>
      <x:c r="C29" s="14" t="str">
        <x:v>cold-crown</x:v>
      </x:c>
      <x:c r="D29" s="14" t="str">
        <x:v>Young Blood avec route et formation locales</x:v>
      </x:c>
      <x:c r="E29" s="14" t="str">
        <x:v>Étape 2 de la même expédition résolue. La réussite n’est pas présumée par sa clôture.</x:v>
      </x:c>
      <x:c r="F29" s="14" t="str">
        <x:v>Au retour, le joueur suit la route qu’il a reconnue et transporte sa prise ou son relevé jusqu’à la communauté. Une monture fatiguée veut rejoindre le refuge tandis que la piste reste fraîche.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29" s="14" t="str">
        <x:v>Faire une reconnaissance courte à pied ou revenir au refuge avec la monture.</x:v>
      </x:c>
      <x:c r="H29" s="14" t="str">
        <x:v>Route connue, relation locale, observation ou trophée admissible de cette expédition. Aucun nouveau rang accordé par cet arc annexe seul.</x:v>
      </x:c>
      <x:c r="I29" s="14" t="str">
        <x:v>Repli par le passage prévu, perte réelle conservée et nouvelle préparation possible. Le même résultat ne paie pas plusieurs récompenses.</x:v>
      </x:c>
      <x:c r="J29" s="14" t="str">
        <x:v>HOME-CM15 ou HOME-CM16 réagit à l’itinéraire et aux personnes aidées.</x:v>
      </x:c>
      <x:c r="K29" s="14" t="str">
        <x:v>Extension V5</x:v>
      </x:c>
    </x:row>
    <x:row r="30" ht="177" customHeight="1">
      <x:c r="A30" s="13" t="str">
        <x:v>BIOME5-09-1</x:v>
      </x:c>
      <x:c r="B30" s="13" t="str">
        <x:v>La griffe et l’inscription — reconnaissance</x:v>
      </x:c>
      <x:c r="C30" s="13" t="str">
        <x:v>first-city-ruins</x:v>
      </x:c>
      <x:c r="D30" s="13" t="str">
        <x:v>Young Blood avec route et formation locales</x:v>
      </x:c>
      <x:c r="E30" s="13" t="str">
        <x:v>Vestiges au pied d’une arche fragile</x:v>
      </x:c>
      <x:c r="F30" s="13" t="str">
        <x:v>Le joueur quitte la communauté par la route connue et observe le premier obstacle avant de sortir de l’abri. Éclairer la gravure, puis distinguer les traces récentes de l’usure ancienne.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30" s="13" t="str">
        <x:v>Déplacer l’affrontement vers la cour libre ou garder une observation distante.</x:v>
      </x:c>
      <x:c r="H30" s="13" t="str">
        <x:v>Route connue, relation locale, observation ou trophée admissible de cette expédition. Aucun nouveau rang accordé par cet arc annexe seul.</x:v>
      </x:c>
      <x:c r="I30" s="13" t="str">
        <x:v>Repli par le passage prévu, perte réelle conservée et nouvelle préparation possible. Le même résultat ne paie pas plusieurs récompenses.</x:v>
      </x:c>
      <x:c r="J30" s="13" t="str">
        <x:v>HOME-CM17 ou HOME-CM18 réagit à l’itinéraire et aux personnes aidées.</x:v>
      </x:c>
      <x:c r="K30" s="13" t="str">
        <x:v>Extension V5</x:v>
      </x:c>
    </x:row>
    <x:row r="31" ht="177" customHeight="1">
      <x:c r="A31" s="14" t="str">
        <x:v>BIOME5-09-2</x:v>
      </x:c>
      <x:c r="B31" s="14" t="str">
        <x:v>La griffe et l’inscription — engagement</x:v>
      </x:c>
      <x:c r="C31" s="14" t="str">
        <x:v>first-city-ruins</x:v>
      </x:c>
      <x:c r="D31" s="14" t="str">
        <x:v>Young Blood avec route et formation locales</x:v>
      </x:c>
      <x:c r="E31" s="14" t="str">
        <x:v>Étape 1 de la même expédition résolue. La réussite n’est pas présumée par sa clôture.</x:v>
      </x:c>
      <x:c r="F31" s="14" t="str">
        <x:v>Une intervention de chasse peut abîmer une preuve que deux lignées interprètent différemment.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31" s="14" t="str">
        <x:v>Déplacer l’affrontement vers la cour libre ou garder une observation distante.</x:v>
      </x:c>
      <x:c r="H31" s="14" t="str">
        <x:v>Route connue, relation locale, observation ou trophée admissible de cette expédition. Aucun nouveau rang accordé par cet arc annexe seul.</x:v>
      </x:c>
      <x:c r="I31" s="14" t="str">
        <x:v>Repli par le passage prévu, perte réelle conservée et nouvelle préparation possible. Le même résultat ne paie pas plusieurs récompenses.</x:v>
      </x:c>
      <x:c r="J31" s="14" t="str">
        <x:v>HOME-CM17 ou HOME-CM18 réagit à l’itinéraire et aux personnes aidées.</x:v>
      </x:c>
      <x:c r="K31" s="14" t="str">
        <x:v>Extension V5</x:v>
      </x:c>
    </x:row>
    <x:row r="32" ht="177" customHeight="1">
      <x:c r="A32" s="13" t="str">
        <x:v>BIOME5-09-3</x:v>
      </x:c>
      <x:c r="B32" s="13" t="str">
        <x:v>La griffe et l’inscription — retour</x:v>
      </x:c>
      <x:c r="C32" s="13" t="str">
        <x:v>first-city-ruins</x:v>
      </x:c>
      <x:c r="D32" s="13" t="str">
        <x:v>Young Blood avec route et formation locales</x:v>
      </x:c>
      <x:c r="E32" s="13" t="str">
        <x:v>Étape 2 de la même expédition résolue. La réussite n’est pas présumée par sa clôture.</x:v>
      </x:c>
      <x:c r="F32" s="13" t="str">
        <x:v>Au retour, le joueur suit la route qu’il a reconnue et transporte sa prise ou son relevé jusqu’à la communauté. Une intervention de chasse peut abîmer une preuve que deux lignées interprètent différemment.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32" s="13" t="str">
        <x:v>Déplacer l’affrontement vers la cour libre ou garder une observation distante.</x:v>
      </x:c>
      <x:c r="H32" s="13" t="str">
        <x:v>Route connue, relation locale, observation ou trophée admissible de cette expédition. Aucun nouveau rang accordé par cet arc annexe seul.</x:v>
      </x:c>
      <x:c r="I32" s="13" t="str">
        <x:v>Repli par le passage prévu, perte réelle conservée et nouvelle préparation possible. Le même résultat ne paie pas plusieurs récompenses.</x:v>
      </x:c>
      <x:c r="J32" s="13" t="str">
        <x:v>HOME-CM17 ou HOME-CM18 réagit à l’itinéraire et aux personnes aidées.</x:v>
      </x:c>
      <x:c r="K32" s="13" t="str">
        <x:v>Extension V5</x:v>
      </x:c>
    </x:row>
    <x:row r="33" ht="177" customHeight="1">
      <x:c r="A33" s="14" t="str">
        <x:v>BIOME5-10-1</x:v>
      </x:c>
      <x:c r="B33" s="14" t="str">
        <x:v>La porte derrière la proie — reconnaissance</x:v>
      </x:c>
      <x:c r="C33" s="14" t="str">
        <x:v>forbidden-reserve</x:v>
      </x:c>
      <x:c r="D33" s="14" t="str">
        <x:v>Blooded pour la zone de grand prédateur, observation de service plus tôt selon mission</x:v>
      </x:c>
      <x:c r="E33" s="14" t="str">
        <x:v>Grand prédateur près d’un sas de réserve</x:v>
      </x:c>
      <x:c r="F33" s="14" t="str">
        <x:v>Le joueur quitte la communauté par la route connue et observe le premier obstacle avant de sortir de l’abri. Lire ses changements de niveau et préparer deux leurres fictifs sur routes distinctes. Un compagnon ou un repère de formation aide à séparer observation et hypothèse. Le joueur marque un point de retour matériel, puis choisit jusqu’où pousser la reconnaissance avec les outils présents. Une trace ambiguë peut rester à confirmer au lieu de forcer un combat.</x:v>
      </x:c>
      <x:c r="G33" s="14" t="str">
        <x:v>Retenir la bête dans le secteur ouvert ou guider l’équipe vers le sas secondaire.</x:v>
      </x:c>
      <x:c r="H33" s="14" t="str">
        <x:v>Route connue, relation locale, observation ou trophée admissible de cette expédition. Aucun nouveau rang accordé par cet arc annexe seul.</x:v>
      </x:c>
      <x:c r="I33" s="14" t="str">
        <x:v>Repli par le passage prévu, perte réelle conservée et nouvelle préparation possible. Le même résultat ne paie pas plusieurs récompenses.</x:v>
      </x:c>
      <x:c r="J33" s="14" t="str">
        <x:v>HOME-CM19 ou HOME-CM20 réagit à l’itinéraire et aux personnes aidées.</x:v>
      </x:c>
      <x:c r="K33" s="14" t="str">
        <x:v>Extension V5</x:v>
      </x:c>
    </x:row>
    <x:row r="34" ht="177" customHeight="1">
      <x:c r="A34" s="13" t="str">
        <x:v>BIOME5-10-2</x:v>
      </x:c>
      <x:c r="B34" s="13" t="str">
        <x:v>La porte derrière la proie — engagement</x:v>
      </x:c>
      <x:c r="C34" s="13" t="str">
        <x:v>forbidden-reserve</x:v>
      </x:c>
      <x:c r="D34" s="13" t="str">
        <x:v>Blooded pour la zone de grand prédateur, observation de service plus tôt selon mission</x:v>
      </x:c>
      <x:c r="E34" s="13" t="str">
        <x:v>Étape 1 de la même expédition résolue. La réussite n’est pas présumée par sa clôture.</x:v>
      </x:c>
      <x:c r="F34" s="13" t="str">
        <x:v>Le sas qui protège le retour est aussi celui d’une équipe encore au terrain. Le joueur prépare son équipement dans la zone couverte, reconnaît l’axe de fuite puis engage l’intervention qui correspond à son choix. Les signes de la proie annoncent ses changements de comportement. Un déplacement vers un autre plan exige une racine, une marche ou une passerelle utilisable. Une attaque manquée modifie la distance et la trace sonore, ce qui oblige à adapter la suite.</x:v>
      </x:c>
      <x:c r="G34" s="13" t="str">
        <x:v>Retenir la bête dans le secteur ouvert ou guider l’équipe vers le sas secondaire.</x:v>
      </x:c>
      <x:c r="H34" s="13" t="str">
        <x:v>Route connue, relation locale, observation ou trophée admissible de cette expédition. Aucun nouveau rang accordé par cet arc annexe seul.</x:v>
      </x:c>
      <x:c r="I34" s="13" t="str">
        <x:v>Repli par le passage prévu, perte réelle conservée et nouvelle préparation possible. Le même résultat ne paie pas plusieurs récompenses.</x:v>
      </x:c>
      <x:c r="J34" s="13" t="str">
        <x:v>HOME-CM19 ou HOME-CM20 réagit à l’itinéraire et aux personnes aidées.</x:v>
      </x:c>
      <x:c r="K34" s="13" t="str">
        <x:v>Extension V5</x:v>
      </x:c>
    </x:row>
    <x:row r="35" ht="177" customHeight="1">
      <x:c r="A35" s="14" t="str">
        <x:v>BIOME5-10-3</x:v>
      </x:c>
      <x:c r="B35" s="14" t="str">
        <x:v>La porte derrière la proie — retour</x:v>
      </x:c>
      <x:c r="C35" s="14" t="str">
        <x:v>forbidden-reserve</x:v>
      </x:c>
      <x:c r="D35" s="14" t="str">
        <x:v>Blooded pour la zone de grand prédateur, observation de service plus tôt selon mission</x:v>
      </x:c>
      <x:c r="E35" s="14" t="str">
        <x:v>Étape 2 de la même expédition résolue. La réussite n’est pas présumée par sa clôture.</x:v>
      </x:c>
      <x:c r="F35" s="14" t="str">
        <x:v>Au retour, le joueur suit la route qu’il a reconnue et transporte sa prise ou son relevé jusqu’à la communauté. Le sas qui protège le retour est aussi celui d’une équipe encore au terrain. Il retrouve les personnes concernées et observe le changement de passage, la fatigue du compagnon ou l’état de l’objet. Une courte scène de maison ou d’atelier permet de relire le choix. Les trophées et la reconnaissance correspondent à ce qui a réellement été accompli.</x:v>
      </x:c>
      <x:c r="G35" s="14" t="str">
        <x:v>Retenir la bête dans le secteur ouvert ou guider l’équipe vers le sas secondaire.</x:v>
      </x:c>
      <x:c r="H35" s="14" t="str">
        <x:v>Route connue, relation locale, observation ou trophée admissible de cette expédition. Aucun nouveau rang accordé par cet arc annexe seul.</x:v>
      </x:c>
      <x:c r="I35" s="14" t="str">
        <x:v>Repli par le passage prévu, perte réelle conservée et nouvelle préparation possible. Le même résultat ne paie pas plusieurs récompenses.</x:v>
      </x:c>
      <x:c r="J35" s="14" t="str">
        <x:v>HOME-CM19 ou HOME-CM20 réagit à l’itinéraire et aux personnes aidées.</x:v>
      </x:c>
      <x:c r="K35" s="14" t="str">
        <x:v>Extension V5</x:v>
      </x:c>
    </x:row>
  </x:sheetData>
  <x:pageMargins left="0.7" right="0.7" top="0.75" bottom="0.75" header="0.3" footer="0.3"/>
  <x:tableParts count="1">
    <x:tablePart xmlns:r="http://schemas.openxmlformats.org/officeDocument/2006/relationships" r:id="Rf86f98c544d74f4d"/>
  </x:tableParts>
</x:worksheet>
</file>

<file path=xl/worksheets/sheet6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Ressources et économie</x:v>
      </x:c>
      <x:c r="B2" s="3"/>
      <x:c r="C2" s="3"/>
      <x:c r="D2" s="3"/>
      <x:c r="E2" s="3"/>
      <x:c r="F2" s="3"/>
    </x:row>
    <x:row r="3">
      <x:c r="A3" s="4"/>
      <x:c r="B3" s="4"/>
      <x:c r="C3" s="4"/>
      <x:c r="D3" s="4"/>
      <x:c r="E3" s="4"/>
      <x:c r="F3" s="4"/>
    </x:row>
    <x:row r="4">
      <x:c r="A4" s="2" t="str">
        <x:v>Mondes · 24 fiches · Lecture intégrale dans « Lire Mondes » ou le lecteur HTML.</x:v>
      </x:c>
      <x:c r="B4" s="2"/>
      <x:c r="C4" s="2"/>
      <x:c r="D4" s="2"/>
      <x:c r="E4" s="2"/>
      <x:c r="F4" s="2"/>
    </x:row>
    <x:row r="5" ht="48" customHeight="1">
      <x:c r="A5" s="25" t="str">
        <x:v>Identifiant</x:v>
      </x:c>
      <x:c r="B5" s="26" t="str">
        <x:v>Titre</x:v>
      </x:c>
      <x:c r="C5" s="26" t="str">
        <x:v>Origine</x:v>
      </x:c>
      <x:c r="D5" s="26" t="str">
        <x:v>Usage</x:v>
      </x:c>
      <x:c r="E5" s="26" t="str">
        <x:v>Valeur echange proposée</x:v>
      </x:c>
      <x:c r="F5" s="26" t="str">
        <x:v>Contrainte</x:v>
      </x:c>
      <x:c r="G5" s="26" t="str">
        <x:v>Systeme</x:v>
      </x:c>
      <x:c r="H5" s="26" t="str">
        <x:v>Obtention</x:v>
      </x:c>
      <x:c r="I5" s="26" t="str">
        <x:v>Transport</x:v>
      </x:c>
      <x:c r="J5" s="26" t="str">
        <x:v>Consommation</x:v>
      </x:c>
      <x:c r="K5" s="26" t="str">
        <x:v>Equilibrage</x:v>
      </x:c>
      <x:c r="L5" s="26" t="str">
        <x:v>Guerre</x:v>
      </x:c>
      <x:c r="M5" s="27" t="str">
        <x:v>Provenance</x:v>
      </x:c>
    </x:row>
    <x:row r="6" ht="57" customHeight="1">
      <x:c r="A6" s="13" t="str">
        <x:v>RES5-01</x:v>
      </x:c>
      <x:c r="B6" s="13" t="str">
        <x:v>Plaque d’alliage</x:v>
      </x:c>
      <x:c r="C6" s="13" t="str">
        <x:v>forge</x:v>
      </x:c>
      <x:c r="D6" s="13" t="str">
        <x:v>supports et réparations de coque</x:v>
      </x:c>
      <x:c r="E6" s="28" t="n">
        <x:v>4</x:v>
      </x:c>
      <x:c r="F6" s="13" t="str">
        <x:v>encombrante</x:v>
      </x:c>
      <x:c r="G6" s="13" t="str">
        <x:v>réparation de clan</x:v>
      </x:c>
      <x:c r="H6" s="13" t="str">
        <x:v>Commande, échange ou mission liée au lieu de production. L’objet apparaît au poste ou au dépôt après son obtention réelle.</x:v>
      </x:c>
      <x:c r="I6" s="13" t="str">
        <x:v>Charge mesurée par gabarit et emplacement. Les inventaires du foyer, du navire et du clan sont reliés par une transaction.</x:v>
      </x:c>
      <x:c r="J6" s="13" t="str">
        <x:v>Retirer la quantité au début de l’action validée. Une annulation avant consommation conserve le stock.</x:v>
      </x:c>
      <x:c r="K6" s="13" t="str">
        <x:v>Valeur relative de conception, modifiable. Le respect local et le mérite de chasse ne s’achètent pas avec cette valeur.</x:v>
      </x:c>
      <x:c r="L6" s="13" t="str">
        <x:v>Pas de conversion immédiate en unités militaires pendant un combat.</x:v>
      </x:c>
      <x:c r="M6" s="13" t="str">
        <x:v>Extension V5</x:v>
      </x:c>
    </x:row>
    <x:row r="7" ht="57" customHeight="1">
      <x:c r="A7" s="14" t="str">
        <x:v>RES5-02</x:v>
      </x:c>
      <x:c r="B7" s="14" t="str">
        <x:v>Fibre de harnais</x:v>
      </x:c>
      <x:c r="C7" s="14" t="str">
        <x:v>écurie</x:v>
      </x:c>
      <x:c r="D7" s="14" t="str">
        <x:v>attaches et charges de monture</x:v>
      </x:c>
      <x:c r="E7" s="29" t="n">
        <x:v>2</x:v>
      </x:c>
      <x:c r="F7" s="14" t="str">
        <x:v>sensible à l’état de jeu</x:v>
      </x:c>
      <x:c r="G7" s="14" t="str">
        <x:v>apprentissage de mobilité</x:v>
      </x:c>
      <x:c r="H7" s="14" t="str">
        <x:v>Commande, échange ou mission liée au lieu de production. L’objet apparaît au poste ou au dépôt après son obtention réelle.</x:v>
      </x:c>
      <x:c r="I7" s="14" t="str">
        <x:v>Charge mesurée par gabarit et emplacement. Les inventaires du foyer, du navire et du clan sont reliés par une transaction.</x:v>
      </x:c>
      <x:c r="J7" s="14" t="str">
        <x:v>Retirer la quantité au début de l’action validée. Une annulation avant consommation conserve le stock.</x:v>
      </x:c>
      <x:c r="K7" s="14" t="str">
        <x:v>Valeur relative de conception, modifiable. Le respect local et le mérite de chasse ne s’achètent pas avec cette valeur.</x:v>
      </x:c>
      <x:c r="L7" s="14" t="str">
        <x:v>Pas de conversion immédiate en unités militaires pendant un combat.</x:v>
      </x:c>
      <x:c r="M7" s="14" t="str">
        <x:v>Extension V5</x:v>
      </x:c>
    </x:row>
    <x:row r="8" ht="57" customHeight="1">
      <x:c r="A8" s="13" t="str">
        <x:v>RES5-03</x:v>
      </x:c>
      <x:c r="B8" s="13" t="str">
        <x:v>Bloc de basalte</x:v>
      </x:c>
      <x:c r="C8" s="13" t="str">
        <x:v>carrière locale</x:v>
      </x:c>
      <x:c r="D8" s="13" t="str">
        <x:v>socles et petites structures</x:v>
      </x:c>
      <x:c r="E8" s="28" t="n">
        <x:v>3</x:v>
      </x:c>
      <x:c r="F8" s="13" t="str">
        <x:v>lourd</x:v>
      </x:c>
      <x:c r="G8" s="13" t="str">
        <x:v>aménagement de maison</x:v>
      </x:c>
      <x:c r="H8" s="13" t="str">
        <x:v>Commande, échange ou mission liée au lieu de production. L’objet apparaît au poste ou au dépôt après son obtention réelle.</x:v>
      </x:c>
      <x:c r="I8" s="13" t="str">
        <x:v>Charge mesurée par gabarit et emplacement. Les inventaires du foyer, du navire et du clan sont reliés par une transaction.</x:v>
      </x:c>
      <x:c r="J8" s="13" t="str">
        <x:v>Retirer la quantité au début de l’action validée. Une annulation avant consommation conserve le stock.</x:v>
      </x:c>
      <x:c r="K8" s="13" t="str">
        <x:v>Valeur relative de conception, modifiable. Le respect local et le mérite de chasse ne s’achètent pas avec cette valeur.</x:v>
      </x:c>
      <x:c r="L8" s="13" t="str">
        <x:v>Pas de conversion immédiate en unités militaires pendant un combat.</x:v>
      </x:c>
      <x:c r="M8" s="13" t="str">
        <x:v>Extension V5</x:v>
      </x:c>
    </x:row>
    <x:row r="9" ht="57" customHeight="1">
      <x:c r="A9" s="14" t="str">
        <x:v>RES5-04</x:v>
      </x:c>
      <x:c r="B9" s="14" t="str">
        <x:v>Lentille de lecture</x:v>
      </x:c>
      <x:c r="C9" s="14" t="str">
        <x:v>atelier de masque</x:v>
      </x:c>
      <x:c r="D9" s="14" t="str">
        <x:v>inspection et archives</x:v>
      </x:c>
      <x:c r="E9" s="29" t="n">
        <x:v>5</x:v>
      </x:c>
      <x:c r="F9" s="14" t="str">
        <x:v>fragile</x:v>
      </x:c>
      <x:c r="G9" s="14" t="str">
        <x:v>trophées et indices</x:v>
      </x:c>
      <x:c r="H9" s="14" t="str">
        <x:v>Commande, échange ou mission liée au lieu de production. L’objet apparaît au poste ou au dépôt après son obtention réelle.</x:v>
      </x:c>
      <x:c r="I9" s="14" t="str">
        <x:v>Charge mesurée par gabarit et emplacement. Les inventaires du foyer, du navire et du clan sont reliés par une transaction.</x:v>
      </x:c>
      <x:c r="J9" s="14" t="str">
        <x:v>Retirer la quantité au début de l’action validée. Une annulation avant consommation conserve le stock.</x:v>
      </x:c>
      <x:c r="K9" s="14" t="str">
        <x:v>Valeur relative de conception, modifiable. Le respect local et le mérite de chasse ne s’achètent pas avec cette valeur.</x:v>
      </x:c>
      <x:c r="L9" s="14" t="str">
        <x:v>Pas de conversion immédiate en unités militaires pendant un combat.</x:v>
      </x:c>
      <x:c r="M9" s="14" t="str">
        <x:v>Extension V5</x:v>
      </x:c>
    </x:row>
    <x:row r="10" ht="57" customHeight="1">
      <x:c r="A10" s="13" t="str">
        <x:v>RES5-05</x:v>
      </x:c>
      <x:c r="B10" s="13" t="str">
        <x:v>Bague de support</x:v>
      </x:c>
      <x:c r="C10" s="13" t="str">
        <x:v>atelier de trophées</x:v>
      </x:c>
      <x:c r="D10" s="13" t="str">
        <x:v>orientation d’un objet</x:v>
      </x:c>
      <x:c r="E10" s="28" t="n">
        <x:v>2</x:v>
      </x:c>
      <x:c r="F10" s="13" t="str">
        <x:v>gabarit précis</x:v>
      </x:c>
      <x:c r="G10" s="13" t="str">
        <x:v>exposition</x:v>
      </x:c>
      <x:c r="H10" s="13" t="str">
        <x:v>Commande, échange ou mission liée au lieu de production. L’objet apparaît au poste ou au dépôt après son obtention réelle.</x:v>
      </x:c>
      <x:c r="I10" s="13" t="str">
        <x:v>Charge mesurée par gabarit et emplacement. Les inventaires du foyer, du navire et du clan sont reliés par une transaction.</x:v>
      </x:c>
      <x:c r="J10" s="13" t="str">
        <x:v>Retirer la quantité au début de l’action validée. Une annulation avant consommation conserve le stock.</x:v>
      </x:c>
      <x:c r="K10" s="13" t="str">
        <x:v>Valeur relative de conception, modifiable. Le respect local et le mérite de chasse ne s’achètent pas avec cette valeur.</x:v>
      </x:c>
      <x:c r="L10" s="13" t="str">
        <x:v>Pas de conversion immédiate en unités militaires pendant un combat.</x:v>
      </x:c>
      <x:c r="M10" s="13" t="str">
        <x:v>Extension V5</x:v>
      </x:c>
    </x:row>
    <x:row r="11" ht="57" customHeight="1">
      <x:c r="A11" s="14" t="str">
        <x:v>RES5-06</x:v>
      </x:c>
      <x:c r="B11" s="14" t="str">
        <x:v>Rail de meuble</x:v>
      </x:c>
      <x:c r="C11" s="14" t="str">
        <x:v>menuiserie du projet</x:v>
      </x:c>
      <x:c r="D11" s="14" t="str">
        <x:v>cabinet à compartiments</x:v>
      </x:c>
      <x:c r="E11" s="29" t="n">
        <x:v>3</x:v>
      </x:c>
      <x:c r="F11" s="14" t="str">
        <x:v>long</x:v>
      </x:c>
      <x:c r="G11" s="14" t="str">
        <x:v>maison et galerie</x:v>
      </x:c>
      <x:c r="H11" s="14" t="str">
        <x:v>Commande, échange ou mission liée au lieu de production. L’objet apparaît au poste ou au dépôt après son obtention réelle.</x:v>
      </x:c>
      <x:c r="I11" s="14" t="str">
        <x:v>Charge mesurée par gabarit et emplacement. Les inventaires du foyer, du navire et du clan sont reliés par une transaction.</x:v>
      </x:c>
      <x:c r="J11" s="14" t="str">
        <x:v>Retirer la quantité au début de l’action validée. Une annulation avant consommation conserve le stock.</x:v>
      </x:c>
      <x:c r="K11" s="14" t="str">
        <x:v>Valeur relative de conception, modifiable. Le respect local et le mérite de chasse ne s’achètent pas avec cette valeur.</x:v>
      </x:c>
      <x:c r="L11" s="14" t="str">
        <x:v>Pas de conversion immédiate en unités militaires pendant un combat.</x:v>
      </x:c>
      <x:c r="M11" s="14" t="str">
        <x:v>Extension V5</x:v>
      </x:c>
    </x:row>
    <x:row r="12" ht="57" customHeight="1">
      <x:c r="A12" s="13" t="str">
        <x:v>RES5-07</x:v>
      </x:c>
      <x:c r="B12" s="13" t="str">
        <x:v>Module de signal</x:v>
      </x:c>
      <x:c r="C12" s="13" t="str">
        <x:v>relais</x:v>
      </x:c>
      <x:c r="D12" s="13" t="str">
        <x:v>balises et navigation</x:v>
      </x:c>
      <x:c r="E12" s="28" t="n">
        <x:v>6</x:v>
      </x:c>
      <x:c r="F12" s="13" t="str">
        <x:v>énergie de jeu limitée</x:v>
      </x:c>
      <x:c r="G12" s="13" t="str">
        <x:v>route spatiale</x:v>
      </x:c>
      <x:c r="H12" s="13" t="str">
        <x:v>Commande, échange ou mission liée au lieu de production. L’objet apparaît au poste ou au dépôt après son obtention réelle.</x:v>
      </x:c>
      <x:c r="I12" s="13" t="str">
        <x:v>Charge mesurée par gabarit et emplacement. Les inventaires du foyer, du navire et du clan sont reliés par une transaction.</x:v>
      </x:c>
      <x:c r="J12" s="13" t="str">
        <x:v>Retirer la quantité au début de l’action validée. Une annulation avant consommation conserve le stock.</x:v>
      </x:c>
      <x:c r="K12" s="13" t="str">
        <x:v>Valeur relative de conception, modifiable. Le respect local et le mérite de chasse ne s’achètent pas avec cette valeur.</x:v>
      </x:c>
      <x:c r="L12" s="13" t="str">
        <x:v>Pas de conversion immédiate en unités militaires pendant un combat.</x:v>
      </x:c>
      <x:c r="M12" s="13" t="str">
        <x:v>Extension V5</x:v>
      </x:c>
    </x:row>
    <x:row r="13" ht="57" customHeight="1">
      <x:c r="A13" s="14" t="str">
        <x:v>RES5-08</x:v>
      </x:c>
      <x:c r="B13" s="14" t="str">
        <x:v>Berceau standard</x:v>
      </x:c>
      <x:c r="C13" s="14" t="str">
        <x:v>chantier</x:v>
      </x:c>
      <x:c r="D13" s="14" t="str">
        <x:v>transport de prise moyenne</x:v>
      </x:c>
      <x:c r="E13" s="29" t="n">
        <x:v>5</x:v>
      </x:c>
      <x:c r="F13" s="14" t="str">
        <x:v>volume fixe</x:v>
      </x:c>
      <x:c r="G13" s="14" t="str">
        <x:v>chasse et retour</x:v>
      </x:c>
      <x:c r="H13" s="14" t="str">
        <x:v>Commande, échange ou mission liée au lieu de production. L’objet apparaît au poste ou au dépôt après son obtention réelle.</x:v>
      </x:c>
      <x:c r="I13" s="14" t="str">
        <x:v>Charge mesurée par gabarit et emplacement. Les inventaires du foyer, du navire et du clan sont reliés par une transaction.</x:v>
      </x:c>
      <x:c r="J13" s="14" t="str">
        <x:v>Retirer la quantité au début de l’action validée. Une annulation avant consommation conserve le stock.</x:v>
      </x:c>
      <x:c r="K13" s="14" t="str">
        <x:v>Valeur relative de conception, modifiable. Le respect local et le mérite de chasse ne s’achètent pas avec cette valeur.</x:v>
      </x:c>
      <x:c r="L13" s="14" t="str">
        <x:v>Pas de conversion immédiate en unités militaires pendant un combat.</x:v>
      </x:c>
      <x:c r="M13" s="14" t="str">
        <x:v>Extension V5</x:v>
      </x:c>
    </x:row>
    <x:row r="14" ht="57" customHeight="1">
      <x:c r="A14" s="13" t="str">
        <x:v>RES5-09</x:v>
      </x:c>
      <x:c r="B14" s="13" t="str">
        <x:v>Berceau de grande prise</x:v>
      </x:c>
      <x:c r="C14" s="13" t="str">
        <x:v>chantier spécialisé</x:v>
      </x:c>
      <x:c r="D14" s="13" t="str">
        <x:v>transport volumineux</x:v>
      </x:c>
      <x:c r="E14" s="28" t="n">
        <x:v>9</x:v>
      </x:c>
      <x:c r="F14" s="13" t="str">
        <x:v>nécessite large accès</x:v>
      </x:c>
      <x:c r="G14" s="13" t="str">
        <x:v>boss et galerie</x:v>
      </x:c>
      <x:c r="H14" s="13" t="str">
        <x:v>Commande, échange ou mission liée au lieu de production. L’objet apparaît au poste ou au dépôt après son obtention réelle.</x:v>
      </x:c>
      <x:c r="I14" s="13" t="str">
        <x:v>Charge mesurée par gabarit et emplacement. Les inventaires du foyer, du navire et du clan sont reliés par une transaction.</x:v>
      </x:c>
      <x:c r="J14" s="13" t="str">
        <x:v>Retirer la quantité au début de l’action validée. Une annulation avant consommation conserve le stock.</x:v>
      </x:c>
      <x:c r="K14" s="13" t="str">
        <x:v>Valeur relative de conception, modifiable. Le respect local et le mérite de chasse ne s’achètent pas avec cette valeur.</x:v>
      </x:c>
      <x:c r="L14" s="13" t="str">
        <x:v>Pas de conversion immédiate en unités militaires pendant un combat.</x:v>
      </x:c>
      <x:c r="M14" s="13" t="str">
        <x:v>Extension V5</x:v>
      </x:c>
    </x:row>
    <x:row r="15" ht="57" customHeight="1">
      <x:c r="A15" s="14" t="str">
        <x:v>RES5-10</x:v>
      </x:c>
      <x:c r="B15" s="14" t="str">
        <x:v>Couverture de halte</x:v>
      </x:c>
      <x:c r="C15" s="14" t="str">
        <x:v>foyer</x:v>
      </x:c>
      <x:c r="D15" s="14" t="str">
        <x:v>repos en expédition</x:v>
      </x:c>
      <x:c r="E15" s="29" t="n">
        <x:v>2</x:v>
      </x:c>
      <x:c r="F15" s="14" t="str">
        <x:v>place au paquetage</x:v>
      </x:c>
      <x:c r="G15" s="14" t="str">
        <x:v>vie de clan</x:v>
      </x:c>
      <x:c r="H15" s="14" t="str">
        <x:v>Commande, échange ou mission liée au lieu de production. L’objet apparaît au poste ou au dépôt après son obtention réelle.</x:v>
      </x:c>
      <x:c r="I15" s="14" t="str">
        <x:v>Charge mesurée par gabarit et emplacement. Les inventaires du foyer, du navire et du clan sont reliés par une transaction.</x:v>
      </x:c>
      <x:c r="J15" s="14" t="str">
        <x:v>Retirer la quantité au début de l’action validée. Une annulation avant consommation conserve le stock.</x:v>
      </x:c>
      <x:c r="K15" s="14" t="str">
        <x:v>Valeur relative de conception, modifiable. Le respect local et le mérite de chasse ne s’achètent pas avec cette valeur.</x:v>
      </x:c>
      <x:c r="L15" s="14" t="str">
        <x:v>Pas de conversion immédiate en unités militaires pendant un combat.</x:v>
      </x:c>
      <x:c r="M15" s="14" t="str">
        <x:v>Extension V5</x:v>
      </x:c>
    </x:row>
    <x:row r="16" ht="57" customHeight="1">
      <x:c r="A16" s="13" t="str">
        <x:v>RES5-11</x:v>
      </x:c>
      <x:c r="B16" s="13" t="str">
        <x:v>Plaque vierge</x:v>
      </x:c>
      <x:c r="C16" s="13" t="str">
        <x:v>graveur</x:v>
      </x:c>
      <x:c r="D16" s="13" t="str">
        <x:v>récit d’objet</x:v>
      </x:c>
      <x:c r="E16" s="28" t="n">
        <x:v>1</x:v>
      </x:c>
      <x:c r="F16" s="13" t="str">
        <x:v>ne remplace pas une preuve</x:v>
      </x:c>
      <x:c r="G16" s="13" t="str">
        <x:v>mémoire</x:v>
      </x:c>
      <x:c r="H16" s="13" t="str">
        <x:v>Commande, échange ou mission liée au lieu de production. L’objet apparaît au poste ou au dépôt après son obtention réelle.</x:v>
      </x:c>
      <x:c r="I16" s="13" t="str">
        <x:v>Charge mesurée par gabarit et emplacement. Les inventaires du foyer, du navire et du clan sont reliés par une transaction.</x:v>
      </x:c>
      <x:c r="J16" s="13" t="str">
        <x:v>Retirer la quantité au début de l’action validée. Une annulation avant consommation conserve le stock.</x:v>
      </x:c>
      <x:c r="K16" s="13" t="str">
        <x:v>Valeur relative de conception, modifiable. Le respect local et le mérite de chasse ne s’achètent pas avec cette valeur.</x:v>
      </x:c>
      <x:c r="L16" s="13" t="str">
        <x:v>Pas de conversion immédiate en unités militaires pendant un combat.</x:v>
      </x:c>
      <x:c r="M16" s="13" t="str">
        <x:v>Extension V5</x:v>
      </x:c>
    </x:row>
    <x:row r="17" ht="57" customHeight="1">
      <x:c r="A17" s="14" t="str">
        <x:v>RES5-12</x:v>
      </x:c>
      <x:c r="B17" s="14" t="str">
        <x:v>Renfort de pilotis</x:v>
      </x:c>
      <x:c r="C17" s="14" t="str">
        <x:v>charpentière</x:v>
      </x:c>
      <x:c r="D17" s="14" t="str">
        <x:v>passage et maison de marais</x:v>
      </x:c>
      <x:c r="E17" s="29" t="n">
        <x:v>3</x:v>
      </x:c>
      <x:c r="F17" s="14" t="str">
        <x:v>transport sur ponton</x:v>
      </x:c>
      <x:c r="G17" s="14" t="str">
        <x:v>communauté</x:v>
      </x:c>
      <x:c r="H17" s="14" t="str">
        <x:v>Commande, échange ou mission liée au lieu de production. L’objet apparaît au poste ou au dépôt après son obtention réelle.</x:v>
      </x:c>
      <x:c r="I17" s="14" t="str">
        <x:v>Charge mesurée par gabarit et emplacement. Les inventaires du foyer, du navire et du clan sont reliés par une transaction.</x:v>
      </x:c>
      <x:c r="J17" s="14" t="str">
        <x:v>Retirer la quantité au début de l’action validée. Une annulation avant consommation conserve le stock.</x:v>
      </x:c>
      <x:c r="K17" s="14" t="str">
        <x:v>Valeur relative de conception, modifiable. Le respect local et le mérite de chasse ne s’achètent pas avec cette valeur.</x:v>
      </x:c>
      <x:c r="L17" s="14" t="str">
        <x:v>Pas de conversion immédiate en unités militaires pendant un combat.</x:v>
      </x:c>
      <x:c r="M17" s="14" t="str">
        <x:v>Extension V5</x:v>
      </x:c>
    </x:row>
    <x:row r="18" ht="57" customHeight="1">
      <x:c r="A18" s="13" t="str">
        <x:v>RES5-13</x:v>
      </x:c>
      <x:c r="B18" s="13" t="str">
        <x:v>Balise de crête</x:v>
      </x:c>
      <x:c r="C18" s="13" t="str">
        <x:v>guide</x:v>
      </x:c>
      <x:c r="D18" s="13" t="str">
        <x:v>repère par mauvais temps</x:v>
      </x:c>
      <x:c r="E18" s="28" t="n">
        <x:v>3</x:v>
      </x:c>
      <x:c r="F18" s="13" t="str">
        <x:v>doit être posée</x:v>
      </x:c>
      <x:c r="G18" s="13" t="str">
        <x:v>itinéraire</x:v>
      </x:c>
      <x:c r="H18" s="13" t="str">
        <x:v>Commande, échange ou mission liée au lieu de production. L’objet apparaît au poste ou au dépôt après son obtention réelle.</x:v>
      </x:c>
      <x:c r="I18" s="13" t="str">
        <x:v>Charge mesurée par gabarit et emplacement. Les inventaires du foyer, du navire et du clan sont reliés par une transaction.</x:v>
      </x:c>
      <x:c r="J18" s="13" t="str">
        <x:v>Retirer la quantité au début de l’action validée. Une annulation avant consommation conserve le stock.</x:v>
      </x:c>
      <x:c r="K18" s="13" t="str">
        <x:v>Valeur relative de conception, modifiable. Le respect local et le mérite de chasse ne s’achètent pas avec cette valeur.</x:v>
      </x:c>
      <x:c r="L18" s="13" t="str">
        <x:v>Pas de conversion immédiate en unités militaires pendant un combat.</x:v>
      </x:c>
      <x:c r="M18" s="13" t="str">
        <x:v>Extension V5</x:v>
      </x:c>
    </x:row>
    <x:row r="19" ht="57" customHeight="1">
      <x:c r="A19" s="14" t="str">
        <x:v>RES5-14</x:v>
      </x:c>
      <x:c r="B19" s="14" t="str">
        <x:v>Capsule de soin fictive</x:v>
      </x:c>
      <x:c r="C19" s="14" t="str">
        <x:v>salle de soin</x:v>
      </x:c>
      <x:c r="D19" s="14" t="str">
        <x:v>récupération de jeu</x:v>
      </x:c>
      <x:c r="E19" s="29" t="n">
        <x:v>4</x:v>
      </x:c>
      <x:c r="F19" s="14" t="str">
        <x:v>stock par expédition</x:v>
      </x:c>
      <x:c r="G19" s="14" t="str">
        <x:v>retour du chasseur</x:v>
      </x:c>
      <x:c r="H19" s="14" t="str">
        <x:v>Commande, échange ou mission liée au lieu de production. L’objet apparaît au poste ou au dépôt après son obtention réelle.</x:v>
      </x:c>
      <x:c r="I19" s="14" t="str">
        <x:v>Charge mesurée par gabarit et emplacement. Les inventaires du foyer, du navire et du clan sont reliés par une transaction.</x:v>
      </x:c>
      <x:c r="J19" s="14" t="str">
        <x:v>Retirer la quantité au début de l’action validée. Une annulation avant consommation conserve le stock.</x:v>
      </x:c>
      <x:c r="K19" s="14" t="str">
        <x:v>Valeur relative de conception, modifiable. Le respect local et le mérite de chasse ne s’achètent pas avec cette valeur.</x:v>
      </x:c>
      <x:c r="L19" s="14" t="str">
        <x:v>Pas de conversion immédiate en unités militaires pendant un combat.</x:v>
      </x:c>
      <x:c r="M19" s="14" t="str">
        <x:v>Extension V5</x:v>
      </x:c>
    </x:row>
    <x:row r="20" ht="57" customHeight="1">
      <x:c r="A20" s="13" t="str">
        <x:v>RES5-15</x:v>
      </x:c>
      <x:c r="B20" s="13" t="str">
        <x:v>Appui de propulsion</x:v>
      </x:c>
      <x:c r="C20" s="13" t="str">
        <x:v>chantier</x:v>
      </x:c>
      <x:c r="D20" s="13" t="str">
        <x:v>module de réparation fictif</x:v>
      </x:c>
      <x:c r="E20" s="28" t="n">
        <x:v>8</x:v>
      </x:c>
      <x:c r="F20" s="13" t="str">
        <x:v>spécialiste nécessaire</x:v>
      </x:c>
      <x:c r="G20" s="13" t="str">
        <x:v>vaisseau</x:v>
      </x:c>
      <x:c r="H20" s="13" t="str">
        <x:v>Commande, échange ou mission liée au lieu de production. L’objet apparaît au poste ou au dépôt après son obtention réelle.</x:v>
      </x:c>
      <x:c r="I20" s="13" t="str">
        <x:v>Charge mesurée par gabarit et emplacement. Les inventaires du foyer, du navire et du clan sont reliés par une transaction.</x:v>
      </x:c>
      <x:c r="J20" s="13" t="str">
        <x:v>Retirer la quantité au début de l’action validée. Une annulation avant consommation conserve le stock.</x:v>
      </x:c>
      <x:c r="K20" s="13" t="str">
        <x:v>Valeur relative de conception, modifiable. Le respect local et le mérite de chasse ne s’achètent pas avec cette valeur.</x:v>
      </x:c>
      <x:c r="L20" s="13" t="str">
        <x:v>Pas de conversion immédiate en unités militaires pendant un combat.</x:v>
      </x:c>
      <x:c r="M20" s="13" t="str">
        <x:v>Extension V5</x:v>
      </x:c>
    </x:row>
    <x:row r="21" ht="57" customHeight="1">
      <x:c r="A21" s="14" t="str">
        <x:v>RES5-16</x:v>
      </x:c>
      <x:c r="B21" s="14" t="str">
        <x:v>Cartouche de leurre</x:v>
      </x:c>
      <x:c r="C21" s="14" t="str">
        <x:v>atelier</x:v>
      </x:c>
      <x:c r="D21" s="14" t="str">
        <x:v>diversion de jeu</x:v>
      </x:c>
      <x:c r="E21" s="29" t="n">
        <x:v>2</x:v>
      </x:c>
      <x:c r="F21" s="14" t="str">
        <x:v>consommée à l’usage</x:v>
      </x:c>
      <x:c r="G21" s="14" t="str">
        <x:v>traque</x:v>
      </x:c>
      <x:c r="H21" s="14" t="str">
        <x:v>Commande, échange ou mission liée au lieu de production. L’objet apparaît au poste ou au dépôt après son obtention réelle.</x:v>
      </x:c>
      <x:c r="I21" s="14" t="str">
        <x:v>Charge mesurée par gabarit et emplacement. Les inventaires du foyer, du navire et du clan sont reliés par une transaction.</x:v>
      </x:c>
      <x:c r="J21" s="14" t="str">
        <x:v>Retirer la quantité au début de l’action validée. Une annulation avant consommation conserve le stock.</x:v>
      </x:c>
      <x:c r="K21" s="14" t="str">
        <x:v>Valeur relative de conception, modifiable. Le respect local et le mérite de chasse ne s’achètent pas avec cette valeur.</x:v>
      </x:c>
      <x:c r="L21" s="14" t="str">
        <x:v>Pas de conversion immédiate en unités militaires pendant un combat.</x:v>
      </x:c>
      <x:c r="M21" s="14" t="str">
        <x:v>Extension V5</x:v>
      </x:c>
    </x:row>
    <x:row r="22" ht="57" customHeight="1">
      <x:c r="A22" s="13" t="str">
        <x:v>RES5-17</x:v>
      </x:c>
      <x:c r="B22" s="13" t="str">
        <x:v>Pièce de treuil</x:v>
      </x:c>
      <x:c r="C22" s="13" t="str">
        <x:v>atelier de route</x:v>
      </x:c>
      <x:c r="D22" s="13" t="str">
        <x:v>franchissement</x:v>
      </x:c>
      <x:c r="E22" s="28" t="n">
        <x:v>4</x:v>
      </x:c>
      <x:c r="F22" s="13" t="str">
        <x:v>ancrage prévu</x:v>
      </x:c>
      <x:c r="G22" s="13" t="str">
        <x:v>verticalité</x:v>
      </x:c>
      <x:c r="H22" s="13" t="str">
        <x:v>Commande, échange ou mission liée au lieu de production. L’objet apparaît au poste ou au dépôt après son obtention réelle.</x:v>
      </x:c>
      <x:c r="I22" s="13" t="str">
        <x:v>Charge mesurée par gabarit et emplacement. Les inventaires du foyer, du navire et du clan sont reliés par une transaction.</x:v>
      </x:c>
      <x:c r="J22" s="13" t="str">
        <x:v>Retirer la quantité au début de l’action validée. Une annulation avant consommation conserve le stock.</x:v>
      </x:c>
      <x:c r="K22" s="13" t="str">
        <x:v>Valeur relative de conception, modifiable. Le respect local et le mérite de chasse ne s’achètent pas avec cette valeur.</x:v>
      </x:c>
      <x:c r="L22" s="13" t="str">
        <x:v>Pas de conversion immédiate en unités militaires pendant un combat.</x:v>
      </x:c>
      <x:c r="M22" s="13" t="str">
        <x:v>Extension V5</x:v>
      </x:c>
    </x:row>
    <x:row r="23" ht="57" customHeight="1">
      <x:c r="A23" s="14" t="str">
        <x:v>RES5-18</x:v>
      </x:c>
      <x:c r="B23" s="14" t="str">
        <x:v>Sonde d’exercice</x:v>
      </x:c>
      <x:c r="C23" s="14" t="str">
        <x:v>observatoire</x:v>
      </x:c>
      <x:c r="D23" s="14" t="str">
        <x:v>reconnaissance et apprentissage</x:v>
      </x:c>
      <x:c r="E23" s="29" t="n">
        <x:v>5</x:v>
      </x:c>
      <x:c r="F23" s="14" t="str">
        <x:v>portée limitée</x:v>
      </x:c>
      <x:c r="G23" s="14" t="str">
        <x:v>Warp et espace</x:v>
      </x:c>
      <x:c r="H23" s="14" t="str">
        <x:v>Commande, échange ou mission liée au lieu de production. L’objet apparaît au poste ou au dépôt après son obtention réelle.</x:v>
      </x:c>
      <x:c r="I23" s="14" t="str">
        <x:v>Charge mesurée par gabarit et emplacement. Les inventaires du foyer, du navire et du clan sont reliés par une transaction.</x:v>
      </x:c>
      <x:c r="J23" s="14" t="str">
        <x:v>Retirer la quantité au début de l’action validée. Une annulation avant consommation conserve le stock.</x:v>
      </x:c>
      <x:c r="K23" s="14" t="str">
        <x:v>Valeur relative de conception, modifiable. Le respect local et le mérite de chasse ne s’achètent pas avec cette valeur.</x:v>
      </x:c>
      <x:c r="L23" s="14" t="str">
        <x:v>Pas de conversion immédiate en unités militaires pendant un combat.</x:v>
      </x:c>
      <x:c r="M23" s="14" t="str">
        <x:v>Extension V5</x:v>
      </x:c>
    </x:row>
    <x:row r="24" ht="57" customHeight="1">
      <x:c r="A24" s="13" t="str">
        <x:v>RES5-19</x:v>
      </x:c>
      <x:c r="B24" s="13" t="str">
        <x:v>Plaque d’archive</x:v>
      </x:c>
      <x:c r="C24" s="13" t="str">
        <x:v>archives</x:v>
      </x:c>
      <x:c r="D24" s="13" t="str">
        <x:v>copie identifiée de récit</x:v>
      </x:c>
      <x:c r="E24" s="28" t="n">
        <x:v>2</x:v>
      </x:c>
      <x:c r="F24" s="13" t="str">
        <x:v>copie marquée</x:v>
      </x:c>
      <x:c r="G24" s="13" t="str">
        <x:v>transmission</x:v>
      </x:c>
      <x:c r="H24" s="13" t="str">
        <x:v>Commande, échange ou mission liée au lieu de production. L’objet apparaît au poste ou au dépôt après son obtention réelle.</x:v>
      </x:c>
      <x:c r="I24" s="13" t="str">
        <x:v>Charge mesurée par gabarit et emplacement. Les inventaires du foyer, du navire et du clan sont reliés par une transaction.</x:v>
      </x:c>
      <x:c r="J24" s="13" t="str">
        <x:v>Retirer la quantité au début de l’action validée. Une annulation avant consommation conserve le stock.</x:v>
      </x:c>
      <x:c r="K24" s="13" t="str">
        <x:v>Valeur relative de conception, modifiable. Le respect local et le mérite de chasse ne s’achètent pas avec cette valeur.</x:v>
      </x:c>
      <x:c r="L24" s="13" t="str">
        <x:v>Pas de conversion immédiate en unités militaires pendant un combat.</x:v>
      </x:c>
      <x:c r="M24" s="13" t="str">
        <x:v>Extension V5</x:v>
      </x:c>
    </x:row>
    <x:row r="25" ht="57" customHeight="1">
      <x:c r="A25" s="14" t="str">
        <x:v>RES5-20</x:v>
      </x:c>
      <x:c r="B25" s="14" t="str">
        <x:v>Ration d’expédition</x:v>
      </x:c>
      <x:c r="C25" s="14" t="str">
        <x:v>intendance</x:v>
      </x:c>
      <x:c r="D25" s="14" t="str">
        <x:v>préparation de sortie</x:v>
      </x:c>
      <x:c r="E25" s="29" t="n">
        <x:v>1</x:v>
      </x:c>
      <x:c r="F25" s="14" t="str">
        <x:v>consommation par voyage</x:v>
      </x:c>
      <x:c r="G25" s="14" t="str">
        <x:v>équipage</x:v>
      </x:c>
      <x:c r="H25" s="14" t="str">
        <x:v>Commande, échange ou mission liée au lieu de production. L’objet apparaît au poste ou au dépôt après son obtention réelle.</x:v>
      </x:c>
      <x:c r="I25" s="14" t="str">
        <x:v>Charge mesurée par gabarit et emplacement. Les inventaires du foyer, du navire et du clan sont reliés par une transaction.</x:v>
      </x:c>
      <x:c r="J25" s="14" t="str">
        <x:v>Retirer la quantité au début de l’action validée. Une annulation avant consommation conserve le stock.</x:v>
      </x:c>
      <x:c r="K25" s="14" t="str">
        <x:v>Valeur relative de conception, modifiable. Le respect local et le mérite de chasse ne s’achètent pas avec cette valeur.</x:v>
      </x:c>
      <x:c r="L25" s="14" t="str">
        <x:v>Pas de conversion immédiate en unités militaires pendant un combat.</x:v>
      </x:c>
      <x:c r="M25" s="14" t="str">
        <x:v>Extension V5</x:v>
      </x:c>
    </x:row>
    <x:row r="26" ht="57" customHeight="1">
      <x:c r="A26" s="13" t="str">
        <x:v>RES5-21</x:v>
      </x:c>
      <x:c r="B26" s="13" t="str">
        <x:v>Unité de ravitaillement militaire</x:v>
      </x:c>
      <x:c r="C26" s="13" t="str">
        <x:v>dépôt de campagne</x:v>
      </x:c>
      <x:c r="D26" s="13" t="str">
        <x:v>entretien des équipes</x:v>
      </x:c>
      <x:c r="E26" s="28" t="n">
        <x:v>1</x:v>
      </x:c>
      <x:c r="F26" s="13" t="str">
        <x:v>route et stock plafonné</x:v>
      </x:c>
      <x:c r="G26" s="13" t="str">
        <x:v>guerre</x:v>
      </x:c>
      <x:c r="H26" s="13" t="str">
        <x:v>Commande, échange ou mission liée au lieu de production. L’objet apparaît au poste ou au dépôt après son obtention réelle.</x:v>
      </x:c>
      <x:c r="I26" s="13" t="str">
        <x:v>Charge mesurée par gabarit et emplacement. Les inventaires du foyer, du navire et du clan sont reliés par une transaction.</x:v>
      </x:c>
      <x:c r="J26" s="13" t="str">
        <x:v>Retirer la quantité au début de l’action validée. Une annulation avant consommation conserve le stock.</x:v>
      </x:c>
      <x:c r="K26" s="13" t="str">
        <x:v>Valeur relative de conception, modifiable. Le respect local et le mérite de chasse ne s’achètent pas avec cette valeur.</x:v>
      </x:c>
      <x:c r="L26" s="13" t="str">
        <x:v>Unité comptable du stock militaire. Convertir uniquement via livraison reconnue au dépôt.</x:v>
      </x:c>
      <x:c r="M26" s="13" t="str">
        <x:v>Extension V5</x:v>
      </x:c>
    </x:row>
    <x:row r="27" ht="57" customHeight="1">
      <x:c r="A27" s="14" t="str">
        <x:v>RES5-22</x:v>
      </x:c>
      <x:c r="B27" s="14" t="str">
        <x:v>Pièce de confinement</x:v>
      </x:c>
      <x:c r="C27" s="14" t="str">
        <x:v>réserve</x:v>
      </x:c>
      <x:c r="D27" s="14" t="str">
        <x:v>poste de transit fermé</x:v>
      </x:c>
      <x:c r="E27" s="29" t="n">
        <x:v>7</x:v>
      </x:c>
      <x:c r="F27" s="14" t="str">
        <x:v>compatibilité de berceau</x:v>
      </x:c>
      <x:c r="G27" s="14" t="str">
        <x:v>trophée et faune</x:v>
      </x:c>
      <x:c r="H27" s="14" t="str">
        <x:v>Commande, échange ou mission liée au lieu de production. L’objet apparaît au poste ou au dépôt après son obtention réelle.</x:v>
      </x:c>
      <x:c r="I27" s="14" t="str">
        <x:v>Charge mesurée par gabarit et emplacement. Les inventaires du foyer, du navire et du clan sont reliés par une transaction.</x:v>
      </x:c>
      <x:c r="J27" s="14" t="str">
        <x:v>Retirer la quantité au début de l’action validée. Une annulation avant consommation conserve le stock.</x:v>
      </x:c>
      <x:c r="K27" s="14" t="str">
        <x:v>Valeur relative de conception, modifiable. Le respect local et le mérite de chasse ne s’achètent pas avec cette valeur.</x:v>
      </x:c>
      <x:c r="L27" s="14" t="str">
        <x:v>Pas de conversion immédiate en unités militaires pendant un combat.</x:v>
      </x:c>
      <x:c r="M27" s="14" t="str">
        <x:v>Extension V5</x:v>
      </x:c>
    </x:row>
    <x:row r="28" ht="57" customHeight="1">
      <x:c r="A28" s="13" t="str">
        <x:v>RES5-23</x:v>
      </x:c>
      <x:c r="B28" s="13" t="str">
        <x:v>Module de rappel</x:v>
      </x:c>
      <x:c r="C28" s="13" t="str">
        <x:v>observatoire</x:v>
      </x:c>
      <x:c r="D28" s="13" t="str">
        <x:v>retour du voyage Warp engagé</x:v>
      </x:c>
      <x:c r="E28" s="28" t="n">
        <x:v>10</x:v>
      </x:c>
      <x:c r="F28" s="13" t="str">
        <x:v>réservé au voyage</x:v>
      </x:c>
      <x:c r="G28" s="13" t="str">
        <x:v>Warp</x:v>
      </x:c>
      <x:c r="H28" s="13" t="str">
        <x:v>Commande, échange ou mission liée au lieu de production. L’objet apparaît au poste ou au dépôt après son obtention réelle.</x:v>
      </x:c>
      <x:c r="I28" s="13" t="str">
        <x:v>Charge mesurée par gabarit et emplacement. Les inventaires du foyer, du navire et du clan sont reliés par une transaction.</x:v>
      </x:c>
      <x:c r="J28" s="13" t="str">
        <x:v>Retirer la quantité au début de l’action validée. Une annulation avant consommation conserve le stock.</x:v>
      </x:c>
      <x:c r="K28" s="13" t="str">
        <x:v>Valeur relative de conception, modifiable. Le respect local et le mérite de chasse ne s’achètent pas avec cette valeur.</x:v>
      </x:c>
      <x:c r="L28" s="13" t="str">
        <x:v>Pas de conversion immédiate en unités militaires pendant un combat.</x:v>
      </x:c>
      <x:c r="M28" s="13" t="str">
        <x:v>Extension V5</x:v>
      </x:c>
    </x:row>
    <x:row r="29" ht="57" customHeight="1">
      <x:c r="A29" s="14" t="str">
        <x:v>RES5-24</x:v>
      </x:c>
      <x:c r="B29" s="14" t="str">
        <x:v>Objet confié</x:v>
      </x:c>
      <x:c r="C29" s="14" t="str">
        <x:v>propriétaire identifié</x:v>
      </x:c>
      <x:c r="D29" s="14" t="str">
        <x:v>histoire, prêt ou restitution</x:v>
      </x:c>
      <x:c r="E29" s="29" t="n">
        <x:v>0</x:v>
      </x:c>
      <x:c r="F29" s="14" t="str">
        <x:v>non fongible</x:v>
      </x:c>
      <x:c r="G29" s="14" t="str">
        <x:v>origines et maison</x:v>
      </x:c>
      <x:c r="H29" s="14" t="str">
        <x:v>Commande, échange ou mission liée au lieu de production. L’objet apparaît au poste ou au dépôt après son obtention réelle.</x:v>
      </x:c>
      <x:c r="I29" s="14" t="str">
        <x:v>Charge mesurée par gabarit et emplacement. Les inventaires du foyer, du navire et du clan sont reliés par une transaction.</x:v>
      </x:c>
      <x:c r="J29" s="14" t="str">
        <x:v>Aucune conversion automatique en monnaie ou ravitaillement. Le propriétaire conserve ses droits.</x:v>
      </x:c>
      <x:c r="K29" s="14" t="str">
        <x:v>Valeur relative de conception, modifiable. Le respect local et le mérite de chasse ne s’achètent pas avec cette valeur.</x:v>
      </x:c>
      <x:c r="L29" s="14" t="str">
        <x:v>Pas de conversion immédiate en unités militaires pendant un combat.</x:v>
      </x:c>
      <x:c r="M29" s="14" t="str">
        <x:v>Extension V5</x:v>
      </x:c>
    </x:row>
  </x:sheetData>
  <x:pageMargins left="0.7" right="0.7" top="0.75" bottom="0.75" header="0.3" footer="0.3"/>
  <x:tableParts count="1">
    <x:tablePart xmlns:r="http://schemas.openxmlformats.org/officeDocument/2006/relationships" r:id="R46fb907281264844"/>
  </x:tableParts>
</x:worksheet>
</file>

<file path=xl/worksheets/sheet6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Règles de résidence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Règle</x:v>
      </x:c>
      <x:c r="D5" s="36" t="str">
        <x:v>Application</x:v>
      </x:c>
      <x:c r="E5" s="36" t="str">
        <x:v>Cas limite</x:v>
      </x:c>
      <x:c r="F5" s="36" t="str">
        <x:v>Effet</x:v>
      </x:c>
      <x:c r="G5" s="37" t="str">
        <x:v>Provenance</x:v>
      </x:c>
    </x:row>
    <x:row r="6" ht="57" customHeight="1">
      <x:c r="A6" s="13" t="str">
        <x:v>HOME-R01</x:v>
      </x:c>
      <x:c r="B6" s="13" t="str">
        <x:v>Une résidence active</x:v>
      </x:c>
      <x:c r="C6" s="13" t="str">
        <x:v>activeResidenceId désigne une seule maison parmi HOME-CM01 à HOME-CM20.</x:v>
      </x:c>
      <x:c r="D6" s="13" t="str">
        <x:v>L’activation se confirme au seuil après transport des effets choisis.</x:v>
      </x:c>
      <x:c r="E6" s="13" t="str">
        <x:v>Une ancienne adresse conserve son droit de retour, ses relations et son mobilier immobilisé.</x:v>
      </x:c>
      <x:c r="F6" s="13" t="str">
        <x:v>Aucun cumul de services ou de bonus des maisons inactives.</x:v>
      </x:c>
      <x:c r="G6" s="13" t="str">
        <x:v>Reconstitution documentée V4 — nouvelle rédaction V5</x:v>
      </x:c>
    </x:row>
    <x:row r="7" ht="57" customHeight="1">
      <x:c r="A7" s="14" t="str">
        <x:v>HOME-R02</x:v>
      </x:c>
      <x:c r="B7" s="14" t="str">
        <x:v>Respect local</x:v>
      </x:c>
      <x:c r="C7" s="14" t="str">
        <x:v>Chaque communauté conserve son propre respect, de 0 à 100.</x:v>
      </x:c>
      <x:c r="D7" s="14" t="str">
        <x:v>Une action visible auprès de ses habitants fait évoluer ce respect.</x:v>
      </x:c>
      <x:c r="E7" s="14" t="str">
        <x:v>La renommée d’une chasse lointaine peut ouvrir une conversation sans remplacer la mission locale.</x:v>
      </x:c>
      <x:c r="F7" s="14" t="str">
        <x:v>Le joueur voit séparément accueil, aménagement et réception.</x:v>
      </x:c>
      <x:c r="G7" s="14" t="str">
        <x:v>Reconstitution documentée V4 — nouvelle rédaction V5</x:v>
      </x:c>
    </x:row>
    <x:row r="8" ht="44" customHeight="1">
      <x:c r="A8" s="13" t="str">
        <x:v>HOME-R03</x:v>
      </x:c>
      <x:c r="B8" s="13" t="str">
        <x:v>Mission de seuil</x:v>
      </x:c>
      <x:c r="C8" s="13" t="str">
        <x:v>Chaque demeure possède une quête spécifique liée au fonctionnement de son quartier.</x:v>
      </x:c>
      <x:c r="D8" s="13" t="str">
        <x:v>La clé ou marque d’accès est remise dans une scène après vérification du résultat.</x:v>
      </x:c>
      <x:c r="E8" s="13" t="str">
        <x:v>Une mission refusée ou terminée en échec ne satisfait pas la condition de réussite.</x:v>
      </x:c>
      <x:c r="F8" s="13" t="str">
        <x:v>Le droit repose sur un événement réel du monde.</x:v>
      </x:c>
      <x:c r="G8" s="13" t="str">
        <x:v>Reconstitution documentée V4 — nouvelle rédaction V5</x:v>
      </x:c>
    </x:row>
    <x:row r="9" ht="44" customHeight="1">
      <x:c r="A9" s="14" t="str">
        <x:v>HOME-R04</x:v>
      </x:c>
      <x:c r="B9" s="14" t="str">
        <x:v>Rang et géographie</x:v>
      </x:c>
      <x:c r="C9" s="14" t="str">
        <x:v>Le rang minimal et l’accès réel à la région sont évalués ensemble.</x:v>
      </x:c>
      <x:c r="D9" s="14" t="str">
        <x:v>Les maisons restent sur le Homeworld ; aucun voyage spatial pré-Blooded.</x:v>
      </x:c>
      <x:c r="E9" s="14" t="str">
        <x:v>Une maison de haut rang peut être visitée comme invitée sans être possédée.</x:v>
      </x:c>
      <x:c r="F9" s="14" t="str">
        <x:v>La progression commune garde ses propres jalons.</x:v>
      </x:c>
      <x:c r="G9" s="14" t="str">
        <x:v>Reconstitution documentée V4 — nouvelle rédaction V5</x:v>
      </x:c>
    </x:row>
    <x:row r="10" ht="44" customHeight="1">
      <x:c r="A10" s="13" t="str">
        <x:v>HOME-R05</x:v>
      </x:c>
      <x:c r="B10" s="13" t="str">
        <x:v>Déménagement</x:v>
      </x:c>
      <x:c r="C10" s="13" t="str">
        <x:v>Le joueur choisit, emballe et transporte les objets transférés.</x:v>
      </x:c>
      <x:c r="D10" s="13" t="str">
        <x:v>Un meuble vide peut voyager replié ; un trophée exige son berceau identifié.</x:v>
      </x:c>
      <x:c r="E10" s="13" t="str">
        <x:v>Un objet engagé dans une quête demeure marqué indisponible jusqu’au retour.</x:v>
      </x:c>
      <x:c r="F10" s="13" t="str">
        <x:v>Chaque bien conserve un seul emplacement.</x:v>
      </x:c>
      <x:c r="G10" s="13" t="str">
        <x:v>Reconstitution documentée V4 — nouvelle rédaction V5</x:v>
      </x:c>
    </x:row>
    <x:row r="11" ht="57" customHeight="1">
      <x:c r="A11" s="14" t="str">
        <x:v>HOME-R06</x:v>
      </x:c>
      <x:c r="B11" s="14" t="str">
        <x:v>Maison inactive</x:v>
      </x:c>
      <x:c r="C11" s="14" t="str">
        <x:v>Les pièces gardent leur disposition et leurs souvenirs.</x:v>
      </x:c>
      <x:c r="D11" s="14" t="str">
        <x:v>Les voisins peuvent commenter le départ lors d’une visite.</x:v>
      </x:c>
      <x:c r="E11" s="14" t="str">
        <x:v>Les ateliers inactifs ne produisent rien à distance et ne créent pas de réserve gratuite.</x:v>
      </x:c>
      <x:c r="F11" s="14" t="str">
        <x:v>Le retour réactive les fonctions après confirmation du seuil.</x:v>
      </x:c>
      <x:c r="G11" s="14" t="str">
        <x:v>Reconstitution documentée V4 — nouvelle rédaction V5</x:v>
      </x:c>
    </x:row>
    <x:row r="12" ht="44" customHeight="1">
      <x:c r="A12" s="13" t="str">
        <x:v>HOME-R07</x:v>
      </x:c>
      <x:c r="B12" s="13" t="str">
        <x:v>Cabine de transit</x:v>
      </x:c>
      <x:c r="C12" s="13" t="str">
        <x:v>Une couchette à bord sert aux haltes du voyage.</x:v>
      </x:c>
      <x:c r="D12" s="13" t="str">
        <x:v>L’interface indique clairement cabine, vaisseau et résidence active.</x:v>
      </x:c>
      <x:c r="E12" s="13" t="str">
        <x:v>Dormir dans une cabine ne change pas automatiquement activeResidenceId.</x:v>
      </x:c>
      <x:c r="F12" s="13" t="str">
        <x:v>La vie spatiale reste compatible avec une seule maison.</x:v>
      </x:c>
      <x:c r="G12" s="13" t="str">
        <x:v>Reconstitution documentée V4 — nouvelle rédaction V5</x:v>
      </x:c>
    </x:row>
    <x:row r="13" ht="44" customHeight="1">
      <x:c r="A13" s="14" t="str">
        <x:v>HOME-R08</x:v>
      </x:c>
      <x:c r="B13" s="14" t="str">
        <x:v>Circulation 2D</x:v>
      </x:c>
      <x:c r="C13" s="14" t="str">
        <x:v>Le seuil, les portes, les escaliers et la sortie gardent des couloirs praticables.</x:v>
      </x:c>
      <x:c r="D13" s="14" t="str">
        <x:v>Le placement affiche l’emprise du meuble et le passage nécessaire.</x:v>
      </x:c>
      <x:c r="E13" s="14" t="str">
        <x:v>Une décoration qui condamne le ponton ne peut être validée.</x:v>
      </x:c>
      <x:c r="F13" s="14" t="str">
        <x:v>Les scènes de visite utilisent les mêmes passages que le joueur.</x:v>
      </x:c>
      <x:c r="G13" s="14" t="str">
        <x:v>Reconstitution documentée V4 — nouvelle rédaction V5</x:v>
      </x:c>
    </x:row>
    <x:row r="14" ht="44" customHeight="1">
      <x:c r="A14" s="13" t="str">
        <x:v>HOME-R09</x:v>
      </x:c>
      <x:c r="B14" s="13" t="str">
        <x:v>Objets singuliers</x:v>
      </x:c>
      <x:c r="C14" s="13" t="str">
        <x:v>Chaque original possède identifiant, propriétaire et localisation.</x:v>
      </x:c>
      <x:c r="D14" s="13" t="str">
        <x:v>Une plaque de vitrine peut pointer vers son récit même après déplacement.</x:v>
      </x:c>
      <x:c r="E14" s="13" t="str">
        <x:v>Une réplique porte une marque visible et ne répète pas la récompense de chasse.</x:v>
      </x:c>
      <x:c r="F14" s="13" t="str">
        <x:v>Maison et vaisseaux partagent un registre cohérent.</x:v>
      </x:c>
      <x:c r="G14" s="13" t="str">
        <x:v>Reconstitution documentée V4 — nouvelle rédaction V5</x:v>
      </x:c>
    </x:row>
    <x:row r="15" ht="44" customHeight="1">
      <x:c r="A15" s="14" t="str">
        <x:v>HOME-R10</x:v>
      </x:c>
      <x:c r="B15" s="14" t="str">
        <x:v>Droit d’aménager</x:v>
      </x:c>
      <x:c r="C15" s="14" t="str">
        <x:v>Le deuxième seuil de respect autorise les travaux intérieurs proposés.</x:v>
      </x:c>
      <x:c r="D15" s="14" t="str">
        <x:v>L’artisan vient examiner les ancrages avant une installation lourde.</x:v>
      </x:c>
      <x:c r="E15" s="14" t="str">
        <x:v>Le joueur ne déplace pas les structures publiques avec son menu de mobilier.</x:v>
      </x:c>
      <x:c r="F15" s="14" t="str">
        <x:v>Une maison exprime la communauté qui l’accueille.</x:v>
      </x:c>
      <x:c r="G15" s="14" t="str">
        <x:v>Reconstitution documentée V4 — nouvelle rédaction V5</x:v>
      </x:c>
    </x:row>
    <x:row r="16" ht="57" customHeight="1">
      <x:c r="A16" s="13" t="str">
        <x:v>HOME-R11</x:v>
      </x:c>
      <x:c r="B16" s="13" t="str">
        <x:v>Droit de recevoir</x:v>
      </x:c>
      <x:c r="C16" s="13" t="str">
        <x:v>Le troisième seuil autorise certains rassemblements et présentations.</x:v>
      </x:c>
      <x:c r="D16" s="13" t="str">
        <x:v>Le joueur prépare places, éclairage et accès avant l’arrivée.</x:v>
      </x:c>
      <x:c r="E16" s="13" t="str">
        <x:v>Un visiteur peut refuser pour une raison personnelle sans retirer arbitrairement la maison.</x:v>
      </x:c>
      <x:c r="F16" s="13" t="str">
        <x:v>Les relations produisent des scènes distinctes.</x:v>
      </x:c>
      <x:c r="G16" s="13" t="str">
        <x:v>Reconstitution documentée V4 — nouvelle rédaction V5</x:v>
      </x:c>
    </x:row>
    <x:row r="17" ht="57" customHeight="1">
      <x:c r="A17" s="14" t="str">
        <x:v>HOME-R12</x:v>
      </x:c>
      <x:c r="B17" s="14" t="str">
        <x:v>Réputation qui baisse</x:v>
      </x:c>
      <x:c r="C17" s="14" t="str">
        <x:v>Une baisse de respect change d’abord les services et l’accueil.</x:v>
      </x:c>
      <x:c r="D17" s="14" t="str">
        <x:v>Un voisin explique le conflit et une réparation jouable peut être proposée.</x:v>
      </x:c>
      <x:c r="E17" s="14" t="str">
        <x:v>Aucune disparition silencieuse des biens ; une fermeture exceptionnelle garde un accès de récupération.</x:v>
      </x:c>
      <x:c r="F17" s="14" t="str">
        <x:v>Les conséquences restent compréhensibles et réparables selon le conflit.</x:v>
      </x:c>
      <x:c r="G17" s="14" t="str">
        <x:v>Reconstitution documentée V4 — nouvelle rédaction V5</x:v>
      </x:c>
    </x:row>
    <x:row r="18" ht="44" customHeight="1">
      <x:c r="A18" s="13" t="str">
        <x:v>HOME-R13</x:v>
      </x:c>
      <x:c r="B18" s="13" t="str">
        <x:v>Aménagement sans combat chiffré</x:v>
      </x:c>
      <x:c r="C18" s="13" t="str">
        <x:v>Le mobilier ajoute usages, places d’exposition et scènes.</x:v>
      </x:c>
      <x:c r="D18" s="13" t="str">
        <x:v>Une table rend une inspection confortable ; elle ne donne pas de dégâts magiques.</x:v>
      </x:c>
      <x:c r="E18" s="13" t="str">
        <x:v>Des services similaires sur plusieurs lieux ne se cumulent pas.</x:v>
      </x:c>
      <x:c r="F18" s="13" t="str">
        <x:v>La décoration garde une valeur vécue.</x:v>
      </x:c>
      <x:c r="G18" s="13" t="str">
        <x:v>Reconstitution documentée V4 — nouvelle rédaction V5</x:v>
      </x:c>
    </x:row>
    <x:row r="19" ht="44" customHeight="1">
      <x:c r="A19" s="14" t="str">
        <x:v>HOME-R14</x:v>
      </x:c>
      <x:c r="B19" s="14" t="str">
        <x:v>Atelier personnel</x:v>
      </x:c>
      <x:c r="C19" s="14" t="str">
        <x:v>Les gestes d’entretien se déroulent sur les postes présents.</x:v>
      </x:c>
      <x:c r="D19" s="14" t="str">
        <x:v>Le joueur pose son objet, choisit son outil fictif et suit les étapes disponibles.</x:v>
      </x:c>
      <x:c r="E19" s="14" t="str">
        <x:v>Une opération demandant un équipement spatial attend l’atelier approprié.</x:v>
      </x:c>
      <x:c r="F19" s="14" t="str">
        <x:v>Les ateliers locaux restent utiles avant Blooded.</x:v>
      </x:c>
      <x:c r="G19" s="14" t="str">
        <x:v>Reconstitution documentée V4 — nouvelle rédaction V5</x:v>
      </x:c>
    </x:row>
    <x:row r="20" ht="44" customHeight="1">
      <x:c r="A20" s="13" t="str">
        <x:v>HOME-R15</x:v>
      </x:c>
      <x:c r="B20" s="13" t="str">
        <x:v>Faune et montures</x:v>
      </x:c>
      <x:c r="C20" s="13" t="str">
        <x:v>Une résidence n’abrite que les espèces et gabarits prévus.</x:v>
      </x:c>
      <x:c r="D20" s="13" t="str">
        <x:v>L’attache extérieure et le trajet jusqu’aux écuries sont jouables.</x:v>
      </x:c>
      <x:c r="E20" s="13" t="str">
        <x:v>Une grande monture ne traverse pas une porte étroite pour devenir un objet de salon.</x:v>
      </x:c>
      <x:c r="F20" s="13" t="str">
        <x:v>Le chenil et les écuries conservent leur rôle.</x:v>
      </x:c>
      <x:c r="G20" s="13" t="str">
        <x:v>Reconstitution documentée V4 — nouvelle rédaction V5</x:v>
      </x:c>
    </x:row>
    <x:row r="21" ht="57" customHeight="1">
      <x:c r="A21" s="14" t="str">
        <x:v>HOME-R16</x:v>
      </x:c>
      <x:c r="B21" s="14" t="str">
        <x:v>Visiteurs persistants</x:v>
      </x:c>
      <x:c r="C21" s="14" t="str">
        <x:v>Les proches suivent leurs disponibilités et les événements du parcours.</x:v>
      </x:c>
      <x:c r="D21" s="14" t="str">
        <x:v>Une invitation place un rendez-vous local clairement annoncé.</x:v>
      </x:c>
      <x:c r="E21" s="14" t="str">
        <x:v>Un humain de la voie O5 n’existe dans le foyer qu’après la rencontre autorisée et avec son accord.</x:v>
      </x:c>
      <x:c r="F21" s="14" t="str">
        <x:v>Aucun compagnon supposé acquis par une origine.</x:v>
      </x:c>
      <x:c r="G21" s="14" t="str">
        <x:v>Reconstitution documentée V4 — nouvelle rédaction V5</x:v>
      </x:c>
    </x:row>
    <x:row r="22" ht="44" customHeight="1">
      <x:c r="A22" s="13" t="str">
        <x:v>HOME-R17</x:v>
      </x:c>
      <x:c r="B22" s="13" t="str">
        <x:v>Absence longue</x:v>
      </x:c>
      <x:c r="C22" s="13" t="str">
        <x:v>Le retour montre poussière stylisée, message ou petite modification locale.</x:v>
      </x:c>
      <x:c r="D22" s="13" t="str">
        <x:v>Le joueur inspecte une marque au seuil pour apprendre ce qui s’est passé.</x:v>
      </x:c>
      <x:c r="E22" s="13" t="str">
        <x:v>La maison ne punit pas une déconnexion ou une semaine réelle d’absence.</x:v>
      </x:c>
      <x:c r="F22" s="13" t="str">
        <x:v>Le temps fictionnel est piloté par les événements de partie.</x:v>
      </x:c>
      <x:c r="G22" s="13" t="str">
        <x:v>Reconstitution documentée V4 — nouvelle rédaction V5</x:v>
      </x:c>
    </x:row>
    <x:row r="23" ht="44" customHeight="1">
      <x:c r="A23" s="14" t="str">
        <x:v>HOME-R18</x:v>
      </x:c>
      <x:c r="B23" s="14" t="str">
        <x:v>Souvenirs des voies</x:v>
      </x:c>
      <x:c r="C23" s="14" t="str">
        <x:v>Les objets et dialogues consultent l’origine et les décisions déjà prises.</x:v>
      </x:c>
      <x:c r="D23" s="14" t="str">
        <x:v>Une étagère peut présenter un masque hérité ou un souvenir de cohorte.</x:v>
      </x:c>
      <x:c r="E23" s="14" t="str">
        <x:v>La maison ne déclenche pas une nouvelle fin contradictoire avec celle choisie à Elite.</x:v>
      </x:c>
      <x:c r="F23" s="14" t="str">
        <x:v>Le foyer prolonge le parcours du personnage.</x:v>
      </x:c>
      <x:c r="G23" s="14" t="str">
        <x:v>Reconstitution documentée V4 — nouvelle rédaction V5</x:v>
      </x:c>
    </x:row>
    <x:row r="24" ht="44" customHeight="1">
      <x:c r="A24" s="13" t="str">
        <x:v>HOME-R19</x:v>
      </x:c>
      <x:c r="B24" s="13" t="str">
        <x:v>Habitants autonomes</x:v>
      </x:c>
      <x:c r="C24" s="13" t="str">
        <x:v>Recevoir quelqu’un n’en fait pas un occupant permanent.</x:v>
      </x:c>
      <x:c r="D24" s="13" t="str">
        <x:v>Le visiteur choisit une place accessible et peut annoncer son départ.</x:v>
      </x:c>
      <x:c r="E24" s="13" t="str">
        <x:v>Les survivants de O3 choisissent eux-mêmes leur nouveau foyer.</x:v>
      </x:c>
      <x:c r="F24" s="13" t="str">
        <x:v>Le respect se traduit par une relation et non par une possession.</x:v>
      </x:c>
      <x:c r="G24" s="13" t="str">
        <x:v>Reconstitution documentée V4 — nouvelle rédaction V5</x:v>
      </x:c>
    </x:row>
    <x:row r="25" ht="57" customHeight="1">
      <x:c r="A25" s="14" t="str">
        <x:v>HOME-R20</x:v>
      </x:c>
      <x:c r="B25" s="14" t="str">
        <x:v>Stocks séparés</x:v>
      </x:c>
      <x:c r="C25" s="14" t="str">
        <x:v>Le coffre personnel, les biens prêtés et les stocks publics sont distincts.</x:v>
      </x:c>
      <x:c r="D25" s="14" t="str">
        <x:v>Déposer un matériau pour un artisan crée une remise visible et traçable.</x:v>
      </x:c>
      <x:c r="E25" s="14" t="str">
        <x:v>Prendre un meuble exposé chez un voisin n’est jamais une extension du rangement personnel.</x:v>
      </x:c>
      <x:c r="F25" s="14" t="str">
        <x:v>Les transports et les échanges ont une origine identifiable.</x:v>
      </x:c>
      <x:c r="G25" s="14" t="str">
        <x:v>Reconstitution documentée V4 — nouvelle rédaction V5</x:v>
      </x:c>
    </x:row>
    <x:row r="26" ht="44" customHeight="1">
      <x:c r="A26" s="13" t="str">
        <x:v>HOME-R21</x:v>
      </x:c>
      <x:c r="B26" s="13" t="str">
        <x:v>Réparations du bâti</x:v>
      </x:c>
      <x:c r="C26" s="13" t="str">
        <x:v>Les incidents touchent des pièces identifiées et des usages précis.</x:v>
      </x:c>
      <x:c r="D26" s="13" t="str">
        <x:v>Une dalle instable se repère, se décharge puis reçoit une cale autorisée.</x:v>
      </x:c>
      <x:c r="E26" s="13" t="str">
        <x:v>Les solutions utilisent des matériaux du jeu et aucune procédure dangereuse réelle.</x:v>
      </x:c>
      <x:c r="F26" s="13" t="str">
        <x:v>L’état de la maison change visuellement après intervention.</x:v>
      </x:c>
      <x:c r="G26" s="13" t="str">
        <x:v>Reconstitution documentée V4 — nouvelle rédaction V5</x:v>
      </x:c>
    </x:row>
    <x:row r="27" ht="44" customHeight="1">
      <x:c r="A27" s="14" t="str">
        <x:v>HOME-R22</x:v>
      </x:c>
      <x:c r="B27" s="14" t="str">
        <x:v>Échelle et mobilier</x:v>
      </x:c>
      <x:c r="C27" s="14" t="str">
        <x:v>Chaque objet possède un gabarit et des points d’ancrage compatibles.</x:v>
      </x:c>
      <x:c r="D27" s="14" t="str">
        <x:v>Le joueur essaie sa position fantôme et vérifie l’ouverture des portes.</x:v>
      </x:c>
      <x:c r="E27" s="14" t="str">
        <x:v>Une version repliable peut convenir là où la version longue échoue.</x:v>
      </x:c>
      <x:c r="F27" s="14" t="str">
        <x:v>Le choix d’aménagement comporte une contrainte spatiale réelle.</x:v>
      </x:c>
      <x:c r="G27" s="14" t="str">
        <x:v>Reconstitution documentée V4 — nouvelle rédaction V5</x:v>
      </x:c>
    </x:row>
    <x:row r="28" ht="57" customHeight="1">
      <x:c r="A28" s="13" t="str">
        <x:v>HOME-R23</x:v>
      </x:c>
      <x:c r="B28" s="13" t="str">
        <x:v>Visite multijoueur future</x:v>
      </x:c>
      <x:c r="C28" s="13" t="str">
        <x:v>Le propriétaire autorise visite, déplacement décoratif ou dépôt selon des droits séparés.</x:v>
      </x:c>
      <x:c r="D28" s="13" t="str">
        <x:v>Un invité peut inspecter un récit et laisser une contribution consentie.</x:v>
      </x:c>
      <x:c r="E28" s="13" t="str">
        <x:v>Il ne peut déplacer un original ni changer la résidence active sans droit explicite.</x:v>
      </x:c>
      <x:c r="F28" s="13" t="str">
        <x:v>Le solo reste la référence fonctionnelle.</x:v>
      </x:c>
      <x:c r="G28" s="13" t="str">
        <x:v>Reconstitution documentée V4 — nouvelle rédaction V5</x:v>
      </x:c>
    </x:row>
    <x:row r="29" ht="44" customHeight="1">
      <x:c r="A29" s="14" t="str">
        <x:v>HOME-R24</x:v>
      </x:c>
      <x:c r="B29" s="14" t="str">
        <x:v>Sauvegarde du foyer</x:v>
      </x:c>
      <x:c r="C29" s="14" t="str">
        <x:v>Le seuil, les droits, les positions validées et les objets sont enregistrés.</x:v>
      </x:c>
      <x:c r="D29" s="14" t="str">
        <x:v>Un placement est validé en une seule opération après contrôle du passage.</x:v>
      </x:c>
      <x:c r="E29" s="14" t="str">
        <x:v>Une interruption revient au dernier arrangement stable avec tous les biens localisés.</x:v>
      </x:c>
      <x:c r="F29" s="14" t="str">
        <x:v>La reprise ne crée ni meuble double ni maison active supplémentaire.</x:v>
      </x:c>
      <x:c r="G29" s="14" t="str">
        <x:v>Reconstitution documentée V4 — nouvelle rédaction V5</x:v>
      </x:c>
    </x:row>
  </x:sheetData>
  <x:pageMargins left="0.7" right="0.7" top="0.75" bottom="0.75" header="0.3" footer="0.3"/>
  <x:tableParts count="1">
    <x:tablePart xmlns:r="http://schemas.openxmlformats.org/officeDocument/2006/relationships" r:id="Rcc458fb4c2014ab9"/>
  </x:tableParts>
</x:worksheet>
</file>

<file path=xl/worksheets/sheet6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36" hidden="0" customWidth="1"/>
    <x:col min="5" max="5" width="36" hidden="0" customWidth="1"/>
    <x:col min="6" max="6" width="36"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45" hidden="0" customWidth="1"/>
    <x:col min="15" max="15" width="45" hidden="0" customWidth="1"/>
  </x:cols>
  <x:sheetData>
    <x:row r="1">
      <x:c r="A1" s="2"/>
      <x:c r="B1" s="2"/>
      <x:c r="C1" s="2"/>
      <x:c r="D1" s="2"/>
      <x:c r="E1" s="2"/>
      <x:c r="F1" s="2"/>
    </x:row>
    <x:row r="2" ht="31" customHeight="1">
      <x:c r="A2" s="3" t="str">
        <x:v>Résidences des tribus</x:v>
      </x:c>
      <x:c r="B2" s="3"/>
      <x:c r="C2" s="3"/>
      <x:c r="D2" s="3"/>
      <x:c r="E2" s="3"/>
      <x:c r="F2" s="3"/>
    </x:row>
    <x:row r="3">
      <x:c r="A3" s="4"/>
      <x:c r="B3" s="4"/>
      <x:c r="C3" s="4"/>
      <x:c r="D3" s="4"/>
      <x:c r="E3" s="4"/>
      <x:c r="F3" s="4"/>
    </x:row>
    <x:row r="4">
      <x:c r="A4" s="2" t="str">
        <x:v>Maison et clan · 20 fiches · Lecture intégrale dans « Lire Maison et clan » ou le lecteur HTML.</x:v>
      </x:c>
      <x:c r="B4" s="2"/>
      <x:c r="C4" s="2"/>
      <x:c r="D4" s="2"/>
      <x:c r="E4" s="2"/>
      <x:c r="F4" s="2"/>
    </x:row>
    <x:row r="5" ht="48" customHeight="1">
      <x:c r="A5" s="35" t="str">
        <x:v>Identifiant</x:v>
      </x:c>
      <x:c r="B5" s="36" t="str">
        <x:v>Titre</x:v>
      </x:c>
      <x:c r="C5" s="36" t="str">
        <x:v>Communauté</x:v>
      </x:c>
      <x:c r="D5" s="36" t="str">
        <x:v>Clan</x:v>
      </x:c>
      <x:c r="E5" s="36" t="str">
        <x:v>Région</x:v>
      </x:c>
      <x:c r="F5" s="36" t="str">
        <x:v>Rang minimal</x:v>
      </x:c>
      <x:c r="G5" s="36" t="str">
        <x:v>Respect pour habiter</x:v>
      </x:c>
      <x:c r="H5" s="36" t="str">
        <x:v>Respect pour aménager</x:v>
      </x:c>
      <x:c r="I5" s="36" t="str">
        <x:v>Respect pour recevoir</x:v>
      </x:c>
      <x:c r="J5" s="36" t="str">
        <x:v>Mission de déverrouillage</x:v>
      </x:c>
      <x:c r="K5" s="36" t="str">
        <x:v>Actions en 2D</x:v>
      </x:c>
      <x:c r="L5" s="36" t="str">
        <x:v>Choix conséquence</x:v>
      </x:c>
      <x:c r="M5" s="36" t="str">
        <x:v>Plan vie</x:v>
      </x:c>
      <x:c r="N5" s="36" t="str">
        <x:v>Statut proprietaire</x:v>
      </x:c>
      <x:c r="O5" s="37" t="str">
        <x:v>Provenance</x:v>
      </x:c>
    </x:row>
    <x:row r="6" ht="87" customHeight="1">
      <x:c r="A6" s="13" t="str">
        <x:v>HOME-CM01</x:v>
      </x:c>
      <x:c r="B6" s="13" t="str">
        <x:v>Maison du Vent de Cendre</x:v>
      </x:c>
      <x:c r="C6" s="13" t="str">
        <x:v>CM01</x:v>
      </x:c>
      <x:c r="D6" s="13" t="str">
        <x:v>CL1</x:v>
      </x:c>
      <x:c r="E6" s="13" t="str">
        <x:v>ash-marches</x:v>
      </x:c>
      <x:c r="F6" s="13" t="str">
        <x:v>Unblooded</x:v>
      </x:c>
      <x:c r="G6" s="28" t="n">
        <x:v>30</x:v>
      </x:c>
      <x:c r="H6" s="28" t="n">
        <x:v>50</x:v>
      </x:c>
      <x:c r="I6" s="28" t="n">
        <x:v>75</x:v>
      </x:c>
      <x:c r="J6" s="13" t="str">
        <x:v>Le seuil qui respire</x:v>
      </x:c>
      <x:c r="K6" s="13" t="str">
        <x:v>Dégager trois prises d’air sous des auvents, rapporter un filtre céramique et replacer les plaques repérées.</x:v>
      </x:c>
      <x:c r="L6" s="13" t="str">
        <x:v>Maintenir le couloir central frais ou réserver une alcôve mieux protégée aux visiteurs.</x:v>
      </x:c>
      <x:c r="M6" s="13" t="str">
        <x:v>ruelle couverte → sas de cendre → pièce basse → atelier ventilé</x:v>
      </x:c>
      <x:c r="N6" s="13" t="str">
        <x:v>Droit local de résidence ; gardienne des auvents constate le résultat. Une seule résidence active globale ; les règles publiques du lieu restent applicables.</x:v>
      </x:c>
      <x:c r="O6" s="13" t="str">
        <x:v>Reconstitution documentée V4 — nouvelle rédaction V5</x:v>
      </x:c>
    </x:row>
    <x:row r="7" ht="72" customHeight="1">
      <x:c r="A7" s="14" t="str">
        <x:v>HOME-CM02</x:v>
      </x:c>
      <x:c r="B7" s="14" t="str">
        <x:v>Logis des Deux Brasiers</x:v>
      </x:c>
      <x:c r="C7" s="14" t="str">
        <x:v>CM02</x:v>
      </x:c>
      <x:c r="D7" s="14" t="str">
        <x:v>CL1</x:v>
      </x:c>
      <x:c r="E7" s="14" t="str">
        <x:v>ash-marches</x:v>
      </x:c>
      <x:c r="F7" s="14" t="str">
        <x:v>Young Blood</x:v>
      </x:c>
      <x:c r="G7" s="29" t="n">
        <x:v>35</x:v>
      </x:c>
      <x:c r="H7" s="29" t="n">
        <x:v>55</x:v>
      </x:c>
      <x:c r="I7" s="29" t="n">
        <x:v>80</x:v>
      </x:c>
      <x:c r="J7" s="14" t="str">
        <x:v>Deux chaleurs, une nuit</x:v>
      </x:c>
      <x:c r="K7" s="14" t="str">
        <x:v>Suivre les conduites lumineuses, tester les clapets fictifs et porter deux pierres de réserve jusqu’au foyer commun.</x:v>
      </x:c>
      <x:c r="L7" s="14" t="str">
        <x:v>Donner la réserve au foyer du quartier ou garder une seule pièce tempérée chez soi.</x:v>
      </x:c>
      <x:c r="M7" s="14" t="str">
        <x:v>place des braises → seuil double → foyer → niche de repos</x:v>
      </x:c>
      <x:c r="N7" s="14" t="str">
        <x:v>Droit local de résidence ; veilleur des foyers constate le résultat. Une seule résidence active globale ; les règles publiques du lieu restent applicables.</x:v>
      </x:c>
      <x:c r="O7" s="14" t="str">
        <x:v>Reconstitution documentée V4 — nouvelle rédaction V5</x:v>
      </x:c>
    </x:row>
    <x:row r="8" ht="72" customHeight="1">
      <x:c r="A8" s="13" t="str">
        <x:v>HOME-CM03</x:v>
      </x:c>
      <x:c r="B8" s="13" t="str">
        <x:v>Refuge des Ombres de Verre</x:v>
      </x:c>
      <x:c r="C8" s="13" t="str">
        <x:v>CM03</x:v>
      </x:c>
      <x:c r="D8" s="13" t="str">
        <x:v>CL2</x:v>
      </x:c>
      <x:c r="E8" s="13" t="str">
        <x:v>glass-desert</x:v>
      </x:c>
      <x:c r="F8" s="13" t="str">
        <x:v>Unblooded</x:v>
      </x:c>
      <x:c r="G8" s="28" t="n">
        <x:v>30</x:v>
      </x:c>
      <x:c r="H8" s="28" t="n">
        <x:v>55</x:v>
      </x:c>
      <x:c r="I8" s="28" t="n">
        <x:v>80</x:v>
      </x:c>
      <x:c r="J8" s="13" t="str">
        <x:v>L’ombre à la bonne heure</x:v>
      </x:c>
      <x:c r="K8" s="13" t="str">
        <x:v>Observer les ombres de trois mâts, déplacer un écran articulé et vérifier la traversée du porteur de citerne.</x:v>
      </x:c>
      <x:c r="L8" s="13" t="str">
        <x:v>Allonger le passage ombragé ou protéger davantage le poste de repos.</x:v>
      </x:c>
      <x:c r="M8" s="13" t="str">
        <x:v>chemin des citernes → écran d’entrée → chambre fraîche → atelier d’ombre</x:v>
      </x:c>
      <x:c r="N8" s="13" t="str">
        <x:v>Droit local de résidence ; porteuse d’eau constate le résultat. Une seule résidence active globale ; les règles publiques du lieu restent applicables.</x:v>
      </x:c>
      <x:c r="O8" s="13" t="str">
        <x:v>Reconstitution documentée V4 — nouvelle rédaction V5</x:v>
      </x:c>
    </x:row>
    <x:row r="9" ht="72" customHeight="1">
      <x:c r="A9" s="14" t="str">
        <x:v>HOME-CM04</x:v>
      </x:c>
      <x:c r="B9" s="14" t="str">
        <x:v>Chambre de la Citerne Haute</x:v>
      </x:c>
      <x:c r="C9" s="14" t="str">
        <x:v>CM04</x:v>
      </x:c>
      <x:c r="D9" s="14" t="str">
        <x:v>CL2</x:v>
      </x:c>
      <x:c r="E9" s="14" t="str">
        <x:v>glass-desert</x:v>
      </x:c>
      <x:c r="F9" s="14" t="str">
        <x:v>Young Blood</x:v>
      </x:c>
      <x:c r="G9" s="29" t="n">
        <x:v>40</x:v>
      </x:c>
      <x:c r="H9" s="29" t="n">
        <x:v>60</x:v>
      </x:c>
      <x:c r="I9" s="29" t="n">
        <x:v>85</x:v>
      </x:c>
      <x:c r="J9" s="14" t="str">
        <x:v>Le niveau juste</x:v>
      </x:c>
      <x:c r="K9" s="14" t="str">
        <x:v>Lire des marques de niveau, retrouver un flotteur égaré et guider une charge depuis la citerne basse.</x:v>
      </x:c>
      <x:c r="L9" s="14" t="str">
        <x:v>Aménager un palier de livraison ou conserver un large espace pour les cérémonies du quartier.</x:v>
      </x:c>
      <x:c r="M9" s="14" t="str">
        <x:v>rampe minérale → terrasse de jauge → chambre → remise</x:v>
      </x:c>
      <x:c r="N9" s="14" t="str">
        <x:v>Droit local de résidence ; gardien des niveaux constate le résultat. Une seule résidence active globale ; les règles publiques du lieu restent applicables.</x:v>
      </x:c>
      <x:c r="O9" s="14" t="str">
        <x:v>Reconstitution documentée V4 — nouvelle rédaction V5</x:v>
      </x:c>
    </x:row>
    <x:row r="10" ht="72" customHeight="1">
      <x:c r="A10" s="13" t="str">
        <x:v>HOME-CM05</x:v>
      </x:c>
      <x:c r="B10" s="13" t="str">
        <x:v>Maison des Passerelles Tressées</x:v>
      </x:c>
      <x:c r="C10" s="13" t="str">
        <x:v>CM05</x:v>
      </x:c>
      <x:c r="D10" s="13" t="str">
        <x:v>CL3</x:v>
      </x:c>
      <x:c r="E10" s="13" t="str">
        <x:v>pillar-jungle</x:v>
      </x:c>
      <x:c r="F10" s="13" t="str">
        <x:v>Young Blood</x:v>
      </x:c>
      <x:c r="G10" s="28" t="n">
        <x:v>35</x:v>
      </x:c>
      <x:c r="H10" s="28" t="n">
        <x:v>60</x:v>
      </x:c>
      <x:c r="I10" s="28" t="n">
        <x:v>80</x:v>
      </x:c>
      <x:c r="J10" s="13" t="str">
        <x:v>Le passage des porteurs</x:v>
      </x:c>
      <x:c r="K10" s="13" t="str">
        <x:v>Inspecter les ligatures colorées d’une passerelle et poser les trois renforts apportés par la tresseuse.</x:v>
      </x:c>
      <x:c r="L10" s="13" t="str">
        <x:v>Tracer un détour stable pour les charges ou garder le raccourci à usage léger.</x:v>
      </x:c>
      <x:c r="M10" s="13" t="str">
        <x:v>racine-escalier → passerelle → seuil suspendu → atelier ouvert</x:v>
      </x:c>
      <x:c r="N10" s="13" t="str">
        <x:v>Droit local de résidence ; tresseuse des liens constate le résultat. Une seule résidence active globale ; les règles publiques du lieu restent applicables.</x:v>
      </x:c>
      <x:c r="O10" s="13" t="str">
        <x:v>Reconstitution documentée V4 — nouvelle rédaction V5</x:v>
      </x:c>
    </x:row>
    <x:row r="11" ht="72" customHeight="1">
      <x:c r="A11" s="14" t="str">
        <x:v>HOME-CM06</x:v>
      </x:c>
      <x:c r="B11" s="14" t="str">
        <x:v>Nid du Pilier Creux</x:v>
      </x:c>
      <x:c r="C11" s="14" t="str">
        <x:v>CM06</x:v>
      </x:c>
      <x:c r="D11" s="14" t="str">
        <x:v>CL3</x:v>
      </x:c>
      <x:c r="E11" s="14" t="str">
        <x:v>pillar-jungle</x:v>
      </x:c>
      <x:c r="F11" s="14" t="str">
        <x:v>Blooded</x:v>
      </x:c>
      <x:c r="G11" s="29" t="n">
        <x:v>45</x:v>
      </x:c>
      <x:c r="H11" s="29" t="n">
        <x:v>65</x:v>
      </x:c>
      <x:c r="I11" s="29" t="n">
        <x:v>85</x:v>
      </x:c>
      <x:c r="J11" s="14" t="str">
        <x:v>Ce qui résonne dans le tronc</x:v>
      </x:c>
      <x:c r="K11" s="14" t="str">
        <x:v>Suivre un écho sur trois niveaux, retirer un élément tombé dans une goulotte puis replacer les panneaux acoustiques.</x:v>
      </x:c>
      <x:c r="L11" s="14" t="str">
        <x:v>Préserver le signal d’alerte ancien ou ajouter un appel distinct pour les voyageurs.</x:v>
      </x:c>
      <x:c r="M11" s="14" t="str">
        <x:v>plateforme basse → escalier intérieur → chambre creuse → balcon-atelier</x:v>
      </x:c>
      <x:c r="N11" s="14" t="str">
        <x:v>Droit local de résidence ; guetteur du pilier constate le résultat. Une seule résidence active globale ; les règles publiques du lieu restent applicables.</x:v>
      </x:c>
      <x:c r="O11" s="14" t="str">
        <x:v>Reconstitution documentée V4 — nouvelle rédaction V5</x:v>
      </x:c>
    </x:row>
    <x:row r="12" ht="87" customHeight="1">
      <x:c r="A12" s="13" t="str">
        <x:v>HOME-CM07</x:v>
      </x:c>
      <x:c r="B12" s="13" t="str">
        <x:v>Maison des Pilotis Calmes</x:v>
      </x:c>
      <x:c r="C12" s="13" t="str">
        <x:v>CM07</x:v>
      </x:c>
      <x:c r="D12" s="13" t="str">
        <x:v>CL4</x:v>
      </x:c>
      <x:c r="E12" s="13" t="str">
        <x:v>luminous-marshes</x:v>
      </x:c>
      <x:c r="F12" s="13" t="str">
        <x:v>Young Blood</x:v>
      </x:c>
      <x:c r="G12" s="28" t="n">
        <x:v>40</x:v>
      </x:c>
      <x:c r="H12" s="28" t="n">
        <x:v>60</x:v>
      </x:c>
      <x:c r="I12" s="28" t="n">
        <x:v>80</x:v>
      </x:c>
      <x:c r="J12" s="13" t="str">
        <x:v>Trois appuis avant la crue</x:v>
      </x:c>
      <x:c r="K12" s="13" t="str">
        <x:v>Inspecter trois pilotis marqués depuis les passerelles autorisées, porter des entretoises, faire vérifier leur pose et récupérer une lampe sur un îlot accessible.</x:v>
      </x:c>
      <x:c r="L12" s="13" t="str">
        <x:v>Renforcer le passage principal ou ouvrir un détour sûr pour les charges ; le quartier conserve l’itinéraire choisi.</x:v>
      </x:c>
      <x:c r="M12" s="13" t="str">
        <x:v>route sur pilotis → seuil ; seuil ↔ chambre ; seuil ↔ atelier ; retour par ponton</x:v>
      </x:c>
      <x:c r="N12" s="13" t="str">
        <x:v>Droit local de résidence ; charpentière et passeur constatent le résultat. Une seule résidence active globale ; les règles publiques du lieu restent applicables.</x:v>
      </x:c>
      <x:c r="O12" s="13" t="str">
        <x:v>Reconstitution documentée V4 — nouvelle rédaction V5</x:v>
      </x:c>
    </x:row>
    <x:row r="13" ht="72" customHeight="1">
      <x:c r="A13" s="14" t="str">
        <x:v>HOME-CM08</x:v>
      </x:c>
      <x:c r="B13" s="14" t="str">
        <x:v>Logis des Lanternes Basses</x:v>
      </x:c>
      <x:c r="C13" s="14" t="str">
        <x:v>CM08</x:v>
      </x:c>
      <x:c r="D13" s="14" t="str">
        <x:v>CL4</x:v>
      </x:c>
      <x:c r="E13" s="14" t="str">
        <x:v>luminous-marshes</x:v>
      </x:c>
      <x:c r="F13" s="14" t="str">
        <x:v>Blooded</x:v>
      </x:c>
      <x:c r="G13" s="29" t="n">
        <x:v>45</x:v>
      </x:c>
      <x:c r="H13" s="29" t="n">
        <x:v>65</x:v>
      </x:c>
      <x:c r="I13" s="29" t="n">
        <x:v>85</x:v>
      </x:c>
      <x:c r="J13" s="14" t="str">
        <x:v>Les lumières sous la brume</x:v>
      </x:c>
      <x:c r="K13" s="14" t="str">
        <x:v>Placer trois lanternes sur des repères terrestres, comparer leur reflet et guider le passeur jusqu’au quai avec ses signaux.</x:v>
      </x:c>
      <x:c r="L13" s="14" t="str">
        <x:v>Éclairer une route discrète ou un accès large pour les arrivées collectives.</x:v>
      </x:c>
      <x:c r="M13" s="14" t="str">
        <x:v>quai couvert → galerie de lanternes → chambre → petite véranda</x:v>
      </x:c>
      <x:c r="N13" s="14" t="str">
        <x:v>Droit local de résidence ; allumeuse des quais constate le résultat. Une seule résidence active globale ; les règles publiques du lieu restent applicables.</x:v>
      </x:c>
      <x:c r="O13" s="14" t="str">
        <x:v>Reconstitution documentée V4 — nouvelle rédaction V5</x:v>
      </x:c>
    </x:row>
    <x:row r="14" ht="72" customHeight="1">
      <x:c r="A14" s="13" t="str">
        <x:v>HOME-CM09</x:v>
      </x:c>
      <x:c r="B14" s="13" t="str">
        <x:v>Abri du Col des Trois Vents</x:v>
      </x:c>
      <x:c r="C14" s="13" t="str">
        <x:v>CM09</x:v>
      </x:c>
      <x:c r="D14" s="13" t="str">
        <x:v>CL5</x:v>
      </x:c>
      <x:c r="E14" s="13" t="str">
        <x:v>storm-chain</x:v>
      </x:c>
      <x:c r="F14" s="13" t="str">
        <x:v>Young Blood</x:v>
      </x:c>
      <x:c r="G14" s="28" t="n">
        <x:v>40</x:v>
      </x:c>
      <x:c r="H14" s="28" t="n">
        <x:v>60</x:v>
      </x:c>
      <x:c r="I14" s="28" t="n">
        <x:v>85</x:v>
      </x:c>
      <x:c r="J14" s="13" t="str">
        <x:v>La charge au bon moment</x:v>
      </x:c>
      <x:c r="K14" s="13" t="str">
        <x:v>Observer les rafales entre deux rochers, abaisser une voile de signal et porter une charge par étapes jusqu’au palier.</x:v>
      </x:c>
      <x:c r="L14" s="13" t="str">
        <x:v>Installer un écran stable qui ralentit les passages ou une voile repliable plus exigeante à manœuvrer.</x:v>
      </x:c>
      <x:c r="M14" s="13" t="str">
        <x:v>sentier du col → sas rocheux → chambre → atelier abrité</x:v>
      </x:c>
      <x:c r="N14" s="13" t="str">
        <x:v>Droit local de résidence ; guide des cols constate le résultat. Une seule résidence active globale ; les règles publiques du lieu restent applicables.</x:v>
      </x:c>
      <x:c r="O14" s="13" t="str">
        <x:v>Reconstitution documentée V4 — nouvelle rédaction V5</x:v>
      </x:c>
    </x:row>
    <x:row r="15" ht="87" customHeight="1">
      <x:c r="A15" s="14" t="str">
        <x:v>HOME-CM10</x:v>
      </x:c>
      <x:c r="B15" s="14" t="str">
        <x:v>Maison du Guet Fendu</x:v>
      </x:c>
      <x:c r="C15" s="14" t="str">
        <x:v>CM10</x:v>
      </x:c>
      <x:c r="D15" s="14" t="str">
        <x:v>CL5</x:v>
      </x:c>
      <x:c r="E15" s="14" t="str">
        <x:v>storm-chain</x:v>
      </x:c>
      <x:c r="F15" s="14" t="str">
        <x:v>Blooded</x:v>
      </x:c>
      <x:c r="G15" s="29" t="n">
        <x:v>50</x:v>
      </x:c>
      <x:c r="H15" s="29" t="n">
        <x:v>70</x:v>
      </x:c>
      <x:c r="I15" s="29" t="n">
        <x:v>90</x:v>
      </x:c>
      <x:c r="J15" s="14" t="str">
        <x:v>Le regard derrière la faille</x:v>
      </x:c>
      <x:c r="K15" s="14" t="str">
        <x:v>Retrouver trois balises de guet, aligner leurs panneaux et ouvrir une fente d’observation encombrée.</x:v>
      </x:c>
      <x:c r="L15" s="14" t="str">
        <x:v>Conserver la vue longue ou protéger mieux l’espace de rencontre.</x:v>
      </x:c>
      <x:c r="M15" s="14" t="str">
        <x:v>corniche → seuil dans la faille → poste de guet → chambre basse</x:v>
      </x:c>
      <x:c r="N15" s="14" t="str">
        <x:v>Droit local de résidence ; veilleuse de la faille constate le résultat. Une seule résidence active globale ; les règles publiques du lieu restent applicables.</x:v>
      </x:c>
      <x:c r="O15" s="14" t="str">
        <x:v>Reconstitution documentée V4 — nouvelle rédaction V5</x:v>
      </x:c>
    </x:row>
    <x:row r="16" ht="72" customHeight="1">
      <x:c r="A16" s="13" t="str">
        <x:v>HOME-CM11</x:v>
      </x:c>
      <x:c r="B16" s="13" t="str">
        <x:v>Maison des Anneaux de Marée</x:v>
      </x:c>
      <x:c r="C16" s="13" t="str">
        <x:v>CM11</x:v>
      </x:c>
      <x:c r="D16" s="13" t="str">
        <x:v>CL6</x:v>
      </x:c>
      <x:c r="E16" s="13" t="str">
        <x:v>leviathan-coast</x:v>
      </x:c>
      <x:c r="F16" s="13" t="str">
        <x:v>Young Blood</x:v>
      </x:c>
      <x:c r="G16" s="28" t="n">
        <x:v>40</x:v>
      </x:c>
      <x:c r="H16" s="28" t="n">
        <x:v>65</x:v>
      </x:c>
      <x:c r="I16" s="28" t="n">
        <x:v>85</x:v>
      </x:c>
      <x:c r="J16" s="13" t="str">
        <x:v>Quand le quai se découvre</x:v>
      </x:c>
      <x:c r="K16" s="13" t="str">
        <x:v>Lire les anneaux de marée, récupérer une attache sur l’estran accessible et remonter un filet de repérage.</x:v>
      </x:c>
      <x:c r="L16" s="13" t="str">
        <x:v>Garder le quai disponible aux retours tardifs ou installer une rampe pour les charges lourdes.</x:v>
      </x:c>
      <x:c r="M16" s="13" t="str">
        <x:v>digue → porche salin → salle des retours → atelier sec</x:v>
      </x:c>
      <x:c r="N16" s="13" t="str">
        <x:v>Droit local de résidence ; amarreur du rivage constate le résultat. Une seule résidence active globale ; les règles publiques du lieu restent applicables.</x:v>
      </x:c>
      <x:c r="O16" s="13" t="str">
        <x:v>Reconstitution documentée V4 — nouvelle rédaction V5</x:v>
      </x:c>
    </x:row>
    <x:row r="17" ht="72" customHeight="1">
      <x:c r="A17" s="14" t="str">
        <x:v>HOME-CM12</x:v>
      </x:c>
      <x:c r="B17" s="14" t="str">
        <x:v>Refuge du Dos de Roche</x:v>
      </x:c>
      <x:c r="C17" s="14" t="str">
        <x:v>CM12</x:v>
      </x:c>
      <x:c r="D17" s="14" t="str">
        <x:v>CL6</x:v>
      </x:c>
      <x:c r="E17" s="14" t="str">
        <x:v>leviathan-coast</x:v>
      </x:c>
      <x:c r="F17" s="14" t="str">
        <x:v>Blooded</x:v>
      </x:c>
      <x:c r="G17" s="29" t="n">
        <x:v>45</x:v>
      </x:c>
      <x:c r="H17" s="29" t="n">
        <x:v>65</x:v>
      </x:c>
      <x:c r="I17" s="29" t="n">
        <x:v>90</x:v>
      </x:c>
      <x:c r="J17" s="14" t="str">
        <x:v>La voie des embruns</x:v>
      </x:c>
      <x:c r="K17" s="14" t="str">
        <x:v>Suivre une ancienne route de portage, retourner trois écrans contre le sel et aider à déplacer un banc de veille.</x:v>
      </x:c>
      <x:c r="L17" s="14" t="str">
        <x:v>Ouvrir une large vue sur le rivage ou préserver une cour protégée pour les visiteurs.</x:v>
      </x:c>
      <x:c r="M17" s="14" t="str">
        <x:v>chemin haut → cour de roche → chambre → terrasse d’atelier</x:v>
      </x:c>
      <x:c r="N17" s="14" t="str">
        <x:v>Droit local de résidence ; tailleuse des écrans constate le résultat. Une seule résidence active globale ; les règles publiques du lieu restent applicables.</x:v>
      </x:c>
      <x:c r="O17" s="14" t="str">
        <x:v>Reconstitution documentée V4 — nouvelle rédaction V5</x:v>
      </x:c>
    </x:row>
    <x:row r="18" ht="72" customHeight="1">
      <x:c r="A18" s="13" t="str">
        <x:v>HOME-CM13</x:v>
      </x:c>
      <x:c r="B18" s="13" t="str">
        <x:v>Logis des Veines Chaudes</x:v>
      </x:c>
      <x:c r="C18" s="13" t="str">
        <x:v>CM13</x:v>
      </x:c>
      <x:c r="D18" s="13" t="str">
        <x:v>CL7</x:v>
      </x:c>
      <x:c r="E18" s="13" t="str">
        <x:v>thermal-caves</x:v>
      </x:c>
      <x:c r="F18" s="13" t="str">
        <x:v>Unblooded</x:v>
      </x:c>
      <x:c r="G18" s="28" t="n">
        <x:v>30</x:v>
      </x:c>
      <x:c r="H18" s="28" t="n">
        <x:v>55</x:v>
      </x:c>
      <x:c r="I18" s="28" t="n">
        <x:v>80</x:v>
      </x:c>
      <x:c r="J18" s="13" t="str">
        <x:v>L’air entre les pierres</x:v>
      </x:c>
      <x:c r="K18" s="13" t="str">
        <x:v>Suivre les repères d’aération, nettoyer les grilles stylisées et placer des déflecteurs avec le maître d’atelier.</x:v>
      </x:c>
      <x:c r="L18" s="13" t="str">
        <x:v>Favoriser l’atelier ou le repos ; un second réglage futur demande un nouvel aménagement.</x:v>
      </x:c>
      <x:c r="M18" s="13" t="str">
        <x:v>galerie tiède → sas de pierre → chambre → niche d’atelier</x:v>
      </x:c>
      <x:c r="N18" s="13" t="str">
        <x:v>Droit local de résidence ; maître des galeries constate le résultat. Une seule résidence active globale ; les règles publiques du lieu restent applicables.</x:v>
      </x:c>
      <x:c r="O18" s="13" t="str">
        <x:v>Reconstitution documentée V4 — nouvelle rédaction V5</x:v>
      </x:c>
    </x:row>
    <x:row r="19" ht="72" customHeight="1">
      <x:c r="A19" s="14" t="str">
        <x:v>HOME-CM14</x:v>
      </x:c>
      <x:c r="B19" s="14" t="str">
        <x:v>Chambre de l’Enclume Lointaine</x:v>
      </x:c>
      <x:c r="C19" s="14" t="str">
        <x:v>CM14</x:v>
      </x:c>
      <x:c r="D19" s="14" t="str">
        <x:v>CL7</x:v>
      </x:c>
      <x:c r="E19" s="14" t="str">
        <x:v>thermal-caves</x:v>
      </x:c>
      <x:c r="F19" s="14" t="str">
        <x:v>Blooded</x:v>
      </x:c>
      <x:c r="G19" s="29" t="n">
        <x:v>45</x:v>
      </x:c>
      <x:c r="H19" s="29" t="n">
        <x:v>65</x:v>
      </x:c>
      <x:c r="I19" s="29" t="n">
        <x:v>85</x:v>
      </x:c>
      <x:c r="J19" s="14" t="str">
        <x:v>Un bruit à rendre doux</x:v>
      </x:c>
      <x:c r="K19" s="14" t="str">
        <x:v>Repérer la vibration d’un support, poser des cales fictives et comparer le son avant et après le déplacement de l’enclume.</x:v>
      </x:c>
      <x:c r="L19" s="14" t="str">
        <x:v>Garder le poste proche des livraisons ou gagner une nuit plus calme en l’éloignant.</x:v>
      </x:c>
      <x:c r="M19" s="14" t="str">
        <x:v>rampe d’atelier → vestibule sourd → chambre → établi</x:v>
      </x:c>
      <x:c r="N19" s="14" t="str">
        <x:v>Droit local de résidence ; forgeronne des cales constate le résultat. Une seule résidence active globale ; les règles publiques du lieu restent applicables.</x:v>
      </x:c>
      <x:c r="O19" s="14" t="str">
        <x:v>Reconstitution documentée V4 — nouvelle rédaction V5</x:v>
      </x:c>
    </x:row>
    <x:row r="20" ht="72" customHeight="1">
      <x:c r="A20" s="13" t="str">
        <x:v>HOME-CM15</x:v>
      </x:c>
      <x:c r="B20" s="13" t="str">
        <x:v>Maison du Givre Bleu</x:v>
      </x:c>
      <x:c r="C20" s="13" t="str">
        <x:v>CM15</x:v>
      </x:c>
      <x:c r="D20" s="13" t="str">
        <x:v>CL8</x:v>
      </x:c>
      <x:c r="E20" s="13" t="str">
        <x:v>cold-crown</x:v>
      </x:c>
      <x:c r="F20" s="13" t="str">
        <x:v>Young Blood</x:v>
      </x:c>
      <x:c r="G20" s="28" t="n">
        <x:v>40</x:v>
      </x:c>
      <x:c r="H20" s="28" t="n">
        <x:v>60</x:v>
      </x:c>
      <x:c r="I20" s="28" t="n">
        <x:v>85</x:v>
      </x:c>
      <x:c r="J20" s="13" t="str">
        <x:v>Le chemin des souffles</x:v>
      </x:c>
      <x:c r="K20" s="13" t="str">
        <x:v>Retrouver les marqueurs sous une poudre stylisée, porter des panneaux isolants et ajuster les deux battants du sas.</x:v>
      </x:c>
      <x:c r="L20" s="13" t="str">
        <x:v>Préserver une entrée large ou réduire la perte de chaleur avec un passage décalé.</x:v>
      </x:c>
      <x:c r="M20" s="13" t="str">
        <x:v>chemin balisé → double sas → chambre → réserve sèche</x:v>
      </x:c>
      <x:c r="N20" s="13" t="str">
        <x:v>Droit local de résidence ; pisteur du givre constate le résultat. Une seule résidence active globale ; les règles publiques du lieu restent applicables.</x:v>
      </x:c>
      <x:c r="O20" s="13" t="str">
        <x:v>Reconstitution documentée V4 — nouvelle rédaction V5</x:v>
      </x:c>
    </x:row>
    <x:row r="21" ht="87" customHeight="1">
      <x:c r="A21" s="14" t="str">
        <x:v>HOME-CM16</x:v>
      </x:c>
      <x:c r="B21" s="14" t="str">
        <x:v>Refuge des Longues Veilles</x:v>
      </x:c>
      <x:c r="C21" s="14" t="str">
        <x:v>CM16</x:v>
      </x:c>
      <x:c r="D21" s="14" t="str">
        <x:v>CL8</x:v>
      </x:c>
      <x:c r="E21" s="14" t="str">
        <x:v>cold-crown</x:v>
      </x:c>
      <x:c r="F21" s="14" t="str">
        <x:v>Blooded</x:v>
      </x:c>
      <x:c r="G21" s="29" t="n">
        <x:v>45</x:v>
      </x:c>
      <x:c r="H21" s="29" t="n">
        <x:v>70</x:v>
      </x:c>
      <x:c r="I21" s="29" t="n">
        <x:v>90</x:v>
      </x:c>
      <x:c r="J21" s="14" t="str">
        <x:v>Une lumière au retour</x:v>
      </x:c>
      <x:c r="K21" s="14" t="str">
        <x:v>Rétablir des repères lumineux au bord d’une pente, suivre leur ordre et rapporter une balise abandonnée.</x:v>
      </x:c>
      <x:c r="L21" s="14" t="str">
        <x:v>Installer le feu visible de loin ou plusieurs lumières basses qui guident le dernier tronçon.</x:v>
      </x:c>
      <x:c r="M21" s="14" t="str">
        <x:v>abri du sentier → porche bas → salle de veille → chambre</x:v>
      </x:c>
      <x:c r="N21" s="14" t="str">
        <x:v>Droit local de résidence ; gardienne des retours constate le résultat. Une seule résidence active globale ; les règles publiques du lieu restent applicables.</x:v>
      </x:c>
      <x:c r="O21" s="14" t="str">
        <x:v>Reconstitution documentée V4 — nouvelle rédaction V5</x:v>
      </x:c>
    </x:row>
    <x:row r="22" ht="87" customHeight="1">
      <x:c r="A22" s="13" t="str">
        <x:v>HOME-CM17</x:v>
      </x:c>
      <x:c r="B22" s="13" t="str">
        <x:v>Maison des Marches Anciennes</x:v>
      </x:c>
      <x:c r="C22" s="13" t="str">
        <x:v>CM17</x:v>
      </x:c>
      <x:c r="D22" s="13" t="str">
        <x:v>CL9</x:v>
      </x:c>
      <x:c r="E22" s="13" t="str">
        <x:v>first-city-ruins</x:v>
      </x:c>
      <x:c r="F22" s="13" t="str">
        <x:v>Young Blood</x:v>
      </x:c>
      <x:c r="G22" s="28" t="n">
        <x:v>40</x:v>
      </x:c>
      <x:c r="H22" s="28" t="n">
        <x:v>65</x:v>
      </x:c>
      <x:c r="I22" s="28" t="n">
        <x:v>85</x:v>
      </x:c>
      <x:c r="J22" s="13" t="str">
        <x:v>La marche qui manquait</x:v>
      </x:c>
      <x:c r="K22" s="13" t="str">
        <x:v>Comparer trois dalles anciennes, aménager un passage réversible et replacer les fragments dans leurs niches de conservation.</x:v>
      </x:c>
      <x:c r="L22" s="13" t="str">
        <x:v>Utiliser une rampe neuve ou un escalier latéral, sans tailler le seuil ancien.</x:v>
      </x:c>
      <x:c r="M22" s="13" t="str">
        <x:v>rue ruinée → marches protégées → vestibule → chambre récente</x:v>
      </x:c>
      <x:c r="N22" s="13" t="str">
        <x:v>Droit local de résidence ; conservateur des seuils constate le résultat. Une seule résidence active globale ; les règles publiques du lieu restent applicables.</x:v>
      </x:c>
      <x:c r="O22" s="13" t="str">
        <x:v>Reconstitution documentée V4 — nouvelle rédaction V5</x:v>
      </x:c>
    </x:row>
    <x:row r="23" ht="72" customHeight="1">
      <x:c r="A23" s="14" t="str">
        <x:v>HOME-CM18</x:v>
      </x:c>
      <x:c r="B23" s="14" t="str">
        <x:v>Logis de la Cour des Échos</x:v>
      </x:c>
      <x:c r="C23" s="14" t="str">
        <x:v>CM18</x:v>
      </x:c>
      <x:c r="D23" s="14" t="str">
        <x:v>CL9</x:v>
      </x:c>
      <x:c r="E23" s="14" t="str">
        <x:v>first-city-ruins</x:v>
      </x:c>
      <x:c r="F23" s="14" t="str">
        <x:v>Blooded</x:v>
      </x:c>
      <x:c r="G23" s="29" t="n">
        <x:v>50</x:v>
      </x:c>
      <x:c r="H23" s="29" t="n">
        <x:v>70</x:v>
      </x:c>
      <x:c r="I23" s="29" t="n">
        <x:v>90</x:v>
      </x:c>
      <x:c r="J23" s="14" t="str">
        <x:v>Les voix dans la cour</x:v>
      </x:c>
      <x:c r="K23" s="14" t="str">
        <x:v>Positionner des panneaux amovibles, suivre un appel d’un côté à l’autre et dégager les accès aux trois arches.</x:v>
      </x:c>
      <x:c r="L23" s="14" t="str">
        <x:v>Préserver la résonance de récit ou faciliter les conversations simultanées.</x:v>
      </x:c>
      <x:c r="M23" s="14" t="str">
        <x:v>arcade → cour commune → chambre → alcôve d’archives</x:v>
      </x:c>
      <x:c r="N23" s="14" t="str">
        <x:v>Droit local de résidence ; conteuse des arches constate le résultat. Une seule résidence active globale ; les règles publiques du lieu restent applicables.</x:v>
      </x:c>
      <x:c r="O23" s="14" t="str">
        <x:v>Reconstitution documentée V4 — nouvelle rédaction V5</x:v>
      </x:c>
    </x:row>
    <x:row r="24" ht="72" customHeight="1">
      <x:c r="A24" s="13" t="str">
        <x:v>HOME-CM19</x:v>
      </x:c>
      <x:c r="B24" s="13" t="str">
        <x:v>Maison du Seuil Surveillé</x:v>
      </x:c>
      <x:c r="C24" s="13" t="str">
        <x:v>CM19</x:v>
      </x:c>
      <x:c r="D24" s="13" t="str">
        <x:v>CL10</x:v>
      </x:c>
      <x:c r="E24" s="13" t="str">
        <x:v>forbidden-reserve</x:v>
      </x:c>
      <x:c r="F24" s="13" t="str">
        <x:v>Blooded</x:v>
      </x:c>
      <x:c r="G24" s="28" t="n">
        <x:v>50</x:v>
      </x:c>
      <x:c r="H24" s="28" t="n">
        <x:v>70</x:v>
      </x:c>
      <x:c r="I24" s="28" t="n">
        <x:v>90</x:v>
      </x:c>
      <x:c r="J24" s="13" t="str">
        <x:v>La limite visible</x:v>
      </x:c>
      <x:c r="K24" s="13" t="str">
        <x:v>Contrôler des repères extérieurs, réparer un portillon autorisé et rapporter les signes de faune sans pénétrer la zone fermée.</x:v>
      </x:c>
      <x:c r="L24" s="13" t="str">
        <x:v>Renforcer la séparation du chemin ou aménager un poste d’observation en retrait.</x:v>
      </x:c>
      <x:c r="M24" s="13" t="str">
        <x:v>chemin autorisé → sas d’observation → chambre → atelier fermé</x:v>
      </x:c>
      <x:c r="N24" s="13" t="str">
        <x:v>Droit local de résidence ; garde des limites constate le résultat. Une seule résidence active globale ; les règles publiques du lieu restent applicables.</x:v>
      </x:c>
      <x:c r="O24" s="13" t="str">
        <x:v>Reconstitution documentée V4 — nouvelle rédaction V5</x:v>
      </x:c>
    </x:row>
    <x:row r="25" ht="72" customHeight="1">
      <x:c r="A25" s="14" t="str">
        <x:v>HOME-CM20</x:v>
      </x:c>
      <x:c r="B25" s="14" t="str">
        <x:v>Refuge des Traces Retenues</x:v>
      </x:c>
      <x:c r="C25" s="14" t="str">
        <x:v>CM20</x:v>
      </x:c>
      <x:c r="D25" s="14" t="str">
        <x:v>CL10</x:v>
      </x:c>
      <x:c r="E25" s="14" t="str">
        <x:v>forbidden-reserve</x:v>
      </x:c>
      <x:c r="F25" s="14" t="str">
        <x:v>Elite</x:v>
      </x:c>
      <x:c r="G25" s="29" t="n">
        <x:v>55</x:v>
      </x:c>
      <x:c r="H25" s="29" t="n">
        <x:v>75</x:v>
      </x:c>
      <x:c r="I25" s="29" t="n">
        <x:v>95</x:v>
      </x:c>
      <x:c r="J25" s="14" t="str">
        <x:v>Le détour de la bête</x:v>
      </x:c>
      <x:c r="K25" s="14" t="str">
        <x:v>Relever des traces depuis les postes sûrs, déplacer les leurres de balisage fictifs et rouvrir un accès de maintenance.</x:v>
      </x:c>
      <x:c r="L25" s="14" t="str">
        <x:v>Déplacer le sentier de service ou conserver le trajet avec des créneaux surveillés.</x:v>
      </x:c>
      <x:c r="M25" s="14" t="str">
        <x:v>poste de garde → couloir couvert → chambre → baie d’examen</x:v>
      </x:c>
      <x:c r="N25" s="14" t="str">
        <x:v>Droit local de résidence ; lectrice de pistes constate le résultat. Une seule résidence active globale ; les règles publiques du lieu restent applicables.</x:v>
      </x:c>
      <x:c r="O25" s="14" t="str">
        <x:v>Reconstitution documentée V4 — nouvelle rédaction V5</x:v>
      </x:c>
    </x:row>
  </x:sheetData>
  <x:pageMargins left="0.7" right="0.7" top="0.75" bottom="0.75" header="0.3" footer="0.3"/>
  <x:tableParts count="1">
    <x:tablePart xmlns:r="http://schemas.openxmlformats.org/officeDocument/2006/relationships" r:id="Rdca684caec6340d4"/>
  </x:tableParts>
</x:worksheet>
</file>

<file path=xl/worksheets/sheet6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Pièces des maisons</x:v>
      </x:c>
      <x:c r="B2" s="3"/>
      <x:c r="C2" s="3"/>
      <x:c r="D2" s="3"/>
      <x:c r="E2" s="3"/>
      <x:c r="F2" s="3"/>
    </x:row>
    <x:row r="3">
      <x:c r="A3" s="4"/>
      <x:c r="B3" s="4"/>
      <x:c r="C3" s="4"/>
      <x:c r="D3" s="4"/>
      <x:c r="E3" s="4"/>
      <x:c r="F3" s="4"/>
    </x:row>
    <x:row r="4">
      <x:c r="A4" s="2" t="str">
        <x:v>Maison et clan · 60 fiches · Lecture intégrale dans « Lire Maison et clan » ou le lecteur HTML.</x:v>
      </x:c>
      <x:c r="B4" s="2"/>
      <x:c r="C4" s="2"/>
      <x:c r="D4" s="2"/>
      <x:c r="E4" s="2"/>
      <x:c r="F4" s="2"/>
    </x:row>
    <x:row r="5" ht="48" customHeight="1">
      <x:c r="A5" s="35" t="str">
        <x:v>Identifiant</x:v>
      </x:c>
      <x:c r="B5" s="36" t="str">
        <x:v>Titre</x:v>
      </x:c>
      <x:c r="C5" s="36" t="str">
        <x:v>Maison</x:v>
      </x:c>
      <x:c r="D5" s="36" t="str">
        <x:v>Emplacement</x:v>
      </x:c>
      <x:c r="E5" s="36" t="str">
        <x:v>Accès</x:v>
      </x:c>
      <x:c r="F5" s="36" t="str">
        <x:v>Interactions</x:v>
      </x:c>
      <x:c r="G5" s="36" t="str">
        <x:v>Équipement</x:v>
      </x:c>
      <x:c r="H5" s="36" t="str">
        <x:v>Liaisons</x:v>
      </x:c>
      <x:c r="I5" s="36" t="str">
        <x:v>Contrainte</x:v>
      </x:c>
      <x:c r="J5" s="37" t="str">
        <x:v>Provenance</x:v>
      </x:c>
    </x:row>
    <x:row r="6" ht="72" customHeight="1">
      <x:c r="A6" s="13" t="str">
        <x:v>HOME-CM01-P1</x:v>
      </x:c>
      <x:c r="B6" s="13" t="str">
        <x:v>Seuil et accueil</x:v>
      </x:c>
      <x:c r="C6" s="13" t="str">
        <x:v>HOME-CM01</x:v>
      </x:c>
      <x:c r="D6" s="13" t="str">
        <x:v>Entrée de Maison du Vent de Cendre</x:v>
      </x:c>
      <x:c r="E6" s="13" t="str">
        <x:v>Habiter à 30 respect ; modifier à 50 ; recevoir selon la pièce à 75.</x:v>
      </x:c>
      <x:c r="F6" s="13" t="str">
        <x:v>Ouvrir le battant, déposer le contenant arrivé et déplacer le repère de présence sans boucher le passage. Gardienne des auvents peut s’arrêter au repère extérieur.</x:v>
      </x:c>
      <x:c r="G6" s="13" t="str">
        <x:v>Patère adaptée, casier de retour et vue sur cendre fine.</x:v>
      </x:c>
      <x:c r="H6" s="13" t="str">
        <x:v>ruelle couverte → sas de cendre → pièce basse → atelier ventilé</x:v>
      </x:c>
      <x:c r="I6" s="13" t="str">
        <x:v>Les charges lourdes attendent à l’extérieur tant que leur berceau ne franchit pas le seuil.</x:v>
      </x:c>
      <x:c r="J6" s="13" t="str">
        <x:v>Reconstitution documentée V4 — nouvelle rédaction V5</x:v>
      </x:c>
    </x:row>
    <x:row r="7" ht="72" customHeight="1">
      <x:c r="A7" s="14" t="str">
        <x:v>HOME-CM01-P2</x:v>
      </x:c>
      <x:c r="B7" s="14" t="str">
        <x:v>Pièce de repos et mémoire</x:v>
      </x:c>
      <x:c r="C7" s="14" t="str">
        <x:v>HOME-CM01</x:v>
      </x:c>
      <x:c r="D7" s="14" t="str">
        <x:v>Espace intérieur de Maison du Vent de Cendre</x:v>
      </x:c>
      <x:c r="E7" s="14" t="str">
        <x:v>Habiter à 30 respect ; modifier à 50 ; recevoir selon la pièce à 75.</x:v>
      </x:c>
      <x:c r="F7" s="14" t="str">
        <x:v>Choisir la place du couchage, examiner un souvenir et régler les écrans depuis deux positions fixes. Le décor conserve les marques de la communauté 01.</x:v>
      </x:c>
      <x:c r="G7" s="14" t="str">
        <x:v>Un coffre personnel et deux emplacements de mémoire, avec fond sonore de cendre fine.</x:v>
      </x:c>
      <x:c r="H7" s="14" t="str">
        <x:v>ruelle couverte → sas de cendre → pièce basse → atelier ventilé</x:v>
      </x:c>
      <x:c r="I7" s="14" t="str">
        <x:v>Les visiteurs utilisent une place libre ; le couchage et l’accès au coffre restent praticables.</x:v>
      </x:c>
      <x:c r="J7" s="14" t="str">
        <x:v>Reconstitution documentée V4 — nouvelle rédaction V5</x:v>
      </x:c>
    </x:row>
    <x:row r="8" ht="72" customHeight="1">
      <x:c r="A8" s="13" t="str">
        <x:v>HOME-CM01-P3</x:v>
      </x:c>
      <x:c r="B8" s="13" t="str">
        <x:v>Atelier et présentation</x:v>
      </x:c>
      <x:c r="C8" s="13" t="str">
        <x:v>HOME-CM01</x:v>
      </x:c>
      <x:c r="D8" s="13" t="str">
        <x:v>Poste relié au seuil de Maison du Vent de Cendre</x:v>
      </x:c>
      <x:c r="E8" s="13" t="str">
        <x:v>Habiter à 30 respect ; modifier à 50 ; recevoir selon la pièce à 75.</x:v>
      </x:c>
      <x:c r="F8" s="13" t="str">
        <x:v>Poser une pièce sur l’établi, ajuster ses appuis et comparer son orientation à la lumière locale. Les claies d’air offrent une matière de mobilier propre au quartier.</x:v>
      </x:c>
      <x:c r="G8" s="13" t="str">
        <x:v>Établi local, support d’essai et meuble d’exposition de gabarit limité.</x:v>
      </x:c>
      <x:c r="H8" s="13" t="str">
        <x:v>ruelle couverte → sas de cendre → pièce basse → atelier ventilé</x:v>
      </x:c>
      <x:c r="I8" s="13" t="str">
        <x:v>Les opérations qui exigent un équipement de bord restent indisponibles ici ; un original déplacé quitte sa précédente vitrine.</x:v>
      </x:c>
      <x:c r="J8" s="13" t="str">
        <x:v>Reconstitution documentée V4 — nouvelle rédaction V5</x:v>
      </x:c>
    </x:row>
    <x:row r="9" ht="72" customHeight="1">
      <x:c r="A9" s="14" t="str">
        <x:v>HOME-CM02-P1</x:v>
      </x:c>
      <x:c r="B9" s="14" t="str">
        <x:v>Seuil et accueil</x:v>
      </x:c>
      <x:c r="C9" s="14" t="str">
        <x:v>HOME-CM02</x:v>
      </x:c>
      <x:c r="D9" s="14" t="str">
        <x:v>Entrée de Logis des Deux Brasiers</x:v>
      </x:c>
      <x:c r="E9" s="14" t="str">
        <x:v>Habiter à 35 respect ; modifier à 55 ; recevoir selon la pièce à 80.</x:v>
      </x:c>
      <x:c r="F9" s="14" t="str">
        <x:v>Ouvrir le battant, déposer le contenant arrivé et déplacer le repère de présence sans boucher le passage. Veilleur des foyers peut s’arrêter au repère extérieur.</x:v>
      </x:c>
      <x:c r="G9" s="14" t="str">
        <x:v>Patère adaptée, casier de retour et vue sur vent brûlant.</x:v>
      </x:c>
      <x:c r="H9" s="14" t="str">
        <x:v>place des braises → seuil double → foyer → niche de repos</x:v>
      </x:c>
      <x:c r="I9" s="14" t="str">
        <x:v>Les charges lourdes attendent à l’extérieur tant que leur berceau ne franchit pas le seuil.</x:v>
      </x:c>
      <x:c r="J9" s="14" t="str">
        <x:v>Reconstitution documentée V4 — nouvelle rédaction V5</x:v>
      </x:c>
    </x:row>
    <x:row r="10" ht="72" customHeight="1">
      <x:c r="A10" s="13" t="str">
        <x:v>HOME-CM02-P2</x:v>
      </x:c>
      <x:c r="B10" s="13" t="str">
        <x:v>Pièce de repos et mémoire</x:v>
      </x:c>
      <x:c r="C10" s="13" t="str">
        <x:v>HOME-CM02</x:v>
      </x:c>
      <x:c r="D10" s="13" t="str">
        <x:v>Espace intérieur de Logis des Deux Brasiers</x:v>
      </x:c>
      <x:c r="E10" s="13" t="str">
        <x:v>Habiter à 35 respect ; modifier à 55 ; recevoir selon la pièce à 80.</x:v>
      </x:c>
      <x:c r="F10" s="13" t="str">
        <x:v>Choisir la place du couchage, examiner un souvenir et régler les écrans depuis deux positions fixes. Le décor conserve les marques de la communauté 02.</x:v>
      </x:c>
      <x:c r="G10" s="13" t="str">
        <x:v>Un coffre personnel et deux emplacements de mémoire, avec fond sonore de vent brûlant.</x:v>
      </x:c>
      <x:c r="H10" s="13" t="str">
        <x:v>place des braises → seuil double → foyer → niche de repos</x:v>
      </x:c>
      <x:c r="I10" s="13" t="str">
        <x:v>Les visiteurs utilisent une place libre ; le couchage et l’accès au coffre restent praticables.</x:v>
      </x:c>
      <x:c r="J10" s="13" t="str">
        <x:v>Reconstitution documentée V4 — nouvelle rédaction V5</x:v>
      </x:c>
    </x:row>
    <x:row r="11" ht="72" customHeight="1">
      <x:c r="A11" s="14" t="str">
        <x:v>HOME-CM02-P3</x:v>
      </x:c>
      <x:c r="B11" s="14" t="str">
        <x:v>Atelier et présentation</x:v>
      </x:c>
      <x:c r="C11" s="14" t="str">
        <x:v>HOME-CM02</x:v>
      </x:c>
      <x:c r="D11" s="14" t="str">
        <x:v>Poste relié au seuil de Logis des Deux Brasiers</x:v>
      </x:c>
      <x:c r="E11" s="14" t="str">
        <x:v>Habiter à 35 respect ; modifier à 55 ; recevoir selon la pièce à 80.</x:v>
      </x:c>
      <x:c r="F11" s="14" t="str">
        <x:v>Poser une pièce sur l’établi, ajuster ses appuis et comparer son orientation à la lumière locale. Les pierres calorifiques offrent une matière de mobilier propre au quartier.</x:v>
      </x:c>
      <x:c r="G11" s="14" t="str">
        <x:v>Établi local, support d’essai et meuble d’exposition de gabarit limité.</x:v>
      </x:c>
      <x:c r="H11" s="14" t="str">
        <x:v>place des braises → seuil double → foyer → niche de repos</x:v>
      </x:c>
      <x:c r="I11" s="14" t="str">
        <x:v>Les opérations qui exigent un équipement de bord restent indisponibles ici ; un original déplacé quitte sa précédente vitrine.</x:v>
      </x:c>
      <x:c r="J11" s="14" t="str">
        <x:v>Reconstitution documentée V4 — nouvelle rédaction V5</x:v>
      </x:c>
    </x:row>
    <x:row r="12" ht="72" customHeight="1">
      <x:c r="A12" s="13" t="str">
        <x:v>HOME-CM03-P1</x:v>
      </x:c>
      <x:c r="B12" s="13" t="str">
        <x:v>Seuil et accueil</x:v>
      </x:c>
      <x:c r="C12" s="13" t="str">
        <x:v>HOME-CM03</x:v>
      </x:c>
      <x:c r="D12" s="13" t="str">
        <x:v>Entrée de Refuge des Ombres de Verre</x:v>
      </x:c>
      <x:c r="E12" s="13" t="str">
        <x:v>Habiter à 30 respect ; modifier à 55 ; recevoir selon la pièce à 80.</x:v>
      </x:c>
      <x:c r="F12" s="13" t="str">
        <x:v>Ouvrir le battant, déposer le contenant arrivé et déplacer le repère de présence sans boucher le passage. Porteuse d’eau peut s’arrêter au repère extérieur.</x:v>
      </x:c>
      <x:c r="G12" s="13" t="str">
        <x:v>Patère adaptée, casier de retour et vue sur lumière crue.</x:v>
      </x:c>
      <x:c r="H12" s="13" t="str">
        <x:v>chemin des citernes → écran d’entrée → chambre fraîche → atelier d’ombre</x:v>
      </x:c>
      <x:c r="I12" s="13" t="str">
        <x:v>Les charges lourdes attendent à l’extérieur tant que leur berceau ne franchit pas le seuil.</x:v>
      </x:c>
      <x:c r="J12" s="13" t="str">
        <x:v>Reconstitution documentée V4 — nouvelle rédaction V5</x:v>
      </x:c>
    </x:row>
    <x:row r="13" ht="72" customHeight="1">
      <x:c r="A13" s="14" t="str">
        <x:v>HOME-CM03-P2</x:v>
      </x:c>
      <x:c r="B13" s="14" t="str">
        <x:v>Pièce de repos et mémoire</x:v>
      </x:c>
      <x:c r="C13" s="14" t="str">
        <x:v>HOME-CM03</x:v>
      </x:c>
      <x:c r="D13" s="14" t="str">
        <x:v>Espace intérieur de Refuge des Ombres de Verre</x:v>
      </x:c>
      <x:c r="E13" s="14" t="str">
        <x:v>Habiter à 30 respect ; modifier à 55 ; recevoir selon la pièce à 80.</x:v>
      </x:c>
      <x:c r="F13" s="14" t="str">
        <x:v>Choisir la place du couchage, examiner un souvenir et régler les écrans depuis deux positions fixes. Le décor conserve les marques de la communauté 03.</x:v>
      </x:c>
      <x:c r="G13" s="14" t="str">
        <x:v>Un coffre personnel et deux emplacements de mémoire, avec fond sonore de lumière crue.</x:v>
      </x:c>
      <x:c r="H13" s="14" t="str">
        <x:v>chemin des citernes → écran d’entrée → chambre fraîche → atelier d’ombre</x:v>
      </x:c>
      <x:c r="I13" s="14" t="str">
        <x:v>Les visiteurs utilisent une place libre ; le couchage et l’accès au coffre restent praticables.</x:v>
      </x:c>
      <x:c r="J13" s="14" t="str">
        <x:v>Reconstitution documentée V4 — nouvelle rédaction V5</x:v>
      </x:c>
    </x:row>
    <x:row r="14" ht="72" customHeight="1">
      <x:c r="A14" s="13" t="str">
        <x:v>HOME-CM03-P3</x:v>
      </x:c>
      <x:c r="B14" s="13" t="str">
        <x:v>Atelier et présentation</x:v>
      </x:c>
      <x:c r="C14" s="13" t="str">
        <x:v>HOME-CM03</x:v>
      </x:c>
      <x:c r="D14" s="13" t="str">
        <x:v>Poste relié au seuil de Refuge des Ombres de Verre</x:v>
      </x:c>
      <x:c r="E14" s="13" t="str">
        <x:v>Habiter à 30 respect ; modifier à 55 ; recevoir selon la pièce à 80.</x:v>
      </x:c>
      <x:c r="F14" s="13" t="str">
        <x:v>Poser une pièce sur l’établi, ajuster ses appuis et comparer son orientation à la lumière locale. Les écrans articulés offrent une matière de mobilier propre au quartier.</x:v>
      </x:c>
      <x:c r="G14" s="13" t="str">
        <x:v>Établi local, support d’essai et meuble d’exposition de gabarit limité.</x:v>
      </x:c>
      <x:c r="H14" s="13" t="str">
        <x:v>chemin des citernes → écran d’entrée → chambre fraîche → atelier d’ombre</x:v>
      </x:c>
      <x:c r="I14" s="13" t="str">
        <x:v>Les opérations qui exigent un équipement de bord restent indisponibles ici ; un original déplacé quitte sa précédente vitrine.</x:v>
      </x:c>
      <x:c r="J14" s="13" t="str">
        <x:v>Reconstitution documentée V4 — nouvelle rédaction V5</x:v>
      </x:c>
    </x:row>
    <x:row r="15" ht="72" customHeight="1">
      <x:c r="A15" s="14" t="str">
        <x:v>HOME-CM04-P1</x:v>
      </x:c>
      <x:c r="B15" s="14" t="str">
        <x:v>Seuil et accueil</x:v>
      </x:c>
      <x:c r="C15" s="14" t="str">
        <x:v>HOME-CM04</x:v>
      </x:c>
      <x:c r="D15" s="14" t="str">
        <x:v>Entrée de Chambre de la Citerne Haute</x:v>
      </x:c>
      <x:c r="E15" s="14" t="str">
        <x:v>Habiter à 40 respect ; modifier à 60 ; recevoir selon la pièce à 85.</x:v>
      </x:c>
      <x:c r="F15" s="14" t="str">
        <x:v>Ouvrir le battant, déposer le contenant arrivé et déplacer le repère de présence sans boucher le passage. Gardien des niveaux peut s’arrêter au repère extérieur.</x:v>
      </x:c>
      <x:c r="G15" s="14" t="str">
        <x:v>Patère adaptée, casier de retour et vue sur résonance de cuve.</x:v>
      </x:c>
      <x:c r="H15" s="14" t="str">
        <x:v>rampe minérale → terrasse de jauge → chambre → remise</x:v>
      </x:c>
      <x:c r="I15" s="14" t="str">
        <x:v>Les charges lourdes attendent à l’extérieur tant que leur berceau ne franchit pas le seuil.</x:v>
      </x:c>
      <x:c r="J15" s="14" t="str">
        <x:v>Reconstitution documentée V4 — nouvelle rédaction V5</x:v>
      </x:c>
    </x:row>
    <x:row r="16" ht="72" customHeight="1">
      <x:c r="A16" s="13" t="str">
        <x:v>HOME-CM04-P2</x:v>
      </x:c>
      <x:c r="B16" s="13" t="str">
        <x:v>Pièce de repos et mémoire</x:v>
      </x:c>
      <x:c r="C16" s="13" t="str">
        <x:v>HOME-CM04</x:v>
      </x:c>
      <x:c r="D16" s="13" t="str">
        <x:v>Espace intérieur de Chambre de la Citerne Haute</x:v>
      </x:c>
      <x:c r="E16" s="13" t="str">
        <x:v>Habiter à 40 respect ; modifier à 60 ; recevoir selon la pièce à 85.</x:v>
      </x:c>
      <x:c r="F16" s="13" t="str">
        <x:v>Choisir la place du couchage, examiner un souvenir et régler les écrans depuis deux positions fixes. Le décor conserve les marques de la communauté 04.</x:v>
      </x:c>
      <x:c r="G16" s="13" t="str">
        <x:v>Un coffre personnel et deux emplacements de mémoire, avec fond sonore de résonance de cuve.</x:v>
      </x:c>
      <x:c r="H16" s="13" t="str">
        <x:v>rampe minérale → terrasse de jauge → chambre → remise</x:v>
      </x:c>
      <x:c r="I16" s="13" t="str">
        <x:v>Les visiteurs utilisent une place libre ; le couchage et l’accès au coffre restent praticables.</x:v>
      </x:c>
      <x:c r="J16" s="13" t="str">
        <x:v>Reconstitution documentée V4 — nouvelle rédaction V5</x:v>
      </x:c>
    </x:row>
    <x:row r="17" ht="72" customHeight="1">
      <x:c r="A17" s="14" t="str">
        <x:v>HOME-CM04-P3</x:v>
      </x:c>
      <x:c r="B17" s="14" t="str">
        <x:v>Atelier et présentation</x:v>
      </x:c>
      <x:c r="C17" s="14" t="str">
        <x:v>HOME-CM04</x:v>
      </x:c>
      <x:c r="D17" s="14" t="str">
        <x:v>Poste relié au seuil de Chambre de la Citerne Haute</x:v>
      </x:c>
      <x:c r="E17" s="14" t="str">
        <x:v>Habiter à 40 respect ; modifier à 60 ; recevoir selon la pièce à 85.</x:v>
      </x:c>
      <x:c r="F17" s="14" t="str">
        <x:v>Poser une pièce sur l’établi, ajuster ses appuis et comparer son orientation à la lumière locale. Les flotteurs gravés offrent une matière de mobilier propre au quartier.</x:v>
      </x:c>
      <x:c r="G17" s="14" t="str">
        <x:v>Établi local, support d’essai et meuble d’exposition de gabarit limité.</x:v>
      </x:c>
      <x:c r="H17" s="14" t="str">
        <x:v>rampe minérale → terrasse de jauge → chambre → remise</x:v>
      </x:c>
      <x:c r="I17" s="14" t="str">
        <x:v>Les opérations qui exigent un équipement de bord restent indisponibles ici ; un original déplacé quitte sa précédente vitrine.</x:v>
      </x:c>
      <x:c r="J17" s="14" t="str">
        <x:v>Reconstitution documentée V4 — nouvelle rédaction V5</x:v>
      </x:c>
    </x:row>
    <x:row r="18" ht="72" customHeight="1">
      <x:c r="A18" s="13" t="str">
        <x:v>HOME-CM05-P1</x:v>
      </x:c>
      <x:c r="B18" s="13" t="str">
        <x:v>Seuil et accueil</x:v>
      </x:c>
      <x:c r="C18" s="13" t="str">
        <x:v>HOME-CM05</x:v>
      </x:c>
      <x:c r="D18" s="13" t="str">
        <x:v>Entrée de Maison des Passerelles Tressées</x:v>
      </x:c>
      <x:c r="E18" s="13" t="str">
        <x:v>Habiter à 35 respect ; modifier à 60 ; recevoir selon la pièce à 80.</x:v>
      </x:c>
      <x:c r="F18" s="13" t="str">
        <x:v>Ouvrir le battant, déposer le contenant arrivé et déplacer le repère de présence sans boucher le passage. Tresseuse des liens peut s’arrêter au repère extérieur.</x:v>
      </x:c>
      <x:c r="G18" s="13" t="str">
        <x:v>Patère adaptée, casier de retour et vue sur frondaisons.</x:v>
      </x:c>
      <x:c r="H18" s="13" t="str">
        <x:v>racine-escalier → passerelle → seuil suspendu → atelier ouvert</x:v>
      </x:c>
      <x:c r="I18" s="13" t="str">
        <x:v>Les charges lourdes attendent à l’extérieur tant que leur berceau ne franchit pas le seuil.</x:v>
      </x:c>
      <x:c r="J18" s="13" t="str">
        <x:v>Reconstitution documentée V4 — nouvelle rédaction V5</x:v>
      </x:c>
    </x:row>
    <x:row r="19" ht="72" customHeight="1">
      <x:c r="A19" s="14" t="str">
        <x:v>HOME-CM05-P2</x:v>
      </x:c>
      <x:c r="B19" s="14" t="str">
        <x:v>Pièce de repos et mémoire</x:v>
      </x:c>
      <x:c r="C19" s="14" t="str">
        <x:v>HOME-CM05</x:v>
      </x:c>
      <x:c r="D19" s="14" t="str">
        <x:v>Espace intérieur de Maison des Passerelles Tressées</x:v>
      </x:c>
      <x:c r="E19" s="14" t="str">
        <x:v>Habiter à 35 respect ; modifier à 60 ; recevoir selon la pièce à 80.</x:v>
      </x:c>
      <x:c r="F19" s="14" t="str">
        <x:v>Choisir la place du couchage, examiner un souvenir et régler les écrans depuis deux positions fixes. Le décor conserve les marques de la communauté 05.</x:v>
      </x:c>
      <x:c r="G19" s="14" t="str">
        <x:v>Un coffre personnel et deux emplacements de mémoire, avec fond sonore de frondaisons.</x:v>
      </x:c>
      <x:c r="H19" s="14" t="str">
        <x:v>racine-escalier → passerelle → seuil suspendu → atelier ouvert</x:v>
      </x:c>
      <x:c r="I19" s="14" t="str">
        <x:v>Les visiteurs utilisent une place libre ; le couchage et l’accès au coffre restent praticables.</x:v>
      </x:c>
      <x:c r="J19" s="14" t="str">
        <x:v>Reconstitution documentée V4 — nouvelle rédaction V5</x:v>
      </x:c>
    </x:row>
    <x:row r="20" ht="72" customHeight="1">
      <x:c r="A20" s="13" t="str">
        <x:v>HOME-CM05-P3</x:v>
      </x:c>
      <x:c r="B20" s="13" t="str">
        <x:v>Atelier et présentation</x:v>
      </x:c>
      <x:c r="C20" s="13" t="str">
        <x:v>HOME-CM05</x:v>
      </x:c>
      <x:c r="D20" s="13" t="str">
        <x:v>Poste relié au seuil de Maison des Passerelles Tressées</x:v>
      </x:c>
      <x:c r="E20" s="13" t="str">
        <x:v>Habiter à 35 respect ; modifier à 60 ; recevoir selon la pièce à 80.</x:v>
      </x:c>
      <x:c r="F20" s="13" t="str">
        <x:v>Poser une pièce sur l’établi, ajuster ses appuis et comparer son orientation à la lumière locale. Les ligatures végétales offrent une matière de mobilier propre au quartier.</x:v>
      </x:c>
      <x:c r="G20" s="13" t="str">
        <x:v>Établi local, support d’essai et meuble d’exposition de gabarit limité.</x:v>
      </x:c>
      <x:c r="H20" s="13" t="str">
        <x:v>racine-escalier → passerelle → seuil suspendu → atelier ouvert</x:v>
      </x:c>
      <x:c r="I20" s="13" t="str">
        <x:v>Les opérations qui exigent un équipement de bord restent indisponibles ici ; un original déplacé quitte sa précédente vitrine.</x:v>
      </x:c>
      <x:c r="J20" s="13" t="str">
        <x:v>Reconstitution documentée V4 — nouvelle rédaction V5</x:v>
      </x:c>
    </x:row>
    <x:row r="21" ht="72" customHeight="1">
      <x:c r="A21" s="14" t="str">
        <x:v>HOME-CM06-P1</x:v>
      </x:c>
      <x:c r="B21" s="14" t="str">
        <x:v>Seuil et accueil</x:v>
      </x:c>
      <x:c r="C21" s="14" t="str">
        <x:v>HOME-CM06</x:v>
      </x:c>
      <x:c r="D21" s="14" t="str">
        <x:v>Entrée de Nid du Pilier Creux</x:v>
      </x:c>
      <x:c r="E21" s="14" t="str">
        <x:v>Habiter à 45 respect ; modifier à 65 ; recevoir selon la pièce à 85.</x:v>
      </x:c>
      <x:c r="F21" s="14" t="str">
        <x:v>Ouvrir le battant, déposer le contenant arrivé et déplacer le repère de présence sans boucher le passage. Guetteur du pilier peut s’arrêter au repère extérieur.</x:v>
      </x:c>
      <x:c r="G21" s="14" t="str">
        <x:v>Patère adaptée, casier de retour et vue sur échos forestiers.</x:v>
      </x:c>
      <x:c r="H21" s="14" t="str">
        <x:v>plateforme basse → escalier intérieur → chambre creuse → balcon-atelier</x:v>
      </x:c>
      <x:c r="I21" s="14" t="str">
        <x:v>Les charges lourdes attendent à l’extérieur tant que leur berceau ne franchit pas le seuil.</x:v>
      </x:c>
      <x:c r="J21" s="14" t="str">
        <x:v>Reconstitution documentée V4 — nouvelle rédaction V5</x:v>
      </x:c>
    </x:row>
    <x:row r="22" ht="72" customHeight="1">
      <x:c r="A22" s="13" t="str">
        <x:v>HOME-CM06-P2</x:v>
      </x:c>
      <x:c r="B22" s="13" t="str">
        <x:v>Pièce de repos et mémoire</x:v>
      </x:c>
      <x:c r="C22" s="13" t="str">
        <x:v>HOME-CM06</x:v>
      </x:c>
      <x:c r="D22" s="13" t="str">
        <x:v>Espace intérieur de Nid du Pilier Creux</x:v>
      </x:c>
      <x:c r="E22" s="13" t="str">
        <x:v>Habiter à 45 respect ; modifier à 65 ; recevoir selon la pièce à 85.</x:v>
      </x:c>
      <x:c r="F22" s="13" t="str">
        <x:v>Choisir la place du couchage, examiner un souvenir et régler les écrans depuis deux positions fixes. Le décor conserve les marques de la communauté 06.</x:v>
      </x:c>
      <x:c r="G22" s="13" t="str">
        <x:v>Un coffre personnel et deux emplacements de mémoire, avec fond sonore de échos forestiers.</x:v>
      </x:c>
      <x:c r="H22" s="13" t="str">
        <x:v>plateforme basse → escalier intérieur → chambre creuse → balcon-atelier</x:v>
      </x:c>
      <x:c r="I22" s="13" t="str">
        <x:v>Les visiteurs utilisent une place libre ; le couchage et l’accès au coffre restent praticables.</x:v>
      </x:c>
      <x:c r="J22" s="13" t="str">
        <x:v>Reconstitution documentée V4 — nouvelle rédaction V5</x:v>
      </x:c>
    </x:row>
    <x:row r="23" ht="72" customHeight="1">
      <x:c r="A23" s="14" t="str">
        <x:v>HOME-CM06-P3</x:v>
      </x:c>
      <x:c r="B23" s="14" t="str">
        <x:v>Atelier et présentation</x:v>
      </x:c>
      <x:c r="C23" s="14" t="str">
        <x:v>HOME-CM06</x:v>
      </x:c>
      <x:c r="D23" s="14" t="str">
        <x:v>Poste relié au seuil de Nid du Pilier Creux</x:v>
      </x:c>
      <x:c r="E23" s="14" t="str">
        <x:v>Habiter à 45 respect ; modifier à 65 ; recevoir selon la pièce à 85.</x:v>
      </x:c>
      <x:c r="F23" s="14" t="str">
        <x:v>Poser une pièce sur l’établi, ajuster ses appuis et comparer son orientation à la lumière locale. Les panneaux résonants offrent une matière de mobilier propre au quartier.</x:v>
      </x:c>
      <x:c r="G23" s="14" t="str">
        <x:v>Établi local, support d’essai et meuble d’exposition de gabarit limité.</x:v>
      </x:c>
      <x:c r="H23" s="14" t="str">
        <x:v>plateforme basse → escalier intérieur → chambre creuse → balcon-atelier</x:v>
      </x:c>
      <x:c r="I23" s="14" t="str">
        <x:v>Les opérations qui exigent un équipement de bord restent indisponibles ici ; un original déplacé quitte sa précédente vitrine.</x:v>
      </x:c>
      <x:c r="J23" s="14" t="str">
        <x:v>Reconstitution documentée V4 — nouvelle rédaction V5</x:v>
      </x:c>
    </x:row>
    <x:row r="24" ht="72" customHeight="1">
      <x:c r="A24" s="13" t="str">
        <x:v>HOME-CM07-P1</x:v>
      </x:c>
      <x:c r="B24" s="13" t="str">
        <x:v>Seuil et accueil</x:v>
      </x:c>
      <x:c r="C24" s="13" t="str">
        <x:v>HOME-CM07</x:v>
      </x:c>
      <x:c r="D24" s="13" t="str">
        <x:v>Entrée de Maison des Pilotis Calmes</x:v>
      </x:c>
      <x:c r="E24" s="13" t="str">
        <x:v>Habiter à 40 respect ; modifier à 60 ; recevoir selon la pièce à 80.</x:v>
      </x:c>
      <x:c r="F24" s="13" t="str">
        <x:v>Ouvrir le battant, déposer le contenant arrivé et déplacer le repère de présence sans boucher le passage. Charpentière et passeur peut s’arrêter au repère extérieur.</x:v>
      </x:c>
      <x:c r="G24" s="13" t="str">
        <x:v>Patère adaptée, casier de retour et vue sur lueur des eaux.</x:v>
      </x:c>
      <x:c r="H24" s="13" t="str">
        <x:v>route sur pilotis → seuil ; seuil ↔ chambre ; seuil ↔ atelier ; retour par ponton</x:v>
      </x:c>
      <x:c r="I24" s="13" t="str">
        <x:v>Les charges lourdes attendent à l’extérieur tant que leur berceau ne franchit pas le seuil.</x:v>
      </x:c>
      <x:c r="J24" s="13" t="str">
        <x:v>Reconstitution documentée V4 — nouvelle rédaction V5</x:v>
      </x:c>
    </x:row>
    <x:row r="25" ht="72" customHeight="1">
      <x:c r="A25" s="14" t="str">
        <x:v>HOME-CM07-P2</x:v>
      </x:c>
      <x:c r="B25" s="14" t="str">
        <x:v>Pièce de repos et mémoire</x:v>
      </x:c>
      <x:c r="C25" s="14" t="str">
        <x:v>HOME-CM07</x:v>
      </x:c>
      <x:c r="D25" s="14" t="str">
        <x:v>Espace intérieur de Maison des Pilotis Calmes</x:v>
      </x:c>
      <x:c r="E25" s="14" t="str">
        <x:v>Habiter à 40 respect ; modifier à 60 ; recevoir selon la pièce à 80.</x:v>
      </x:c>
      <x:c r="F25" s="14" t="str">
        <x:v>Choisir la place du couchage, examiner un souvenir et régler les écrans depuis deux positions fixes. Le décor conserve les marques de la communauté 07.</x:v>
      </x:c>
      <x:c r="G25" s="14" t="str">
        <x:v>Un coffre personnel et deux emplacements de mémoire, avec fond sonore de lueur des eaux.</x:v>
      </x:c>
      <x:c r="H25" s="14" t="str">
        <x:v>route sur pilotis → seuil ; seuil ↔ chambre ; seuil ↔ atelier ; retour par ponton</x:v>
      </x:c>
      <x:c r="I25" s="14" t="str">
        <x:v>Les visiteurs utilisent une place libre ; le couchage et l’accès au coffre restent praticables.</x:v>
      </x:c>
      <x:c r="J25" s="14" t="str">
        <x:v>Reconstitution documentée V4 — nouvelle rédaction V5</x:v>
      </x:c>
    </x:row>
    <x:row r="26" ht="72" customHeight="1">
      <x:c r="A26" s="13" t="str">
        <x:v>HOME-CM07-P3</x:v>
      </x:c>
      <x:c r="B26" s="13" t="str">
        <x:v>Atelier et présentation</x:v>
      </x:c>
      <x:c r="C26" s="13" t="str">
        <x:v>HOME-CM07</x:v>
      </x:c>
      <x:c r="D26" s="13" t="str">
        <x:v>Poste relié au seuil de Maison des Pilotis Calmes</x:v>
      </x:c>
      <x:c r="E26" s="13" t="str">
        <x:v>Habiter à 40 respect ; modifier à 60 ; recevoir selon la pièce à 80.</x:v>
      </x:c>
      <x:c r="F26" s="13" t="str">
        <x:v>Poser une pièce sur l’établi, ajuster ses appuis et comparer son orientation à la lumière locale. Les entretoises de pilotis offrent une matière de mobilier propre au quartier.</x:v>
      </x:c>
      <x:c r="G26" s="13" t="str">
        <x:v>Établi local, support d’essai et meuble d’exposition de gabarit limité.</x:v>
      </x:c>
      <x:c r="H26" s="13" t="str">
        <x:v>route sur pilotis → seuil ; seuil ↔ chambre ; seuil ↔ atelier ; retour par ponton</x:v>
      </x:c>
      <x:c r="I26" s="13" t="str">
        <x:v>Les opérations qui exigent un équipement de bord restent indisponibles ici ; un original déplacé quitte sa précédente vitrine.</x:v>
      </x:c>
      <x:c r="J26" s="13" t="str">
        <x:v>Reconstitution documentée V4 — nouvelle rédaction V5</x:v>
      </x:c>
    </x:row>
    <x:row r="27" ht="72" customHeight="1">
      <x:c r="A27" s="14" t="str">
        <x:v>HOME-CM08-P1</x:v>
      </x:c>
      <x:c r="B27" s="14" t="str">
        <x:v>Seuil et accueil</x:v>
      </x:c>
      <x:c r="C27" s="14" t="str">
        <x:v>HOME-CM08</x:v>
      </x:c>
      <x:c r="D27" s="14" t="str">
        <x:v>Entrée de Logis des Lanternes Basses</x:v>
      </x:c>
      <x:c r="E27" s="14" t="str">
        <x:v>Habiter à 45 respect ; modifier à 65 ; recevoir selon la pièce à 85.</x:v>
      </x:c>
      <x:c r="F27" s="14" t="str">
        <x:v>Ouvrir le battant, déposer le contenant arrivé et déplacer le repère de présence sans boucher le passage. Allumeuse des quais peut s’arrêter au repère extérieur.</x:v>
      </x:c>
      <x:c r="G27" s="14" t="str">
        <x:v>Patère adaptée, casier de retour et vue sur brume bioluminescente.</x:v>
      </x:c>
      <x:c r="H27" s="14" t="str">
        <x:v>quai couvert → galerie de lanternes → chambre → petite véranda</x:v>
      </x:c>
      <x:c r="I27" s="14" t="str">
        <x:v>Les charges lourdes attendent à l’extérieur tant que leur berceau ne franchit pas le seuil.</x:v>
      </x:c>
      <x:c r="J27" s="14" t="str">
        <x:v>Reconstitution documentée V4 — nouvelle rédaction V5</x:v>
      </x:c>
    </x:row>
    <x:row r="28" ht="72" customHeight="1">
      <x:c r="A28" s="13" t="str">
        <x:v>HOME-CM08-P2</x:v>
      </x:c>
      <x:c r="B28" s="13" t="str">
        <x:v>Pièce de repos et mémoire</x:v>
      </x:c>
      <x:c r="C28" s="13" t="str">
        <x:v>HOME-CM08</x:v>
      </x:c>
      <x:c r="D28" s="13" t="str">
        <x:v>Espace intérieur de Logis des Lanternes Basses</x:v>
      </x:c>
      <x:c r="E28" s="13" t="str">
        <x:v>Habiter à 45 respect ; modifier à 65 ; recevoir selon la pièce à 85.</x:v>
      </x:c>
      <x:c r="F28" s="13" t="str">
        <x:v>Choisir la place du couchage, examiner un souvenir et régler les écrans depuis deux positions fixes. Le décor conserve les marques de la communauté 08.</x:v>
      </x:c>
      <x:c r="G28" s="13" t="str">
        <x:v>Un coffre personnel et deux emplacements de mémoire, avec fond sonore de brume bioluminescente.</x:v>
      </x:c>
      <x:c r="H28" s="13" t="str">
        <x:v>quai couvert → galerie de lanternes → chambre → petite véranda</x:v>
      </x:c>
      <x:c r="I28" s="13" t="str">
        <x:v>Les visiteurs utilisent une place libre ; le couchage et l’accès au coffre restent praticables.</x:v>
      </x:c>
      <x:c r="J28" s="13" t="str">
        <x:v>Reconstitution documentée V4 — nouvelle rédaction V5</x:v>
      </x:c>
    </x:row>
    <x:row r="29" ht="72" customHeight="1">
      <x:c r="A29" s="14" t="str">
        <x:v>HOME-CM08-P3</x:v>
      </x:c>
      <x:c r="B29" s="14" t="str">
        <x:v>Atelier et présentation</x:v>
      </x:c>
      <x:c r="C29" s="14" t="str">
        <x:v>HOME-CM08</x:v>
      </x:c>
      <x:c r="D29" s="14" t="str">
        <x:v>Poste relié au seuil de Logis des Lanternes Basses</x:v>
      </x:c>
      <x:c r="E29" s="14" t="str">
        <x:v>Habiter à 45 respect ; modifier à 65 ; recevoir selon la pièce à 85.</x:v>
      </x:c>
      <x:c r="F29" s="14" t="str">
        <x:v>Poser une pièce sur l’établi, ajuster ses appuis et comparer son orientation à la lumière locale. Les lanternes basses offrent une matière de mobilier propre au quartier.</x:v>
      </x:c>
      <x:c r="G29" s="14" t="str">
        <x:v>Établi local, support d’essai et meuble d’exposition de gabarit limité.</x:v>
      </x:c>
      <x:c r="H29" s="14" t="str">
        <x:v>quai couvert → galerie de lanternes → chambre → petite véranda</x:v>
      </x:c>
      <x:c r="I29" s="14" t="str">
        <x:v>Les opérations qui exigent un équipement de bord restent indisponibles ici ; un original déplacé quitte sa précédente vitrine.</x:v>
      </x:c>
      <x:c r="J29" s="14" t="str">
        <x:v>Reconstitution documentée V4 — nouvelle rédaction V5</x:v>
      </x:c>
    </x:row>
    <x:row r="30" ht="72" customHeight="1">
      <x:c r="A30" s="13" t="str">
        <x:v>HOME-CM09-P1</x:v>
      </x:c>
      <x:c r="B30" s="13" t="str">
        <x:v>Seuil et accueil</x:v>
      </x:c>
      <x:c r="C30" s="13" t="str">
        <x:v>HOME-CM09</x:v>
      </x:c>
      <x:c r="D30" s="13" t="str">
        <x:v>Entrée de Abri du Col des Trois Vents</x:v>
      </x:c>
      <x:c r="E30" s="13" t="str">
        <x:v>Habiter à 40 respect ; modifier à 60 ; recevoir selon la pièce à 85.</x:v>
      </x:c>
      <x:c r="F30" s="13" t="str">
        <x:v>Ouvrir le battant, déposer le contenant arrivé et déplacer le repère de présence sans boucher le passage. Guide des cols peut s’arrêter au repère extérieur.</x:v>
      </x:c>
      <x:c r="G30" s="13" t="str">
        <x:v>Patère adaptée, casier de retour et vue sur rafales.</x:v>
      </x:c>
      <x:c r="H30" s="13" t="str">
        <x:v>sentier du col → sas rocheux → chambre → atelier abrité</x:v>
      </x:c>
      <x:c r="I30" s="13" t="str">
        <x:v>Les charges lourdes attendent à l’extérieur tant que leur berceau ne franchit pas le seuil.</x:v>
      </x:c>
      <x:c r="J30" s="13" t="str">
        <x:v>Reconstitution documentée V4 — nouvelle rédaction V5</x:v>
      </x:c>
    </x:row>
    <x:row r="31" ht="72" customHeight="1">
      <x:c r="A31" s="14" t="str">
        <x:v>HOME-CM09-P2</x:v>
      </x:c>
      <x:c r="B31" s="14" t="str">
        <x:v>Pièce de repos et mémoire</x:v>
      </x:c>
      <x:c r="C31" s="14" t="str">
        <x:v>HOME-CM09</x:v>
      </x:c>
      <x:c r="D31" s="14" t="str">
        <x:v>Espace intérieur de Abri du Col des Trois Vents</x:v>
      </x:c>
      <x:c r="E31" s="14" t="str">
        <x:v>Habiter à 40 respect ; modifier à 60 ; recevoir selon la pièce à 85.</x:v>
      </x:c>
      <x:c r="F31" s="14" t="str">
        <x:v>Choisir la place du couchage, examiner un souvenir et régler les écrans depuis deux positions fixes. Le décor conserve les marques de la communauté 09.</x:v>
      </x:c>
      <x:c r="G31" s="14" t="str">
        <x:v>Un coffre personnel et deux emplacements de mémoire, avec fond sonore de rafales.</x:v>
      </x:c>
      <x:c r="H31" s="14" t="str">
        <x:v>sentier du col → sas rocheux → chambre → atelier abrité</x:v>
      </x:c>
      <x:c r="I31" s="14" t="str">
        <x:v>Les visiteurs utilisent une place libre ; le couchage et l’accès au coffre restent praticables.</x:v>
      </x:c>
      <x:c r="J31" s="14" t="str">
        <x:v>Reconstitution documentée V4 — nouvelle rédaction V5</x:v>
      </x:c>
    </x:row>
    <x:row r="32" ht="72" customHeight="1">
      <x:c r="A32" s="13" t="str">
        <x:v>HOME-CM09-P3</x:v>
      </x:c>
      <x:c r="B32" s="13" t="str">
        <x:v>Atelier et présentation</x:v>
      </x:c>
      <x:c r="C32" s="13" t="str">
        <x:v>HOME-CM09</x:v>
      </x:c>
      <x:c r="D32" s="13" t="str">
        <x:v>Poste relié au seuil de Abri du Col des Trois Vents</x:v>
      </x:c>
      <x:c r="E32" s="13" t="str">
        <x:v>Habiter à 40 respect ; modifier à 60 ; recevoir selon la pièce à 85.</x:v>
      </x:c>
      <x:c r="F32" s="13" t="str">
        <x:v>Poser une pièce sur l’établi, ajuster ses appuis et comparer son orientation à la lumière locale. Les voiles de signal offrent une matière de mobilier propre au quartier.</x:v>
      </x:c>
      <x:c r="G32" s="13" t="str">
        <x:v>Établi local, support d’essai et meuble d’exposition de gabarit limité.</x:v>
      </x:c>
      <x:c r="H32" s="13" t="str">
        <x:v>sentier du col → sas rocheux → chambre → atelier abrité</x:v>
      </x:c>
      <x:c r="I32" s="13" t="str">
        <x:v>Les opérations qui exigent un équipement de bord restent indisponibles ici ; un original déplacé quitte sa précédente vitrine.</x:v>
      </x:c>
      <x:c r="J32" s="13" t="str">
        <x:v>Reconstitution documentée V4 — nouvelle rédaction V5</x:v>
      </x:c>
    </x:row>
    <x:row r="33" ht="72" customHeight="1">
      <x:c r="A33" s="14" t="str">
        <x:v>HOME-CM10-P1</x:v>
      </x:c>
      <x:c r="B33" s="14" t="str">
        <x:v>Seuil et accueil</x:v>
      </x:c>
      <x:c r="C33" s="14" t="str">
        <x:v>HOME-CM10</x:v>
      </x:c>
      <x:c r="D33" s="14" t="str">
        <x:v>Entrée de Maison du Guet Fendu</x:v>
      </x:c>
      <x:c r="E33" s="14" t="str">
        <x:v>Habiter à 50 respect ; modifier à 70 ; recevoir selon la pièce à 90.</x:v>
      </x:c>
      <x:c r="F33" s="14" t="str">
        <x:v>Ouvrir le battant, déposer le contenant arrivé et déplacer le repère de présence sans boucher le passage. Veilleuse de la faille peut s’arrêter au repère extérieur.</x:v>
      </x:c>
      <x:c r="G33" s="14" t="str">
        <x:v>Patère adaptée, casier de retour et vue sur orage lointain.</x:v>
      </x:c>
      <x:c r="H33" s="14" t="str">
        <x:v>corniche → seuil dans la faille → poste de guet → chambre basse</x:v>
      </x:c>
      <x:c r="I33" s="14" t="str">
        <x:v>Les charges lourdes attendent à l’extérieur tant que leur berceau ne franchit pas le seuil.</x:v>
      </x:c>
      <x:c r="J33" s="14" t="str">
        <x:v>Reconstitution documentée V4 — nouvelle rédaction V5</x:v>
      </x:c>
    </x:row>
    <x:row r="34" ht="72" customHeight="1">
      <x:c r="A34" s="13" t="str">
        <x:v>HOME-CM10-P2</x:v>
      </x:c>
      <x:c r="B34" s="13" t="str">
        <x:v>Pièce de repos et mémoire</x:v>
      </x:c>
      <x:c r="C34" s="13" t="str">
        <x:v>HOME-CM10</x:v>
      </x:c>
      <x:c r="D34" s="13" t="str">
        <x:v>Espace intérieur de Maison du Guet Fendu</x:v>
      </x:c>
      <x:c r="E34" s="13" t="str">
        <x:v>Habiter à 50 respect ; modifier à 70 ; recevoir selon la pièce à 90.</x:v>
      </x:c>
      <x:c r="F34" s="13" t="str">
        <x:v>Choisir la place du couchage, examiner un souvenir et régler les écrans depuis deux positions fixes. Le décor conserve les marques de la communauté 10.</x:v>
      </x:c>
      <x:c r="G34" s="13" t="str">
        <x:v>Un coffre personnel et deux emplacements de mémoire, avec fond sonore de orage lointain.</x:v>
      </x:c>
      <x:c r="H34" s="13" t="str">
        <x:v>corniche → seuil dans la faille → poste de guet → chambre basse</x:v>
      </x:c>
      <x:c r="I34" s="13" t="str">
        <x:v>Les visiteurs utilisent une place libre ; le couchage et l’accès au coffre restent praticables.</x:v>
      </x:c>
      <x:c r="J34" s="13" t="str">
        <x:v>Reconstitution documentée V4 — nouvelle rédaction V5</x:v>
      </x:c>
    </x:row>
    <x:row r="35" ht="72" customHeight="1">
      <x:c r="A35" s="14" t="str">
        <x:v>HOME-CM10-P3</x:v>
      </x:c>
      <x:c r="B35" s="14" t="str">
        <x:v>Atelier et présentation</x:v>
      </x:c>
      <x:c r="C35" s="14" t="str">
        <x:v>HOME-CM10</x:v>
      </x:c>
      <x:c r="D35" s="14" t="str">
        <x:v>Poste relié au seuil de Maison du Guet Fendu</x:v>
      </x:c>
      <x:c r="E35" s="14" t="str">
        <x:v>Habiter à 50 respect ; modifier à 70 ; recevoir selon la pièce à 90.</x:v>
      </x:c>
      <x:c r="F35" s="14" t="str">
        <x:v>Poser une pièce sur l’établi, ajuster ses appuis et comparer son orientation à la lumière locale. Les balises fendues offrent une matière de mobilier propre au quartier.</x:v>
      </x:c>
      <x:c r="G35" s="14" t="str">
        <x:v>Établi local, support d’essai et meuble d’exposition de gabarit limité.</x:v>
      </x:c>
      <x:c r="H35" s="14" t="str">
        <x:v>corniche → seuil dans la faille → poste de guet → chambre basse</x:v>
      </x:c>
      <x:c r="I35" s="14" t="str">
        <x:v>Les opérations qui exigent un équipement de bord restent indisponibles ici ; un original déplacé quitte sa précédente vitrine.</x:v>
      </x:c>
      <x:c r="J35" s="14" t="str">
        <x:v>Reconstitution documentée V4 — nouvelle rédaction V5</x:v>
      </x:c>
    </x:row>
    <x:row r="36" ht="72" customHeight="1">
      <x:c r="A36" s="13" t="str">
        <x:v>HOME-CM11-P1</x:v>
      </x:c>
      <x:c r="B36" s="13" t="str">
        <x:v>Seuil et accueil</x:v>
      </x:c>
      <x:c r="C36" s="13" t="str">
        <x:v>HOME-CM11</x:v>
      </x:c>
      <x:c r="D36" s="13" t="str">
        <x:v>Entrée de Maison des Anneaux de Marée</x:v>
      </x:c>
      <x:c r="E36" s="13" t="str">
        <x:v>Habiter à 40 respect ; modifier à 65 ; recevoir selon la pièce à 85.</x:v>
      </x:c>
      <x:c r="F36" s="13" t="str">
        <x:v>Ouvrir le battant, déposer le contenant arrivé et déplacer le repère de présence sans boucher le passage. Amarreur du rivage peut s’arrêter au repère extérieur.</x:v>
      </x:c>
      <x:c r="G36" s="13" t="str">
        <x:v>Patère adaptée, casier de retour et vue sur embruns.</x:v>
      </x:c>
      <x:c r="H36" s="13" t="str">
        <x:v>digue → porche salin → salle des retours → atelier sec</x:v>
      </x:c>
      <x:c r="I36" s="13" t="str">
        <x:v>Les charges lourdes attendent à l’extérieur tant que leur berceau ne franchit pas le seuil.</x:v>
      </x:c>
      <x:c r="J36" s="13" t="str">
        <x:v>Reconstitution documentée V4 — nouvelle rédaction V5</x:v>
      </x:c>
    </x:row>
    <x:row r="37" ht="72" customHeight="1">
      <x:c r="A37" s="14" t="str">
        <x:v>HOME-CM11-P2</x:v>
      </x:c>
      <x:c r="B37" s="14" t="str">
        <x:v>Pièce de repos et mémoire</x:v>
      </x:c>
      <x:c r="C37" s="14" t="str">
        <x:v>HOME-CM11</x:v>
      </x:c>
      <x:c r="D37" s="14" t="str">
        <x:v>Espace intérieur de Maison des Anneaux de Marée</x:v>
      </x:c>
      <x:c r="E37" s="14" t="str">
        <x:v>Habiter à 40 respect ; modifier à 65 ; recevoir selon la pièce à 85.</x:v>
      </x:c>
      <x:c r="F37" s="14" t="str">
        <x:v>Choisir la place du couchage, examiner un souvenir et régler les écrans depuis deux positions fixes. Le décor conserve les marques de la communauté 11.</x:v>
      </x:c>
      <x:c r="G37" s="14" t="str">
        <x:v>Un coffre personnel et deux emplacements de mémoire, avec fond sonore de embruns.</x:v>
      </x:c>
      <x:c r="H37" s="14" t="str">
        <x:v>digue → porche salin → salle des retours → atelier sec</x:v>
      </x:c>
      <x:c r="I37" s="14" t="str">
        <x:v>Les visiteurs utilisent une place libre ; le couchage et l’accès au coffre restent praticables.</x:v>
      </x:c>
      <x:c r="J37" s="14" t="str">
        <x:v>Reconstitution documentée V4 — nouvelle rédaction V5</x:v>
      </x:c>
    </x:row>
    <x:row r="38" ht="72" customHeight="1">
      <x:c r="A38" s="13" t="str">
        <x:v>HOME-CM11-P3</x:v>
      </x:c>
      <x:c r="B38" s="13" t="str">
        <x:v>Atelier et présentation</x:v>
      </x:c>
      <x:c r="C38" s="13" t="str">
        <x:v>HOME-CM11</x:v>
      </x:c>
      <x:c r="D38" s="13" t="str">
        <x:v>Poste relié au seuil de Maison des Anneaux de Marée</x:v>
      </x:c>
      <x:c r="E38" s="13" t="str">
        <x:v>Habiter à 40 respect ; modifier à 65 ; recevoir selon la pièce à 85.</x:v>
      </x:c>
      <x:c r="F38" s="13" t="str">
        <x:v>Poser une pièce sur l’établi, ajuster ses appuis et comparer son orientation à la lumière locale. Les anneaux d’amarrage offrent une matière de mobilier propre au quartier.</x:v>
      </x:c>
      <x:c r="G38" s="13" t="str">
        <x:v>Établi local, support d’essai et meuble d’exposition de gabarit limité.</x:v>
      </x:c>
      <x:c r="H38" s="13" t="str">
        <x:v>digue → porche salin → salle des retours → atelier sec</x:v>
      </x:c>
      <x:c r="I38" s="13" t="str">
        <x:v>Les opérations qui exigent un équipement de bord restent indisponibles ici ; un original déplacé quitte sa précédente vitrine.</x:v>
      </x:c>
      <x:c r="J38" s="13" t="str">
        <x:v>Reconstitution documentée V4 — nouvelle rédaction V5</x:v>
      </x:c>
    </x:row>
    <x:row r="39" ht="72" customHeight="1">
      <x:c r="A39" s="14" t="str">
        <x:v>HOME-CM12-P1</x:v>
      </x:c>
      <x:c r="B39" s="14" t="str">
        <x:v>Seuil et accueil</x:v>
      </x:c>
      <x:c r="C39" s="14" t="str">
        <x:v>HOME-CM12</x:v>
      </x:c>
      <x:c r="D39" s="14" t="str">
        <x:v>Entrée de Refuge du Dos de Roche</x:v>
      </x:c>
      <x:c r="E39" s="14" t="str">
        <x:v>Habiter à 45 respect ; modifier à 65 ; recevoir selon la pièce à 90.</x:v>
      </x:c>
      <x:c r="F39" s="14" t="str">
        <x:v>Ouvrir le battant, déposer le contenant arrivé et déplacer le repère de présence sans boucher le passage. Tailleuse des écrans peut s’arrêter au repère extérieur.</x:v>
      </x:c>
      <x:c r="G39" s="14" t="str">
        <x:v>Patère adaptée, casier de retour et vue sur grondement côtier.</x:v>
      </x:c>
      <x:c r="H39" s="14" t="str">
        <x:v>chemin haut → cour de roche → chambre → terrasse d’atelier</x:v>
      </x:c>
      <x:c r="I39" s="14" t="str">
        <x:v>Les charges lourdes attendent à l’extérieur tant que leur berceau ne franchit pas le seuil.</x:v>
      </x:c>
      <x:c r="J39" s="14" t="str">
        <x:v>Reconstitution documentée V4 — nouvelle rédaction V5</x:v>
      </x:c>
    </x:row>
    <x:row r="40" ht="72" customHeight="1">
      <x:c r="A40" s="13" t="str">
        <x:v>HOME-CM12-P2</x:v>
      </x:c>
      <x:c r="B40" s="13" t="str">
        <x:v>Pièce de repos et mémoire</x:v>
      </x:c>
      <x:c r="C40" s="13" t="str">
        <x:v>HOME-CM12</x:v>
      </x:c>
      <x:c r="D40" s="13" t="str">
        <x:v>Espace intérieur de Refuge du Dos de Roche</x:v>
      </x:c>
      <x:c r="E40" s="13" t="str">
        <x:v>Habiter à 45 respect ; modifier à 65 ; recevoir selon la pièce à 90.</x:v>
      </x:c>
      <x:c r="F40" s="13" t="str">
        <x:v>Choisir la place du couchage, examiner un souvenir et régler les écrans depuis deux positions fixes. Le décor conserve les marques de la communauté 12.</x:v>
      </x:c>
      <x:c r="G40" s="13" t="str">
        <x:v>Un coffre personnel et deux emplacements de mémoire, avec fond sonore de grondement côtier.</x:v>
      </x:c>
      <x:c r="H40" s="13" t="str">
        <x:v>chemin haut → cour de roche → chambre → terrasse d’atelier</x:v>
      </x:c>
      <x:c r="I40" s="13" t="str">
        <x:v>Les visiteurs utilisent une place libre ; le couchage et l’accès au coffre restent praticables.</x:v>
      </x:c>
      <x:c r="J40" s="13" t="str">
        <x:v>Reconstitution documentée V4 — nouvelle rédaction V5</x:v>
      </x:c>
    </x:row>
    <x:row r="41" ht="72" customHeight="1">
      <x:c r="A41" s="14" t="str">
        <x:v>HOME-CM12-P3</x:v>
      </x:c>
      <x:c r="B41" s="14" t="str">
        <x:v>Atelier et présentation</x:v>
      </x:c>
      <x:c r="C41" s="14" t="str">
        <x:v>HOME-CM12</x:v>
      </x:c>
      <x:c r="D41" s="14" t="str">
        <x:v>Poste relié au seuil de Refuge du Dos de Roche</x:v>
      </x:c>
      <x:c r="E41" s="14" t="str">
        <x:v>Habiter à 45 respect ; modifier à 65 ; recevoir selon la pièce à 90.</x:v>
      </x:c>
      <x:c r="F41" s="14" t="str">
        <x:v>Poser une pièce sur l’établi, ajuster ses appuis et comparer son orientation à la lumière locale. Les écrans salins offrent une matière de mobilier propre au quartier.</x:v>
      </x:c>
      <x:c r="G41" s="14" t="str">
        <x:v>Établi local, support d’essai et meuble d’exposition de gabarit limité.</x:v>
      </x:c>
      <x:c r="H41" s="14" t="str">
        <x:v>chemin haut → cour de roche → chambre → terrasse d’atelier</x:v>
      </x:c>
      <x:c r="I41" s="14" t="str">
        <x:v>Les opérations qui exigent un équipement de bord restent indisponibles ici ; un original déplacé quitte sa précédente vitrine.</x:v>
      </x:c>
      <x:c r="J41" s="14" t="str">
        <x:v>Reconstitution documentée V4 — nouvelle rédaction V5</x:v>
      </x:c>
    </x:row>
    <x:row r="42" ht="72" customHeight="1">
      <x:c r="A42" s="13" t="str">
        <x:v>HOME-CM13-P1</x:v>
      </x:c>
      <x:c r="B42" s="13" t="str">
        <x:v>Seuil et accueil</x:v>
      </x:c>
      <x:c r="C42" s="13" t="str">
        <x:v>HOME-CM13</x:v>
      </x:c>
      <x:c r="D42" s="13" t="str">
        <x:v>Entrée de Logis des Veines Chaudes</x:v>
      </x:c>
      <x:c r="E42" s="13" t="str">
        <x:v>Habiter à 30 respect ; modifier à 55 ; recevoir selon la pièce à 80.</x:v>
      </x:c>
      <x:c r="F42" s="13" t="str">
        <x:v>Ouvrir le battant, déposer le contenant arrivé et déplacer le repère de présence sans boucher le passage. Maître des galeries peut s’arrêter au repère extérieur.</x:v>
      </x:c>
      <x:c r="G42" s="13" t="str">
        <x:v>Patère adaptée, casier de retour et vue sur buée chaude.</x:v>
      </x:c>
      <x:c r="H42" s="13" t="str">
        <x:v>galerie tiède → sas de pierre → chambre → niche d’atelier</x:v>
      </x:c>
      <x:c r="I42" s="13" t="str">
        <x:v>Les charges lourdes attendent à l’extérieur tant que leur berceau ne franchit pas le seuil.</x:v>
      </x:c>
      <x:c r="J42" s="13" t="str">
        <x:v>Reconstitution documentée V4 — nouvelle rédaction V5</x:v>
      </x:c>
    </x:row>
    <x:row r="43" ht="72" customHeight="1">
      <x:c r="A43" s="14" t="str">
        <x:v>HOME-CM13-P2</x:v>
      </x:c>
      <x:c r="B43" s="14" t="str">
        <x:v>Pièce de repos et mémoire</x:v>
      </x:c>
      <x:c r="C43" s="14" t="str">
        <x:v>HOME-CM13</x:v>
      </x:c>
      <x:c r="D43" s="14" t="str">
        <x:v>Espace intérieur de Logis des Veines Chaudes</x:v>
      </x:c>
      <x:c r="E43" s="14" t="str">
        <x:v>Habiter à 30 respect ; modifier à 55 ; recevoir selon la pièce à 80.</x:v>
      </x:c>
      <x:c r="F43" s="14" t="str">
        <x:v>Choisir la place du couchage, examiner un souvenir et régler les écrans depuis deux positions fixes. Le décor conserve les marques de la communauté 13.</x:v>
      </x:c>
      <x:c r="G43" s="14" t="str">
        <x:v>Un coffre personnel et deux emplacements de mémoire, avec fond sonore de buée chaude.</x:v>
      </x:c>
      <x:c r="H43" s="14" t="str">
        <x:v>galerie tiède → sas de pierre → chambre → niche d’atelier</x:v>
      </x:c>
      <x:c r="I43" s="14" t="str">
        <x:v>Les visiteurs utilisent une place libre ; le couchage et l’accès au coffre restent praticables.</x:v>
      </x:c>
      <x:c r="J43" s="14" t="str">
        <x:v>Reconstitution documentée V4 — nouvelle rédaction V5</x:v>
      </x:c>
    </x:row>
    <x:row r="44" ht="72" customHeight="1">
      <x:c r="A44" s="13" t="str">
        <x:v>HOME-CM13-P3</x:v>
      </x:c>
      <x:c r="B44" s="13" t="str">
        <x:v>Atelier et présentation</x:v>
      </x:c>
      <x:c r="C44" s="13" t="str">
        <x:v>HOME-CM13</x:v>
      </x:c>
      <x:c r="D44" s="13" t="str">
        <x:v>Poste relié au seuil de Logis des Veines Chaudes</x:v>
      </x:c>
      <x:c r="E44" s="13" t="str">
        <x:v>Habiter à 30 respect ; modifier à 55 ; recevoir selon la pièce à 80.</x:v>
      </x:c>
      <x:c r="F44" s="13" t="str">
        <x:v>Poser une pièce sur l’établi, ajuster ses appuis et comparer son orientation à la lumière locale. Les déflecteurs minéraux offrent une matière de mobilier propre au quartier.</x:v>
      </x:c>
      <x:c r="G44" s="13" t="str">
        <x:v>Établi local, support d’essai et meuble d’exposition de gabarit limité.</x:v>
      </x:c>
      <x:c r="H44" s="13" t="str">
        <x:v>galerie tiède → sas de pierre → chambre → niche d’atelier</x:v>
      </x:c>
      <x:c r="I44" s="13" t="str">
        <x:v>Les opérations qui exigent un équipement de bord restent indisponibles ici ; un original déplacé quitte sa précédente vitrine.</x:v>
      </x:c>
      <x:c r="J44" s="13" t="str">
        <x:v>Reconstitution documentée V4 — nouvelle rédaction V5</x:v>
      </x:c>
    </x:row>
    <x:row r="45" ht="72" customHeight="1">
      <x:c r="A45" s="14" t="str">
        <x:v>HOME-CM14-P1</x:v>
      </x:c>
      <x:c r="B45" s="14" t="str">
        <x:v>Seuil et accueil</x:v>
      </x:c>
      <x:c r="C45" s="14" t="str">
        <x:v>HOME-CM14</x:v>
      </x:c>
      <x:c r="D45" s="14" t="str">
        <x:v>Entrée de Chambre de l’Enclume Lointaine</x:v>
      </x:c>
      <x:c r="E45" s="14" t="str">
        <x:v>Habiter à 45 respect ; modifier à 65 ; recevoir selon la pièce à 85.</x:v>
      </x:c>
      <x:c r="F45" s="14" t="str">
        <x:v>Ouvrir le battant, déposer le contenant arrivé et déplacer le repère de présence sans boucher le passage. Forgeronne des cales peut s’arrêter au repère extérieur.</x:v>
      </x:c>
      <x:c r="G45" s="14" t="str">
        <x:v>Patère adaptée, casier de retour et vue sur pulsation de forge.</x:v>
      </x:c>
      <x:c r="H45" s="14" t="str">
        <x:v>rampe d’atelier → vestibule sourd → chambre → établi</x:v>
      </x:c>
      <x:c r="I45" s="14" t="str">
        <x:v>Les charges lourdes attendent à l’extérieur tant que leur berceau ne franchit pas le seuil.</x:v>
      </x:c>
      <x:c r="J45" s="14" t="str">
        <x:v>Reconstitution documentée V4 — nouvelle rédaction V5</x:v>
      </x:c>
    </x:row>
    <x:row r="46" ht="72" customHeight="1">
      <x:c r="A46" s="13" t="str">
        <x:v>HOME-CM14-P2</x:v>
      </x:c>
      <x:c r="B46" s="13" t="str">
        <x:v>Pièce de repos et mémoire</x:v>
      </x:c>
      <x:c r="C46" s="13" t="str">
        <x:v>HOME-CM14</x:v>
      </x:c>
      <x:c r="D46" s="13" t="str">
        <x:v>Espace intérieur de Chambre de l’Enclume Lointaine</x:v>
      </x:c>
      <x:c r="E46" s="13" t="str">
        <x:v>Habiter à 45 respect ; modifier à 65 ; recevoir selon la pièce à 85.</x:v>
      </x:c>
      <x:c r="F46" s="13" t="str">
        <x:v>Choisir la place du couchage, examiner un souvenir et régler les écrans depuis deux positions fixes. Le décor conserve les marques de la communauté 14.</x:v>
      </x:c>
      <x:c r="G46" s="13" t="str">
        <x:v>Un coffre personnel et deux emplacements de mémoire, avec fond sonore de pulsation de forge.</x:v>
      </x:c>
      <x:c r="H46" s="13" t="str">
        <x:v>rampe d’atelier → vestibule sourd → chambre → établi</x:v>
      </x:c>
      <x:c r="I46" s="13" t="str">
        <x:v>Les visiteurs utilisent une place libre ; le couchage et l’accès au coffre restent praticables.</x:v>
      </x:c>
      <x:c r="J46" s="13" t="str">
        <x:v>Reconstitution documentée V4 — nouvelle rédaction V5</x:v>
      </x:c>
    </x:row>
    <x:row r="47" ht="72" customHeight="1">
      <x:c r="A47" s="14" t="str">
        <x:v>HOME-CM14-P3</x:v>
      </x:c>
      <x:c r="B47" s="14" t="str">
        <x:v>Atelier et présentation</x:v>
      </x:c>
      <x:c r="C47" s="14" t="str">
        <x:v>HOME-CM14</x:v>
      </x:c>
      <x:c r="D47" s="14" t="str">
        <x:v>Poste relié au seuil de Chambre de l’Enclume Lointaine</x:v>
      </x:c>
      <x:c r="E47" s="14" t="str">
        <x:v>Habiter à 45 respect ; modifier à 65 ; recevoir selon la pièce à 85.</x:v>
      </x:c>
      <x:c r="F47" s="14" t="str">
        <x:v>Poser une pièce sur l’établi, ajuster ses appuis et comparer son orientation à la lumière locale. Les cales résonantes offrent une matière de mobilier propre au quartier.</x:v>
      </x:c>
      <x:c r="G47" s="14" t="str">
        <x:v>Établi local, support d’essai et meuble d’exposition de gabarit limité.</x:v>
      </x:c>
      <x:c r="H47" s="14" t="str">
        <x:v>rampe d’atelier → vestibule sourd → chambre → établi</x:v>
      </x:c>
      <x:c r="I47" s="14" t="str">
        <x:v>Les opérations qui exigent un équipement de bord restent indisponibles ici ; un original déplacé quitte sa précédente vitrine.</x:v>
      </x:c>
      <x:c r="J47" s="14" t="str">
        <x:v>Reconstitution documentée V4 — nouvelle rédaction V5</x:v>
      </x:c>
    </x:row>
    <x:row r="48" ht="72" customHeight="1">
      <x:c r="A48" s="13" t="str">
        <x:v>HOME-CM15-P1</x:v>
      </x:c>
      <x:c r="B48" s="13" t="str">
        <x:v>Seuil et accueil</x:v>
      </x:c>
      <x:c r="C48" s="13" t="str">
        <x:v>HOME-CM15</x:v>
      </x:c>
      <x:c r="D48" s="13" t="str">
        <x:v>Entrée de Maison du Givre Bleu</x:v>
      </x:c>
      <x:c r="E48" s="13" t="str">
        <x:v>Habiter à 40 respect ; modifier à 60 ; recevoir selon la pièce à 85.</x:v>
      </x:c>
      <x:c r="F48" s="13" t="str">
        <x:v>Ouvrir le battant, déposer le contenant arrivé et déplacer le repère de présence sans boucher le passage. Pisteur du givre peut s’arrêter au repère extérieur.</x:v>
      </x:c>
      <x:c r="G48" s="13" t="str">
        <x:v>Patère adaptée, casier de retour et vue sur craquement froid.</x:v>
      </x:c>
      <x:c r="H48" s="13" t="str">
        <x:v>chemin balisé → double sas → chambre → réserve sèche</x:v>
      </x:c>
      <x:c r="I48" s="13" t="str">
        <x:v>Les charges lourdes attendent à l’extérieur tant que leur berceau ne franchit pas le seuil.</x:v>
      </x:c>
      <x:c r="J48" s="13" t="str">
        <x:v>Reconstitution documentée V4 — nouvelle rédaction V5</x:v>
      </x:c>
    </x:row>
    <x:row r="49" ht="72" customHeight="1">
      <x:c r="A49" s="14" t="str">
        <x:v>HOME-CM15-P2</x:v>
      </x:c>
      <x:c r="B49" s="14" t="str">
        <x:v>Pièce de repos et mémoire</x:v>
      </x:c>
      <x:c r="C49" s="14" t="str">
        <x:v>HOME-CM15</x:v>
      </x:c>
      <x:c r="D49" s="14" t="str">
        <x:v>Espace intérieur de Maison du Givre Bleu</x:v>
      </x:c>
      <x:c r="E49" s="14" t="str">
        <x:v>Habiter à 40 respect ; modifier à 60 ; recevoir selon la pièce à 85.</x:v>
      </x:c>
      <x:c r="F49" s="14" t="str">
        <x:v>Choisir la place du couchage, examiner un souvenir et régler les écrans depuis deux positions fixes. Le décor conserve les marques de la communauté 15.</x:v>
      </x:c>
      <x:c r="G49" s="14" t="str">
        <x:v>Un coffre personnel et deux emplacements de mémoire, avec fond sonore de craquement froid.</x:v>
      </x:c>
      <x:c r="H49" s="14" t="str">
        <x:v>chemin balisé → double sas → chambre → réserve sèche</x:v>
      </x:c>
      <x:c r="I49" s="14" t="str">
        <x:v>Les visiteurs utilisent une place libre ; le couchage et l’accès au coffre restent praticables.</x:v>
      </x:c>
      <x:c r="J49" s="14" t="str">
        <x:v>Reconstitution documentée V4 — nouvelle rédaction V5</x:v>
      </x:c>
    </x:row>
    <x:row r="50" ht="72" customHeight="1">
      <x:c r="A50" s="13" t="str">
        <x:v>HOME-CM15-P3</x:v>
      </x:c>
      <x:c r="B50" s="13" t="str">
        <x:v>Atelier et présentation</x:v>
      </x:c>
      <x:c r="C50" s="13" t="str">
        <x:v>HOME-CM15</x:v>
      </x:c>
      <x:c r="D50" s="13" t="str">
        <x:v>Poste relié au seuil de Maison du Givre Bleu</x:v>
      </x:c>
      <x:c r="E50" s="13" t="str">
        <x:v>Habiter à 40 respect ; modifier à 60 ; recevoir selon la pièce à 85.</x:v>
      </x:c>
      <x:c r="F50" s="13" t="str">
        <x:v>Poser une pièce sur l’établi, ajuster ses appuis et comparer son orientation à la lumière locale. Les panneaux isolants offrent une matière de mobilier propre au quartier.</x:v>
      </x:c>
      <x:c r="G50" s="13" t="str">
        <x:v>Établi local, support d’essai et meuble d’exposition de gabarit limité.</x:v>
      </x:c>
      <x:c r="H50" s="13" t="str">
        <x:v>chemin balisé → double sas → chambre → réserve sèche</x:v>
      </x:c>
      <x:c r="I50" s="13" t="str">
        <x:v>Les opérations qui exigent un équipement de bord restent indisponibles ici ; un original déplacé quitte sa précédente vitrine.</x:v>
      </x:c>
      <x:c r="J50" s="13" t="str">
        <x:v>Reconstitution documentée V4 — nouvelle rédaction V5</x:v>
      </x:c>
    </x:row>
    <x:row r="51" ht="72" customHeight="1">
      <x:c r="A51" s="14" t="str">
        <x:v>HOME-CM16-P1</x:v>
      </x:c>
      <x:c r="B51" s="14" t="str">
        <x:v>Seuil et accueil</x:v>
      </x:c>
      <x:c r="C51" s="14" t="str">
        <x:v>HOME-CM16</x:v>
      </x:c>
      <x:c r="D51" s="14" t="str">
        <x:v>Entrée de Refuge des Longues Veilles</x:v>
      </x:c>
      <x:c r="E51" s="14" t="str">
        <x:v>Habiter à 45 respect ; modifier à 70 ; recevoir selon la pièce à 90.</x:v>
      </x:c>
      <x:c r="F51" s="14" t="str">
        <x:v>Ouvrir le battant, déposer le contenant arrivé et déplacer le repère de présence sans boucher le passage. Gardienne des retours peut s’arrêter au repère extérieur.</x:v>
      </x:c>
      <x:c r="G51" s="14" t="str">
        <x:v>Patère adaptée, casier de retour et vue sur nuit polaire.</x:v>
      </x:c>
      <x:c r="H51" s="14" t="str">
        <x:v>abri du sentier → porche bas → salle de veille → chambre</x:v>
      </x:c>
      <x:c r="I51" s="14" t="str">
        <x:v>Les charges lourdes attendent à l’extérieur tant que leur berceau ne franchit pas le seuil.</x:v>
      </x:c>
      <x:c r="J51" s="14" t="str">
        <x:v>Reconstitution documentée V4 — nouvelle rédaction V5</x:v>
      </x:c>
    </x:row>
    <x:row r="52" ht="72" customHeight="1">
      <x:c r="A52" s="13" t="str">
        <x:v>HOME-CM16-P2</x:v>
      </x:c>
      <x:c r="B52" s="13" t="str">
        <x:v>Pièce de repos et mémoire</x:v>
      </x:c>
      <x:c r="C52" s="13" t="str">
        <x:v>HOME-CM16</x:v>
      </x:c>
      <x:c r="D52" s="13" t="str">
        <x:v>Espace intérieur de Refuge des Longues Veilles</x:v>
      </x:c>
      <x:c r="E52" s="13" t="str">
        <x:v>Habiter à 45 respect ; modifier à 70 ; recevoir selon la pièce à 90.</x:v>
      </x:c>
      <x:c r="F52" s="13" t="str">
        <x:v>Choisir la place du couchage, examiner un souvenir et régler les écrans depuis deux positions fixes. Le décor conserve les marques de la communauté 16.</x:v>
      </x:c>
      <x:c r="G52" s="13" t="str">
        <x:v>Un coffre personnel et deux emplacements de mémoire, avec fond sonore de nuit polaire.</x:v>
      </x:c>
      <x:c r="H52" s="13" t="str">
        <x:v>abri du sentier → porche bas → salle de veille → chambre</x:v>
      </x:c>
      <x:c r="I52" s="13" t="str">
        <x:v>Les visiteurs utilisent une place libre ; le couchage et l’accès au coffre restent praticables.</x:v>
      </x:c>
      <x:c r="J52" s="13" t="str">
        <x:v>Reconstitution documentée V4 — nouvelle rédaction V5</x:v>
      </x:c>
    </x:row>
    <x:row r="53" ht="72" customHeight="1">
      <x:c r="A53" s="14" t="str">
        <x:v>HOME-CM16-P3</x:v>
      </x:c>
      <x:c r="B53" s="14" t="str">
        <x:v>Atelier et présentation</x:v>
      </x:c>
      <x:c r="C53" s="14" t="str">
        <x:v>HOME-CM16</x:v>
      </x:c>
      <x:c r="D53" s="14" t="str">
        <x:v>Poste relié au seuil de Refuge des Longues Veilles</x:v>
      </x:c>
      <x:c r="E53" s="14" t="str">
        <x:v>Habiter à 45 respect ; modifier à 70 ; recevoir selon la pièce à 90.</x:v>
      </x:c>
      <x:c r="F53" s="14" t="str">
        <x:v>Poser une pièce sur l’établi, ajuster ses appuis et comparer son orientation à la lumière locale. Les balises de veille offrent une matière de mobilier propre au quartier.</x:v>
      </x:c>
      <x:c r="G53" s="14" t="str">
        <x:v>Établi local, support d’essai et meuble d’exposition de gabarit limité.</x:v>
      </x:c>
      <x:c r="H53" s="14" t="str">
        <x:v>abri du sentier → porche bas → salle de veille → chambre</x:v>
      </x:c>
      <x:c r="I53" s="14" t="str">
        <x:v>Les opérations qui exigent un équipement de bord restent indisponibles ici ; un original déplacé quitte sa précédente vitrine.</x:v>
      </x:c>
      <x:c r="J53" s="14" t="str">
        <x:v>Reconstitution documentée V4 — nouvelle rédaction V5</x:v>
      </x:c>
    </x:row>
    <x:row r="54" ht="72" customHeight="1">
      <x:c r="A54" s="13" t="str">
        <x:v>HOME-CM17-P1</x:v>
      </x:c>
      <x:c r="B54" s="13" t="str">
        <x:v>Seuil et accueil</x:v>
      </x:c>
      <x:c r="C54" s="13" t="str">
        <x:v>HOME-CM17</x:v>
      </x:c>
      <x:c r="D54" s="13" t="str">
        <x:v>Entrée de Maison des Marches Anciennes</x:v>
      </x:c>
      <x:c r="E54" s="13" t="str">
        <x:v>Habiter à 40 respect ; modifier à 65 ; recevoir selon la pièce à 85.</x:v>
      </x:c>
      <x:c r="F54" s="13" t="str">
        <x:v>Ouvrir le battant, déposer le contenant arrivé et déplacer le repère de présence sans boucher le passage. Conservateur des seuils peut s’arrêter au repère extérieur.</x:v>
      </x:c>
      <x:c r="G54" s="13" t="str">
        <x:v>Patère adaptée, casier de retour et vue sur ombres de ruines.</x:v>
      </x:c>
      <x:c r="H54" s="13" t="str">
        <x:v>rue ruinée → marches protégées → vestibule → chambre récente</x:v>
      </x:c>
      <x:c r="I54" s="13" t="str">
        <x:v>Les charges lourdes attendent à l’extérieur tant que leur berceau ne franchit pas le seuil.</x:v>
      </x:c>
      <x:c r="J54" s="13" t="str">
        <x:v>Reconstitution documentée V4 — nouvelle rédaction V5</x:v>
      </x:c>
    </x:row>
    <x:row r="55" ht="72" customHeight="1">
      <x:c r="A55" s="14" t="str">
        <x:v>HOME-CM17-P2</x:v>
      </x:c>
      <x:c r="B55" s="14" t="str">
        <x:v>Pièce de repos et mémoire</x:v>
      </x:c>
      <x:c r="C55" s="14" t="str">
        <x:v>HOME-CM17</x:v>
      </x:c>
      <x:c r="D55" s="14" t="str">
        <x:v>Espace intérieur de Maison des Marches Anciennes</x:v>
      </x:c>
      <x:c r="E55" s="14" t="str">
        <x:v>Habiter à 40 respect ; modifier à 65 ; recevoir selon la pièce à 85.</x:v>
      </x:c>
      <x:c r="F55" s="14" t="str">
        <x:v>Choisir la place du couchage, examiner un souvenir et régler les écrans depuis deux positions fixes. Le décor conserve les marques de la communauté 17.</x:v>
      </x:c>
      <x:c r="G55" s="14" t="str">
        <x:v>Un coffre personnel et deux emplacements de mémoire, avec fond sonore de ombres de ruines.</x:v>
      </x:c>
      <x:c r="H55" s="14" t="str">
        <x:v>rue ruinée → marches protégées → vestibule → chambre récente</x:v>
      </x:c>
      <x:c r="I55" s="14" t="str">
        <x:v>Les visiteurs utilisent une place libre ; le couchage et l’accès au coffre restent praticables.</x:v>
      </x:c>
      <x:c r="J55" s="14" t="str">
        <x:v>Reconstitution documentée V4 — nouvelle rédaction V5</x:v>
      </x:c>
    </x:row>
    <x:row r="56" ht="72" customHeight="1">
      <x:c r="A56" s="13" t="str">
        <x:v>HOME-CM17-P3</x:v>
      </x:c>
      <x:c r="B56" s="13" t="str">
        <x:v>Atelier et présentation</x:v>
      </x:c>
      <x:c r="C56" s="13" t="str">
        <x:v>HOME-CM17</x:v>
      </x:c>
      <x:c r="D56" s="13" t="str">
        <x:v>Poste relié au seuil de Maison des Marches Anciennes</x:v>
      </x:c>
      <x:c r="E56" s="13" t="str">
        <x:v>Habiter à 40 respect ; modifier à 65 ; recevoir selon la pièce à 85.</x:v>
      </x:c>
      <x:c r="F56" s="13" t="str">
        <x:v>Poser une pièce sur l’établi, ajuster ses appuis et comparer son orientation à la lumière locale. Les dalles de passage offrent une matière de mobilier propre au quartier.</x:v>
      </x:c>
      <x:c r="G56" s="13" t="str">
        <x:v>Établi local, support d’essai et meuble d’exposition de gabarit limité.</x:v>
      </x:c>
      <x:c r="H56" s="13" t="str">
        <x:v>rue ruinée → marches protégées → vestibule → chambre récente</x:v>
      </x:c>
      <x:c r="I56" s="13" t="str">
        <x:v>Les opérations qui exigent un équipement de bord restent indisponibles ici ; un original déplacé quitte sa précédente vitrine.</x:v>
      </x:c>
      <x:c r="J56" s="13" t="str">
        <x:v>Reconstitution documentée V4 — nouvelle rédaction V5</x:v>
      </x:c>
    </x:row>
    <x:row r="57" ht="72" customHeight="1">
      <x:c r="A57" s="14" t="str">
        <x:v>HOME-CM18-P1</x:v>
      </x:c>
      <x:c r="B57" s="14" t="str">
        <x:v>Seuil et accueil</x:v>
      </x:c>
      <x:c r="C57" s="14" t="str">
        <x:v>HOME-CM18</x:v>
      </x:c>
      <x:c r="D57" s="14" t="str">
        <x:v>Entrée de Logis de la Cour des Échos</x:v>
      </x:c>
      <x:c r="E57" s="14" t="str">
        <x:v>Habiter à 50 respect ; modifier à 70 ; recevoir selon la pièce à 90.</x:v>
      </x:c>
      <x:c r="F57" s="14" t="str">
        <x:v>Ouvrir le battant, déposer le contenant arrivé et déplacer le repère de présence sans boucher le passage. Conteuse des arches peut s’arrêter au repère extérieur.</x:v>
      </x:c>
      <x:c r="G57" s="14" t="str">
        <x:v>Patère adaptée, casier de retour et vue sur réverbération.</x:v>
      </x:c>
      <x:c r="H57" s="14" t="str">
        <x:v>arcade → cour commune → chambre → alcôve d’archives</x:v>
      </x:c>
      <x:c r="I57" s="14" t="str">
        <x:v>Les charges lourdes attendent à l’extérieur tant que leur berceau ne franchit pas le seuil.</x:v>
      </x:c>
      <x:c r="J57" s="14" t="str">
        <x:v>Reconstitution documentée V4 — nouvelle rédaction V5</x:v>
      </x:c>
    </x:row>
    <x:row r="58" ht="72" customHeight="1">
      <x:c r="A58" s="13" t="str">
        <x:v>HOME-CM18-P2</x:v>
      </x:c>
      <x:c r="B58" s="13" t="str">
        <x:v>Pièce de repos et mémoire</x:v>
      </x:c>
      <x:c r="C58" s="13" t="str">
        <x:v>HOME-CM18</x:v>
      </x:c>
      <x:c r="D58" s="13" t="str">
        <x:v>Espace intérieur de Logis de la Cour des Échos</x:v>
      </x:c>
      <x:c r="E58" s="13" t="str">
        <x:v>Habiter à 50 respect ; modifier à 70 ; recevoir selon la pièce à 90.</x:v>
      </x:c>
      <x:c r="F58" s="13" t="str">
        <x:v>Choisir la place du couchage, examiner un souvenir et régler les écrans depuis deux positions fixes. Le décor conserve les marques de la communauté 18.</x:v>
      </x:c>
      <x:c r="G58" s="13" t="str">
        <x:v>Un coffre personnel et deux emplacements de mémoire, avec fond sonore de réverbération.</x:v>
      </x:c>
      <x:c r="H58" s="13" t="str">
        <x:v>arcade → cour commune → chambre → alcôve d’archives</x:v>
      </x:c>
      <x:c r="I58" s="13" t="str">
        <x:v>Les visiteurs utilisent une place libre ; le couchage et l’accès au coffre restent praticables.</x:v>
      </x:c>
      <x:c r="J58" s="13" t="str">
        <x:v>Reconstitution documentée V4 — nouvelle rédaction V5</x:v>
      </x:c>
    </x:row>
    <x:row r="59" ht="72" customHeight="1">
      <x:c r="A59" s="14" t="str">
        <x:v>HOME-CM18-P3</x:v>
      </x:c>
      <x:c r="B59" s="14" t="str">
        <x:v>Atelier et présentation</x:v>
      </x:c>
      <x:c r="C59" s="14" t="str">
        <x:v>HOME-CM18</x:v>
      </x:c>
      <x:c r="D59" s="14" t="str">
        <x:v>Poste relié au seuil de Logis de la Cour des Échos</x:v>
      </x:c>
      <x:c r="E59" s="14" t="str">
        <x:v>Habiter à 50 respect ; modifier à 70 ; recevoir selon la pièce à 90.</x:v>
      </x:c>
      <x:c r="F59" s="14" t="str">
        <x:v>Poser une pièce sur l’établi, ajuster ses appuis et comparer son orientation à la lumière locale. Les panneaux d’écho offrent une matière de mobilier propre au quartier.</x:v>
      </x:c>
      <x:c r="G59" s="14" t="str">
        <x:v>Établi local, support d’essai et meuble d’exposition de gabarit limité.</x:v>
      </x:c>
      <x:c r="H59" s="14" t="str">
        <x:v>arcade → cour commune → chambre → alcôve d’archives</x:v>
      </x:c>
      <x:c r="I59" s="14" t="str">
        <x:v>Les opérations qui exigent un équipement de bord restent indisponibles ici ; un original déplacé quitte sa précédente vitrine.</x:v>
      </x:c>
      <x:c r="J59" s="14" t="str">
        <x:v>Reconstitution documentée V4 — nouvelle rédaction V5</x:v>
      </x:c>
    </x:row>
    <x:row r="60" ht="72" customHeight="1">
      <x:c r="A60" s="13" t="str">
        <x:v>HOME-CM19-P1</x:v>
      </x:c>
      <x:c r="B60" s="13" t="str">
        <x:v>Seuil et accueil</x:v>
      </x:c>
      <x:c r="C60" s="13" t="str">
        <x:v>HOME-CM19</x:v>
      </x:c>
      <x:c r="D60" s="13" t="str">
        <x:v>Entrée de Maison du Seuil Surveillé</x:v>
      </x:c>
      <x:c r="E60" s="13" t="str">
        <x:v>Habiter à 50 respect ; modifier à 70 ; recevoir selon la pièce à 90.</x:v>
      </x:c>
      <x:c r="F60" s="13" t="str">
        <x:v>Ouvrir le battant, déposer le contenant arrivé et déplacer le repère de présence sans boucher le passage. Garde des limites peut s’arrêter au repère extérieur.</x:v>
      </x:c>
      <x:c r="G60" s="13" t="str">
        <x:v>Patère adaptée, casier de retour et vue sur cris lointains.</x:v>
      </x:c>
      <x:c r="H60" s="13" t="str">
        <x:v>chemin autorisé → sas d’observation → chambre → atelier fermé</x:v>
      </x:c>
      <x:c r="I60" s="13" t="str">
        <x:v>Les charges lourdes attendent à l’extérieur tant que leur berceau ne franchit pas le seuil.</x:v>
      </x:c>
      <x:c r="J60" s="13" t="str">
        <x:v>Reconstitution documentée V4 — nouvelle rédaction V5</x:v>
      </x:c>
    </x:row>
    <x:row r="61" ht="72" customHeight="1">
      <x:c r="A61" s="14" t="str">
        <x:v>HOME-CM19-P2</x:v>
      </x:c>
      <x:c r="B61" s="14" t="str">
        <x:v>Pièce de repos et mémoire</x:v>
      </x:c>
      <x:c r="C61" s="14" t="str">
        <x:v>HOME-CM19</x:v>
      </x:c>
      <x:c r="D61" s="14" t="str">
        <x:v>Espace intérieur de Maison du Seuil Surveillé</x:v>
      </x:c>
      <x:c r="E61" s="14" t="str">
        <x:v>Habiter à 50 respect ; modifier à 70 ; recevoir selon la pièce à 90.</x:v>
      </x:c>
      <x:c r="F61" s="14" t="str">
        <x:v>Choisir la place du couchage, examiner un souvenir et régler les écrans depuis deux positions fixes. Le décor conserve les marques de la communauté 19.</x:v>
      </x:c>
      <x:c r="G61" s="14" t="str">
        <x:v>Un coffre personnel et deux emplacements de mémoire, avec fond sonore de cris lointains.</x:v>
      </x:c>
      <x:c r="H61" s="14" t="str">
        <x:v>chemin autorisé → sas d’observation → chambre → atelier fermé</x:v>
      </x:c>
      <x:c r="I61" s="14" t="str">
        <x:v>Les visiteurs utilisent une place libre ; le couchage et l’accès au coffre restent praticables.</x:v>
      </x:c>
      <x:c r="J61" s="14" t="str">
        <x:v>Reconstitution documentée V4 — nouvelle rédaction V5</x:v>
      </x:c>
    </x:row>
    <x:row r="62" ht="72" customHeight="1">
      <x:c r="A62" s="13" t="str">
        <x:v>HOME-CM19-P3</x:v>
      </x:c>
      <x:c r="B62" s="13" t="str">
        <x:v>Atelier et présentation</x:v>
      </x:c>
      <x:c r="C62" s="13" t="str">
        <x:v>HOME-CM19</x:v>
      </x:c>
      <x:c r="D62" s="13" t="str">
        <x:v>Poste relié au seuil de Maison du Seuil Surveillé</x:v>
      </x:c>
      <x:c r="E62" s="13" t="str">
        <x:v>Habiter à 50 respect ; modifier à 70 ; recevoir selon la pièce à 90.</x:v>
      </x:c>
      <x:c r="F62" s="13" t="str">
        <x:v>Poser une pièce sur l’établi, ajuster ses appuis et comparer son orientation à la lumière locale. Les repères de frontière offrent une matière de mobilier propre au quartier.</x:v>
      </x:c>
      <x:c r="G62" s="13" t="str">
        <x:v>Établi local, support d’essai et meuble d’exposition de gabarit limité.</x:v>
      </x:c>
      <x:c r="H62" s="13" t="str">
        <x:v>chemin autorisé → sas d’observation → chambre → atelier fermé</x:v>
      </x:c>
      <x:c r="I62" s="13" t="str">
        <x:v>Les opérations qui exigent un équipement de bord restent indisponibles ici ; un original déplacé quitte sa précédente vitrine.</x:v>
      </x:c>
      <x:c r="J62" s="13" t="str">
        <x:v>Reconstitution documentée V4 — nouvelle rédaction V5</x:v>
      </x:c>
    </x:row>
    <x:row r="63" ht="72" customHeight="1">
      <x:c r="A63" s="14" t="str">
        <x:v>HOME-CM20-P1</x:v>
      </x:c>
      <x:c r="B63" s="14" t="str">
        <x:v>Seuil et accueil</x:v>
      </x:c>
      <x:c r="C63" s="14" t="str">
        <x:v>HOME-CM20</x:v>
      </x:c>
      <x:c r="D63" s="14" t="str">
        <x:v>Entrée de Refuge des Traces Retenues</x:v>
      </x:c>
      <x:c r="E63" s="14" t="str">
        <x:v>Habiter à 55 respect ; modifier à 75 ; recevoir selon la pièce à 95.</x:v>
      </x:c>
      <x:c r="F63" s="14" t="str">
        <x:v>Ouvrir le battant, déposer le contenant arrivé et déplacer le repère de présence sans boucher le passage. Lectrice de pistes peut s’arrêter au repère extérieur.</x:v>
      </x:c>
      <x:c r="G63" s="14" t="str">
        <x:v>Patère adaptée, casier de retour et vue sur feuillage fermé.</x:v>
      </x:c>
      <x:c r="H63" s="14" t="str">
        <x:v>poste de garde → couloir couvert → chambre → baie d’examen</x:v>
      </x:c>
      <x:c r="I63" s="14" t="str">
        <x:v>Les charges lourdes attendent à l’extérieur tant que leur berceau ne franchit pas le seuil.</x:v>
      </x:c>
      <x:c r="J63" s="14" t="str">
        <x:v>Reconstitution documentée V4 — nouvelle rédaction V5</x:v>
      </x:c>
    </x:row>
    <x:row r="64" ht="72" customHeight="1">
      <x:c r="A64" s="13" t="str">
        <x:v>HOME-CM20-P2</x:v>
      </x:c>
      <x:c r="B64" s="13" t="str">
        <x:v>Pièce de repos et mémoire</x:v>
      </x:c>
      <x:c r="C64" s="13" t="str">
        <x:v>HOME-CM20</x:v>
      </x:c>
      <x:c r="D64" s="13" t="str">
        <x:v>Espace intérieur de Refuge des Traces Retenues</x:v>
      </x:c>
      <x:c r="E64" s="13" t="str">
        <x:v>Habiter à 55 respect ; modifier à 75 ; recevoir selon la pièce à 95.</x:v>
      </x:c>
      <x:c r="F64" s="13" t="str">
        <x:v>Choisir la place du couchage, examiner un souvenir et régler les écrans depuis deux positions fixes. Le décor conserve les marques de la communauté 20.</x:v>
      </x:c>
      <x:c r="G64" s="13" t="str">
        <x:v>Un coffre personnel et deux emplacements de mémoire, avec fond sonore de feuillage fermé.</x:v>
      </x:c>
      <x:c r="H64" s="13" t="str">
        <x:v>poste de garde → couloir couvert → chambre → baie d’examen</x:v>
      </x:c>
      <x:c r="I64" s="13" t="str">
        <x:v>Les visiteurs utilisent une place libre ; le couchage et l’accès au coffre restent praticables.</x:v>
      </x:c>
      <x:c r="J64" s="13" t="str">
        <x:v>Reconstitution documentée V4 — nouvelle rédaction V5</x:v>
      </x:c>
    </x:row>
    <x:row r="65" ht="72" customHeight="1">
      <x:c r="A65" s="14" t="str">
        <x:v>HOME-CM20-P3</x:v>
      </x:c>
      <x:c r="B65" s="14" t="str">
        <x:v>Atelier et présentation</x:v>
      </x:c>
      <x:c r="C65" s="14" t="str">
        <x:v>HOME-CM20</x:v>
      </x:c>
      <x:c r="D65" s="14" t="str">
        <x:v>Poste relié au seuil de Refuge des Traces Retenues</x:v>
      </x:c>
      <x:c r="E65" s="14" t="str">
        <x:v>Habiter à 55 respect ; modifier à 75 ; recevoir selon la pièce à 95.</x:v>
      </x:c>
      <x:c r="F65" s="14" t="str">
        <x:v>Poser une pièce sur l’établi, ajuster ses appuis et comparer son orientation à la lumière locale. Les balises de détour offrent une matière de mobilier propre au quartier.</x:v>
      </x:c>
      <x:c r="G65" s="14" t="str">
        <x:v>Établi local, support d’essai et meuble d’exposition de gabarit limité.</x:v>
      </x:c>
      <x:c r="H65" s="14" t="str">
        <x:v>poste de garde → couloir couvert → chambre → baie d’examen</x:v>
      </x:c>
      <x:c r="I65" s="14" t="str">
        <x:v>Les opérations qui exigent un équipement de bord restent indisponibles ici ; un original déplacé quitte sa précédente vitrine.</x:v>
      </x:c>
      <x:c r="J65" s="14" t="str">
        <x:v>Reconstitution documentée V4 — nouvelle rédaction V5</x:v>
      </x:c>
    </x:row>
  </x:sheetData>
  <x:pageMargins left="0.7" right="0.7" top="0.75" bottom="0.75" header="0.3" footer="0.3"/>
  <x:tableParts count="1">
    <x:tablePart xmlns:r="http://schemas.openxmlformats.org/officeDocument/2006/relationships" r:id="R7ebe483a66004f60"/>
  </x:tableParts>
</x:worksheet>
</file>

<file path=xl/worksheets/sheet6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Vie dans la maison</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Actions en 2D</x:v>
      </x:c>
      <x:c r="E5" s="36" t="str">
        <x:v>Choix</x:v>
      </x:c>
      <x:c r="F5" s="36" t="str">
        <x:v>Conséquence</x:v>
      </x:c>
      <x:c r="G5" s="37" t="str">
        <x:v>Provenance</x:v>
      </x:c>
    </x:row>
    <x:row r="6" ht="44" customHeight="1">
      <x:c r="A6" s="13" t="str">
        <x:v>HOME-E01</x:v>
      </x:c>
      <x:c r="B6" s="13" t="str">
        <x:v>Premier soir au seuil</x:v>
      </x:c>
      <x:c r="C6" s="13" t="str">
        <x:v>Première activation de résidence</x:v>
      </x:c>
      <x:c r="D6" s="13" t="str">
        <x:v>Déposer la marque d’accès, ouvrir la chambre et choisir où poser le contenant de voyage.</x:v>
      </x:c>
      <x:c r="E6" s="13" t="str">
        <x:v>Accueillir le voisin sur le seuil ou fixer une visite après installation.</x:v>
      </x:c>
      <x:c r="F6" s="13" t="str">
        <x:v>Le voisin revient au moment convenu ; la maison garde l’orientation choisie.</x:v>
      </x:c>
      <x:c r="G6" s="13" t="str">
        <x:v>Reconstitution documentée V4 — nouvelle rédaction V5</x:v>
      </x:c>
    </x:row>
    <x:row r="7" ht="57" customHeight="1">
      <x:c r="A7" s="14" t="str">
        <x:v>HOME-E02</x:v>
      </x:c>
      <x:c r="B7" s="14" t="str">
        <x:v>Le paquet qui attend</x:v>
      </x:c>
      <x:c r="C7" s="14" t="str">
        <x:v>Retour après une mission locale</x:v>
      </x:c>
      <x:c r="D7" s="14" t="str">
        <x:v>Inspecter l’attache, lire la provenance puis porter le paquet jusqu’au banc de réception.</x:v>
      </x:c>
      <x:c r="E7" s="14" t="str">
        <x:v>Accepter le prêt de l’artisan ou rendre le paquet avec une explication.</x:v>
      </x:c>
      <x:c r="F7" s="14" t="str">
        <x:v>Le prêt conserve son propriétaire et une date fictionnelle de retour.</x:v>
      </x:c>
      <x:c r="G7" s="14" t="str">
        <x:v>Reconstitution documentée V4 — nouvelle rédaction V5</x:v>
      </x:c>
    </x:row>
    <x:row r="8" ht="44" customHeight="1">
      <x:c r="A8" s="13" t="str">
        <x:v>HOME-E03</x:v>
      </x:c>
      <x:c r="B8" s="13" t="str">
        <x:v>Le mentor reconnaît une trace</x:v>
      </x:c>
      <x:c r="C8" s="13" t="str">
        <x:v>Mentor disponible et souvenir exposé</x:v>
      </x:c>
      <x:c r="D8" s="13" t="str">
        <x:v>Conduire le mentor jusqu’à la vitrine puis orienter l’objet vers la lumière.</x:v>
      </x:c>
      <x:c r="E8" s="13" t="str">
        <x:v>Écouter son souvenir ou exposer d’abord la version du joueur.</x:v>
      </x:c>
      <x:c r="F8" s="13" t="str">
        <x:v>Une annotation distingue les deux témoignages.</x:v>
      </x:c>
      <x:c r="G8" s="13" t="str">
        <x:v>Reconstitution documentée V4 — nouvelle rédaction V5</x:v>
      </x:c>
    </x:row>
    <x:row r="9" ht="57" customHeight="1">
      <x:c r="A9" s="14" t="str">
        <x:v>HOME-E04</x:v>
      </x:c>
      <x:c r="B9" s="14" t="str">
        <x:v>Un rival au passage</x:v>
      </x:c>
      <x:c r="C9" s="14" t="str">
        <x:v>Rival vivant et relation connue</x:v>
      </x:c>
      <x:c r="D9" s="14" t="str">
        <x:v>Croiser le rival au seuil et déplacer un obstacle pour lui laisser ou lui refuser une place.</x:v>
      </x:c>
      <x:c r="E9" s="14" t="str">
        <x:v>Recevoir une conversation courte ou proposer un rendez-vous ailleurs.</x:v>
      </x:c>
      <x:c r="F9" s="14" t="str">
        <x:v>Sa réaction suit les décisions antérieures ; aucune réconciliation automatique.</x:v>
      </x:c>
      <x:c r="G9" s="14" t="str">
        <x:v>Reconstitution documentée V4 — nouvelle rédaction V5</x:v>
      </x:c>
    </x:row>
    <x:row r="10" ht="57" customHeight="1">
      <x:c r="A10" s="13" t="str">
        <x:v>HOME-E05</x:v>
      </x:c>
      <x:c r="B10" s="13" t="str">
        <x:v>Une sangle usée</x:v>
      </x:c>
      <x:c r="C10" s="13" t="str">
        <x:v>Après transport réel d’un contenant</x:v>
      </x:c>
      <x:c r="D10" s="13" t="str">
        <x:v>Retirer le contenant de la circulation, comparer les attaches et remplacer celle marquée.</x:v>
      </x:c>
      <x:c r="E10" s="13" t="str">
        <x:v>Employer la réserve personnelle ou demander un prêt au voisin.</x:v>
      </x:c>
      <x:c r="F10" s="13" t="str">
        <x:v>Le contenant reste sur place jusqu’à stabilisation ; le prêt devient une dette locale.</x:v>
      </x:c>
      <x:c r="G10" s="13" t="str">
        <x:v>Reconstitution documentée V4 — nouvelle rédaction V5</x:v>
      </x:c>
    </x:row>
    <x:row r="11" ht="44" customHeight="1">
      <x:c r="A11" s="14" t="str">
        <x:v>HOME-E06</x:v>
      </x:c>
      <x:c r="B11" s="14" t="str">
        <x:v>La lumière tombe autrement</x:v>
      </x:c>
      <x:c r="C11" s="14" t="str">
        <x:v>Nouvel aménagement confirmé</x:v>
      </x:c>
      <x:c r="D11" s="14" t="str">
        <x:v>Observer une vitrine à deux heures fictionnelles et déplacer son écran.</x:v>
      </x:c>
      <x:c r="E11" s="14" t="str">
        <x:v>Favoriser la lisibilité de la pièce ou l’ambiance du foyer.</x:v>
      </x:c>
      <x:c r="F11" s="14" t="str">
        <x:v>Le nouvel angle révèle ou masque un détail sans changer le récit validé.</x:v>
      </x:c>
      <x:c r="G11" s="14" t="str">
        <x:v>Reconstitution documentée V4 — nouvelle rédaction V5</x:v>
      </x:c>
    </x:row>
    <x:row r="12" ht="44" customHeight="1">
      <x:c r="A12" s="13" t="str">
        <x:v>HOME-E07</x:v>
      </x:c>
      <x:c r="B12" s="13" t="str">
        <x:v>L’apprenti trop pressé</x:v>
      </x:c>
      <x:c r="C12" s="13" t="str">
        <x:v>Respect d’aménagement atteint</x:v>
      </x:c>
      <x:c r="D12" s="13" t="str">
        <x:v>Montrer à l’apprenti le passage utile et lui faire essayer un meuble d’exercice.</x:v>
      </x:c>
      <x:c r="E12" s="13" t="str">
        <x:v>Laisser une tentative réversible ou démontrer le placement.</x:v>
      </x:c>
      <x:c r="F12" s="13" t="str">
        <x:v>L’apprenti rappelle plus tard la méthode reçue.</x:v>
      </x:c>
      <x:c r="G12" s="13" t="str">
        <x:v>Reconstitution documentée V4 — nouvelle rédaction V5</x:v>
      </x:c>
    </x:row>
    <x:row r="13" ht="44" customHeight="1">
      <x:c r="A13" s="14" t="str">
        <x:v>HOME-E08</x:v>
      </x:c>
      <x:c r="B13" s="14" t="str">
        <x:v>Bruit derrière la cloison</x:v>
      </x:c>
      <x:c r="C13" s="14" t="str">
        <x:v>Événement de quartier choisi</x:v>
      </x:c>
      <x:c r="D13" s="14" t="str">
        <x:v>Suivre le son, inspecter une fixation puis faire venir son propriétaire.</x:v>
      </x:c>
      <x:c r="E13" s="14" t="str">
        <x:v>Prêter un support ou aider à déplacer l’objet responsable.</x:v>
      </x:c>
      <x:c r="F13" s="14" t="str">
        <x:v>Le bruit cesse dans la zone concernée et la relation se précise.</x:v>
      </x:c>
      <x:c r="G13" s="14" t="str">
        <x:v>Reconstitution documentée V4 — nouvelle rédaction V5</x:v>
      </x:c>
    </x:row>
    <x:row r="14" ht="44" customHeight="1">
      <x:c r="A14" s="13" t="str">
        <x:v>HOME-E09</x:v>
      </x:c>
      <x:c r="B14" s="13" t="str">
        <x:v>Le souvenir d’une chasse ratée</x:v>
      </x:c>
      <x:c r="C14" s="13" t="str">
        <x:v>Objet d’expédition revenu sans succès</x:v>
      </x:c>
      <x:c r="D14" s="13" t="str">
        <x:v>Ouvrir son contenant et choisir une place de mémoire non honorifique.</x:v>
      </x:c>
      <x:c r="E14" s="13" t="str">
        <x:v>Présenter la leçon apprise ou garder l’objet dans le coffre.</x:v>
      </x:c>
      <x:c r="F14" s="13" t="str">
        <x:v>La fin de mission reste un échec ; le récit personnel peut néanmoins avancer.</x:v>
      </x:c>
      <x:c r="G14" s="13" t="str">
        <x:v>Reconstitution documentée V4 — nouvelle rédaction V5</x:v>
      </x:c>
    </x:row>
    <x:row r="15" ht="44" customHeight="1">
      <x:c r="A15" s="14" t="str">
        <x:v>HOME-E10</x:v>
      </x:c>
      <x:c r="B15" s="14" t="str">
        <x:v>Une invitation à plusieurs</x:v>
      </x:c>
      <x:c r="C15" s="14" t="str">
        <x:v>Seuil de réception atteint</x:v>
      </x:c>
      <x:c r="D15" s="14" t="str">
        <x:v>Disposer des sièges compatibles, vérifier les accès et placer le repère d’accueil.</x:v>
      </x:c>
      <x:c r="E15" s="14" t="str">
        <x:v>Petit cercle de proches ou présentation publique autorisée.</x:v>
      </x:c>
      <x:c r="F15" s="14" t="str">
        <x:v>Les visiteurs et les sujets de conversation diffèrent.</x:v>
      </x:c>
      <x:c r="G15" s="14" t="str">
        <x:v>Reconstitution documentée V4 — nouvelle rédaction V5</x:v>
      </x:c>
    </x:row>
    <x:row r="16" ht="44" customHeight="1">
      <x:c r="A16" s="13" t="str">
        <x:v>HOME-E11</x:v>
      </x:c>
      <x:c r="B16" s="13" t="str">
        <x:v>Le meuble ne passe pas</x:v>
      </x:c>
      <x:c r="C16" s="13" t="str">
        <x:v>Livraison d’un meuble long</x:v>
      </x:c>
      <x:c r="D16" s="13" t="str">
        <x:v>Comparer l’emprise, essayer un pliage et tracer un trajet dans la pièce.</x:v>
      </x:c>
      <x:c r="E16" s="13" t="str">
        <x:v>Choisir sa version courte ou le retourner à l’artisan.</x:v>
      </x:c>
      <x:c r="F16" s="13" t="str">
        <x:v>Aucune téléportation à travers la porte ; coûts de transport conservés.</x:v>
      </x:c>
      <x:c r="G16" s="13" t="str">
        <x:v>Reconstitution documentée V4 — nouvelle rédaction V5</x:v>
      </x:c>
    </x:row>
    <x:row r="17" ht="44" customHeight="1">
      <x:c r="A17" s="14" t="str">
        <x:v>HOME-E12</x:v>
      </x:c>
      <x:c r="B17" s="14" t="str">
        <x:v>Une visite après la tempête</x:v>
      </x:c>
      <x:c r="C17" s="14" t="str">
        <x:v>Événement climatique terminé</x:v>
      </x:c>
      <x:c r="D17" s="14" t="str">
        <x:v>Parcourir seuil et auvent, ramasser les pièces déplacées puis examiner les fixations.</x:v>
      </x:c>
      <x:c r="E17" s="14" t="str">
        <x:v>Réparer d’abord le passage partagé ou la protection privée.</x:v>
      </x:c>
      <x:c r="F17" s="14" t="str">
        <x:v>Le choix change l’accueil du quartier et le temps disponible au foyer.</x:v>
      </x:c>
      <x:c r="G17" s="14" t="str">
        <x:v>Reconstitution documentée V4 — nouvelle rédaction V5</x:v>
      </x:c>
    </x:row>
    <x:row r="18" ht="44" customHeight="1">
      <x:c r="A18" s="13" t="str">
        <x:v>HOME-E13</x:v>
      </x:c>
      <x:c r="B18" s="13" t="str">
        <x:v>Un nom manque à la plaque</x:v>
      </x:c>
      <x:c r="C18" s="13" t="str">
        <x:v>Voie O2 et contribution établie</x:v>
      </x:c>
      <x:c r="D18" s="13" t="str">
        <x:v>Orienter le trophée, comparer les marques puis ouvrir l’espace de plaque.</x:v>
      </x:c>
      <x:c r="E18" s="13" t="str">
        <x:v>Ajouter les contributeurs prouvés ou garder une plaque courte avec renvoi d’archive.</x:v>
      </x:c>
      <x:c r="F18" s="13" t="str">
        <x:v>L’exploit de l’ancêtre reste reconnu.</x:v>
      </x:c>
      <x:c r="G18" s="13" t="str">
        <x:v>Reconstitution documentée V4 — nouvelle rédaction V5</x:v>
      </x:c>
    </x:row>
    <x:row r="19" ht="57" customHeight="1">
      <x:c r="A19" s="14" t="str">
        <x:v>HOME-E14</x:v>
      </x:c>
      <x:c r="B19" s="14" t="str">
        <x:v>Un survivant choisit ailleurs</x:v>
      </x:c>
      <x:c r="C19" s="14" t="str">
        <x:v>Voie O3 et personne autonome</x:v>
      </x:c>
      <x:c r="D19" s="14" t="str">
        <x:v>Aider à emballer un souvenir, suivre son portage jusqu’au départ et choisir une copie de mémoire.</x:v>
      </x:c>
      <x:c r="E19" s="14" t="str">
        <x:v>Accompagner jusqu’au nouveau quartier ou offrir une aide matérielle.</x:v>
      </x:c>
      <x:c r="F19" s="14" t="str">
        <x:v>Le survivant conserve son choix d’habitation et ses objets.</x:v>
      </x:c>
      <x:c r="G19" s="14" t="str">
        <x:v>Reconstitution documentée V4 — nouvelle rédaction V5</x:v>
      </x:c>
    </x:row>
    <x:row r="20" ht="44" customHeight="1">
      <x:c r="A20" s="13" t="str">
        <x:v>HOME-E15</x:v>
      </x:c>
      <x:c r="B20" s="13" t="str">
        <x:v>Le poids d’un ancien nom</x:v>
      </x:c>
      <x:c r="C20" s="13" t="str">
        <x:v>Voie O4 et faute connue</x:v>
      </x:c>
      <x:c r="D20" s="13" t="str">
        <x:v>Recevoir un témoin devant un objet clairement attribué à l’ancêtre.</x:v>
      </x:c>
      <x:c r="E20" s="13" t="str">
        <x:v>Montrer les actes réparateurs du joueur ou écouter avant de répondre.</x:v>
      </x:c>
      <x:c r="F20" s="13" t="str">
        <x:v>La faute historique demeure ; la responsabilité actuelle est distincte.</x:v>
      </x:c>
      <x:c r="G20" s="13" t="str">
        <x:v>Reconstitution documentée V4 — nouvelle rédaction V5</x:v>
      </x:c>
    </x:row>
    <x:row r="21" ht="44" customHeight="1">
      <x:c r="A21" s="14" t="str">
        <x:v>HOME-E16</x:v>
      </x:c>
      <x:c r="B21" s="14" t="str">
        <x:v>Une nouvelle du dehors</x:v>
      </x:c>
      <x:c r="C21" s="14" t="str">
        <x:v>O5 après départ EXP10/O5-M24</x:v>
      </x:c>
      <x:c r="D21" s="14" t="str">
        <x:v>Examiner un message volontaire arrivé au relais puis décider où le conserver.</x:v>
      </x:c>
      <x:c r="E21" s="14" t="str">
        <x:v>Répondre depuis un trajet disponible ou garder la possibilité ouverte.</x:v>
      </x:c>
      <x:c r="F21" s="14" t="str">
        <x:v>L’humain ne rejoint pas automatiquement le foyer.</x:v>
      </x:c>
      <x:c r="G21" s="14" t="str">
        <x:v>Reconstitution documentée V4 — nouvelle rédaction V5</x:v>
      </x:c>
    </x:row>
    <x:row r="22" ht="44" customHeight="1">
      <x:c r="A22" s="13" t="str">
        <x:v>HOME-E17</x:v>
      </x:c>
      <x:c r="B22" s="13" t="str">
        <x:v>Le jeune du quartier observe</x:v>
      </x:c>
      <x:c r="C22" s="13" t="str">
        <x:v>O6 ou transmission débloquée</x:v>
      </x:c>
      <x:c r="D22" s="13" t="str">
        <x:v>Faire essayer un support d’exercice et montrer comment vérifier le passage.</x:v>
      </x:c>
      <x:c r="E22" s="13" t="str">
        <x:v>Donner un exercice de patience ou un défi d’observation.</x:v>
      </x:c>
      <x:c r="F22" s="13" t="str">
        <x:v>La visite ouvre une réplique liée à la méthode enseignée.</x:v>
      </x:c>
      <x:c r="G22" s="13" t="str">
        <x:v>Reconstitution documentée V4 — nouvelle rédaction V5</x:v>
      </x:c>
    </x:row>
    <x:row r="23" ht="44" customHeight="1">
      <x:c r="A23" s="14" t="str">
        <x:v>HOME-E18</x:v>
      </x:c>
      <x:c r="B23" s="14" t="str">
        <x:v>Une monture s’impatiente</x:v>
      </x:c>
      <x:c r="C23" s="14" t="str">
        <x:v>Monture conduite au point autorisé</x:v>
      </x:c>
      <x:c r="D23" s="14" t="str">
        <x:v>Inspecter l’attache, dégager son accès et déplacer le paquet qui gêne.</x:v>
      </x:c>
      <x:c r="E23" s="14" t="str">
        <x:v>Confier l’animal aux écuries ou écourter la visite.</x:v>
      </x:c>
      <x:c r="F23" s="14" t="str">
        <x:v>L’animal conserve sa localisation réelle.</x:v>
      </x:c>
      <x:c r="G23" s="14" t="str">
        <x:v>Reconstitution documentée V4 — nouvelle rédaction V5</x:v>
      </x:c>
    </x:row>
    <x:row r="24" ht="44" customHeight="1">
      <x:c r="A24" s="13" t="str">
        <x:v>HOME-E19</x:v>
      </x:c>
      <x:c r="B24" s="13" t="str">
        <x:v>Le retour sans tout l’équipage</x:v>
      </x:c>
      <x:c r="C24" s="13" t="str">
        <x:v>Mission de clan avec absents</x:v>
      </x:c>
      <x:c r="D24" s="13" t="str">
        <x:v>Déposer les objets revenus sur le banc et examiner leurs étiquettes.</x:v>
      </x:c>
      <x:c r="E24" s="13" t="str">
        <x:v>Attendre les récits des survivants ou préparer une rencontre de mémoire.</x:v>
      </x:c>
      <x:c r="F24" s="13" t="str">
        <x:v>Les absences suivent les états de mission ; aucune disparition annulée.</x:v>
      </x:c>
      <x:c r="G24" s="13" t="str">
        <x:v>Reconstitution documentée V4 — nouvelle rédaction V5</x:v>
      </x:c>
    </x:row>
    <x:row r="25" ht="44" customHeight="1">
      <x:c r="A25" s="14" t="str">
        <x:v>HOME-E20</x:v>
      </x:c>
      <x:c r="B25" s="14" t="str">
        <x:v>Changer de communauté</x:v>
      </x:c>
      <x:c r="C25" s="14" t="str">
        <x:v>Autre droit de résidence obtenu</x:v>
      </x:c>
      <x:c r="D25" s="14" t="str">
        <x:v>Choisir les caisses, emballer les originaux et confirmer le dernier départ.</x:v>
      </x:c>
      <x:c r="E25" s="14" t="str">
        <x:v>Garder les meubles fixes ou organiser leur transport ultérieur.</x:v>
      </x:c>
      <x:c r="F25" s="14" t="str">
        <x:v>L’ancienne adresse devient inactive après validation de la nouvelle.</x:v>
      </x:c>
      <x:c r="G25" s="14" t="str">
        <x:v>Reconstitution documentée V4 — nouvelle rédaction V5</x:v>
      </x:c>
    </x:row>
    <x:row r="26" ht="44" customHeight="1">
      <x:c r="A26" s="13" t="str">
        <x:v>HOME-E21</x:v>
      </x:c>
      <x:c r="B26" s="13" t="str">
        <x:v>Le passage du visiteur</x:v>
      </x:c>
      <x:c r="C26" s="13" t="str">
        <x:v>Visite coopérative future autorisée</x:v>
      </x:c>
      <x:c r="D26" s="13" t="str">
        <x:v>L’invité suit la même porte, inspecte les objets publics et utilise le banc autorisé.</x:v>
      </x:c>
      <x:c r="E26" s="13" t="str">
        <x:v>Ouvrir une salle supplémentaire ou conserver la visite au seuil.</x:v>
      </x:c>
      <x:c r="F26" s="13" t="str">
        <x:v>Les droits restent limités à la session et aux espaces choisis.</x:v>
      </x:c>
      <x:c r="G26" s="13" t="str">
        <x:v>Reconstitution documentée V4 — nouvelle rédaction V5</x:v>
      </x:c>
    </x:row>
    <x:row r="27" ht="44" customHeight="1">
      <x:c r="A27" s="14" t="str">
        <x:v>HOME-E22</x:v>
      </x:c>
      <x:c r="B27" s="14" t="str">
        <x:v>Un objet revient au propriétaire</x:v>
      </x:c>
      <x:c r="C27" s="14" t="str">
        <x:v>Fin d’un prêt</x:v>
      </x:c>
      <x:c r="D27" s="14" t="str">
        <x:v>Retirer le bien de son emplacement, fermer sa caisse et accompagner la remise.</x:v>
      </x:c>
      <x:c r="E27" s="14" t="str">
        <x:v>Présenter une copie marquée ou laisser une place vide de mémoire.</x:v>
      </x:c>
      <x:c r="F27" s="14" t="str">
        <x:v>Le registre ferme le prêt et conserve le récit du passage.</x:v>
      </x:c>
      <x:c r="G27" s="14" t="str">
        <x:v>Reconstitution documentée V4 — nouvelle rédaction V5</x:v>
      </x:c>
    </x:row>
    <x:row r="28" ht="44" customHeight="1">
      <x:c r="A28" s="13" t="str">
        <x:v>HOME-E23</x:v>
      </x:c>
      <x:c r="B28" s="13" t="str">
        <x:v>La place vide a une histoire</x:v>
      </x:c>
      <x:c r="C28" s="13" t="str">
        <x:v>Trophée déplacé vers le clan</x:v>
      </x:c>
      <x:c r="D28" s="13" t="str">
        <x:v>Examiner l’empreinte du socle et la plaque restée dans la maison.</x:v>
      </x:c>
      <x:c r="E28" s="13" t="str">
        <x:v>Remplacer par un autre objet ou conserver le vide avec une explication.</x:v>
      </x:c>
      <x:c r="F28" s="13" t="str">
        <x:v>Le visiteur apprend où se trouve désormais l’original.</x:v>
      </x:c>
      <x:c r="G28" s="13" t="str">
        <x:v>Reconstitution documentée V4 — nouvelle rédaction V5</x:v>
      </x:c>
    </x:row>
    <x:row r="29" ht="57" customHeight="1">
      <x:c r="A29" s="14" t="str">
        <x:v>HOME-E24</x:v>
      </x:c>
      <x:c r="B29" s="14" t="str">
        <x:v>Un foyer transmis</x:v>
      </x:c>
      <x:c r="C29" s="14" t="str">
        <x:v>Ancient et choix de transmission disponible</x:v>
      </x:c>
      <x:c r="D29" s="14" t="str">
        <x:v>Parcourir les pièces avec le successeur volontaire et distinguer biens confiés et biens emportés.</x:v>
      </x:c>
      <x:c r="E29" s="14" t="str">
        <x:v>Transmettre l’usage du lieu selon l’accord local ou restituer la résidence.</x:v>
      </x:c>
      <x:c r="F29" s="14" t="str">
        <x:v>La décision prolonge la fin d’origine sans en créer une autre.</x:v>
      </x:c>
      <x:c r="G29" s="14" t="str">
        <x:v>Reconstitution documentée V4 — nouvelle rédaction V5</x:v>
      </x:c>
    </x:row>
  </x:sheetData>
  <x:pageMargins left="0.7" right="0.7" top="0.75" bottom="0.75" header="0.3" footer="0.3"/>
  <x:tableParts count="1">
    <x:tablePart xmlns:r="http://schemas.openxmlformats.org/officeDocument/2006/relationships" r:id="R28460737b2db4301"/>
  </x:tableParts>
</x:worksheet>
</file>

<file path=xl/worksheets/sheet6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Règles du navire de clan</x:v>
      </x:c>
      <x:c r="B2" s="3"/>
      <x:c r="C2" s="3"/>
      <x:c r="D2" s="3"/>
      <x:c r="E2" s="3"/>
      <x:c r="F2" s="3"/>
    </x:row>
    <x:row r="3">
      <x:c r="A3" s="4"/>
      <x:c r="B3" s="4"/>
      <x:c r="C3" s="4"/>
      <x:c r="D3" s="4"/>
      <x:c r="E3" s="4"/>
      <x:c r="F3" s="4"/>
    </x:row>
    <x:row r="4">
      <x:c r="A4" s="2" t="str">
        <x:v>Maison et clan · 30 fiches · Lecture intégrale dans « Lire Maison et clan » ou le lecteur HTML.</x:v>
      </x:c>
      <x:c r="B4" s="2"/>
      <x:c r="C4" s="2"/>
      <x:c r="D4" s="2"/>
      <x:c r="E4" s="2"/>
      <x:c r="F4" s="2"/>
    </x:row>
    <x:row r="5" ht="48" customHeight="1">
      <x:c r="A5" s="35" t="str">
        <x:v>Identifiant</x:v>
      </x:c>
      <x:c r="B5" s="36" t="str">
        <x:v>Titre</x:v>
      </x:c>
      <x:c r="C5" s="36" t="str">
        <x:v>Règle</x:v>
      </x:c>
      <x:c r="D5" s="36" t="str">
        <x:v>Application dans le jeu</x:v>
      </x:c>
      <x:c r="E5" s="36" t="str">
        <x:v>Limite</x:v>
      </x:c>
      <x:c r="F5" s="37" t="str">
        <x:v>Provenance</x:v>
      </x:c>
    </x:row>
    <x:row r="6" ht="44" customHeight="1">
      <x:c r="A6" s="13" t="str">
        <x:v>CNS-R01</x:v>
      </x:c>
      <x:c r="B6" s="13" t="str">
        <x:v>Acquisition tardive</x:v>
      </x:c>
      <x:c r="C6" s="13" t="str">
        <x:v>La Veille Partagée entre en jeu dans la phase Elite, après le vaisseau personnel.</x:v>
      </x:c>
      <x:c r="D6" s="13" t="str">
        <x:v>Visiter SPACE-BASE-03, explorer la coque puis lancer l’arc d’acquisition.</x:v>
      </x:c>
      <x:c r="E6" s="13" t="str">
        <x:v>Un accès de visite ne confère ni propriété ni capacité de départ.</x:v>
      </x:c>
      <x:c r="F6" s="13" t="str">
        <x:v>Reconstitution documentée V4 — nouvelle rédaction V5</x:v>
      </x:c>
    </x:row>
    <x:row r="7" ht="44" customHeight="1">
      <x:c r="A7" s="14" t="str">
        <x:v>CNS-R02</x:v>
      </x:c>
      <x:c r="B7" s="14" t="str">
        <x:v>Quatre ponts</x:v>
      </x:c>
      <x:c r="C7" s="14" t="str">
        <x:v>Vingt-quatre salles réparties sur quatre ponts possèdent leurs passages jouables.</x:v>
      </x:c>
      <x:c r="D7" s="14" t="str">
        <x:v>Le joueur emprunte sas, couloirs et liaisons verticales balisées.</x:v>
      </x:c>
      <x:c r="E7" s="14" t="str">
        <x:v>Le navire ne devient pas une simple page de gestion.</x:v>
      </x:c>
      <x:c r="F7" s="14" t="str">
        <x:v>Reconstitution documentée V4 — nouvelle rédaction V5</x:v>
      </x:c>
    </x:row>
    <x:row r="8" ht="44" customHeight="1">
      <x:c r="A8" s="13" t="str">
        <x:v>CNS-R03</x:v>
      </x:c>
      <x:c r="B8" s="13" t="str">
        <x:v>Première capacité</x:v>
      </x:c>
      <x:c r="C8" s="13" t="str">
        <x:v>Six autres occupants et le joueur : sept personnes au total.</x:v>
      </x:c>
      <x:c r="D8" s="13" t="str">
        <x:v>Le premier groupe volontaire n’occupe que les espaces remis en état.</x:v>
      </x:c>
      <x:c r="E8" s="13" t="str">
        <x:v>Un visiteur durable occupe également une place ; aucune chambre invisible.</x:v>
      </x:c>
      <x:c r="F8" s="13" t="str">
        <x:v>Reconstitution documentée V4 — nouvelle rédaction V5</x:v>
      </x:c>
    </x:row>
    <x:row r="9" ht="44" customHeight="1">
      <x:c r="A9" s="14" t="str">
        <x:v>CNS-R04</x:v>
      </x:c>
      <x:c r="B9" s="14" t="str">
        <x:v>Deuxième capacité</x:v>
      </x:c>
      <x:c r="C9" s="14" t="str">
        <x:v>Douze autres occupants et le joueur : treize personnes au total.</x:v>
      </x:c>
      <x:c r="D9" s="14" t="str">
        <x:v>La réparation des habitats et des services précède les nouvelles installations.</x:v>
      </x:c>
      <x:c r="E9" s="14" t="str">
        <x:v>Une réserve de places ne remplace pas les approvisionnements.</x:v>
      </x:c>
      <x:c r="F9" s="14" t="str">
        <x:v>Reconstitution documentée V4 — nouvelle rédaction V5</x:v>
      </x:c>
    </x:row>
    <x:row r="10" ht="44" customHeight="1">
      <x:c r="A10" s="13" t="str">
        <x:v>CNS-R05</x:v>
      </x:c>
      <x:c r="B10" s="13" t="str">
        <x:v>Troisième capacité</x:v>
      </x:c>
      <x:c r="C10" s="13" t="str">
        <x:v>Dix-huit autres occupants et le joueur : dix-neuf personnes au total.</x:v>
      </x:c>
      <x:c r="D10" s="13" t="str">
        <x:v>Les derniers postes demandent des fonctions et des trajets intérieurs opérationnels.</x:v>
      </x:c>
      <x:c r="E10" s="13" t="str">
        <x:v>Les joueurs coopératifs comptent parmi ces autres occupants.</x:v>
      </x:c>
      <x:c r="F10" s="13" t="str">
        <x:v>Reconstitution documentée V4 — nouvelle rédaction V5</x:v>
      </x:c>
    </x:row>
    <x:row r="11" ht="72" customHeight="1">
      <x:c r="A11" s="14" t="str">
        <x:v>CNS-R06</x:v>
      </x:c>
      <x:c r="B11" s="14" t="str">
        <x:v>Navire personnel distinct</x:v>
      </x:c>
      <x:c r="C11" s="14" t="str">
        <x:v>Les huit salles initiales demeurent sur le vaisseau personnel.</x:v>
      </x:c>
      <x:c r="D11" s="14" t="str">
        <x:v>galaxy-map, wall-armory, clan-archives, appearance-forge, trophy-hall, medical-bay, training-arena, launch-airlock restent identifiés.</x:v>
      </x:c>
      <x:c r="E11" s="14" t="str">
        <x:v>L’arrivée du navire de clan ne duplique pas leurs contenus.</x:v>
      </x:c>
      <x:c r="F11" s="14" t="str">
        <x:v>Reconstitution documentée V4 — nouvelle rédaction V5</x:v>
      </x:c>
    </x:row>
    <x:row r="12" ht="44" customHeight="1">
      <x:c r="A12" s="13" t="str">
        <x:v>CNS-R07</x:v>
      </x:c>
      <x:c r="B12" s="13" t="str">
        <x:v>Départ matérialisé</x:v>
      </x:c>
      <x:c r="C12" s="13" t="str">
        <x:v>Les équipes traversent le sas, embarquent et partent depuis une baie disponible.</x:v>
      </x:c>
      <x:c r="D12" s="13" t="str">
        <x:v>Une mission précise participants, matériel emporté et lieu de retour.</x:v>
      </x:c>
      <x:c r="E12" s="13" t="str">
        <x:v>Aucun départ simultané du même personnage vers deux destinations.</x:v>
      </x:c>
      <x:c r="F12" s="13" t="str">
        <x:v>Reconstitution documentée V4 — nouvelle rédaction V5</x:v>
      </x:c>
    </x:row>
    <x:row r="13" ht="44" customHeight="1">
      <x:c r="A13" s="14" t="str">
        <x:v>CNS-R08</x:v>
      </x:c>
      <x:c r="B13" s="14" t="str">
        <x:v>Équipage nommé</x:v>
      </x:c>
      <x:c r="C13" s="14" t="str">
        <x:v>Les spécialistes ont un rôle, une histoire et des limites.</x:v>
      </x:c>
      <x:c r="D13" s="14" t="str">
        <x:v>Leur activité se lit dans les pièces où ils travaillent.</x:v>
      </x:c>
      <x:c r="E13" s="14" t="str">
        <x:v>L’absence d’un spécialiste change le service ; un PNJ ne disparaît pas dans un compteur.</x:v>
      </x:c>
      <x:c r="F13" s="14" t="str">
        <x:v>Reconstitution documentée V4 — nouvelle rédaction V5</x:v>
      </x:c>
    </x:row>
    <x:row r="14" ht="44" customHeight="1">
      <x:c r="A14" s="13" t="str">
        <x:v>CNS-R09</x:v>
      </x:c>
      <x:c r="B14" s="13" t="str">
        <x:v>Solo viable</x:v>
      </x:c>
      <x:c r="C14" s="13" t="str">
        <x:v>Les PNJ assurent les postes indispensables lorsque le joueur mène une sortie.</x:v>
      </x:c>
      <x:c r="D14" s="13" t="str">
        <x:v>Une préparation courte définit route, veille et retour avant la séquence 2D.</x:v>
      </x:c>
      <x:c r="E14" s="13" t="str">
        <x:v>Le futur multijoueur reste un ajout facultatif.</x:v>
      </x:c>
      <x:c r="F14" s="13" t="str">
        <x:v>Reconstitution documentée V4 — nouvelle rédaction V5</x:v>
      </x:c>
    </x:row>
    <x:row r="15" ht="57" customHeight="1">
      <x:c r="A15" s="14" t="str">
        <x:v>CNS-R10</x:v>
      </x:c>
      <x:c r="B15" s="14" t="str">
        <x:v>Commandement et confiance</x:v>
      </x:c>
      <x:c r="C15" s="14" t="str">
        <x:v>Le joueur propose une mission ; les membres peuvent réagir à son risque et à ses conditions.</x:v>
      </x:c>
      <x:c r="D15" s="14" t="str">
        <x:v>La confiance se gagne par les retours, le partage des charges et les décisions de terrain.</x:v>
      </x:c>
      <x:c r="E15" s="14" t="str">
        <x:v>Le commandement n’accorde pas un contrôle permanent de chaque volonté.</x:v>
      </x:c>
      <x:c r="F15" s="14" t="str">
        <x:v>Reconstitution documentée V4 — nouvelle rédaction V5</x:v>
      </x:c>
    </x:row>
    <x:row r="16" ht="44" customHeight="1">
      <x:c r="A16" s="13" t="str">
        <x:v>CNS-R11</x:v>
      </x:c>
      <x:c r="B16" s="13" t="str">
        <x:v>Propriété des biens</x:v>
      </x:c>
      <x:c r="C16" s="13" t="str">
        <x:v>Objets personnels, contributions, prises communes et prêts restent distingués.</x:v>
      </x:c>
      <x:c r="D16" s="13" t="str">
        <x:v>Un dépôt dans la salle de clan montre son origine et ses droits d’usage.</x:v>
      </x:c>
      <x:c r="E16" s="13" t="str">
        <x:v>Le déplacement d’un original suit son unique localisation.</x:v>
      </x:c>
      <x:c r="F16" s="13" t="str">
        <x:v>Reconstitution documentée V4 — nouvelle rédaction V5</x:v>
      </x:c>
    </x:row>
    <x:row r="17" ht="44" customHeight="1">
      <x:c r="A17" s="14" t="str">
        <x:v>CNS-R12</x:v>
      </x:c>
      <x:c r="B17" s="14" t="str">
        <x:v>Charte incarnée</x:v>
      </x:c>
      <x:c r="C17" s="14" t="str">
        <x:v>Les règles collectives sont discutées lors de scènes de repas, d’accueil ou de retour.</x:v>
      </x:c>
      <x:c r="D17" s="14" t="str">
        <x:v>Une décision change des accès et des comportements observables.</x:v>
      </x:c>
      <x:c r="E17" s="14" t="str">
        <x:v>Les formalités ne remplacent pas les chasses et les expéditions.</x:v>
      </x:c>
      <x:c r="F17" s="14" t="str">
        <x:v>Reconstitution documentée V4 — nouvelle rédaction V5</x:v>
      </x:c>
    </x:row>
    <x:row r="18" ht="44" customHeight="1">
      <x:c r="A18" s="13" t="str">
        <x:v>CNS-R13</x:v>
      </x:c>
      <x:c r="B18" s="13" t="str">
        <x:v>Ravitaillement</x:v>
      </x:c>
      <x:c r="C18" s="13" t="str">
        <x:v>Les stocks représentent charges transportées, réparations et endurance de mission.</x:v>
      </x:c>
      <x:c r="D18" s="13" t="str">
        <x:v>Une caisse quitte la soute lorsqu’elle rejoint un groupe.</x:v>
      </x:c>
      <x:c r="E18" s="13" t="str">
        <x:v>La même ressource ne finance pas deux départs.</x:v>
      </x:c>
      <x:c r="F18" s="13" t="str">
        <x:v>Reconstitution documentée V4 — nouvelle rédaction V5</x:v>
      </x:c>
    </x:row>
    <x:row r="19" ht="44" customHeight="1">
      <x:c r="A19" s="14" t="str">
        <x:v>CNS-R14</x:v>
      </x:c>
      <x:c r="B19" s="14" t="str">
        <x:v>Dégâts de coque</x:v>
      </x:c>
      <x:c r="C19" s="14" t="str">
        <x:v>Les incidents atteignent des compartiments précis et proposent une route de secours.</x:v>
      </x:c>
      <x:c r="D19" s="14" t="str">
        <x:v>Isoler un pont fictif puis déplacer les équipes permet une réparation jouable.</x:v>
      </x:c>
      <x:c r="E19" s="14" t="str">
        <x:v>Les étapes utilisent des interfaces de science-fiction, sans procédure technique réelle.</x:v>
      </x:c>
      <x:c r="F19" s="14" t="str">
        <x:v>Reconstitution documentée V4 — nouvelle rédaction V5</x:v>
      </x:c>
    </x:row>
    <x:row r="20" ht="57" customHeight="1">
      <x:c r="A20" s="13" t="str">
        <x:v>CNS-R15</x:v>
      </x:c>
      <x:c r="B20" s="13" t="str">
        <x:v>Navigation collective</x:v>
      </x:c>
      <x:c r="C20" s="13" t="str">
        <x:v>Les trajets connus, les fenêtres de départ et les besoins du groupe s’affichent sur une table physique.</x:v>
      </x:c>
      <x:c r="D20" s="13" t="str">
        <x:v>Le navigateur compare les repères pendant une scène de route.</x:v>
      </x:c>
      <x:c r="E20" s="13" t="str">
        <x:v>Une nouvelle planète exige toujours les accès et le voyage prévus.</x:v>
      </x:c>
      <x:c r="F20" s="13" t="str">
        <x:v>Reconstitution documentée V4 — nouvelle rédaction V5</x:v>
      </x:c>
    </x:row>
    <x:row r="21" ht="44" customHeight="1">
      <x:c r="A21" s="14" t="str">
        <x:v>CNS-R16</x:v>
      </x:c>
      <x:c r="B21" s="14" t="str">
        <x:v>Retour prioritaire</x:v>
      </x:c>
      <x:c r="C21" s="14" t="str">
        <x:v>Chaque expédition dispose d’un point de rassemblement et d’une solution de repli.</x:v>
      </x:c>
      <x:c r="D21" s="14" t="str">
        <x:v>Le joueur peut sacrifier un objectif pour ramener son équipe.</x:v>
      </x:c>
      <x:c r="E21" s="14" t="str">
        <x:v>Les pertes déjà survenues ne sont pas annulées par l’arrivée au sas.</x:v>
      </x:c>
      <x:c r="F21" s="14" t="str">
        <x:v>Reconstitution documentée V4 — nouvelle rédaction V5</x:v>
      </x:c>
    </x:row>
    <x:row r="22" ht="57" customHeight="1">
      <x:c r="A22" s="13" t="str">
        <x:v>CNS-R17</x:v>
      </x:c>
      <x:c r="B22" s="13" t="str">
        <x:v>Soins et repos</x:v>
      </x:c>
      <x:c r="C22" s="13" t="str">
        <x:v>La salle de soin traite des états fictionnels de mission et réserve un temps de récupération.</x:v>
      </x:c>
      <x:c r="D22" s="13" t="str">
        <x:v>Les personnages se reposent ou discutent pendant leur indisponibilité.</x:v>
      </x:c>
      <x:c r="E22" s="13" t="str">
        <x:v>Une mission peut se poursuivre avec un groupe réduit.</x:v>
      </x:c>
      <x:c r="F22" s="13" t="str">
        <x:v>Reconstitution documentée V4 — nouvelle rédaction V5</x:v>
      </x:c>
    </x:row>
    <x:row r="23" ht="44" customHeight="1">
      <x:c r="A23" s="14" t="str">
        <x:v>CNS-R18</x:v>
      </x:c>
      <x:c r="B23" s="14" t="str">
        <x:v>Entraînement</x:v>
      </x:c>
      <x:c r="C23" s="14" t="str">
        <x:v>La coursive sert aux défis, aux essais d’armes et aux leçons de vétérans.</x:v>
      </x:c>
      <x:c r="D23" s="14" t="str">
        <x:v>Le joueur réalise les mouvements et peut apprendre d’un échec.</x:v>
      </x:c>
      <x:c r="E23" s="14" t="str">
        <x:v>Un entraînement ne remplace aucun rite commun de progression.</x:v>
      </x:c>
      <x:c r="F23" s="14" t="str">
        <x:v>Reconstitution documentée V4 — nouvelle rédaction V5</x:v>
      </x:c>
    </x:row>
    <x:row r="24" ht="44" customHeight="1">
      <x:c r="A24" s="13" t="str">
        <x:v>CNS-R19</x:v>
      </x:c>
      <x:c r="B24" s="13" t="str">
        <x:v>Duels à bord</x:v>
      </x:c>
      <x:c r="C24" s="13" t="str">
        <x:v>Seuls les espaces préparés accueillent les affrontements consentis du clan.</x:v>
      </x:c>
      <x:c r="D24" s="13" t="str">
        <x:v>L’équipage retire les charges, pose les limites et observe le résultat.</x:v>
      </x:c>
      <x:c r="E24" s="13" t="str">
        <x:v>Un duel local ne règle pas automatiquement une guerre planétaire.</x:v>
      </x:c>
      <x:c r="F24" s="13" t="str">
        <x:v>Reconstitution documentée V4 — nouvelle rédaction V5</x:v>
      </x:c>
    </x:row>
    <x:row r="25" ht="57" customHeight="1">
      <x:c r="A25" s="14" t="str">
        <x:v>CNS-R20</x:v>
      </x:c>
      <x:c r="B25" s="14" t="str">
        <x:v>Trophées collectifs</x:v>
      </x:c>
      <x:c r="C25" s="14" t="str">
        <x:v>La galerie expose des prises selon leur provenance et les contributions établies.</x:v>
      </x:c>
      <x:c r="D25" s="14" t="str">
        <x:v>Les récits se révèlent par manipulation puis sont discutés par les présents.</x:v>
      </x:c>
      <x:c r="E25" s="14" t="str">
        <x:v>Un objet partagé conserve un seul propriétaire enregistré ou une propriété collective définie.</x:v>
      </x:c>
      <x:c r="F25" s="14" t="str">
        <x:v>Reconstitution documentée V4 — nouvelle rédaction V5</x:v>
      </x:c>
    </x:row>
    <x:row r="26" ht="44" customHeight="1">
      <x:c r="A26" s="13" t="str">
        <x:v>CNS-R21</x:v>
      </x:c>
      <x:c r="B26" s="13" t="str">
        <x:v>Rapports de guerre</x:v>
      </x:c>
      <x:c r="C26" s="13" t="str">
        <x:v>Le navire reçoit les conséquences des missions narratives, du RTS et de la conquête.</x:v>
      </x:c>
      <x:c r="D26" s="13" t="str">
        <x:v>Une route ouverte modifie les trajets ; une unité blessée occupe une récupération.</x:v>
      </x:c>
      <x:c r="E26" s="13" t="str">
        <x:v>Les récompenses passent une seule fois par la transaction de mission.</x:v>
      </x:c>
      <x:c r="F26" s="13" t="str">
        <x:v>Reconstitution documentée V4 — nouvelle rédaction V5</x:v>
      </x:c>
    </x:row>
    <x:row r="27" ht="44" customHeight="1">
      <x:c r="A27" s="14" t="str">
        <x:v>CNS-R22</x:v>
      </x:c>
      <x:c r="B27" s="14" t="str">
        <x:v>Warp facultatif</x:v>
      </x:c>
      <x:c r="C27" s="14" t="str">
        <x:v>Un départ temporel exige les cinq conditions communes du joueur.</x:v>
      </x:c>
      <x:c r="D27" s="14" t="str">
        <x:v>Le groupe prépare le module, l’objet repère et le point de retour.</x:v>
      </x:c>
      <x:c r="E27" s="14" t="str">
        <x:v>Le retour engagé demeure disponible même si un droit de nouveau départ est perdu.</x:v>
      </x:c>
      <x:c r="F27" s="14" t="str">
        <x:v>Reconstitution documentée V4 — nouvelle rédaction V5</x:v>
      </x:c>
    </x:row>
    <x:row r="28" ht="44" customHeight="1">
      <x:c r="A28" s="13" t="str">
        <x:v>CNS-R23</x:v>
      </x:c>
      <x:c r="B28" s="13" t="str">
        <x:v>Pas de duplication temporelle</x:v>
      </x:c>
      <x:c r="C28" s="13" t="str">
        <x:v>Le registre de provenance suit la branche et l’instance de chaque objet.</x:v>
      </x:c>
      <x:c r="D28" s="13" t="str">
        <x:v>Une trace temporelle ajoute une annotation ; une copie est identifiée comme copie.</x:v>
      </x:c>
      <x:c r="E28" s="13" t="str">
        <x:v>Ni armée importée gratuitement ni résurrection d’un membre perdu.</x:v>
      </x:c>
      <x:c r="F28" s="13" t="str">
        <x:v>Reconstitution documentée V4 — nouvelle rédaction V5</x:v>
      </x:c>
    </x:row>
    <x:row r="29" ht="44" customHeight="1">
      <x:c r="A29" s="14" t="str">
        <x:v>CNS-R24</x:v>
      </x:c>
      <x:c r="B29" s="14" t="str">
        <x:v>Relations entre clans</x:v>
      </x:c>
      <x:c r="C29" s="14" t="str">
        <x:v>Des invités peuvent offrir défis, routes ou missions selon leurs intérêts.</x:v>
      </x:c>
      <x:c r="D29" s="14" t="str">
        <x:v>La rencontre commence dans le sas puis se poursuit dans un lieu choisi.</x:v>
      </x:c>
      <x:c r="E29" s="14" t="str">
        <x:v>Les quinze clans originaux n’ont pas une doctrine sociale universelle.</x:v>
      </x:c>
      <x:c r="F29" s="14" t="str">
        <x:v>Reconstitution documentée V4 — nouvelle rédaction V5</x:v>
      </x:c>
    </x:row>
    <x:row r="30" ht="44" customHeight="1">
      <x:c r="A30" s="13" t="str">
        <x:v>CNS-R25</x:v>
      </x:c>
      <x:c r="B30" s="13" t="str">
        <x:v>Départ d’un membre</x:v>
      </x:c>
      <x:c r="C30" s="13" t="str">
        <x:v>Un membre peut quitter la vie collective lors d’une halte appropriée.</x:v>
      </x:c>
      <x:c r="D30" s="13" t="str">
        <x:v>Rendre ses biens, déplacer ses charges et accompagner son départ forment une scène.</x:v>
      </x:c>
      <x:c r="E30" s="13" t="str">
        <x:v>Ses contributions passées restent dans les archives.</x:v>
      </x:c>
      <x:c r="F30" s="13" t="str">
        <x:v>Reconstitution documentée V4 — nouvelle rédaction V5</x:v>
      </x:c>
    </x:row>
    <x:row r="31" ht="44" customHeight="1">
      <x:c r="A31" s="14" t="str">
        <x:v>CNS-R26</x:v>
      </x:c>
      <x:c r="B31" s="14" t="str">
        <x:v>Succession</x:v>
      </x:c>
      <x:c r="C31" s="14" t="str">
        <x:v>Une fin de parcours peut confier des responsabilités à des volontaires.</x:v>
      </x:c>
      <x:c r="D31" s="14" t="str">
        <x:v>Le joueur montre routes, postes et objets transmis pendant un tour du navire.</x:v>
      </x:c>
      <x:c r="E31" s="14" t="str">
        <x:v>La succession prolonge le dénouement d’origine choisi à Elite.</x:v>
      </x:c>
      <x:c r="F31" s="14" t="str">
        <x:v>Reconstitution documentée V4 — nouvelle rédaction V5</x:v>
      </x:c>
    </x:row>
    <x:row r="32" ht="44" customHeight="1">
      <x:c r="A32" s="13" t="str">
        <x:v>CNS-R27</x:v>
      </x:c>
      <x:c r="B32" s="13" t="str">
        <x:v>Coopération future</x:v>
      </x:c>
      <x:c r="C32" s="13" t="str">
        <x:v>Deux à quatre joueurs peuvent partager le navire selon les droits choisis.</x:v>
      </x:c>
      <x:c r="D32" s="13" t="str">
        <x:v>Les partenaires prennent des places d’occupants existantes.</x:v>
      </x:c>
      <x:c r="E32" s="13" t="str">
        <x:v>La conception ne prétend pas que le réseau est déjà développé.</x:v>
      </x:c>
      <x:c r="F32" s="13" t="str">
        <x:v>Reconstitution documentée V4 — nouvelle rédaction V5</x:v>
      </x:c>
    </x:row>
    <x:row r="33" ht="44" customHeight="1">
      <x:c r="A33" s="14" t="str">
        <x:v>CNS-R28</x:v>
      </x:c>
      <x:c r="B33" s="14" t="str">
        <x:v>Déconnexion</x:v>
      </x:c>
      <x:c r="C33" s="14" t="str">
        <x:v>Une interruption ramène au dernier état stable de manipulation ou de transit.</x:v>
      </x:c>
      <x:c r="D33" s="14" t="str">
        <x:v>Les biens réservés sont libérés ou conservés selon la transaction achevée.</x:v>
      </x:c>
      <x:c r="E33" s="14" t="str">
        <x:v>Aucune guerre hors ligne punitive n’est imposée.</x:v>
      </x:c>
      <x:c r="F33" s="14" t="str">
        <x:v>Reconstitution documentée V4 — nouvelle rédaction V5</x:v>
      </x:c>
    </x:row>
    <x:row r="34" ht="44" customHeight="1">
      <x:c r="A34" s="13" t="str">
        <x:v>CNS-R29</x:v>
      </x:c>
      <x:c r="B34" s="13" t="str">
        <x:v>Sauvegarde collective</x:v>
      </x:c>
      <x:c r="C34" s="13" t="str">
        <x:v>Positions, occupants, missions, stocks et dépôts sont enregistrés ensemble.</x:v>
      </x:c>
      <x:c r="D34" s="13" t="str">
        <x:v>Le retour d’expédition applique ses conséquences une fois.</x:v>
      </x:c>
      <x:c r="E34" s="13" t="str">
        <x:v>Une reprise ne répète pas les récompenses.</x:v>
      </x:c>
      <x:c r="F34" s="13" t="str">
        <x:v>Reconstitution documentée V4 — nouvelle rédaction V5</x:v>
      </x:c>
    </x:row>
    <x:row r="35" ht="44" customHeight="1">
      <x:c r="A35" s="14" t="str">
        <x:v>CNS-R30</x:v>
      </x:c>
      <x:c r="B35" s="14" t="str">
        <x:v>Fin de vie du navire</x:v>
      </x:c>
      <x:c r="C35" s="14" t="str">
        <x:v>Une coque peut devenir lieu de transmission, chantier ou ancrage après son parcours.</x:v>
      </x:c>
      <x:c r="D35" s="14" t="str">
        <x:v>La décision distingue habitants, objets emportés et espaces confiés.</x:v>
      </x:c>
      <x:c r="E35" s="14" t="str">
        <x:v>Le choix ne force pas les personnes à suivre le joueur pour toujours.</x:v>
      </x:c>
      <x:c r="F35" s="14" t="str">
        <x:v>Reconstitution documentée V4 — nouvelle rédaction V5</x:v>
      </x:c>
    </x:row>
  </x:sheetData>
  <x:pageMargins left="0.7" right="0.7" top="0.75" bottom="0.75" header="0.3" footer="0.3"/>
  <x:tableParts count="1">
    <x:tablePart xmlns:r="http://schemas.openxmlformats.org/officeDocument/2006/relationships" r:id="R05a5baaf4f514d53"/>
  </x:tableParts>
</x:worksheet>
</file>

<file path=xl/worksheets/sheet7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Ponts du navire de clan</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Pont</x:v>
      </x:c>
      <x:c r="D5" s="36" t="str">
        <x:v>Liaisons</x:v>
      </x:c>
      <x:c r="E5" s="36" t="str">
        <x:v>Équipement</x:v>
      </x:c>
      <x:c r="F5" s="36" t="str">
        <x:v>Interaction 2D</x:v>
      </x:c>
      <x:c r="G5" s="36" t="str">
        <x:v>Déverrouillage</x:v>
      </x:c>
      <x:c r="H5" s="36" t="str">
        <x:v>Incident possible</x:v>
      </x:c>
      <x:c r="I5" s="36" t="str">
        <x:v>Navire</x:v>
      </x:c>
      <x:c r="J5" s="37" t="str">
        <x:v>Provenance</x:v>
      </x:c>
    </x:row>
    <x:row r="6" ht="57" customHeight="1">
      <x:c r="A6" s="13" t="str">
        <x:v>CNS-P01</x:v>
      </x:c>
      <x:c r="B6" s="13" t="str">
        <x:v>Passerelle de veille</x:v>
      </x:c>
      <x:c r="C6" s="28" t="n">
        <x:v>2</x:v>
      </x:c>
      <x:c r="D6" s="13" t="str">
        <x:v>CNS-P02 ; CNS-P03</x:v>
      </x:c>
      <x:c r="E6" s="13" t="str">
        <x:v>console de pilotage à poses fixes</x:v>
      </x:c>
      <x:c r="F6" s="13" t="str">
        <x:v>Comparer le cap marqué, choisir la vue avant ou latérale puis confirmer une correction entre deux obstacles.</x:v>
      </x:c>
      <x:c r="G6" s="13" t="str">
        <x:v>départ du noyau</x:v>
      </x:c>
      <x:c r="H6" s="13" t="str">
        <x:v>route masquée</x:v>
      </x:c>
      <x:c r="I6" s="13" t="str">
        <x:v>La Veille Partagée</x:v>
      </x:c>
      <x:c r="J6" s="13" t="str">
        <x:v>Reconstitution documentée V4 — nouvelle rédaction V5</x:v>
      </x:c>
    </x:row>
    <x:row r="7" ht="57" customHeight="1">
      <x:c r="A7" s="14" t="str">
        <x:v>CNS-P02</x:v>
      </x:c>
      <x:c r="B7" s="14" t="str">
        <x:v>Salon des routes</x:v>
      </x:c>
      <x:c r="C7" s="29" t="n">
        <x:v>2</x:v>
      </x:c>
      <x:c r="D7" s="14" t="str">
        <x:v>CNS-P01 ; CNS-P04</x:v>
      </x:c>
      <x:c r="E7" s="14" t="str">
        <x:v>table de cartes et repères mobiles</x:v>
      </x:c>
      <x:c r="F7" s="14" t="str">
        <x:v>Superposer deux itinéraires connus, poser les escales et faire parcourir le trajet par un jeton de vaisseau.</x:v>
      </x:c>
      <x:c r="G7" s="14" t="str">
        <x:v>navigation rétablie</x:v>
      </x:c>
      <x:c r="H7" s="14" t="str">
        <x:v>repère périmé</x:v>
      </x:c>
      <x:c r="I7" s="14" t="str">
        <x:v>La Veille Partagée</x:v>
      </x:c>
      <x:c r="J7" s="14" t="str">
        <x:v>Reconstitution documentée V4 — nouvelle rédaction V5</x:v>
      </x:c>
    </x:row>
    <x:row r="8" ht="57" customHeight="1">
      <x:c r="A8" s="13" t="str">
        <x:v>CNS-P03</x:v>
      </x:c>
      <x:c r="B8" s="13" t="str">
        <x:v>Chambre des signaux</x:v>
      </x:c>
      <x:c r="C8" s="28" t="n">
        <x:v>2</x:v>
      </x:c>
      <x:c r="D8" s="13" t="str">
        <x:v>CNS-P01 ; CNS-P06</x:v>
      </x:c>
      <x:c r="E8" s="13" t="str">
        <x:v>panneau de signaux directionnels</x:v>
      </x:c>
      <x:c r="F8" s="13" t="str">
        <x:v>Orienter trois capteurs fictifs, isoler une pulsation puis suivre sa provenance sur la carte.</x:v>
      </x:c>
      <x:c r="G8" s="13" t="str">
        <x:v>veille des signaux</x:v>
      </x:c>
      <x:c r="H8" s="13" t="str">
        <x:v>appel brouillé</x:v>
      </x:c>
      <x:c r="I8" s="13" t="str">
        <x:v>La Veille Partagée</x:v>
      </x:c>
      <x:c r="J8" s="13" t="str">
        <x:v>Reconstitution documentée V4 — nouvelle rédaction V5</x:v>
      </x:c>
    </x:row>
    <x:row r="9" ht="57" customHeight="1">
      <x:c r="A9" s="14" t="str">
        <x:v>CNS-P04</x:v>
      </x:c>
      <x:c r="B9" s="14" t="str">
        <x:v>Salon de charte</x:v>
      </x:c>
      <x:c r="C9" s="29" t="n">
        <x:v>2</x:v>
      </x:c>
      <x:c r="D9" s="14" t="str">
        <x:v>CNS-P02 ; CNS-P05</x:v>
      </x:c>
      <x:c r="E9" s="14" t="str">
        <x:v>sièges et table des engagements</x:v>
      </x:c>
      <x:c r="F9" s="14" t="str">
        <x:v>Installer les participants, présenter un objet de mission et choisir l’ordre des prises de parole.</x:v>
      </x:c>
      <x:c r="G9" s="14" t="str">
        <x:v>premier équipage</x:v>
      </x:c>
      <x:c r="H9" s="14" t="str">
        <x:v>désaccord de mission</x:v>
      </x:c>
      <x:c r="I9" s="14" t="str">
        <x:v>La Veille Partagée</x:v>
      </x:c>
      <x:c r="J9" s="14" t="str">
        <x:v>Reconstitution documentée V4 — nouvelle rédaction V5</x:v>
      </x:c>
    </x:row>
    <x:row r="10" ht="57" customHeight="1">
      <x:c r="A10" s="13" t="str">
        <x:v>CNS-P05</x:v>
      </x:c>
      <x:c r="B10" s="13" t="str">
        <x:v>Mémoire des traversées</x:v>
      </x:c>
      <x:c r="C10" s="28" t="n">
        <x:v>2</x:v>
      </x:c>
      <x:c r="D10" s="13" t="str">
        <x:v>CNS-P04 ; CNS-P06</x:v>
      </x:c>
      <x:c r="E10" s="13" t="str">
        <x:v>tiroirs de routes et plaques</x:v>
      </x:c>
      <x:c r="F10" s="13" t="str">
        <x:v>Faire glisser un tiroir, rapprocher une trace et une route puis écouter le témoignage associé.</x:v>
      </x:c>
      <x:c r="G10" s="13" t="str">
        <x:v>archiviste disponible</x:v>
      </x:c>
      <x:c r="H10" s="13" t="str">
        <x:v>récit contradictoire</x:v>
      </x:c>
      <x:c r="I10" s="13" t="str">
        <x:v>La Veille Partagée</x:v>
      </x:c>
      <x:c r="J10" s="13" t="str">
        <x:v>Reconstitution documentée V4 — nouvelle rédaction V5</x:v>
      </x:c>
    </x:row>
    <x:row r="11" ht="57" customHeight="1">
      <x:c r="A11" s="14" t="str">
        <x:v>CNS-P06</x:v>
      </x:c>
      <x:c r="B11" s="14" t="str">
        <x:v>Belvédère des retours</x:v>
      </x:c>
      <x:c r="C11" s="29" t="n">
        <x:v>2</x:v>
      </x:c>
      <x:c r="D11" s="14" t="str">
        <x:v>CNS-P03 ; CNS-P05</x:v>
      </x:c>
      <x:c r="E11" s="14" t="str">
        <x:v>baie protégée et bancs</x:v>
      </x:c>
      <x:c r="F11" s="14" t="str">
        <x:v>Approcher un repère de silhouette, observer une arrivée et préparer l’accueil au pont inférieur.</x:v>
      </x:c>
      <x:c r="G11" s="14" t="str">
        <x:v>habitats remis en état</x:v>
      </x:c>
      <x:c r="H11" s="14" t="str">
        <x:v>retour incomplet</x:v>
      </x:c>
      <x:c r="I11" s="14" t="str">
        <x:v>La Veille Partagée</x:v>
      </x:c>
      <x:c r="J11" s="14" t="str">
        <x:v>Reconstitution documentée V4 — nouvelle rédaction V5</x:v>
      </x:c>
    </x:row>
    <x:row r="12" ht="57" customHeight="1">
      <x:c r="A12" s="13" t="str">
        <x:v>CNS-P07</x:v>
      </x:c>
      <x:c r="B12" s="13" t="str">
        <x:v>Foyer commun</x:v>
      </x:c>
      <x:c r="C12" s="28" t="n">
        <x:v>1</x:v>
      </x:c>
      <x:c r="D12" s="13" t="str">
        <x:v>CNS-P08 ; CNS-P09</x:v>
      </x:c>
      <x:c r="E12" s="13" t="str">
        <x:v>foyer fictif et places partagées</x:v>
      </x:c>
      <x:c r="F12" s="13" t="str">
        <x:v>Choisir une place libre, apporter une charge commune et déclencher une conversation du groupe.</x:v>
      </x:c>
      <x:c r="G12" s="13" t="str">
        <x:v>noyau de six</x:v>
      </x:c>
      <x:c r="H12" s="13" t="str">
        <x:v>tension entre chasseurs</x:v>
      </x:c>
      <x:c r="I12" s="13" t="str">
        <x:v>La Veille Partagée</x:v>
      </x:c>
      <x:c r="J12" s="13" t="str">
        <x:v>Reconstitution documentée V4 — nouvelle rédaction V5</x:v>
      </x:c>
    </x:row>
    <x:row r="13" ht="57" customHeight="1">
      <x:c r="A13" s="14" t="str">
        <x:v>CNS-P08</x:v>
      </x:c>
      <x:c r="B13" s="14" t="str">
        <x:v>Palier des haltes</x:v>
      </x:c>
      <x:c r="C13" s="29" t="n">
        <x:v>1</x:v>
      </x:c>
      <x:c r="D13" s="14" t="str">
        <x:v>CNS-P07 ; CNS-P10</x:v>
      </x:c>
      <x:c r="E13" s="14" t="str">
        <x:v>casiers de transit</x:v>
      </x:c>
      <x:c r="F13" s="14" t="str">
        <x:v>Déposer les sacs du retour, accrocher une marque de disponibilité et suivre une personne vers sa chambre.</x:v>
      </x:c>
      <x:c r="G13" s="14" t="str">
        <x:v>premiers quartiers</x:v>
      </x:c>
      <x:c r="H13" s="14" t="str">
        <x:v>casier occupé</x:v>
      </x:c>
      <x:c r="I13" s="14" t="str">
        <x:v>La Veille Partagée</x:v>
      </x:c>
      <x:c r="J13" s="14" t="str">
        <x:v>Reconstitution documentée V4 — nouvelle rédaction V5</x:v>
      </x:c>
    </x:row>
    <x:row r="14" ht="87" customHeight="1">
      <x:c r="A14" s="13" t="str">
        <x:v>CNS-P09</x:v>
      </x:c>
      <x:c r="B14" s="13" t="str">
        <x:v>Chambres du premier cercle</x:v>
      </x:c>
      <x:c r="C14" s="28" t="n">
        <x:v>1</x:v>
      </x:c>
      <x:c r="D14" s="13" t="str">
        <x:v>CNS-P07 ; CNS-P11</x:v>
      </x:c>
      <x:c r="E14" s="13" t="str">
        <x:v>six postes de repos et cabine de transit du joueur, soit sept places</x:v>
      </x:c>
      <x:c r="F14" s="13" t="str">
        <x:v>Attribuer les places avec leurs occupants, déplacer leurs caisses et conserver des accès individuels. La cabine du joueur reste un lieu de transit distinct de sa résidence active.</x:v>
      </x:c>
      <x:c r="G14" s="13" t="str">
        <x:v>capacité sept au total</x:v>
      </x:c>
      <x:c r="H14" s="13" t="str">
        <x:v>besoins incompatibles</x:v>
      </x:c>
      <x:c r="I14" s="13" t="str">
        <x:v>La Veille Partagée</x:v>
      </x:c>
      <x:c r="J14" s="13" t="str">
        <x:v>Reconstitution documentée V4 — nouvelle rédaction V5</x:v>
      </x:c>
    </x:row>
    <x:row r="15" ht="57" customHeight="1">
      <x:c r="A15" s="14" t="str">
        <x:v>CNS-P10</x:v>
      </x:c>
      <x:c r="B15" s="14" t="str">
        <x:v>Chambres des équipes élargies</x:v>
      </x:c>
      <x:c r="C15" s="29" t="n">
        <x:v>1</x:v>
      </x:c>
      <x:c r="D15" s="14" t="str">
        <x:v>CNS-P08 ; CNS-P12</x:v>
      </x:c>
      <x:c r="E15" s="14" t="str">
        <x:v>douze postes complémentaires progressifs</x:v>
      </x:c>
      <x:c r="F15" s="14" t="str">
        <x:v>Remettre en état un groupe de cabines puis vérifier les passages et les services avant les arrivées.</x:v>
      </x:c>
      <x:c r="G15" s="14" t="str">
        <x:v>paliers treize puis dix-neuf</x:v>
      </x:c>
      <x:c r="H15" s="14" t="str">
        <x:v>arrivée trop nombreuse</x:v>
      </x:c>
      <x:c r="I15" s="14" t="str">
        <x:v>La Veille Partagée</x:v>
      </x:c>
      <x:c r="J15" s="14" t="str">
        <x:v>Reconstitution documentée V4 — nouvelle rédaction V5</x:v>
      </x:c>
    </x:row>
    <x:row r="16" ht="57" customHeight="1">
      <x:c r="A16" s="13" t="str">
        <x:v>CNS-P11</x:v>
      </x:c>
      <x:c r="B16" s="13" t="str">
        <x:v>Salle de soin</x:v>
      </x:c>
      <x:c r="C16" s="28" t="n">
        <x:v>1</x:v>
      </x:c>
      <x:c r="D16" s="13" t="str">
        <x:v>CNS-P09 ; CNS-P12</x:v>
      </x:c>
      <x:c r="E16" s="13" t="str">
        <x:v>couchettes et interface de soin fictive</x:v>
      </x:c>
      <x:c r="F16" s="13" t="str">
        <x:v>Poser un équipement revenu, suivre des repères d’état fictionnels puis préparer une place de récupération.</x:v>
      </x:c>
      <x:c r="G16" s="13" t="str">
        <x:v>soigneur présent</x:v>
      </x:c>
      <x:c r="H16" s="13" t="str">
        <x:v>retours simultanés</x:v>
      </x:c>
      <x:c r="I16" s="13" t="str">
        <x:v>La Veille Partagée</x:v>
      </x:c>
      <x:c r="J16" s="13" t="str">
        <x:v>Reconstitution documentée V4 — nouvelle rédaction V5</x:v>
      </x:c>
    </x:row>
    <x:row r="17" ht="57" customHeight="1">
      <x:c r="A17" s="14" t="str">
        <x:v>CNS-P12</x:v>
      </x:c>
      <x:c r="B17" s="14" t="str">
        <x:v>Coursive d’entraînement</x:v>
      </x:c>
      <x:c r="C17" s="29" t="n">
        <x:v>1</x:v>
      </x:c>
      <x:c r="D17" s="14" t="str">
        <x:v>CNS-P10 ; CNS-P11</x:v>
      </x:c>
      <x:c r="E17" s="14" t="str">
        <x:v>cibles, marques de duel et parois mobiles</x:v>
      </x:c>
      <x:c r="F17" s="14" t="str">
        <x:v>Déployer une cible, régler sa trajectoire 2D et réaliser un enchaînement sous le regard du vétéran.</x:v>
      </x:c>
      <x:c r="G17" s="14" t="str">
        <x:v>sécurisation de la coursive</x:v>
      </x:c>
      <x:c r="H17" s="14" t="str">
        <x:v>défi mal interrompu</x:v>
      </x:c>
      <x:c r="I17" s="14" t="str">
        <x:v>La Veille Partagée</x:v>
      </x:c>
      <x:c r="J17" s="14" t="str">
        <x:v>Reconstitution documentée V4 — nouvelle rédaction V5</x:v>
      </x:c>
    </x:row>
    <x:row r="18" ht="57" customHeight="1">
      <x:c r="A18" s="13" t="str">
        <x:v>CNS-P13</x:v>
      </x:c>
      <x:c r="B18" s="13" t="str">
        <x:v>Sas des arrivées</x:v>
      </x:c>
      <x:c r="C18" s="28" t="n">
        <x:v>0</x:v>
      </x:c>
      <x:c r="D18" s="13" t="str">
        <x:v>CNS-P14 ; CNS-P18</x:v>
      </x:c>
      <x:c r="E18" s="13" t="str">
        <x:v>sas et banc de réception</x:v>
      </x:c>
      <x:c r="F18" s="13" t="str">
        <x:v>Faire entrer une équipe, compter les silhouettes revenues et orienter les caisses vers le bon poste.</x:v>
      </x:c>
      <x:c r="G18" s="13" t="str">
        <x:v>premier embarquement</x:v>
      </x:c>
      <x:c r="H18" s="13" t="str">
        <x:v>arrivée sous poursuite</x:v>
      </x:c>
      <x:c r="I18" s="13" t="str">
        <x:v>La Veille Partagée</x:v>
      </x:c>
      <x:c r="J18" s="13" t="str">
        <x:v>Reconstitution documentée V4 — nouvelle rédaction V5</x:v>
      </x:c>
    </x:row>
    <x:row r="19" ht="57" customHeight="1">
      <x:c r="A19" s="14" t="str">
        <x:v>CNS-P14</x:v>
      </x:c>
      <x:c r="B19" s="14" t="str">
        <x:v>Carrefour des charges</x:v>
      </x:c>
      <x:c r="C19" s="29" t="n">
        <x:v>0</x:v>
      </x:c>
      <x:c r="D19" s="14" t="str">
        <x:v>CNS-P13 ; CNS-P15 ; CNS-P19</x:v>
      </x:c>
      <x:c r="E19" s="14" t="str">
        <x:v>rails courts et chariots</x:v>
      </x:c>
      <x:c r="F19" s="14" t="str">
        <x:v>Pousser une caisse entre deux aiguillages, éviter le passage des personnes et l’arrimer au poste choisi.</x:v>
      </x:c>
      <x:c r="G19" s="14" t="str">
        <x:v>soute opérationnelle</x:v>
      </x:c>
      <x:c r="H19" s="14" t="str">
        <x:v>croisement bloqué</x:v>
      </x:c>
      <x:c r="I19" s="14" t="str">
        <x:v>La Veille Partagée</x:v>
      </x:c>
      <x:c r="J19" s="14" t="str">
        <x:v>Reconstitution documentée V4 — nouvelle rédaction V5</x:v>
      </x:c>
    </x:row>
    <x:row r="20" ht="57" customHeight="1">
      <x:c r="A20" s="13" t="str">
        <x:v>CNS-P15</x:v>
      </x:c>
      <x:c r="B20" s="13" t="str">
        <x:v>Atelier de coque</x:v>
      </x:c>
      <x:c r="C20" s="28" t="n">
        <x:v>0</x:v>
      </x:c>
      <x:c r="D20" s="13" t="str">
        <x:v>CNS-P14 ; CNS-P16</x:v>
      </x:c>
      <x:c r="E20" s="13" t="str">
        <x:v>gabarits et plaques fictives</x:v>
      </x:c>
      <x:c r="F20" s="13" t="str">
        <x:v>Comparer un panneau déposé, choisir ses fixations de jeu puis replacer une pièce sur sa silhouette.</x:v>
      </x:c>
      <x:c r="G20" s="13" t="str">
        <x:v>réparateur présent</x:v>
      </x:c>
      <x:c r="H20" s="13" t="str">
        <x:v>pièce incompatible</x:v>
      </x:c>
      <x:c r="I20" s="13" t="str">
        <x:v>La Veille Partagée</x:v>
      </x:c>
      <x:c r="J20" s="13" t="str">
        <x:v>Reconstitution documentée V4 — nouvelle rédaction V5</x:v>
      </x:c>
    </x:row>
    <x:row r="21" ht="57" customHeight="1">
      <x:c r="A21" s="14" t="str">
        <x:v>CNS-P16</x:v>
      </x:c>
      <x:c r="B21" s="14" t="str">
        <x:v>Atelier des traces de chasse</x:v>
      </x:c>
      <x:c r="C21" s="29" t="n">
        <x:v>0</x:v>
      </x:c>
      <x:c r="D21" s="14" t="str">
        <x:v>CNS-P15 ; CNS-P17</x:v>
      </x:c>
      <x:c r="E21" s="14" t="str">
        <x:v>postes de trophées TR-SC04 à TR-SC12</x:v>
      </x:c>
      <x:c r="F21" s="14" t="str">
        <x:v>Orienter, éclairer, stabiliser et documenter les objets admis par les mini-jeux de l’atelier.</x:v>
      </x:c>
      <x:c r="G21" s="14" t="str">
        <x:v>spécialiste des traces</x:v>
      </x:c>
      <x:c r="H21" s="14" t="str">
        <x:v>indice fragile</x:v>
      </x:c>
      <x:c r="I21" s="14" t="str">
        <x:v>La Veille Partagée</x:v>
      </x:c>
      <x:c r="J21" s="14" t="str">
        <x:v>Reconstitution documentée V4 — nouvelle rédaction V5</x:v>
      </x:c>
    </x:row>
    <x:row r="22" ht="44" customHeight="1">
      <x:c r="A22" s="13" t="str">
        <x:v>CNS-P17</x:v>
      </x:c>
      <x:c r="B22" s="13" t="str">
        <x:v>Galerie des dépôts du clan</x:v>
      </x:c>
      <x:c r="C22" s="28" t="n">
        <x:v>0</x:v>
      </x:c>
      <x:c r="D22" s="13" t="str">
        <x:v>CNS-P16 ; CNS-P18</x:v>
      </x:c>
      <x:c r="E22" s="13" t="str">
        <x:v>cabinets et supports identifiés</x:v>
      </x:c>
      <x:c r="F22" s="13" t="str">
        <x:v>Transporter un berceau, fixer son socle et comparer les plaques des prises communes.</x:v>
      </x:c>
      <x:c r="G22" s="13" t="str">
        <x:v>dépôt collectif autorisé</x:v>
      </x:c>
      <x:c r="H22" s="13" t="str">
        <x:v>deux récits concurrents</x:v>
      </x:c>
      <x:c r="I22" s="13" t="str">
        <x:v>La Veille Partagée</x:v>
      </x:c>
      <x:c r="J22" s="13" t="str">
        <x:v>Reconstitution documentée V4 — nouvelle rédaction V5</x:v>
      </x:c>
    </x:row>
    <x:row r="23" ht="57" customHeight="1">
      <x:c r="A23" s="14" t="str">
        <x:v>CNS-P18</x:v>
      </x:c>
      <x:c r="B23" s="14" t="str">
        <x:v>Hangar des navettes</x:v>
      </x:c>
      <x:c r="C23" s="29" t="n">
        <x:v>0</x:v>
      </x:c>
      <x:c r="D23" s="14" t="str">
        <x:v>CNS-P13 ; CNS-P17 ; CNS-P24</x:v>
      </x:c>
      <x:c r="E23" s="14" t="str">
        <x:v>baies et supports de navettes</x:v>
      </x:c>
      <x:c r="F23" s="14" t="str">
        <x:v>Préparer un appareil disponible, embarquer les charges assignées et jouer son départ depuis la baie.</x:v>
      </x:c>
      <x:c r="G23" s="14" t="str">
        <x:v>baie remise en état</x:v>
      </x:c>
      <x:c r="H23" s="14" t="str">
        <x:v>navette immobilisée</x:v>
      </x:c>
      <x:c r="I23" s="14" t="str">
        <x:v>La Veille Partagée</x:v>
      </x:c>
      <x:c r="J23" s="14" t="str">
        <x:v>Reconstitution documentée V4 — nouvelle rédaction V5</x:v>
      </x:c>
    </x:row>
    <x:row r="24" ht="44" customHeight="1">
      <x:c r="A24" s="13" t="str">
        <x:v>CNS-P19</x:v>
      </x:c>
      <x:c r="B24" s="13" t="str">
        <x:v>Soute des expéditions</x:v>
      </x:c>
      <x:c r="C24" s="28" t="n">
        <x:v>-1</x:v>
      </x:c>
      <x:c r="D24" s="13" t="str">
        <x:v>CNS-P14 ; CNS-P20</x:v>
      </x:c>
      <x:c r="E24" s="13" t="str">
        <x:v>râteliers et zones de charge</x:v>
      </x:c>
      <x:c r="F24" s="13" t="str">
        <x:v>Repérer une caisse, vérifier son poids de jeu et organiser le trajet jusqu’au pont zéro.</x:v>
      </x:c>
      <x:c r="G24" s="13" t="str">
        <x:v>logistique installée</x:v>
      </x:c>
      <x:c r="H24" s="13" t="str">
        <x:v>charge mal répartie</x:v>
      </x:c>
      <x:c r="I24" s="13" t="str">
        <x:v>La Veille Partagée</x:v>
      </x:c>
      <x:c r="J24" s="13" t="str">
        <x:v>Reconstitution documentée V4 — nouvelle rédaction V5</x:v>
      </x:c>
    </x:row>
    <x:row r="25" ht="57" customHeight="1">
      <x:c r="A25" s="14" t="str">
        <x:v>CNS-P20</x:v>
      </x:c>
      <x:c r="B25" s="14" t="str">
        <x:v>Galerie des conduites</x:v>
      </x:c>
      <x:c r="C25" s="29" t="n">
        <x:v>-1</x:v>
      </x:c>
      <x:c r="D25" s="14" t="str">
        <x:v>CNS-P19 ; CNS-P21</x:v>
      </x:c>
      <x:c r="E25" s="14" t="str">
        <x:v>panneaux fictionnels de circulation</x:v>
      </x:c>
      <x:c r="F25" s="14" t="str">
        <x:v>Suivre une lueur de diagnostic, isoler un segment virtuel et ouvrir une route d’entretien balisée.</x:v>
      </x:c>
      <x:c r="G25" s="14" t="str">
        <x:v>entretien accessible</x:v>
      </x:c>
      <x:c r="H25" s="14" t="str">
        <x:v>passage encombré</x:v>
      </x:c>
      <x:c r="I25" s="14" t="str">
        <x:v>La Veille Partagée</x:v>
      </x:c>
      <x:c r="J25" s="14" t="str">
        <x:v>Reconstitution documentée V4 — nouvelle rédaction V5</x:v>
      </x:c>
    </x:row>
    <x:row r="26" ht="44" customHeight="1">
      <x:c r="A26" s="13" t="str">
        <x:v>CNS-P21</x:v>
      </x:c>
      <x:c r="B26" s="13" t="str">
        <x:v>Chambre d’énergie</x:v>
      </x:c>
      <x:c r="C26" s="28" t="n">
        <x:v>-1</x:v>
      </x:c>
      <x:c r="D26" s="13" t="str">
        <x:v>CNS-P20 ; CNS-P22</x:v>
      </x:c>
      <x:c r="E26" s="13" t="str">
        <x:v>noyau fictif à motifs</x:v>
      </x:c>
      <x:c r="F26" s="13" t="str">
        <x:v>Aligner des anneaux symboliques selon les témoins puis rétablir un service choisi.</x:v>
      </x:c>
      <x:c r="G26" s="13" t="str">
        <x:v>spécialiste énergie</x:v>
      </x:c>
      <x:c r="H26" s="13" t="str">
        <x:v>puissance limitée</x:v>
      </x:c>
      <x:c r="I26" s="13" t="str">
        <x:v>La Veille Partagée</x:v>
      </x:c>
      <x:c r="J26" s="13" t="str">
        <x:v>Reconstitution documentée V4 — nouvelle rédaction V5</x:v>
      </x:c>
    </x:row>
    <x:row r="27" ht="57" customHeight="1">
      <x:c r="A27" s="14" t="str">
        <x:v>CNS-P22</x:v>
      </x:c>
      <x:c r="B27" s="14" t="str">
        <x:v>Salle de propulsion</x:v>
      </x:c>
      <x:c r="C27" s="29" t="n">
        <x:v>-1</x:v>
      </x:c>
      <x:c r="D27" s="14" t="str">
        <x:v>CNS-P21 ; CNS-P23</x:v>
      </x:c>
      <x:c r="E27" s="14" t="str">
        <x:v>berceaux de modules</x:v>
      </x:c>
      <x:c r="F27" s="14" t="str">
        <x:v>Déplacer un module de jeu sur ses rails, comparer sa signature et confirmer la configuration de voyage.</x:v>
      </x:c>
      <x:c r="G27" s="14" t="str">
        <x:v>propulsion vérifiée</x:v>
      </x:c>
      <x:c r="H27" s="14" t="str">
        <x:v>vibration de trajet</x:v>
      </x:c>
      <x:c r="I27" s="14" t="str">
        <x:v>La Veille Partagée</x:v>
      </x:c>
      <x:c r="J27" s="14" t="str">
        <x:v>Reconstitution documentée V4 — nouvelle rédaction V5</x:v>
      </x:c>
    </x:row>
    <x:row r="28" ht="57" customHeight="1">
      <x:c r="A28" s="13" t="str">
        <x:v>CNS-P23</x:v>
      </x:c>
      <x:c r="B28" s="13" t="str">
        <x:v>Compartiment de mise à l’écart</x:v>
      </x:c>
      <x:c r="C28" s="28" t="n">
        <x:v>-1</x:v>
      </x:c>
      <x:c r="D28" s="13" t="str">
        <x:v>CNS-P22 ; CNS-P24</x:v>
      </x:c>
      <x:c r="E28" s="13" t="str">
        <x:v>cabines et caisses séparées</x:v>
      </x:c>
      <x:c r="F28" s="13" t="str">
        <x:v>Déposer une prise inconnue derrière le vitrage, examiner ses signaux puis choisir son parcours d’étude.</x:v>
      </x:c>
      <x:c r="G28" s="13" t="str">
        <x:v>protocole fictionnel connu</x:v>
      </x:c>
      <x:c r="H28" s="13" t="str">
        <x:v>objet inconnu</x:v>
      </x:c>
      <x:c r="I28" s="13" t="str">
        <x:v>La Veille Partagée</x:v>
      </x:c>
      <x:c r="J28" s="13" t="str">
        <x:v>Reconstitution documentée V4 — nouvelle rédaction V5</x:v>
      </x:c>
    </x:row>
    <x:row r="29" ht="57" customHeight="1">
      <x:c r="A29" s="14" t="str">
        <x:v>CNS-P24</x:v>
      </x:c>
      <x:c r="B29" s="14" t="str">
        <x:v>Baie de retour</x:v>
      </x:c>
      <x:c r="C29" s="29" t="n">
        <x:v>-1</x:v>
      </x:c>
      <x:c r="D29" s="14" t="str">
        <x:v>CNS-P23 ; CNS-P18</x:v>
      </x:c>
      <x:c r="E29" s="14" t="str">
        <x:v>point de repli et balise de liaison</x:v>
      </x:c>
      <x:c r="F29" s="14" t="str">
        <x:v>Placer le repère de retour, tester sa réponse visuelle et préparer l’accueil d’une équipe de secours.</x:v>
      </x:c>
      <x:c r="G29" s="14" t="str">
        <x:v>expédition avec repli</x:v>
      </x:c>
      <x:c r="H29" s="14" t="str">
        <x:v>liaison interrompue</x:v>
      </x:c>
      <x:c r="I29" s="14" t="str">
        <x:v>La Veille Partagée</x:v>
      </x:c>
      <x:c r="J29" s="14" t="str">
        <x:v>Reconstitution documentée V4 — nouvelle rédaction V5</x:v>
      </x:c>
    </x:row>
  </x:sheetData>
  <x:pageMargins left="0.7" right="0.7" top="0.75" bottom="0.75" header="0.3" footer="0.3"/>
  <x:tableParts count="1">
    <x:tablePart xmlns:r="http://schemas.openxmlformats.org/officeDocument/2006/relationships" r:id="R3bc2bdd058004bcc"/>
  </x:tableParts>
</x:worksheet>
</file>

<file path=xl/worksheets/sheet7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Équipage incarné</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Fonction</x:v>
      </x:c>
      <x:c r="D5" s="36" t="str">
        <x:v>Poste</x:v>
      </x:c>
      <x:c r="E5" s="36" t="str">
        <x:v>Histoire</x:v>
      </x:c>
      <x:c r="F5" s="36" t="str">
        <x:v>Scène jouable</x:v>
      </x:c>
      <x:c r="G5" s="36" t="str">
        <x:v>Limite personnelle</x:v>
      </x:c>
      <x:c r="H5" s="36" t="str">
        <x:v>Capacité</x:v>
      </x:c>
      <x:c r="I5" s="37" t="str">
        <x:v>Provenance</x:v>
      </x:c>
    </x:row>
    <x:row r="6" ht="57" customHeight="1">
      <x:c r="A6" s="13" t="str">
        <x:v>CNS-EQ01</x:v>
      </x:c>
      <x:c r="B6" s="13" t="str">
        <x:v>Sera</x:v>
      </x:c>
      <x:c r="C6" s="13" t="str">
        <x:v>Pilotage</x:v>
      </x:c>
      <x:c r="D6" s="13" t="str">
        <x:v>CNS-P01</x:v>
      </x:c>
      <x:c r="E6" s="13" t="str">
        <x:v>A appris à ramener des chasseurs pendant des retours agités et privilégie une route lisible.</x:v>
      </x:c>
      <x:c r="F6" s="13" t="str">
        <x:v>Faire passer un appareil entre des épaves sans perdre les caisses arrimées.</x:v>
      </x:c>
      <x:c r="G6" s="13" t="str">
        <x:v>Refuse une poursuite qui abandonne un retour promis.</x:v>
      </x:c>
      <x:c r="H6" s="13" t="str">
        <x:v>Occupe une place parmi 6, 12 ou 18 autres occupants ; une arrivée exige place et accord.</x:v>
      </x:c>
      <x:c r="I6" s="13" t="str">
        <x:v>Reconstitution documentée V4 — nouvelle rédaction V5</x:v>
      </x:c>
    </x:row>
    <x:row r="7" ht="44" customHeight="1">
      <x:c r="A7" s="14" t="str">
        <x:v>CNS-EQ02</x:v>
      </x:c>
      <x:c r="B7" s="14" t="str">
        <x:v>Tarek</x:v>
      </x:c>
      <x:c r="C7" s="14" t="str">
        <x:v>Routes</x:v>
      </x:c>
      <x:c r="D7" s="14" t="str">
        <x:v>CNS-P02</x:v>
      </x:c>
      <x:c r="E7" s="14" t="str">
        <x:v>Conserve les erreurs de navigation autant que les routes glorieuses.</x:v>
      </x:c>
      <x:c r="F7" s="14" t="str">
        <x:v>Comparer des repères anciens à une nouvelle observation avant de choisir une escale.</x:v>
      </x:c>
      <x:c r="G7" s="14" t="str">
        <x:v>Demande le temps d’expliquer une divergence plutôt que masquer une incertitude.</x:v>
      </x:c>
      <x:c r="H7" s="14" t="str">
        <x:v>Occupe une place parmi 6, 12 ou 18 autres occupants ; une arrivée exige place et accord.</x:v>
      </x:c>
      <x:c r="I7" s="14" t="str">
        <x:v>Reconstitution documentée V4 — nouvelle rédaction V5</x:v>
      </x:c>
    </x:row>
    <x:row r="8" ht="44" customHeight="1">
      <x:c r="A8" s="13" t="str">
        <x:v>CNS-EQ03</x:v>
      </x:c>
      <x:c r="B8" s="13" t="str">
        <x:v>Nema</x:v>
      </x:c>
      <x:c r="C8" s="13" t="str">
        <x:v>Signaux</x:v>
      </x:c>
      <x:c r="D8" s="13" t="str">
        <x:v>CNS-P03</x:v>
      </x:c>
      <x:c r="E8" s="13" t="str">
        <x:v>Reconnaît des appels fragmentaires grâce au rythme et au contexte du trajet.</x:v>
      </x:c>
      <x:c r="F8" s="13" t="str">
        <x:v>Isoler une pulsation puis guider le joueur jusqu’à sa source.</x:v>
      </x:c>
      <x:c r="G8" s="13" t="str">
        <x:v>Un signal inconnu reste une hypothèse tant qu’il n’est pas observé.</x:v>
      </x:c>
      <x:c r="H8" s="13" t="str">
        <x:v>Occupe une place parmi 6, 12 ou 18 autres occupants ; une arrivée exige place et accord.</x:v>
      </x:c>
      <x:c r="I8" s="13" t="str">
        <x:v>Reconstitution documentée V4 — nouvelle rédaction V5</x:v>
      </x:c>
    </x:row>
    <x:row r="9" ht="44" customHeight="1">
      <x:c r="A9" s="14" t="str">
        <x:v>CNS-EQ04</x:v>
      </x:c>
      <x:c r="B9" s="14" t="str">
        <x:v>Asha</x:v>
      </x:c>
      <x:c r="C9" s="14" t="str">
        <x:v>Vie collective</x:v>
      </x:c>
      <x:c r="D9" s="14" t="str">
        <x:v>CNS-P04</x:v>
      </x:c>
      <x:c r="E9" s="14" t="str">
        <x:v>A vécu dans une troupe dispersée par une rivalité mal résolue.</x:v>
      </x:c>
      <x:c r="F9" s="14" t="str">
        <x:v>Faire revenir deux chasseurs dans la même pièce après un duel.</x:v>
      </x:c>
      <x:c r="G9" s="14" t="str">
        <x:v>Ne transforme pas son rôle en pouvoir de décider à la place de tous.</x:v>
      </x:c>
      <x:c r="H9" s="14" t="str">
        <x:v>Occupe une place parmi 6, 12 ou 18 autres occupants ; une arrivée exige place et accord.</x:v>
      </x:c>
      <x:c r="I9" s="14" t="str">
        <x:v>Reconstitution documentée V4 — nouvelle rédaction V5</x:v>
      </x:c>
    </x:row>
    <x:row r="10" ht="44" customHeight="1">
      <x:c r="A10" s="13" t="str">
        <x:v>CNS-EQ05</x:v>
      </x:c>
      <x:c r="B10" s="13" t="str">
        <x:v>Doran</x:v>
      </x:c>
      <x:c r="C10" s="13" t="str">
        <x:v>Archives</x:v>
      </x:c>
      <x:c r="D10" s="13" t="str">
        <x:v>CNS-P05</x:v>
      </x:c>
      <x:c r="E10" s="13" t="str">
        <x:v>Collectionne les récits contradictoires et les expose côte à côte.</x:v>
      </x:c>
      <x:c r="F10" s="13" t="str">
        <x:v>Associer des traces physiques à leurs auteurs sans effacer les absents.</x:v>
      </x:c>
      <x:c r="G10" s="13" t="str">
        <x:v>Refuse d’embellir une chasse ratée pour flatter le commandant.</x:v>
      </x:c>
      <x:c r="H10" s="13" t="str">
        <x:v>Occupe une place parmi 6, 12 ou 18 autres occupants ; une arrivée exige place et accord.</x:v>
      </x:c>
      <x:c r="I10" s="13" t="str">
        <x:v>Reconstitution documentée V4 — nouvelle rédaction V5</x:v>
      </x:c>
    </x:row>
    <x:row r="11" ht="44" customHeight="1">
      <x:c r="A11" s="14" t="str">
        <x:v>CNS-EQ06</x:v>
      </x:c>
      <x:c r="B11" s="14" t="str">
        <x:v>Mera</x:v>
      </x:c>
      <x:c r="C11" s="14" t="str">
        <x:v>Accueil</x:v>
      </x:c>
      <x:c r="D11" s="14" t="str">
        <x:v>CNS-P07</x:v>
      </x:c>
      <x:c r="E11" s="14" t="str">
        <x:v>Se souvient des habitudes de chaque équipier et sait repérer une place devenue vide.</x:v>
      </x:c>
      <x:c r="F11" s="14" t="str">
        <x:v>Préparer le foyer pour une rencontre ou un retour difficile.</x:v>
      </x:c>
      <x:c r="G11" s="14" t="str">
        <x:v>Peut choisir de rester à une halte avec un proche.</x:v>
      </x:c>
      <x:c r="H11" s="14" t="str">
        <x:v>Occupe une place parmi 6, 12 ou 18 autres occupants ; une arrivée exige place et accord.</x:v>
      </x:c>
      <x:c r="I11" s="14" t="str">
        <x:v>Reconstitution documentée V4 — nouvelle rédaction V5</x:v>
      </x:c>
    </x:row>
    <x:row r="12" ht="44" customHeight="1">
      <x:c r="A12" s="13" t="str">
        <x:v>CNS-EQ07</x:v>
      </x:c>
      <x:c r="B12" s="13" t="str">
        <x:v>Vesh</x:v>
      </x:c>
      <x:c r="C12" s="13" t="str">
        <x:v>Soins</x:v>
      </x:c>
      <x:c r="D12" s="13" t="str">
        <x:v>CNS-P11</x:v>
      </x:c>
      <x:c r="E12" s="13" t="str">
        <x:v>Ancien chasseur reconverti après une blessure qui a changé ses mouvements.</x:v>
      </x:c>
      <x:c r="F12" s="13" t="str">
        <x:v>Installer une récupération et faire participer le blessé aux décisions de reprise.</x:v>
      </x:c>
      <x:c r="G12" s="13" t="str">
        <x:v>Les blessures fictionnelles gardent une durée et des conséquences.</x:v>
      </x:c>
      <x:c r="H12" s="13" t="str">
        <x:v>Occupe une place parmi 6, 12 ou 18 autres occupants ; une arrivée exige place et accord.</x:v>
      </x:c>
      <x:c r="I12" s="13" t="str">
        <x:v>Reconstitution documentée V4 — nouvelle rédaction V5</x:v>
      </x:c>
    </x:row>
    <x:row r="13" ht="44" customHeight="1">
      <x:c r="A13" s="14" t="str">
        <x:v>CNS-EQ08</x:v>
      </x:c>
      <x:c r="B13" s="14" t="str">
        <x:v>Ira</x:v>
      </x:c>
      <x:c r="C13" s="14" t="str">
        <x:v>Habitats</x:v>
      </x:c>
      <x:c r="D13" s="14" t="str">
        <x:v>CNS-P10</x:v>
      </x:c>
      <x:c r="E13" s="14" t="str">
        <x:v>Dessine ses plans en observant comment les habitants circulent réellement.</x:v>
      </x:c>
      <x:c r="F13" s="14" t="str">
        <x:v>Reconfigurer une cabine en déplaçant des modules réversibles.</x:v>
      </x:c>
      <x:c r="G13" s="14" t="str">
        <x:v>Ne valide pas une place supplémentaire qui bloque le passage.</x:v>
      </x:c>
      <x:c r="H13" s="14" t="str">
        <x:v>Occupe une place parmi 6, 12 ou 18 autres occupants ; une arrivée exige place et accord.</x:v>
      </x:c>
      <x:c r="I13" s="14" t="str">
        <x:v>Reconstitution documentée V4 — nouvelle rédaction V5</x:v>
      </x:c>
    </x:row>
    <x:row r="14" ht="44" customHeight="1">
      <x:c r="A14" s="13" t="str">
        <x:v>CNS-EQ09</x:v>
      </x:c>
      <x:c r="B14" s="13" t="str">
        <x:v>Varo</x:v>
      </x:c>
      <x:c r="C14" s="13" t="str">
        <x:v>Transmission</x:v>
      </x:c>
      <x:c r="D14" s="13" t="str">
        <x:v>CNS-P12</x:v>
      </x:c>
      <x:c r="E14" s="13" t="str">
        <x:v>Préfère les exercices où une erreur devient visible immédiatement.</x:v>
      </x:c>
      <x:c r="F14" s="13" t="str">
        <x:v>Organiser un défi de piste, une esquive et un duel d’entraînement.</x:v>
      </x:c>
      <x:c r="G14" s="13" t="str">
        <x:v>N’accorde aucun rang en dehors de la progression commune.</x:v>
      </x:c>
      <x:c r="H14" s="13" t="str">
        <x:v>Occupe une place parmi 6, 12 ou 18 autres occupants ; une arrivée exige place et accord.</x:v>
      </x:c>
      <x:c r="I14" s="13" t="str">
        <x:v>Reconstitution documentée V4 — nouvelle rédaction V5</x:v>
      </x:c>
    </x:row>
    <x:row r="15" ht="44" customHeight="1">
      <x:c r="A15" s="14" t="str">
        <x:v>CNS-EQ10</x:v>
      </x:c>
      <x:c r="B15" s="14" t="str">
        <x:v>Erek</x:v>
      </x:c>
      <x:c r="C15" s="14" t="str">
        <x:v>Arrivées</x:v>
      </x:c>
      <x:c r="D15" s="14" t="str">
        <x:v>CNS-P13</x:v>
      </x:c>
      <x:c r="E15" s="14" t="str">
        <x:v>Ancien membre d’un groupe perdu dans une extraction confuse.</x:v>
      </x:c>
      <x:c r="F15" s="14" t="str">
        <x:v>Vérifier physiquement le retour des membres avant fermeture du sas.</x:v>
      </x:c>
      <x:c r="G15" s="14" t="str">
        <x:v>Peut interrompre le départ si une personne annoncée manque.</x:v>
      </x:c>
      <x:c r="H15" s="14" t="str">
        <x:v>Occupe une place parmi 6, 12 ou 18 autres occupants ; une arrivée exige place et accord.</x:v>
      </x:c>
      <x:c r="I15" s="14" t="str">
        <x:v>Reconstitution documentée V4 — nouvelle rédaction V5</x:v>
      </x:c>
    </x:row>
    <x:row r="16" ht="44" customHeight="1">
      <x:c r="A16" s="13" t="str">
        <x:v>CNS-EQ11</x:v>
      </x:c>
      <x:c r="B16" s="13" t="str">
        <x:v>Orek</x:v>
      </x:c>
      <x:c r="C16" s="13" t="str">
        <x:v>Cargaison</x:v>
      </x:c>
      <x:c r="D16" s="13" t="str">
        <x:v>CNS-P19</x:v>
      </x:c>
      <x:c r="E16" s="13" t="str">
        <x:v>Juge les expéditions à ce qui revient autant qu’aux prises annoncées.</x:v>
      </x:c>
      <x:c r="F16" s="13" t="str">
        <x:v>Répartir les caisses et préparer leur chemin de portage.</x:v>
      </x:c>
      <x:c r="G16" s="13" t="str">
        <x:v>Une charge abandonnée reste enregistrée sur le lieu de mission.</x:v>
      </x:c>
      <x:c r="H16" s="13" t="str">
        <x:v>Occupe une place parmi 6, 12 ou 18 autres occupants ; une arrivée exige place et accord.</x:v>
      </x:c>
      <x:c r="I16" s="13" t="str">
        <x:v>Reconstitution documentée V4 — nouvelle rédaction V5</x:v>
      </x:c>
    </x:row>
    <x:row r="17" ht="44" customHeight="1">
      <x:c r="A17" s="14" t="str">
        <x:v>CNS-EQ12</x:v>
      </x:c>
      <x:c r="B17" s="14" t="str">
        <x:v>Rava</x:v>
      </x:c>
      <x:c r="C17" s="14" t="str">
        <x:v>Coque</x:v>
      </x:c>
      <x:c r="D17" s="14" t="str">
        <x:v>CNS-P15</x:v>
      </x:c>
      <x:c r="E17" s="14" t="str">
        <x:v>Connaît les réparations visibles de plusieurs générations de navires.</x:v>
      </x:c>
      <x:c r="F17" s="14" t="str">
        <x:v>Ajuster un panneau en conservant la trace d’une ancienne intervention.</x:v>
      </x:c>
      <x:c r="G17" s="14" t="str">
        <x:v>Les modifications improvisées nécessitent un essai réel.</x:v>
      </x:c>
      <x:c r="H17" s="14" t="str">
        <x:v>Occupe une place parmi 6, 12 ou 18 autres occupants ; une arrivée exige place et accord.</x:v>
      </x:c>
      <x:c r="I17" s="14" t="str">
        <x:v>Reconstitution documentée V4 — nouvelle rédaction V5</x:v>
      </x:c>
    </x:row>
    <x:row r="18" ht="44" customHeight="1">
      <x:c r="A18" s="13" t="str">
        <x:v>CNS-EQ13</x:v>
      </x:c>
      <x:c r="B18" s="13" t="str">
        <x:v>Leka</x:v>
      </x:c>
      <x:c r="C18" s="13" t="str">
        <x:v>Traces et trophées</x:v>
      </x:c>
      <x:c r="D18" s="13" t="str">
        <x:v>CNS-P16</x:v>
      </x:c>
      <x:c r="E18" s="13" t="str">
        <x:v>S’intéresse aux objets qui compliquent les récits trop simples.</x:v>
      </x:c>
      <x:c r="F18" s="13" t="str">
        <x:v>Faire révéler une marque par rotation, lumière et comparaison de fragments.</x:v>
      </x:c>
      <x:c r="G18" s="13" t="str">
        <x:v>Sépare présentation réussie, authenticité et reconnaissance de chasse.</x:v>
      </x:c>
      <x:c r="H18" s="13" t="str">
        <x:v>Occupe une place parmi 6, 12 ou 18 autres occupants ; une arrivée exige place et accord.</x:v>
      </x:c>
      <x:c r="I18" s="13" t="str">
        <x:v>Reconstitution documentée V4 — nouvelle rédaction V5</x:v>
      </x:c>
    </x:row>
    <x:row r="19" ht="44" customHeight="1">
      <x:c r="A19" s="14" t="str">
        <x:v>CNS-EQ14</x:v>
      </x:c>
      <x:c r="B19" s="14" t="str">
        <x:v>Keth</x:v>
      </x:c>
      <x:c r="C19" s="14" t="str">
        <x:v>Amarrage</x:v>
      </x:c>
      <x:c r="D19" s="14" t="str">
        <x:v>CNS-P18</x:v>
      </x:c>
      <x:c r="E19" s="14" t="str">
        <x:v>A convoyé des appareils de gabarits incompatibles entre petites haltes.</x:v>
      </x:c>
      <x:c r="F19" s="14" t="str">
        <x:v>Choisir une baie, placer ses guides et suivre l’entrée de l’appareil.</x:v>
      </x:c>
      <x:c r="G19" s="14" t="str">
        <x:v>Demande un autre poste quand les dimensions ne conviennent pas.</x:v>
      </x:c>
      <x:c r="H19" s="14" t="str">
        <x:v>Occupe une place parmi 6, 12 ou 18 autres occupants ; une arrivée exige place et accord.</x:v>
      </x:c>
      <x:c r="I19" s="14" t="str">
        <x:v>Reconstitution documentée V4 — nouvelle rédaction V5</x:v>
      </x:c>
    </x:row>
    <x:row r="20" ht="44" customHeight="1">
      <x:c r="A20" s="13" t="str">
        <x:v>CNS-EQ15</x:v>
      </x:c>
      <x:c r="B20" s="13" t="str">
        <x:v>Sol</x:v>
      </x:c>
      <x:c r="C20" s="13" t="str">
        <x:v>Énergie</x:v>
      </x:c>
      <x:c r="D20" s="13" t="str">
        <x:v>CNS-P21</x:v>
      </x:c>
      <x:c r="E20" s="13" t="str">
        <x:v>Aime les systèmes dont le fonctionnement se voit dans la lumière des coursives.</x:v>
      </x:c>
      <x:c r="F20" s="13" t="str">
        <x:v>Distribuer une réserve fictive entre ateliers, habitats et déplacement.</x:v>
      </x:c>
      <x:c r="G20" s="13" t="str">
        <x:v>Une priorité laisse provisoirement un autre service réduit.</x:v>
      </x:c>
      <x:c r="H20" s="13" t="str">
        <x:v>Occupe une place parmi 6, 12 ou 18 autres occupants ; une arrivée exige place et accord.</x:v>
      </x:c>
      <x:c r="I20" s="13" t="str">
        <x:v>Reconstitution documentée V4 — nouvelle rédaction V5</x:v>
      </x:c>
    </x:row>
    <x:row r="21" ht="44" customHeight="1">
      <x:c r="A21" s="14" t="str">
        <x:v>CNS-EQ16</x:v>
      </x:c>
      <x:c r="B21" s="14" t="str">
        <x:v>Harek</x:v>
      </x:c>
      <x:c r="C21" s="14" t="str">
        <x:v>Propulsion</x:v>
      </x:c>
      <x:c r="D21" s="14" t="str">
        <x:v>CNS-P22</x:v>
      </x:c>
      <x:c r="E21" s="14" t="str">
        <x:v>A survécu à un détour lent grâce à une configuration prudente.</x:v>
      </x:c>
      <x:c r="F21" s="14" t="str">
        <x:v>Comparer une vibration de voyage puis tester un module sur son berceau.</x:v>
      </x:c>
      <x:c r="G21" s="14" t="str">
        <x:v>Préfère perdre du temps plutôt que promettre une vitesse impossible.</x:v>
      </x:c>
      <x:c r="H21" s="14" t="str">
        <x:v>Occupe une place parmi 6, 12 ou 18 autres occupants ; une arrivée exige place et accord.</x:v>
      </x:c>
      <x:c r="I21" s="14" t="str">
        <x:v>Reconstitution documentée V4 — nouvelle rédaction V5</x:v>
      </x:c>
    </x:row>
    <x:row r="22" ht="44" customHeight="1">
      <x:c r="A22" s="13" t="str">
        <x:v>CNS-EQ17</x:v>
      </x:c>
      <x:c r="B22" s="13" t="str">
        <x:v>Thena</x:v>
      </x:c>
      <x:c r="C22" s="13" t="str">
        <x:v>Objets inconnus</x:v>
      </x:c>
      <x:c r="D22" s="13" t="str">
        <x:v>CNS-P23</x:v>
      </x:c>
      <x:c r="E22" s="13" t="str">
        <x:v>Chasseuse patiente devenue spécialiste des prises dont le comportement surprend.</x:v>
      </x:c>
      <x:c r="F22" s="13" t="str">
        <x:v>Observer une caisse depuis le vitrage et choisir un mode d’examen fictif.</x:v>
      </x:c>
      <x:c r="G22" s="13" t="str">
        <x:v>L’inconnu n’est pas présenté comme une menace certaine.</x:v>
      </x:c>
      <x:c r="H22" s="13" t="str">
        <x:v>Occupe une place parmi 6, 12 ou 18 autres occupants ; une arrivée exige place et accord.</x:v>
      </x:c>
      <x:c r="I22" s="13" t="str">
        <x:v>Reconstitution documentée V4 — nouvelle rédaction V5</x:v>
      </x:c>
    </x:row>
    <x:row r="23" ht="44" customHeight="1">
      <x:c r="A23" s="14" t="str">
        <x:v>CNS-EQ18</x:v>
      </x:c>
      <x:c r="B23" s="14" t="str">
        <x:v>Kora</x:v>
      </x:c>
      <x:c r="C23" s="14" t="str">
        <x:v>Retours et secours</x:v>
      </x:c>
      <x:c r="D23" s="14" t="str">
        <x:v>CNS-P24</x:v>
      </x:c>
      <x:c r="E23" s="14" t="str">
        <x:v>Conserve les repères de celles et ceux qu’elle a aidés à revenir.</x:v>
      </x:c>
      <x:c r="F23" s="14" t="str">
        <x:v>Établir le repli, rejoindre le dernier groupe et guider son trajet.</x:v>
      </x:c>
      <x:c r="G23" s="14" t="str">
        <x:v>Un sauvetage peut primer sur un trophée sans réécrire le résultat de chasse.</x:v>
      </x:c>
      <x:c r="H23" s="14" t="str">
        <x:v>Occupe une place parmi 6, 12 ou 18 autres occupants ; une arrivée exige place et accord.</x:v>
      </x:c>
      <x:c r="I23" s="14" t="str">
        <x:v>Reconstitution documentée V4 — nouvelle rédaction V5</x:v>
      </x:c>
    </x:row>
  </x:sheetData>
  <x:pageMargins left="0.7" right="0.7" top="0.75" bottom="0.75" header="0.3" footer="0.3"/>
  <x:tableParts count="1">
    <x:tablePart xmlns:r="http://schemas.openxmlformats.org/officeDocument/2006/relationships" r:id="Rd4ec4615a3534f86"/>
  </x:tableParts>
</x:worksheet>
</file>

<file path=xl/worksheets/sheet7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du navire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Lieux</x:v>
      </x:c>
      <x:c r="E5" s="36" t="str">
        <x:v>Situation</x:v>
      </x:c>
      <x:c r="F5" s="36" t="str">
        <x:v>Séquence jouable</x:v>
      </x:c>
      <x:c r="G5" s="36" t="str">
        <x:v>Choix</x:v>
      </x:c>
      <x:c r="H5" s="36" t="str">
        <x:v>Coût et limite</x:v>
      </x:c>
      <x:c r="I5" s="36" t="str">
        <x:v>Réussite</x:v>
      </x:c>
      <x:c r="J5" s="36" t="str">
        <x:v>Échec et reprise</x:v>
      </x:c>
      <x:c r="K5" s="36" t="str">
        <x:v>Liaisons</x:v>
      </x:c>
      <x:c r="L5" s="36" t="str">
        <x:v>État persistant</x:v>
      </x:c>
      <x:c r="M5" s="37" t="str">
        <x:v>Provenance</x:v>
      </x:c>
    </x:row>
    <x:row r="6" ht="102" customHeight="1">
      <x:c r="A6" s="13" t="str">
        <x:v>CNS-M01</x:v>
      </x:c>
      <x:c r="B6" s="13" t="str">
        <x:v>La coque qui appartient encore à quelqu’un</x:v>
      </x:c>
      <x:c r="C6" s="13" t="str">
        <x:v>Elite ; visite du chantier autorisée</x:v>
      </x:c>
      <x:c r="D6" s="13" t="str">
        <x:v>SPACE-BASE-03 ; CNS-P13/P15/P19</x:v>
      </x:c>
      <x:c r="E6" s="13" t="str">
        <x:v>La coque attend dans une baie fermée. Ses marques montrent plusieurs périodes d’usage ; des chasseurs ont encore des biens à l’intérieur. Le joueur doit comprendre ce qui peut lui être confié avant de rêver au départ.</x:v>
      </x:c>
      <x:c r="F6" s="13" t="str">
        <x:v>Entrer avec Rava ; franchir les coursives ouvertes ; éclairer trois reprises de coque ; déplacer une caisse identifiée ; atteindre le hangar par un détour ; revenir montrer les espaces réellement exploitables.</x:v>
      </x:c>
      <x:c r="G6" s="13" t="str">
        <x:v>Choisir une copropriété de départ ou une garde avec option d’acquisition, chacune donnant des missions et des engagements différents.</x:v>
      </x:c>
      <x:c r="H6" s="13" t="str">
        <x:v>Dépôt de ressources de jeu et première réparation ; le vaisseau personnel reste nécessaire pour les trajets.</x:v>
      </x:c>
      <x:c r="I6" s="13" t="str">
        <x:v>Le navire reçoit un statut d’usage précis et une première zone de travail.</x:v>
      </x:c>
      <x:c r="J6" s="13" t="str">
        <x:v>Une inspection incomplète laisse la visite ouverte ; aucune coque n’est acquise par simple conversation.</x:v>
      </x:c>
      <x:c r="K6" s="13" t="str">
        <x:v>CNS-R01 ; acquisition ; SPACE-BASE-03</x:v>
      </x:c>
      <x:c r="L6" s="13" t="str">
        <x:v>CNS-M01 conserve séparément missionTerminée, missionRéussie, choixRetenu, participantsRevenus et objetsDéplacés. Les récompenses ne sont appliquées qu’une fois ; une reprise retrouve les objets à leur dernière position confirmée.</x:v>
      </x:c>
      <x:c r="M6" s="13" t="str">
        <x:v>Reconstitution documentée V4 — nouvelle rédaction V5</x:v>
      </x:c>
    </x:row>
    <x:row r="7" ht="102" customHeight="1">
      <x:c r="A7" s="14" t="str">
        <x:v>CNS-M02</x:v>
      </x:c>
      <x:c r="B7" s="14" t="str">
        <x:v>La première lumière dans la coursive</x:v>
      </x:c>
      <x:c r="C7" s="14" t="str">
        <x:v>CNS-M01 réussie</x:v>
      </x:c>
      <x:c r="D7" s="14" t="str">
        <x:v>CNS-P20/P21/P13</x:v>
      </x:c>
      <x:c r="E7" s="14" t="str">
        <x:v>Les couloirs sont visibles seulement par sections. Sol propose de retrouver la ligne qui dessert le sas tandis que Rava suit une ancienne réparation. Des silhouettes de matériel déplacé rendent l’itinéraire incertain.</x:v>
      </x:c>
      <x:c r="F7" s="14" t="str">
        <x:v>Porter une lampe de chantier ; suivre les motifs de trois panneaux fictifs ; ouvrir un détour ; glisser un module sur son support ; aligner deux anneaux symboliques ; revenir tester les portes depuis le sas.</x:v>
      </x:c>
      <x:c r="G7" s="14" t="str">
        <x:v>Réactiver d’abord l’accueil des personnes ou l’atelier de réparation.</x:v>
      </x:c>
      <x:c r="H7" s="14" t="str">
        <x:v>Une réserve d’énergie de jeu alimente une seule branche lors de cet essai.</x:v>
      </x:c>
      <x:c r="I7" s="14" t="str">
        <x:v>La branche choisie s’allume et devient parcourable avec ses PNJ.</x:v>
      </x:c>
      <x:c r="J7" s="14" t="str">
        <x:v>Un mauvais alignement coupe l’essai sans perdre le module ; les repères déjà lus restent connus.</x:v>
      </x:c>
      <x:c r="K7" s="14" t="str">
        <x:v>CNS-P21 ; services progressifs</x:v>
      </x:c>
      <x:c r="L7" s="14" t="str">
        <x:v>CNS-M02 conserve séparément missionTerminée, missionRéussie, choixRetenu, participantsRevenus et objetsDéplacés. Les récompenses ne sont appliquées qu’une fois ; une reprise retrouve les objets à leur dernière position confirmée.</x:v>
      </x:c>
      <x:c r="M7" s="14" t="str">
        <x:v>Reconstitution documentée V4 — nouvelle rédaction V5</x:v>
      </x:c>
    </x:row>
    <x:row r="8" ht="102" customHeight="1">
      <x:c r="A8" s="13" t="str">
        <x:v>CNS-M03</x:v>
      </x:c>
      <x:c r="B8" s="13" t="str">
        <x:v>Six ombres pour une coque</x:v>
      </x:c>
      <x:c r="C8" s="13" t="str">
        <x:v>Sas et première zone habitables</x:v>
      </x:c>
      <x:c r="D8" s="13" t="str">
        <x:v>CNS-P07/P09 ; chantier</x:v>
      </x:c>
      <x:c r="E8" s="13" t="str">
        <x:v>Six volontaires viennent voir le navire. Ils ne partagent pas tous la même idée de la chasse ni la même envie de partir longtemps. Le joueur apprend leurs gestes en préparant une courte sortie de chantier.</x:v>
      </x:c>
      <x:c r="F8" s="13" t="str">
        <x:v>Accueillir chaque volontaire ; parcourir son poste ; répartir les charges d’exercice ; laisser Varo mener un défi de déplacement ; ramener les caisses au foyer ; écouter les réactions au trajet.</x:v>
      </x:c>
      <x:c r="G8" s="13" t="str">
        <x:v>Former un groupe tourné vers l’exploration ou vers les chasses courtes, avec composition révisable aux haltes.</x:v>
      </x:c>
      <x:c r="H8" s="13" t="str">
        <x:v>Sept personnes au total, joueur compris ; aucun poste vacant n’est rempli automatiquement.</x:v>
      </x:c>
      <x:c r="I8" s="13" t="str">
        <x:v>Un noyau de six autres occupants s’installe et possède une première mémoire commune.</x:v>
      </x:c>
      <x:c r="J8" s="13" t="str">
        <x:v>Un volontaire peut différer son arrivée ; reprendre avec moins de personnes tant que les fonctions minimales sont couvertes.</x:v>
      </x:c>
      <x:c r="K8" s="13" t="str">
        <x:v>CNS-EQ01..18 ; capacité initiale</x:v>
      </x:c>
      <x:c r="L8" s="13" t="str">
        <x:v>CNS-M03 conserve séparément missionTerminée, missionRéussie, choixRetenu, participantsRevenus et objetsDéplacés. Les récompenses ne sont appliquées qu’une fois ; une reprise retrouve les objets à leur dernière position confirmée.</x:v>
      </x:c>
      <x:c r="M8" s="13" t="str">
        <x:v>Reconstitution documentée V4 — nouvelle rédaction V5</x:v>
      </x:c>
    </x:row>
    <x:row r="9" ht="102" customHeight="1">
      <x:c r="A9" s="14" t="str">
        <x:v>CNS-M04</x:v>
      </x:c>
      <x:c r="B9" s="14" t="str">
        <x:v>Le premier détour</x:v>
      </x:c>
      <x:c r="C9" s="14" t="str">
        <x:v>Pilotage et propulsion remis en service</x:v>
      </x:c>
      <x:c r="D9" s="14" t="str">
        <x:v>CNS-P01/P02/P22 ; périphérie du chantier</x:v>
      </x:c>
      <x:c r="E9" s="14" t="str">
        <x:v>La route d’essai traverse un champ de débris balisé. Une ancienne balise apparaît à une position différente de celle dessinée sur la carte. Sera attend une observation avant d’engager la coque.</x:v>
      </x:c>
      <x:c r="F9" s="14" t="str">
        <x:v>Lire la silhouette du débris ; corriger le repère mobile ; traverser deux écrans de route ; vérifier la vibration avec Harek ; choisir une halte d’essai ; rentrer physiquement dans la baie.</x:v>
      </x:c>
      <x:c r="G9" s="14" t="str">
        <x:v>Prendre la route étroite courte ou un détour permettant une observation supplémentaire.</x:v>
      </x:c>
      <x:c r="H9" s="14" t="str">
        <x:v>Le détour consomme une réserve de trajet ; la route courte exige une meilleure lecture des obstacles.</x:v>
      </x:c>
      <x:c r="I9" s="14" t="str">
        <x:v>Le navire réalise son premier trajet et Tarek archive les repères confirmés.</x:v>
      </x:c>
      <x:c r="J9" s="14" t="str">
        <x:v>Une collision de jeu endommage un panneau et renvoie au chantier ; la mission reste terminée sans succès de navigation.</x:v>
      </x:c>
      <x:c r="K9" s="14" t="str">
        <x:v>Trajets ; réparations ; SPACE-BASE-03</x:v>
      </x:c>
      <x:c r="L9" s="14" t="str">
        <x:v>CNS-M04 conserve séparément missionTerminée, missionRéussie, choixRetenu, participantsRevenus et objetsDéplacés. Les récompenses ne sont appliquées qu’une fois ; une reprise retrouve les objets à leur dernière position confirmée.</x:v>
      </x:c>
      <x:c r="M9" s="14" t="str">
        <x:v>Reconstitution documentée V4 — nouvelle rédaction V5</x:v>
      </x:c>
    </x:row>
    <x:row r="10" ht="102" customHeight="1">
      <x:c r="A10" s="13" t="str">
        <x:v>CNS-M05</x:v>
      </x:c>
      <x:c r="B10" s="13" t="str">
        <x:v>Ce qui tient dans une baie</x:v>
      </x:c>
      <x:c r="C10" s="13" t="str">
        <x:v>Premier trajet réussi</x:v>
      </x:c>
      <x:c r="D10" s="13" t="str">
        <x:v>CNS-P18/P14 ; baie du chantier</x:v>
      </x:c>
      <x:c r="E10" s="13" t="str">
        <x:v>Keth doit accueillir une navette dont les stabilisateurs dépassent les guides actuels. Pendant le déplacement des supports, un rival du chantier propose de prouver sa méthode par un essai plus rapide.</x:v>
      </x:c>
      <x:c r="F10" s="13" t="str">
        <x:v>Mesurer le gabarit avec un cadre visuel ; déplacer les guides ; faire reculer les caisses ; suivre la navette sur trois plans ; arrêter l’entrée à un repère ; examiner le passage restant.</x:v>
      </x:c>
      <x:c r="G10" s="13" t="str">
        <x:v>Prendre le temps d’installer une baie large ou accepter un essai précis avec un emplacement plus serré.</x:v>
      </x:c>
      <x:c r="H10" s="13" t="str">
        <x:v>La baie large immobilise une zone de stockage ; l’essai serré demande une seconde personne au guidage.</x:v>
      </x:c>
      <x:c r="I10" s="13" t="str">
        <x:v>La navette obtient une place réelle et les trajets d’embarquement sont ouverts.</x:v>
      </x:c>
      <x:c r="J10" s="13" t="str">
        <x:v>Un contact avec un guide interrompt l’essai ; le joueur replace les pièces avant de recommencer.</x:v>
      </x:c>
      <x:c r="K10" s="13" t="str">
        <x:v>CNS-P18 ; vaisseau personnel distinct</x:v>
      </x:c>
      <x:c r="L10" s="13" t="str">
        <x:v>CNS-M05 conserve séparément missionTerminée, missionRéussie, choixRetenu, participantsRevenus et objetsDéplacés. Les récompenses ne sont appliquées qu’une fois ; une reprise retrouve les objets à leur dernière position confirmée.</x:v>
      </x:c>
      <x:c r="M10" s="13" t="str">
        <x:v>Reconstitution documentée V4 — nouvelle rédaction V5</x:v>
      </x:c>
    </x:row>
    <x:row r="11" ht="102" customHeight="1">
      <x:c r="A11" s="14" t="str">
        <x:v>CNS-M06</x:v>
      </x:c>
      <x:c r="B11" s="14" t="str">
        <x:v>Une cible dans le silence</x:v>
      </x:c>
      <x:c r="C11" s="14" t="str">
        <x:v>Coursive d’entraînement prête</x:v>
      </x:c>
      <x:c r="D11" s="14" t="str">
        <x:v>CNS-P12/P08</x:v>
      </x:c>
      <x:c r="E11" s="14" t="str">
        <x:v>Varo veut vérifier comment le groupe réagit quand les signaux habituels disparaissent. Il prépare une cible mobile et des obstacles qui obligent à regarder les positions des autres. Un chasseur fier refuse d’abord de ralentir.</x:v>
      </x:c>
      <x:c r="F11" s="14" t="str">
        <x:v>Déployer les obstacles ; suivre une cible par ombres et sons ; franchir deux niveaux ; choisir une fenêtre d’attaque ; interrompre la poursuite lorsque le partenaire traverse ; ramener le matériel.</x:v>
      </x:c>
      <x:c r="G11" s="14" t="str">
        <x:v>Accepter le défi de vitesse du rival ou imposer une réussite fondée sur le retour de toute l’équipe.</x:v>
      </x:c>
      <x:c r="H11" s="14" t="str">
        <x:v>Munitions d’exercice récupérables ; fatigue de fiction légère si plusieurs essais sont enchaînés.</x:v>
      </x:c>
      <x:c r="I11" s="14" t="str">
        <x:v>Le groupe gagne une routine de signal courte pour ses prochaines sorties.</x:v>
      </x:c>
      <x:c r="J11" s="14" t="str">
        <x:v>La cible perdue oblige à reprendre la piste ; aucun rang ni rite commun n’est accordé.</x:v>
      </x:c>
      <x:c r="K11" s="14" t="str">
        <x:v>Varo ; entraînement ; confiance</x:v>
      </x:c>
      <x:c r="L11" s="14" t="str">
        <x:v>CNS-M06 conserve séparément missionTerminée, missionRéussie, choixRetenu, participantsRevenus et objetsDéplacés. Les récompenses ne sont appliquées qu’une fois ; une reprise retrouve les objets à leur dernière position confirmée.</x:v>
      </x:c>
      <x:c r="M11" s="14" t="str">
        <x:v>Reconstitution documentée V4 — nouvelle rédaction V5</x:v>
      </x:c>
    </x:row>
    <x:row r="12" ht="102" customHeight="1">
      <x:c r="A12" s="13" t="str">
        <x:v>CNS-M07</x:v>
      </x:c>
      <x:c r="B12" s="13" t="str">
        <x:v>L’eau dans la caisse close</x:v>
      </x:c>
      <x:c r="C12" s="13" t="str">
        <x:v>Retour d’une courte chasse collective</x:v>
      </x:c>
      <x:c r="D12" s="13" t="str">
        <x:v>CNS-P13/P23/P16</x:v>
      </x:c>
      <x:c r="E12" s="13" t="str">
        <x:v>Une caisse ramenée du terrain émet un son qui ne correspond pas à son contenu annoncé. Thena veut comprendre l’origine du bruit avant que l’objet entre dans les espaces de vie. Le porteur craint qu’on dévalorise sa prise.</x:v>
      </x:c>
      <x:c r="F12" s="13" t="str">
        <x:v>Suivre le son au sas ; déplacer la caisse vers le compartiment prévu ; examiner ses trois faces ; comparer les signes extérieurs ; activer un contrôle fictif ; retrouver un contenant secondaire resté dans la soute.</x:v>
      </x:c>
      <x:c r="G12" s="13" t="str">
        <x:v>Attendre l’examen complet ou présenter une reproduction pendant que l’original reste isolé.</x:v>
      </x:c>
      <x:c r="H12" s="13" t="str">
        <x:v>Un poste reste occupé ; la prise ne donne sa reconnaissance qu’après identification cohérente.</x:v>
      </x:c>
      <x:c r="I12" s="13" t="str">
        <x:v>Le contenu reçoit un parcours d’atelier adapté et son chasseur comprend la différence entre prudence et accusation.</x:v>
      </x:c>
      <x:c r="J12" s="13" t="str">
        <x:v>Une hypothèse erronée demeure annotée comme telle ; l’examen peut reprendre sans détruire la preuve.</x:v>
      </x:c>
      <x:c r="K12" s="13" t="str">
        <x:v>TR-SC03 ; Thena ; provenance</x:v>
      </x:c>
      <x:c r="L12" s="13" t="str">
        <x:v>CNS-M07 conserve séparément missionTerminée, missionRéussie, choixRetenu, participantsRevenus et objetsDéplacés. Les récompenses ne sont appliquées qu’une fois ; une reprise retrouve les objets à leur dernière position confirmée.</x:v>
      </x:c>
      <x:c r="M12" s="13" t="str">
        <x:v>Reconstitution documentée V4 — nouvelle rédaction V5</x:v>
      </x:c>
    </x:row>
    <x:row r="13" ht="102" customHeight="1">
      <x:c r="A13" s="14" t="str">
        <x:v>CNS-M08</x:v>
      </x:c>
      <x:c r="B13" s="14" t="str">
        <x:v>La chambre que personne n’attribue seul</x:v>
      </x:c>
      <x:c r="C13" s="14" t="str">
        <x:v>Palier de treize occupants préparé</x:v>
      </x:c>
      <x:c r="D13" s="14" t="str">
        <x:v>CNS-P10/P07/P14</x:v>
      </x:c>
      <x:c r="E13" s="14" t="str">
        <x:v>Ira ouvre un nouveau groupe de chambres. Deux chasseurs souhaitent la même proximité de l’atelier pour des raisons différentes : l’un entretient un équipement volumineux, l’autre dort mal près des conduites.</x:v>
      </x:c>
      <x:c r="F13" s="14" t="str">
        <x:v>Parcourir les cabines avec les deux personnes ; déplacer des caisses d’essai ; écouter les sons à deux positions ; installer un écran amovible ; tester les portes ; organiser la première nuit fictionnelle.</x:v>
      </x:c>
      <x:c r="G13" s="14" t="str">
        <x:v>Adapter une chambre avec écran ou échanger les postes et déplacer l’équipement.</x:v>
      </x:c>
      <x:c r="H13" s="14" t="str">
        <x:v>Matériaux d’aménagement et temps d’équipage ; le total reste douze autres occupants plus le joueur.</x:v>
      </x:c>
      <x:c r="I13" s="14" t="str">
        <x:v>Les chambres sont occupées selon un arrangement visible et les trajets des personnes changent.</x:v>
      </x:c>
      <x:c r="J13" s="14" t="str">
        <x:v>Un plan qui bloque l’accès est refusé ; les biens restent au palier jusqu’à un placement valide.</x:v>
      </x:c>
      <x:c r="K13" s="14" t="str">
        <x:v>HOME ; CNS-P10 ; capacité treize</x:v>
      </x:c>
      <x:c r="L13" s="14" t="str">
        <x:v>CNS-M08 conserve séparément missionTerminée, missionRéussie, choixRetenu, participantsRevenus et objetsDéplacés. Les récompenses ne sont appliquées qu’une fois ; une reprise retrouve les objets à leur dernière position confirmée.</x:v>
      </x:c>
      <x:c r="M13" s="14" t="str">
        <x:v>Reconstitution documentée V4 — nouvelle rédaction V5</x:v>
      </x:c>
    </x:row>
    <x:row r="14" ht="102" customHeight="1">
      <x:c r="A14" s="13" t="str">
        <x:v>CNS-M09</x:v>
      </x:c>
      <x:c r="B14" s="13" t="str">
        <x:v>Les trois propriétaires d’une caisse</x:v>
      </x:c>
      <x:c r="C14" s="13" t="str">
        <x:v>Cargaison ramenée d’une mission partagée</x:v>
      </x:c>
      <x:c r="D14" s="13" t="str">
        <x:v>CNS-P19/P04/P16</x:v>
      </x:c>
      <x:c r="E14" s="13" t="str">
        <x:v>Une même caisse contient un outil prêté, une prise personnelle et des éléments donnés au clan. Une étiquette arrachée provoque une querelle entre deux chasseurs pendant le déchargement.</x:v>
      </x:c>
      <x:c r="F14" s="13" t="str">
        <x:v>Ouvrir le compartiment autorisé ; comparer les empreintes des emplacements ; faire glisser les cloisons ; retrouver le ruban coincé sous le fond ; présenter les objets séparément à leurs porteurs.</x:v>
      </x:c>
      <x:c r="G14" s="13" t="str">
        <x:v>Rendre immédiatement chaque bien ou conserver le lot en dépôt jusqu’au retour du troisième témoin.</x:v>
      </x:c>
      <x:c r="H14" s="13" t="str">
        <x:v>Le dépôt occupe un support et suspend les usages du contenu ; aucun objet n’est confisqué par défaut.</x:v>
      </x:c>
      <x:c r="I14" s="13" t="str">
        <x:v>Les biens retrouvent des propriétaires et des lieux distincts ; le récit du voyage est conservé.</x:v>
      </x:c>
      <x:c r="J14" s="13" t="str">
        <x:v>Si la preuve reste insuffisante, l’incertitude demeure et la dispute n’est pas déclarée résolue.</x:v>
      </x:c>
      <x:c r="K14" s="13" t="str">
        <x:v>Inventaire ; trophées ; prêts</x:v>
      </x:c>
      <x:c r="L14" s="13" t="str">
        <x:v>CNS-M09 conserve séparément missionTerminée, missionRéussie, choixRetenu, participantsRevenus et objetsDéplacés. Les récompenses ne sont appliquées qu’une fois ; une reprise retrouve les objets à leur dernière position confirmée.</x:v>
      </x:c>
      <x:c r="M14" s="13" t="str">
        <x:v>Reconstitution documentée V4 — nouvelle rédaction V5</x:v>
      </x:c>
    </x:row>
    <x:row r="15" ht="102" customHeight="1">
      <x:c r="A15" s="14" t="str">
        <x:v>CNS-M10</x:v>
      </x:c>
      <x:c r="B15" s="14" t="str">
        <x:v>Le signal derrière la poursuite</x:v>
      </x:c>
      <x:c r="C15" s="14" t="str">
        <x:v>Route de chasse ouverte</x:v>
      </x:c>
      <x:c r="D15" s="14" t="str">
        <x:v>CNS-P03 ; espace proche ; navette</x:v>
      </x:c>
      <x:c r="E15" s="14" t="str">
        <x:v>Nema reçoit un appel bref pendant qu’une proie mobile attire la navette loin du navire. Les deux traces se croisent sans prouver qu’elles ont la même origine. Le groupe doit choisir sa priorité.</x:v>
      </x:c>
      <x:c r="F15" s="14" t="str">
        <x:v>Observer les pulsations ; piloter entre trois repères ; déposer une balise de retour ; suivre une trace au choix ; débarquer dans une zone accessible ; vérifier la source avant d’annoncer une conclusion.</x:v>
      </x:c>
      <x:c r="G15" s="14" t="str">
        <x:v>Poursuivre la chasse avec un retour limité ou détourner l’équipe vers l’appel et laisser la proie s’éloigner.</x:v>
      </x:c>
      <x:c r="H15" s="14" t="str">
        <x:v>La fenêtre de chasse peut se fermer ; le détour consomme une charge de navette.</x:v>
      </x:c>
      <x:c r="I15" s="14" t="str">
        <x:v>La source choisie est réellement atteinte et son résultat modifie la prochaine route.</x:v>
      </x:c>
      <x:c r="J15" s="14" t="str">
        <x:v>Un signal perdu reste une piste incomplète ; repli disponible et conséquence de la proie manquée conservée.</x:v>
      </x:c>
      <x:c r="K15" s="14" t="str">
        <x:v>Navigation ; chasse ; secours</x:v>
      </x:c>
      <x:c r="L15" s="14" t="str">
        <x:v>CNS-M10 conserve séparément missionTerminée, missionRéussie, choixRetenu, participantsRevenus et objetsDéplacés. Les récompenses ne sont appliquées qu’une fois ; une reprise retrouve les objets à leur dernière position confirmée.</x:v>
      </x:c>
      <x:c r="M15" s="14" t="str">
        <x:v>Reconstitution documentée V4 — nouvelle rédaction V5</x:v>
      </x:c>
    </x:row>
    <x:row r="16" ht="102" customHeight="1">
      <x:c r="A16" s="13" t="str">
        <x:v>CNS-M11</x:v>
      </x:c>
      <x:c r="B16" s="13" t="str">
        <x:v>Le berceau et la coque</x:v>
      </x:c>
      <x:c r="C16" s="13" t="str">
        <x:v>Grosse prise autorisée au retour</x:v>
      </x:c>
      <x:c r="D16" s="13" t="str">
        <x:v>CNS-P18/P14/P17</x:v>
      </x:c>
      <x:c r="E16" s="13" t="str">
        <x:v>Le berceau d’un trophée large ne franchit pas le carrefour sans déplacer un support de coque. Rava refuse de fragiliser une réparation ; Leka cherche une orientation de transport qui protège les traces.</x:v>
      </x:c>
      <x:c r="F16" s="13" t="str">
        <x:v>Inspecter le gabarit ; passer le berceau sur trois positions ; déplacer les charges ordinaires ; essayer un trajet court ; démonter seulement les éléments prévus ; porter la prise jusqu’au poste d’exposition.</x:v>
      </x:c>
      <x:c r="G16" s="13" t="str">
        <x:v>Réduire temporairement une zone de stockage ou présenter le trophée dans une autre salle compatible.</x:v>
      </x:c>
      <x:c r="H16" s="13" t="str">
        <x:v>Temps de manutention et support spécifique ; l’objet ne traverse pas les parois.</x:v>
      </x:c>
      <x:c r="I16" s="13" t="str">
        <x:v>Le trophée possède un emplacement réel et le passage reste praticable.</x:v>
      </x:c>
      <x:c r="J16" s="13" t="str">
        <x:v>Un angle inadéquat bloque le déplacement avant contact ; retour au dernier appui stable.</x:v>
      </x:c>
      <x:c r="K16" s="13" t="str">
        <x:v>TR-SC08 ; placement ; coque</x:v>
      </x:c>
      <x:c r="L16" s="13" t="str">
        <x:v>CNS-M11 conserve séparément missionTerminée, missionRéussie, choixRetenu, participantsRevenus et objetsDéplacés. Les récompenses ne sont appliquées qu’une fois ; une reprise retrouve les objets à leur dernière position confirmée.</x:v>
      </x:c>
      <x:c r="M16" s="13" t="str">
        <x:v>Reconstitution documentée V4 — nouvelle rédaction V5</x:v>
      </x:c>
    </x:row>
    <x:row r="17" ht="102" customHeight="1">
      <x:c r="A17" s="14" t="str">
        <x:v>CNS-M12</x:v>
      </x:c>
      <x:c r="B17" s="14" t="str">
        <x:v>La chasse sous deux regards</x:v>
      </x:c>
      <x:c r="C17" s="14" t="str">
        <x:v>Deux traditions de clan représentées</x:v>
      </x:c>
      <x:c r="D17" s="14" t="str">
        <x:v>CNS-P04 ; planète de chasse accessible</x:v>
      </x:c>
      <x:c r="E17" s="14" t="str">
        <x:v>Deux chasseurs veulent mener la même approche avec des méthodes différentes. La proie utilise une crête et un passage bas ; le terrain permet de tester les deux lectures sans transformer la mission en concours abstrait.</x:v>
      </x:c>
      <x:c r="F17" s="14" t="str">
        <x:v>Observer les traces ; laisser chaque pisteur montrer un indice ; suivre le passage choisi ; signaler une embuscade ; affronter la proie dans une fenêtre gagnée par l’approche ; revenir raconter les contributions.</x:v>
      </x:c>
      <x:c r="G17" s="14" t="str">
        <x:v>Approche patiente par la crête ou rabattement plus risqué par le passage bas.</x:v>
      </x:c>
      <x:c r="H17" s="14" t="str">
        <x:v>Chaque méthode demande un équipement et expose une position ; la seconde n’est pas un bonus gratuit.</x:v>
      </x:c>
      <x:c r="I17" s="14" t="str">
        <x:v>La chasse reconnue conserve les gestes décisifs de chaque participant.</x:v>
      </x:c>
      <x:c r="J17" s="14" t="str">
        <x:v>Une fuite de la proie permet un retour sans trophée et nourrit une scène de rivalité au foyer.</x:v>
      </x:c>
      <x:c r="K17" s="14" t="str">
        <x:v>Clans ; TR-H02 ; chasse partagée</x:v>
      </x:c>
      <x:c r="L17" s="14" t="str">
        <x:v>CNS-M12 conserve séparément missionTerminée, missionRéussie, choixRetenu, participantsRevenus et objetsDéplacés. Les récompenses ne sont appliquées qu’une fois ; une reprise retrouve les objets à leur dernière position confirmée.</x:v>
      </x:c>
      <x:c r="M17" s="14" t="str">
        <x:v>Reconstitution documentée V4 — nouvelle rédaction V5</x:v>
      </x:c>
    </x:row>
    <x:row r="18" ht="102" customHeight="1">
      <x:c r="A18" s="13" t="str">
        <x:v>CNS-M13</x:v>
      </x:c>
      <x:c r="B18" s="13" t="str">
        <x:v>Le dernier pont habité</x:v>
      </x:c>
      <x:c r="C18" s="13" t="str">
        <x:v>Conditions du palier final réunies</x:v>
      </x:c>
      <x:c r="D18" s="13" t="str">
        <x:v>CNS-P10/P19/P21</x:v>
      </x:c>
      <x:c r="E18" s="13" t="str">
        <x:v>Le navire peut accueillir dix-huit autres occupants, mais les coursives ne doivent pas devenir un dépôt. Ira et Orek proposent de déplacer certains usages avant l’arrivée du dernier groupe.</x:v>
      </x:c>
      <x:c r="F18" s="13" t="str">
        <x:v>Suivre le trajet d’une relève ; porter une charge témoin ; ouvrir les nouvelles cabines ; régler les services fictifs ; déplacer un atelier mobile ; faire traverser les groupes en sens opposé.</x:v>
      </x:c>
      <x:c r="G18" s="13" t="str">
        <x:v>Prioriser une grande expédition ou conserver davantage d’espace pour des invités de passage.</x:v>
      </x:c>
      <x:c r="H18" s="13" t="str">
        <x:v>Dix-neuf personnes au total, jamais davantage ; stocks et spécialistes doivent soutenir le nouveau palier.</x:v>
      </x:c>
      <x:c r="I18" s="13" t="str">
        <x:v>Les dernières chambres ouvrent avec des trajets lisibles et une composition d’équipage choisie.</x:v>
      </x:c>
      <x:c r="J18" s="13" t="str">
        <x:v>Un service insuffisant garde certaines places fermées sans expulser les occupants déjà installés.</x:v>
      </x:c>
      <x:c r="K18" s="13" t="str">
        <x:v>CNS-R05 ; gestion ; futurs joueurs</x:v>
      </x:c>
      <x:c r="L18" s="13" t="str">
        <x:v>CNS-M13 conserve séparément missionTerminée, missionRéussie, choixRetenu, participantsRevenus et objetsDéplacés. Les récompenses ne sont appliquées qu’une fois ; une reprise retrouve les objets à leur dernière position confirmée.</x:v>
      </x:c>
      <x:c r="M18" s="13" t="str">
        <x:v>Reconstitution documentée V4 — nouvelle rédaction V5</x:v>
      </x:c>
    </x:row>
    <x:row r="19" ht="102" customHeight="1">
      <x:c r="A19" s="14" t="str">
        <x:v>CNS-M14</x:v>
      </x:c>
      <x:c r="B19" s="14" t="str">
        <x:v>Personne derrière le dernier sas</x:v>
      </x:c>
      <x:c r="C19" s="14" t="str">
        <x:v>Extraction avec une personne encore dehors</x:v>
      </x:c>
      <x:c r="D19" s="14" t="str">
        <x:v>CNS-P13/P24 ; zone de retour</x:v>
      </x:c>
      <x:c r="E19" s="14" t="str">
        <x:v>Le groupe rentre sous pression, mais Erek voit qu’un équipier annoncé manque au sas. La fermeture protégerait le navire tandis qu’un second passage expose la navette restée proche. Le joueur doit agir avec les informations disponibles.</x:v>
      </x:c>
      <x:c r="F19" s="14" t="str">
        <x:v>Comparer les silhouettes revenues ; suivre le dernier signal ; repartir jusqu’au point de repli ; franchir un passage exposé ; transporter ou guider l’équipier selon son état ; revenir au sas avec un compte exact.</x:v>
      </x:c>
      <x:c r="G19" s="14" t="str">
        <x:v>Envoyer une petite équipe rapide ou engager une navette supplémentaire pour un retour plus lent et mieux couvert.</x:v>
      </x:c>
      <x:c r="H19" s="14" t="str">
        <x:v>Temps de fenêtre, carburant de jeu et risque de perdre la poursuite initiale.</x:v>
      </x:c>
      <x:c r="I19" s="14" t="str">
        <x:v>Les personnes réellement sauvées reviennent et occupent les soins nécessaires.</x:v>
      </x:c>
      <x:c r="J19" s="14" t="str">
        <x:v>Un repli imposé conserve les absences ; aucune arrivée fictive n’efface une perte constatée.</x:v>
      </x:c>
      <x:c r="K19" s="14" t="str">
        <x:v>Sauvetage ; Erek ; Kora</x:v>
      </x:c>
      <x:c r="L19" s="14" t="str">
        <x:v>CNS-M14 conserve séparément missionTerminée, missionRéussie, choixRetenu, participantsRevenus et objetsDéplacés. Les récompenses ne sont appliquées qu’une fois ; une reprise retrouve les objets à leur dernière position confirmée.</x:v>
      </x:c>
      <x:c r="M19" s="14" t="str">
        <x:v>Reconstitution documentée V4 — nouvelle rédaction V5</x:v>
      </x:c>
    </x:row>
    <x:row r="20" ht="102" customHeight="1">
      <x:c r="A20" s="13" t="str">
        <x:v>CNS-M15</x:v>
      </x:c>
      <x:c r="B20" s="13" t="str">
        <x:v>Un trophée dont le récit appartient à deux voix</x:v>
      </x:c>
      <x:c r="C20" s="13" t="str">
        <x:v>Prise partagée et deux témoins disponibles</x:v>
      </x:c>
      <x:c r="D20" s="13" t="str">
        <x:v>CNS-P16/P17/P05</x:v>
      </x:c>
      <x:c r="E20" s="13" t="str">
        <x:v>La prise semble confirmer le récit du premier chasseur, mais une marque découverte sur le revers indique une intervention différente. Le second témoin ne demande pas d’effacer le premier : il veut que son geste existe dans l’histoire.</x:v>
      </x:c>
      <x:c r="F20" s="13" t="str">
        <x:v>Orienter l’objet ; éclairer la marque ; comparer un fragment de support ; écouter les témoins dans la galerie ; déplacer les plaques d’essai ; exposer la version retenue avec ses limites.</x:v>
      </x:c>
      <x:c r="G20" s="13" t="str">
        <x:v>Plaque commune détaillée ou présentation principale avec renvoi clair vers les contributions.</x:v>
      </x:c>
      <x:c r="H20" s="13" t="str">
        <x:v>Temps d’atelier et place d’archive ; la reconnaissance ne se multiplie pas par nombre de plaques.</x:v>
      </x:c>
      <x:c r="I20" s="13" t="str">
        <x:v>Le récit garde l’exploit réel et rend visibles les contributions établies.</x:v>
      </x:c>
      <x:c r="J20" s="13" t="str">
        <x:v>Une trace ambiguë reste signalée ; le joueur peut reporter l’inscription définitive.</x:v>
      </x:c>
      <x:c r="K20" s="13" t="str">
        <x:v>TR-H02 ; O2 ; authenticité</x:v>
      </x:c>
      <x:c r="L20" s="13" t="str">
        <x:v>CNS-M15 conserve séparément missionTerminée, missionRéussie, choixRetenu, participantsRevenus et objetsDéplacés. Les récompenses ne sont appliquées qu’une fois ; une reprise retrouve les objets à leur dernière position confirmée.</x:v>
      </x:c>
      <x:c r="M20" s="13" t="str">
        <x:v>Reconstitution documentée V4 — nouvelle rédaction V5</x:v>
      </x:c>
    </x:row>
    <x:row r="21" ht="102" customHeight="1">
      <x:c r="A21" s="14" t="str">
        <x:v>CNS-M16</x:v>
      </x:c>
      <x:c r="B21" s="14" t="str">
        <x:v>La sortie avant la poursuite</x:v>
      </x:c>
      <x:c r="C21" s="14" t="str">
        <x:v>Mission collective à fenêtre courte</x:v>
      </x:c>
      <x:c r="D21" s="14" t="str">
        <x:v>Planète accessible ; point de repli ; CNS-P24</x:v>
      </x:c>
      <x:c r="E21" s="14" t="str">
        <x:v>Une proie blessée de fiction fuit vers un terrain qui s’effondre. Un membre du groupe reste coincé derrière une rupture de passage. Le prestige de la poursuite entre en tension avec la promesse de retour.</x:v>
      </x:c>
      <x:c r="F21" s="14" t="str">
        <x:v>Repérer la rupture ; installer un appui de jeu ; guider le membre vers un détour ; surveiller la trace de la proie ; choisir le moment du repli ; embarquer les personnes et les objets réellement récupérés.</x:v>
      </x:c>
      <x:c r="G21" s="14" t="str">
        <x:v>Abandonner la poursuite pour le retour collectif ou laisser une équipe volontaire tenter une dernière approche dans une limite annoncée.</x:v>
      </x:c>
      <x:c r="H21" s="14" t="str">
        <x:v>La proie peut être définitivement manquée ; l’équipe restante consomme ses propres réserves.</x:v>
      </x:c>
      <x:c r="I21" s="14" t="str">
        <x:v>Le résultat conserve séparément secours, chasse et matériel rapporté.</x:v>
      </x:c>
      <x:c r="J21" s="14" t="str">
        <x:v>Un objectif perdu ne ferme pas la campagne ; la scène de retour reconnaît les conséquences.</x:v>
      </x:c>
      <x:c r="K21" s="14" t="str">
        <x:v>Chasse ; repli ; confiance</x:v>
      </x:c>
      <x:c r="L21" s="14" t="str">
        <x:v>CNS-M16 conserve séparément missionTerminée, missionRéussie, choixRetenu, participantsRevenus et objetsDéplacés. Les récompenses ne sont appliquées qu’une fois ; une reprise retrouve les objets à leur dernière position confirmée.</x:v>
      </x:c>
      <x:c r="M21" s="14" t="str">
        <x:v>Reconstitution documentée V4 — nouvelle rédaction V5</x:v>
      </x:c>
    </x:row>
    <x:row r="22" ht="102" customHeight="1">
      <x:c r="A22" s="13" t="str">
        <x:v>CNS-M17</x:v>
      </x:c>
      <x:c r="B22" s="13" t="str">
        <x:v>Une route pour ceux qui attendent</x:v>
      </x:c>
      <x:c r="C22" s="13" t="str">
        <x:v>Accord de passage obtenu par le jeu</x:v>
      </x:c>
      <x:c r="D22" s="13" t="str">
        <x:v>CNS-P02 ; base spatiale ; route contestée</x:v>
      </x:c>
      <x:c r="E22" s="13" t="str">
        <x:v>Une escale permettrait aux équipages d’éviter une zone de conflit, mais sa dernière approche est brouillée par des débris. Les clans concernés attendent une preuve de passage praticable.</x:v>
      </x:c>
      <x:c r="F22" s="13" t="str">
        <x:v>Relever les débris depuis la navette ; déposer trois repères ; rejoindre un poste abandonné ; ouvrir sa baie ; faire passer un convoi témoin ; rapporter les observations au navire.</x:v>
      </x:c>
      <x:c r="G22" s="13" t="str">
        <x:v>Route courte exposée à une patrouille ou détour plus lent avec halte de réparation.</x:v>
      </x:c>
      <x:c r="H22" s="13" t="str">
        <x:v>Balises, réserve de trajet et engagement d’une escorte limitée.</x:v>
      </x:c>
      <x:c r="I22" s="13" t="str">
        <x:v>La route choisie devient disponible sous ses conditions et peut soutenir une campagne de clan.</x:v>
      </x:c>
      <x:c r="J22" s="13" t="str">
        <x:v>Un convoi interrompu laisse des repères partiels mais n’accorde pas un passage gratuit.</x:v>
      </x:c>
      <x:c r="K22" s="13" t="str">
        <x:v>Guerre narrative ; logistique ; SPACE-BASE-06</x:v>
      </x:c>
      <x:c r="L22" s="13" t="str">
        <x:v>CNS-M17 conserve séparément missionTerminée, missionRéussie, choixRetenu, participantsRevenus et objetsDéplacés. Les récompenses ne sont appliquées qu’une fois ; une reprise retrouve les objets à leur dernière position confirmée.</x:v>
      </x:c>
      <x:c r="M22" s="13" t="str">
        <x:v>Reconstitution documentée V4 — nouvelle rédaction V5</x:v>
      </x:c>
    </x:row>
    <x:row r="23" ht="102" customHeight="1">
      <x:c r="A23" s="14" t="str">
        <x:v>CNS-M18</x:v>
      </x:c>
      <x:c r="B23" s="14" t="str">
        <x:v>Un mandat a des bords</x:v>
      </x:c>
      <x:c r="C23" s="14" t="str">
        <x:v>Clan allié demande une intervention</x:v>
      </x:c>
      <x:c r="D23" s="14" t="str">
        <x:v>CNS-P04 ; frontière de guerre</x:v>
      </x:c>
      <x:c r="E23" s="14" t="str">
        <x:v>Un allié sollicite le navire pour reprendre un relais et espère l’entraîner ensuite dans une poursuite plus vaste. Le terrain présente une cible claire et une seconde piste tentante.</x:v>
      </x:c>
      <x:c r="F23" s="14" t="str">
        <x:v>Préparer l’équipe ; approcher le relais par deux niveaux ; neutraliser sa garde dans le gameplay 2D ; replacer le signal d’usage ; observer la poursuite qui s’ouvre ; ramener la preuve du résultat.</x:v>
      </x:c>
      <x:c r="G23" s="14" t="str">
        <x:v>S’en tenir au relais ou proposer un nouvel engagement distinct avec ses risques.</x:v>
      </x:c>
      <x:c r="H23" s="14" t="str">
        <x:v>L’aide consomme des stocks et engage une équipe ; le second objectif n’est jamais implicitement gagné.</x:v>
      </x:c>
      <x:c r="I23" s="14" t="str">
        <x:v>Le relais change d’état une fois et les alliés réagissent au périmètre réellement accompli.</x:v>
      </x:c>
      <x:c r="J23" s="14" t="str">
        <x:v>Un repli laisse la zone disputée et conserve les pertes ; le navire peut revenir à une mission ultérieure.</x:v>
      </x:c>
      <x:c r="K23" s="14" t="str">
        <x:v>Guerre ; transactions ; relais</x:v>
      </x:c>
      <x:c r="L23" s="14" t="str">
        <x:v>CNS-M18 conserve séparément missionTerminée, missionRéussie, choixRetenu, participantsRevenus et objetsDéplacés. Les récompenses ne sont appliquées qu’une fois ; une reprise retrouve les objets à leur dernière position confirmée.</x:v>
      </x:c>
      <x:c r="M23" s="14" t="str">
        <x:v>Reconstitution documentée V4 — nouvelle rédaction V5</x:v>
      </x:c>
    </x:row>
    <x:row r="24" ht="102" customHeight="1">
      <x:c r="A24" s="13" t="str">
        <x:v>CNS-M19</x:v>
      </x:c>
      <x:c r="B24" s="13" t="str">
        <x:v>Les traces derrière le seuil</x:v>
      </x:c>
      <x:c r="C24" s="13" t="str">
        <x:v>Cinq conditions Warp communes remplies</x:v>
      </x:c>
      <x:c r="D24" s="13" t="str">
        <x:v>CNS-P22/P24 ; branche du passé</x:v>
      </x:c>
      <x:c r="E24" s="13" t="str">
        <x:v>Le module ouvre une fenêtre vers un lieu ancien où une trace connue est encore en formation. Tarek demande un repère de retour matériel ; Leka veut distinguer ce qui est observé de ce qui sera emporté.</x:v>
      </x:c>
      <x:c r="F24" s="13" t="str">
        <x:v>Installer le repère ; franchir le seuil ; lire la piste dans son terrain historique ; éviter un groupe étranger à l’objectif ; récupérer uniquement l’objet autorisé ; revenir avec son identifiant de branche.</x:v>
      </x:c>
      <x:c r="G24" s="13" t="str">
        <x:v>Observer sans prélèvement ou emporter la pièce disponible avec sa conséquence locale.</x:v>
      </x:c>
      <x:c r="H24" s="13" t="str">
        <x:v>Réserve temporelle de jeu et capacité de transport ; aucun membre du passé ne devient une unité gratuite.</x:v>
      </x:c>
      <x:c r="I24" s="13" t="str">
        <x:v>Le voyage revient et l’objet éventuel garde sa provenance temporelle.</x:v>
      </x:c>
      <x:c r="J24" s="13" t="str">
        <x:v>Une mission ratée conserve le retour engagé ; ni mort annulée ni trophée cloné.</x:v>
      </x:c>
      <x:c r="K24" s="13" t="str">
        <x:v>Warp facultatif ; provenance ; TR-SC16</x:v>
      </x:c>
      <x:c r="L24" s="13" t="str">
        <x:v>CNS-M19 conserve séparément missionTerminée, missionRéussie, choixRetenu, participantsRevenus et objetsDéplacés. Les récompenses ne sont appliquées qu’une fois ; une reprise retrouve les objets à leur dernière position confirmée.</x:v>
      </x:c>
      <x:c r="M24" s="13" t="str">
        <x:v>Reconstitution documentée V4 — nouvelle rédaction V5</x:v>
      </x:c>
    </x:row>
    <x:row r="25" ht="102" customHeight="1">
      <x:c r="A25" s="14" t="str">
        <x:v>CNS-M20</x:v>
      </x:c>
      <x:c r="B25" s="14" t="str">
        <x:v>Ce qu’on rend quand quelqu’un part</x:v>
      </x:c>
      <x:c r="C25" s="14" t="str">
        <x:v>Un membre choisit de quitter le navire</x:v>
      </x:c>
      <x:c r="D25" s="14" t="str">
        <x:v>CNS-P09/P19/P13 ; halte disponible</x:v>
      </x:c>
      <x:c r="E25" s="14" t="str">
        <x:v>Un équipier annonce qu’il souhaite rester à la prochaine halte. Ses outils sont mêlés aux habitudes du groupe et un objet prêté est encore dans un atelier. Le départ révèle ce que chacun avait cru définitif.</x:v>
      </x:c>
      <x:c r="F25" s="14" t="str">
        <x:v>Parcourir sa chambre ; décrocher ses marques ; retrouver l’outil prêté ; emballer les biens personnels ; accompagner le portage jusqu’au sas ; laisser une dernière scène au lieu choisi.</x:v>
      </x:c>
      <x:c r="G25" s="14" t="str">
        <x:v>Proposer une mission d’adieu courte ou respecter un départ immédiat.</x:v>
      </x:c>
      <x:c r="H25" s="14" t="str">
        <x:v>Le poste devient vacant ; une fonction peut être temporairement réduite.</x:v>
      </x:c>
      <x:c r="I25" s="14" t="str">
        <x:v>La personne part avec les biens convenus et ses contributions demeurent dans la mémoire collective.</x:v>
      </x:c>
      <x:c r="J25" s="14" t="str">
        <x:v>Un objet manquant laisse un prêt ouvert clairement localisé ; la personne n’est pas retenue artificiellement.</x:v>
      </x:c>
      <x:c r="K25" s="14" t="str">
        <x:v>Équipage ; propriété ; transmission</x:v>
      </x:c>
      <x:c r="L25" s="14" t="str">
        <x:v>CNS-M20 conserve séparément missionTerminée, missionRéussie, choixRetenu, participantsRevenus et objetsDéplacés. Les récompenses ne sont appliquées qu’une fois ; une reprise retrouve les objets à leur dernière position confirmée.</x:v>
      </x:c>
      <x:c r="M25" s="14" t="str">
        <x:v>Reconstitution documentée V4 — nouvelle rédaction V5</x:v>
      </x:c>
    </x:row>
    <x:row r="26" ht="102" customHeight="1">
      <x:c r="A26" s="13" t="str">
        <x:v>CNS-M21</x:v>
      </x:c>
      <x:c r="B26" s="13" t="str">
        <x:v>Un autre apprend la route</x:v>
      </x:c>
      <x:c r="C26" s="13" t="str">
        <x:v>Elder ou transmission disponible</x:v>
      </x:c>
      <x:c r="D26" s="13" t="str">
        <x:v>CNS-P02/P01 ; route connue</x:v>
      </x:c>
      <x:c r="E26" s="13" t="str">
        <x:v>Tarek ou son successeur propose que le joueur laisse un jeune navigateur mener une route déjà explorée. Un repère a changé et la leçon consiste à reconnaître cette différence plutôt qu’à réciter le trajet.</x:v>
      </x:c>
      <x:c r="F26" s="13" t="str">
        <x:v>Présenter les repères ; laisser le novice placer les escales ; observer son hésitation ; rejoindre la baie d’observation ; comparer le nouveau débris ; choisir quand intervenir ; rentrer avec un récit commun.</x:v>
      </x:c>
      <x:c r="G26" s="13" t="str">
        <x:v>Corriger tôt pour assurer le trajet ou laisser une erreur réversible devenir un apprentissage.</x:v>
      </x:c>
      <x:c r="H26" s="13" t="str">
        <x:v>Temps supplémentaire et petite réserve de trajet ; aucune personne n’est exposée à une perte imposée pour enseigner.</x:v>
      </x:c>
      <x:c r="I26" s="13" t="str">
        <x:v>Le novice gagne une compétence située et se souvient de la méthode du joueur.</x:v>
      </x:c>
      <x:c r="J26" s="13" t="str">
        <x:v>Une route abandonnée reste un exercice incomplet sans annuler la progression principale.</x:v>
      </x:c>
      <x:c r="K26" s="13" t="str">
        <x:v>O6 ; Elder ; équipage</x:v>
      </x:c>
      <x:c r="L26" s="13" t="str">
        <x:v>CNS-M21 conserve séparément missionTerminée, missionRéussie, choixRetenu, participantsRevenus et objetsDéplacés. Les récompenses ne sont appliquées qu’une fois ; une reprise retrouve les objets à leur dernière position confirmée.</x:v>
      </x:c>
      <x:c r="M26" s="13" t="str">
        <x:v>Reconstitution documentée V4 — nouvelle rédaction V5</x:v>
      </x:c>
    </x:row>
    <x:row r="27" ht="102" customHeight="1">
      <x:c r="A27" s="14" t="str">
        <x:v>CNS-M22</x:v>
      </x:c>
      <x:c r="B27" s="14" t="str">
        <x:v>La galerie après la guerre</x:v>
      </x:c>
      <x:c r="C27" s="14" t="str">
        <x:v>Campagne de clan terminée ou interrompue</x:v>
      </x:c>
      <x:c r="D27" s="14" t="str">
        <x:v>CNS-P17/P07/P05</x:v>
      </x:c>
      <x:c r="E27" s="14" t="str">
        <x:v>Le navire revient avec des objets et des absences. Certains veulent une galerie triomphale ; d’autres demandent qu’une place vide demeure visible. Le joueur doit présenter ce que la campagne a réellement produit.</x:v>
      </x:c>
      <x:c r="F27" s="14" t="str">
        <x:v>Décharger les prises ; vérifier leurs provenances ; installer les objets compatibles ; laisser les membres montrer un souvenir ; ajuster lumière et plaques ; ouvrir la galerie au groupe.</x:v>
      </x:c>
      <x:c r="G27" s="14" t="str">
        <x:v>Présentation centrée sur la victoire obtenue ou parcours montrant aussi les coûts et les objectifs abandonnés.</x:v>
      </x:c>
      <x:c r="H27" s="14" t="str">
        <x:v>Supports, temps d’atelier et espace limité ; les mêmes victoires ne donnent pas de prestige supplémentaire.</x:v>
      </x:c>
      <x:c r="I27" s="14" t="str">
        <x:v>La galerie devient un récit collectif lié aux états réels de la guerre.</x:v>
      </x:c>
      <x:c r="J27" s="14" t="str">
        <x:v>Des preuves manquantes gardent leurs emplacements réservés ; aucune fin glorieuse n’est inventée.</x:v>
      </x:c>
      <x:c r="K27" s="14" t="str">
        <x:v>Conquête ; trophées ; mémoire</x:v>
      </x:c>
      <x:c r="L27" s="14" t="str">
        <x:v>CNS-M22 conserve séparément missionTerminée, missionRéussie, choixRetenu, participantsRevenus et objetsDéplacés. Les récompenses ne sont appliquées qu’une fois ; une reprise retrouve les objets à leur dernière position confirmée.</x:v>
      </x:c>
      <x:c r="M27" s="14" t="str">
        <x:v>Reconstitution documentée V4 — nouvelle rédaction V5</x:v>
      </x:c>
    </x:row>
    <x:row r="28" ht="102" customHeight="1">
      <x:c r="A28" s="13" t="str">
        <x:v>CNS-M23</x:v>
      </x:c>
      <x:c r="B28" s="13" t="str">
        <x:v>Partir ailleurs sans emporter tout le monde</x:v>
      </x:c>
      <x:c r="C28" s="13" t="str">
        <x:v>Fin d’arc de navire et destinations divergentes</x:v>
      </x:c>
      <x:c r="D28" s="13" t="str">
        <x:v>CNS-P04/P19/P13 ; escale</x:v>
      </x:c>
      <x:c r="E28" s="13" t="str">
        <x:v>Le joueur veut suivre une nouvelle route tandis que plusieurs membres souhaitent conserver une halte commune. Le navire peut poursuivre, s’ancrer ou déléguer une partie de son activité. Les personnes ne partagent pas forcément son ambition.</x:v>
      </x:c>
      <x:c r="F28" s="13" t="str">
        <x:v>Écouter les projets dans leurs postes ; répartir les biens concernés ; préparer les transports ; parcourir la coque avec les responsables restants ; réaliser les départs depuis le sas.</x:v>
      </x:c>
      <x:c r="G28" s="13" t="str">
        <x:v>Poursuivre avec un groupe réduit ou garder le navire comme lieu collectif et repartir dans le vaisseau personnel.</x:v>
      </x:c>
      <x:c r="H28" s="13" t="str">
        <x:v>Capacités et services suivent les occupants réellement présents ; les stocks sont répartis sans duplication.</x:v>
      </x:c>
      <x:c r="I28" s="13" t="str">
        <x:v>Chaque personne et chaque bien conserve une destination précise.</x:v>
      </x:c>
      <x:c r="J28" s="13" t="str">
        <x:v>Un désaccord peut reporter une attribution tout en laissant les départs volontaires possibles.</x:v>
      </x:c>
      <x:c r="K28" s="13" t="str">
        <x:v>Fin de navire ; propriété ; solo</x:v>
      </x:c>
      <x:c r="L28" s="13" t="str">
        <x:v>CNS-M23 conserve séparément missionTerminée, missionRéussie, choixRetenu, participantsRevenus et objetsDéplacés. Les récompenses ne sont appliquées qu’une fois ; une reprise retrouve les objets à leur dernière position confirmée.</x:v>
      </x:c>
      <x:c r="M28" s="13" t="str">
        <x:v>Reconstitution documentée V4 — nouvelle rédaction V5</x:v>
      </x:c>
    </x:row>
    <x:row r="29" ht="102" customHeight="1">
      <x:c r="A29" s="14" t="str">
        <x:v>CNS-M24</x:v>
      </x:c>
      <x:c r="B29" s="14" t="str">
        <x:v>La Veille demeure ouverte</x:v>
      </x:c>
      <x:c r="C29" s="14" t="str">
        <x:v>Ancient ou conclusion collective choisie</x:v>
      </x:c>
      <x:c r="D29" s="14" t="str">
        <x:v>Tous les ponts accessibles</x:v>
      </x:c>
      <x:c r="E29" s="14" t="str">
        <x:v>La dernière visite du navire réunit ses usages : le départ, la chasse, l’atelier, le foyer et les retours. Les traces des choix sont visibles dans les salles, leurs occupants et les places restées vides.</x:v>
      </x:c>
      <x:c r="F29" s="14" t="str">
        <x:v>Traverser le sas ; visiter trois postes marqués par la partie ; manipuler un objet de mémoire ; regarder une nouvelle équipe préparer son départ ; rejoindre le lieu de conclusion choisi.</x:v>
      </x:c>
      <x:c r="G29" s="14" t="str">
        <x:v>Transmettre la conduite, partager une dernière expédition ou laisser le navire comme ancrage de retours.</x:v>
      </x:c>
      <x:c r="H29" s="14" t="str">
        <x:v>La décision conserve les responsabilités et les biens engagés ; elle n’efface aucune perte.</x:v>
      </x:c>
      <x:c r="I29" s="14" t="str">
        <x:v>La fin prolonge le dénouement d’origine déjà retenu à Elite et laisse les activités compatibles accessibles.</x:v>
      </x:c>
      <x:c r="J29" s="14" t="str">
        <x:v>Une mission de transmission non achevée reste ouverte ; aucun autre dénouement d’origine ne remplace le précédent.</x:v>
      </x:c>
      <x:c r="K29" s="14" t="str">
        <x:v>O1..O6 ; Ancient ; héritage</x:v>
      </x:c>
      <x:c r="L29" s="14" t="str">
        <x:v>CNS-M24 conserve séparément missionTerminée, missionRéussie, choixRetenu, participantsRevenus et objetsDéplacés. Les récompenses ne sont appliquées qu’une fois ; une reprise retrouve les objets à leur dernière position confirmée.</x:v>
      </x:c>
      <x:c r="M29" s="14" t="str">
        <x:v>Reconstitution documentée V4 — nouvelle rédaction V5</x:v>
      </x:c>
    </x:row>
  </x:sheetData>
  <x:pageMargins left="0.7" right="0.7" top="0.75" bottom="0.75" header="0.3" footer="0.3"/>
  <x:tableParts count="1">
    <x:tablePart xmlns:r="http://schemas.openxmlformats.org/officeDocument/2006/relationships" r:id="Rc848609bb9744bc7"/>
  </x:tableParts>
</x:worksheet>
</file>

<file path=xl/worksheets/sheet7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Gestion du clan</x:v>
      </x:c>
      <x:c r="B2" s="3"/>
      <x:c r="C2" s="3"/>
      <x:c r="D2" s="3"/>
      <x:c r="E2" s="3"/>
      <x:c r="F2" s="3"/>
    </x:row>
    <x:row r="3">
      <x:c r="A3" s="4"/>
      <x:c r="B3" s="4"/>
      <x:c r="C3" s="4"/>
      <x:c r="D3" s="4"/>
      <x:c r="E3" s="4"/>
      <x:c r="F3" s="4"/>
    </x:row>
    <x:row r="4">
      <x:c r="A4" s="2" t="str">
        <x:v>Maison et clan · 12 fiches · Lecture intégrale dans « Lire Maison et clan » ou le lecteur HTML.</x:v>
      </x:c>
      <x:c r="B4" s="2"/>
      <x:c r="C4" s="2"/>
      <x:c r="D4" s="2"/>
      <x:c r="E4" s="2"/>
      <x:c r="F4" s="2"/>
    </x:row>
    <x:row r="5" ht="48" customHeight="1">
      <x:c r="A5" s="35" t="str">
        <x:v>Identifiant</x:v>
      </x:c>
      <x:c r="B5" s="36" t="str">
        <x:v>Titre</x:v>
      </x:c>
      <x:c r="C5" s="36" t="str">
        <x:v>Lieu</x:v>
      </x:c>
      <x:c r="D5" s="36" t="str">
        <x:v>Gestes de gestion</x:v>
      </x:c>
      <x:c r="E5" s="36" t="str">
        <x:v>Coût et condition</x:v>
      </x:c>
      <x:c r="F5" s="36" t="str">
        <x:v>Résultat</x:v>
      </x:c>
      <x:c r="G5" s="37" t="str">
        <x:v>Provenance</x:v>
      </x:c>
    </x:row>
    <x:row r="6" ht="57" customHeight="1">
      <x:c r="A6" s="13" t="str">
        <x:v>CNS-G01</x:v>
      </x:c>
      <x:c r="B6" s="13" t="str">
        <x:v>Composer une équipe</x:v>
      </x:c>
      <x:c r="C6" s="13" t="str">
        <x:v>Foyer et postes de métier</x:v>
      </x:c>
      <x:c r="D6" s="13" t="str">
        <x:v>Choisir des personnes présentes puis les voir préparer leurs charges.</x:v>
      </x:c>
      <x:c r="E6" s="13" t="str">
        <x:v>Chasseurs, pilote et spécialiste adaptés à la sortie ; chaque absence réduit les fonctions à bord.</x:v>
      </x:c>
      <x:c r="F6" s="13" t="str">
        <x:v>Une composition change les approches disponibles, sans remplacer l’action jouée.</x:v>
      </x:c>
      <x:c r="G6" s="13" t="str">
        <x:v>Reconstitution documentée V4 — nouvelle rédaction V5</x:v>
      </x:c>
    </x:row>
    <x:row r="7" ht="44" customHeight="1">
      <x:c r="A7" s="14" t="str">
        <x:v>CNS-G02</x:v>
      </x:c>
      <x:c r="B7" s="14" t="str">
        <x:v>Préparer une expédition</x:v>
      </x:c>
      <x:c r="C7" s="14" t="str">
        <x:v>Salon des routes et soute</x:v>
      </x:c>
      <x:c r="D7" s="14" t="str">
        <x:v>Tracer la route, placer les haltes puis porter les caisses choisies vers la baie.</x:v>
      </x:c>
      <x:c r="E7" s="14" t="str">
        <x:v>Réserves, capacité de transport et fenêtres fictionnelles de mission.</x:v>
      </x:c>
      <x:c r="F7" s="14" t="str">
        <x:v>Le départ emporte réellement les stocks réservés.</x:v>
      </x:c>
      <x:c r="G7" s="14" t="str">
        <x:v>Reconstitution documentée V4 — nouvelle rédaction V5</x:v>
      </x:c>
    </x:row>
    <x:row r="8" ht="57" customHeight="1">
      <x:c r="A8" s="13" t="str">
        <x:v>CNS-G03</x:v>
      </x:c>
      <x:c r="B8" s="13" t="str">
        <x:v>Entretenir la coque</x:v>
      </x:c>
      <x:c r="C8" s="13" t="str">
        <x:v>Atelier et coursive concernée</x:v>
      </x:c>
      <x:c r="D8" s="13" t="str">
        <x:v>Repérer une dégradation, déplacer les obstacles et poser une pièce fictive sur son gabarit.</x:v>
      </x:c>
      <x:c r="E8" s="13" t="str">
        <x:v>Temps de spécialiste, matériau et service temporairement réduit.</x:v>
      </x:c>
      <x:c r="F8" s="13" t="str">
        <x:v>Le compartiment réparé change visuellement et retrouve son usage.</x:v>
      </x:c>
      <x:c r="G8" s="13" t="str">
        <x:v>Reconstitution documentée V4 — nouvelle rédaction V5</x:v>
      </x:c>
    </x:row>
    <x:row r="9" ht="44" customHeight="1">
      <x:c r="A9" s="14" t="str">
        <x:v>CNS-G04</x:v>
      </x:c>
      <x:c r="B9" s="14" t="str">
        <x:v>Accueillir un nouveau membre</x:v>
      </x:c>
      <x:c r="C9" s="14" t="str">
        <x:v>Sas puis chambre disponible</x:v>
      </x:c>
      <x:c r="D9" s="14" t="str">
        <x:v>Recevoir la personne, lui montrer les postes et déplacer ses effets.</x:v>
      </x:c>
      <x:c r="E9" s="14" t="str">
        <x:v>Place parmi 6/12/18 autres occupants ; accord personnel et fonction utile.</x:v>
      </x:c>
      <x:c r="F9" s="14" t="str">
        <x:v>Les relations et les routines du navire évoluent.</x:v>
      </x:c>
      <x:c r="G9" s="14" t="str">
        <x:v>Reconstitution documentée V4 — nouvelle rédaction V5</x:v>
      </x:c>
    </x:row>
    <x:row r="10" ht="57" customHeight="1">
      <x:c r="A10" s="13" t="str">
        <x:v>CNS-G05</x:v>
      </x:c>
      <x:c r="B10" s="13" t="str">
        <x:v>Définir une priorité</x:v>
      </x:c>
      <x:c r="C10" s="13" t="str">
        <x:v>Salon de charte puis poste concerné</x:v>
      </x:c>
      <x:c r="D10" s="13" t="str">
        <x:v>Présenter l’objectif par un objet ou une carte, écouter deux avis et préparer l’action retenue.</x:v>
      </x:c>
      <x:c r="E10" s="13" t="str">
        <x:v>Une priorité repousse une autre activité ; le groupe réagit à son résultat.</x:v>
      </x:c>
      <x:c r="F10" s="13" t="str">
        <x:v>Le choix produit une mission et un état du monde.</x:v>
      </x:c>
      <x:c r="G10" s="13" t="str">
        <x:v>Reconstitution documentée V4 — nouvelle rédaction V5</x:v>
      </x:c>
    </x:row>
    <x:row r="11" ht="57" customHeight="1">
      <x:c r="A11" s="14" t="str">
        <x:v>CNS-G06</x:v>
      </x:c>
      <x:c r="B11" s="14" t="str">
        <x:v>Partager une prise</x:v>
      </x:c>
      <x:c r="C11" s="14" t="str">
        <x:v>Atelier et galerie</x:v>
      </x:c>
      <x:c r="D11" s="14" t="str">
        <x:v>Examiner les traces, distinguer les contributions et déplacer l’original vers son lieu choisi.</x:v>
      </x:c>
      <x:c r="E11" s="14" t="str">
        <x:v>Un seul original ; reconnaissance propre à chaque acte établi.</x:v>
      </x:c>
      <x:c r="F11" s="14" t="str">
        <x:v>La présentation conserve la propriété et la provenance.</x:v>
      </x:c>
      <x:c r="G11" s="14" t="str">
        <x:v>Reconstitution documentée V4 — nouvelle rédaction V5</x:v>
      </x:c>
    </x:row>
    <x:row r="12" ht="44" customHeight="1">
      <x:c r="A12" s="13" t="str">
        <x:v>CNS-G07</x:v>
      </x:c>
      <x:c r="B12" s="13" t="str">
        <x:v>Suivre les vétérans</x:v>
      </x:c>
      <x:c r="C12" s="13" t="str">
        <x:v>Salle de soin et entraînement</x:v>
      </x:c>
      <x:c r="D12" s="13" t="str">
        <x:v>Observer une récupération, choisir un exercice adapté puis proposer la prochaine sortie.</x:v>
      </x:c>
      <x:c r="E12" s="13" t="str">
        <x:v>Fatigue, blessure fictionnelle et expérience persistante.</x:v>
      </x:c>
      <x:c r="F12" s="13" t="str">
        <x:v>Une unité conserve ses acquis et ses limitations temporaires.</x:v>
      </x:c>
      <x:c r="G12" s="13" t="str">
        <x:v>Reconstitution documentée V4 — nouvelle rédaction V5</x:v>
      </x:c>
    </x:row>
    <x:row r="13" ht="57" customHeight="1">
      <x:c r="A13" s="14" t="str">
        <x:v>CNS-G08</x:v>
      </x:c>
      <x:c r="B13" s="14" t="str">
        <x:v>Tenir une halte</x:v>
      </x:c>
      <x:c r="C13" s="14" t="str">
        <x:v>Baie, soute et foyer</x:v>
      </x:c>
      <x:c r="D13" s="14" t="str">
        <x:v>Décharger les besoins locaux, laisser partir les visiteurs et réapprovisionner les postes.</x:v>
      </x:c>
      <x:c r="E13" s="14" t="str">
        <x:v>Services propres à la base ; trajet et charges réels.</x:v>
      </x:c>
      <x:c r="F13" s="14" t="str">
        <x:v>Une halte peut créer une relation durable avec un autre clan.</x:v>
      </x:c>
      <x:c r="G13" s="14" t="str">
        <x:v>Reconstitution documentée V4 — nouvelle rédaction V5</x:v>
      </x:c>
    </x:row>
    <x:row r="14" ht="57" customHeight="1">
      <x:c r="A14" s="13" t="str">
        <x:v>CNS-G09</x:v>
      </x:c>
      <x:c r="B14" s="13" t="str">
        <x:v>Régler une rivalité</x:v>
      </x:c>
      <x:c r="C14" s="13" t="str">
        <x:v>Coursive préparée ou terrain choisi</x:v>
      </x:c>
      <x:c r="D14" s="13" t="str">
        <x:v>Organiser un duel limité, un défi de piste ou une mission où les rivaux dépendent l’un de l’autre.</x:v>
      </x:c>
      <x:c r="E14" s="13" t="str">
        <x:v>Règles locales, disponibilité des personnes et conséquence de l’épreuve.</x:v>
      </x:c>
      <x:c r="F14" s="13" t="str">
        <x:v>Le résultat change leur attitude sans imposer une amitié.</x:v>
      </x:c>
      <x:c r="G14" s="13" t="str">
        <x:v>Reconstitution documentée V4 — nouvelle rédaction V5</x:v>
      </x:c>
    </x:row>
    <x:row r="15" ht="57" customHeight="1">
      <x:c r="A15" s="14" t="str">
        <x:v>CNS-G10</x:v>
      </x:c>
      <x:c r="B15" s="14" t="str">
        <x:v>Soutenir une guerre</x:v>
      </x:c>
      <x:c r="C15" s="14" t="str">
        <x:v>Salon des routes et baie</x:v>
      </x:c>
      <x:c r="D15" s="14" t="str">
        <x:v>Préparer une mission annexe, une escarmouche ou un soutien de campagne clairement défini.</x:v>
      </x:c>
      <x:c r="E15" s="14" t="str">
        <x:v>Équipe, ravitaillement, route et objectif uniques.</x:v>
      </x:c>
      <x:c r="F15" s="14" t="str">
        <x:v>La transaction applique un seul changement stratégique par résultat.</x:v>
      </x:c>
      <x:c r="G15" s="14" t="str">
        <x:v>Reconstitution documentée V4 — nouvelle rédaction V5</x:v>
      </x:c>
    </x:row>
    <x:row r="16" ht="44" customHeight="1">
      <x:c r="A16" s="13" t="str">
        <x:v>CNS-G11</x:v>
      </x:c>
      <x:c r="B16" s="13" t="str">
        <x:v>Organiser une relève</x:v>
      </x:c>
      <x:c r="C16" s="13" t="str">
        <x:v>Poste du responsable sortant</x:v>
      </x:c>
      <x:c r="D16" s="13" t="str">
        <x:v>Faire parcourir le poste au successeur et lui laisser réaliser un essai observé.</x:v>
      </x:c>
      <x:c r="E16" s="13" t="str">
        <x:v>Compétence apprise, confiance et disponibilité ; personne volontaire.</x:v>
      </x:c>
      <x:c r="F16" s="13" t="str">
        <x:v>Le service continue avec une personnalité et des répliques nouvelles.</x:v>
      </x:c>
      <x:c r="G16" s="13" t="str">
        <x:v>Reconstitution documentée V4 — nouvelle rédaction V5</x:v>
      </x:c>
    </x:row>
    <x:row r="17" ht="44" customHeight="1">
      <x:c r="A17" s="14" t="str">
        <x:v>CNS-G12</x:v>
      </x:c>
      <x:c r="B17" s="14" t="str">
        <x:v>Transmettre le navire</x:v>
      </x:c>
      <x:c r="C17" s="14" t="str">
        <x:v>Tour des quatre ponts</x:v>
      </x:c>
      <x:c r="D17" s="14" t="str">
        <x:v>Distinguer les lieux confiés, les objets emportés et les personnes qui restent.</x:v>
      </x:c>
      <x:c r="E17" s="14" t="str">
        <x:v>La fin d’origine et les accords précédents sont conservés.</x:v>
      </x:c>
      <x:c r="F17" s="14" t="str">
        <x:v>La Veille Partagée devient un héritage situé dans la partie.</x:v>
      </x:c>
      <x:c r="G17" s="14" t="str">
        <x:v>Reconstitution documentée V4 — nouvelle rédaction V5</x:v>
      </x:c>
    </x:row>
  </x:sheetData>
  <x:pageMargins left="0.7" right="0.7" top="0.75" bottom="0.75" header="0.3" footer="0.3"/>
  <x:tableParts count="1">
    <x:tablePart xmlns:r="http://schemas.openxmlformats.org/officeDocument/2006/relationships" r:id="Rb04122c54aba4c43"/>
  </x:tableParts>
</x:worksheet>
</file>

<file path=xl/worksheets/sheet7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Multijoueur futur</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Règle</x:v>
      </x:c>
      <x:c r="D5" s="36" t="str">
        <x:v>Comportement</x:v>
      </x:c>
      <x:c r="E5" s="36" t="str">
        <x:v>Cas limite</x:v>
      </x:c>
      <x:c r="F5" s="37" t="str">
        <x:v>Provenance</x:v>
      </x:c>
    </x:row>
    <x:row r="6" ht="44" customHeight="1">
      <x:c r="A6" s="13" t="str">
        <x:v>CNS-MP01</x:v>
      </x:c>
      <x:c r="B6" s="13" t="str">
        <x:v>Périmètre futur</x:v>
      </x:c>
      <x:c r="C6" s="13" t="str">
        <x:v>Coopération prévue pour deux à quatre joueurs.</x:v>
      </x:c>
      <x:c r="D6" s="13" t="str">
        <x:v>Le solo PNJ est jouable sans service réseau.</x:v>
      </x:c>
      <x:c r="E6" s="13" t="str">
        <x:v>Conception V5 ; aucune disponibilité multijoueur actuelle n’est affirmée.</x:v>
      </x:c>
      <x:c r="F6" s="13" t="str">
        <x:v>Reconstitution documentée V4 — nouvelle rédaction V5</x:v>
      </x:c>
    </x:row>
    <x:row r="7" ht="57" customHeight="1">
      <x:c r="A7" s="14" t="str">
        <x:v>CNS-MP02</x:v>
      </x:c>
      <x:c r="B7" s="14" t="str">
        <x:v>Places réelles</x:v>
      </x:c>
      <x:c r="C7" s="14" t="str">
        <x:v>Chaque partenaire humain occupe une place parmi les autres occupants.</x:v>
      </x:c>
      <x:c r="D7" s="14" t="str">
        <x:v>Sept, treize ou dix-neuf personnes au total selon le palier.</x:v>
      </x:c>
      <x:c r="E7" s="14" t="str">
        <x:v>Un équipier PNJ peut rester à une halte pour libérer une place, avec sa scène et ses biens.</x:v>
      </x:c>
      <x:c r="F7" s="14" t="str">
        <x:v>Reconstitution documentée V4 — nouvelle rédaction V5</x:v>
      </x:c>
    </x:row>
    <x:row r="8" ht="44" customHeight="1">
      <x:c r="A8" s="13" t="str">
        <x:v>CNS-MP03</x:v>
      </x:c>
      <x:c r="B8" s="13" t="str">
        <x:v>Rôle visiteur</x:v>
      </x:c>
      <x:c r="C8" s="13" t="str">
        <x:v>Un visiteur circule dans les espaces ouverts et inspecte les objets publics.</x:v>
      </x:c>
      <x:c r="D8" s="13" t="str">
        <x:v>Il ne commande ni départ ni déplacement d’original.</x:v>
      </x:c>
      <x:c r="E8" s="13" t="str">
        <x:v>Ses interactions locales ne changent pas la résidence active du propriétaire.</x:v>
      </x:c>
      <x:c r="F8" s="13" t="str">
        <x:v>Reconstitution documentée V4 — nouvelle rédaction V5</x:v>
      </x:c>
    </x:row>
    <x:row r="9" ht="44" customHeight="1">
      <x:c r="A9" s="14" t="str">
        <x:v>CNS-MP04</x:v>
      </x:c>
      <x:c r="B9" s="14" t="str">
        <x:v>Rôle membre</x:v>
      </x:c>
      <x:c r="C9" s="14" t="str">
        <x:v>Un membre participe aux missions acceptées et utilise les services autorisés.</x:v>
      </x:c>
      <x:c r="D9" s="14" t="str">
        <x:v>Les stocks personnels et communs restent séparés.</x:v>
      </x:c>
      <x:c r="E9" s="14" t="str">
        <x:v>Un équipement prêté conserve son propriétaire.</x:v>
      </x:c>
      <x:c r="F9" s="14" t="str">
        <x:v>Reconstitution documentée V4 — nouvelle rédaction V5</x:v>
      </x:c>
    </x:row>
    <x:row r="10" ht="44" customHeight="1">
      <x:c r="A10" s="13" t="str">
        <x:v>CNS-MP05</x:v>
      </x:c>
      <x:c r="B10" s="13" t="str">
        <x:v>Rôle dépositaire</x:v>
      </x:c>
      <x:c r="C10" s="13" t="str">
        <x:v>Un dépositaire peut recevoir et déplacer certains biens communs.</x:v>
      </x:c>
      <x:c r="D10" s="13" t="str">
        <x:v>Chaque dépôt possède un périmètre et un historique de transfert.</x:v>
      </x:c>
      <x:c r="E10" s="13" t="str">
        <x:v>Le droit n’inclut pas les objets personnels non confiés.</x:v>
      </x:c>
      <x:c r="F10" s="13" t="str">
        <x:v>Reconstitution documentée V4 — nouvelle rédaction V5</x:v>
      </x:c>
    </x:row>
    <x:row r="11" ht="44" customHeight="1">
      <x:c r="A11" s="14" t="str">
        <x:v>CNS-MP06</x:v>
      </x:c>
      <x:c r="B11" s="14" t="str">
        <x:v>Rôle responsable</x:v>
      </x:c>
      <x:c r="C11" s="14" t="str">
        <x:v>Un responsable prépare les départs et les usages collectifs accordés.</x:v>
      </x:c>
      <x:c r="D11" s="14" t="str">
        <x:v>Les participants confirment leur propre engagement dans la mission.</x:v>
      </x:c>
      <x:c r="E11" s="14" t="str">
        <x:v>L’autorité n’autorise pas une destruction silencieuse des possessions d’autrui.</x:v>
      </x:c>
      <x:c r="F11" s="14" t="str">
        <x:v>Reconstitution documentée V4 — nouvelle rédaction V5</x:v>
      </x:c>
    </x:row>
    <x:row r="12" ht="57" customHeight="1">
      <x:c r="A12" s="13" t="str">
        <x:v>CNS-MP07</x:v>
      </x:c>
      <x:c r="B12" s="13" t="str">
        <x:v>Mission collective</x:v>
      </x:c>
      <x:c r="C12" s="13" t="str">
        <x:v>Les participants rejoignent physiquement la baie avant le départ.</x:v>
      </x:c>
      <x:c r="D12" s="13" t="str">
        <x:v>Un absent peut rester à bord ou à la halte ; sa place n’est pas téléportée sur le terrain.</x:v>
      </x:c>
      <x:c r="E12" s="13" t="str">
        <x:v>Les objectifs indiquent qui participe et quels stocks sont engagés.</x:v>
      </x:c>
      <x:c r="F12" s="13" t="str">
        <x:v>Reconstitution documentée V4 — nouvelle rédaction V5</x:v>
      </x:c>
    </x:row>
    <x:row r="13" ht="44" customHeight="1">
      <x:c r="A13" s="14" t="str">
        <x:v>CNS-MP08</x:v>
      </x:c>
      <x:c r="B13" s="14" t="str">
        <x:v>Commandement RTS</x:v>
      </x:c>
      <x:c r="C13" s="14" t="str">
        <x:v>Le groupe choisit un commandement ou des secteurs distincts.</x:v>
      </x:c>
      <x:c r="D13" s="14" t="str">
        <x:v>Une unité ne reçoit pas deux ordres contradictoires dans la même validation.</x:v>
      </x:c>
      <x:c r="E13" s="14" t="str">
        <x:v>Les partenaires gardent des rôles d’observation ou de héros convenus.</x:v>
      </x:c>
      <x:c r="F13" s="14" t="str">
        <x:v>Reconstitution documentée V4 — nouvelle rédaction V5</x:v>
      </x:c>
    </x:row>
    <x:row r="14" ht="44" customHeight="1">
      <x:c r="A14" s="13" t="str">
        <x:v>CNS-MP09</x:v>
      </x:c>
      <x:c r="B14" s="13" t="str">
        <x:v>Résultat stratégique</x:v>
      </x:c>
      <x:c r="C14" s="13" t="str">
        <x:v>Une bataille possède un identifiant de résultat unique.</x:v>
      </x:c>
      <x:c r="D14" s="13" t="str">
        <x:v>Héros, RTS et carte lisent la même transaction.</x:v>
      </x:c>
      <x:c r="E14" s="13" t="str">
        <x:v>Rejoindre ou quitter la session ne répète pas la récompense.</x:v>
      </x:c>
      <x:c r="F14" s="13" t="str">
        <x:v>Reconstitution documentée V4 — nouvelle rédaction V5</x:v>
      </x:c>
    </x:row>
    <x:row r="15" ht="44" customHeight="1">
      <x:c r="A15" s="14" t="str">
        <x:v>CNS-MP10</x:v>
      </x:c>
      <x:c r="B15" s="14" t="str">
        <x:v>Contribution matérielle</x:v>
      </x:c>
      <x:c r="C15" s="14" t="str">
        <x:v>Le joueur choisit un lot et le remet à un poste collectif.</x:v>
      </x:c>
      <x:c r="D15" s="14" t="str">
        <x:v>Quantité, origine et usage prévu apparaissent avant la confirmation.</x:v>
      </x:c>
      <x:c r="E15" s="14" t="str">
        <x:v>Un lot déjà réservé à une mission ne peut être donné une seconde fois.</x:v>
      </x:c>
      <x:c r="F15" s="14" t="str">
        <x:v>Reconstitution documentée V4 — nouvelle rédaction V5</x:v>
      </x:c>
    </x:row>
    <x:row r="16" ht="44" customHeight="1">
      <x:c r="A16" s="13" t="str">
        <x:v>CNS-MP11</x:v>
      </x:c>
      <x:c r="B16" s="13" t="str">
        <x:v>Prêt d’équipement</x:v>
      </x:c>
      <x:c r="C16" s="13" t="str">
        <x:v>Le prêt précise objet, emprunteur et condition de retour.</x:v>
      </x:c>
      <x:c r="D16" s="13" t="str">
        <x:v>Le partenaire récupère l’objet depuis son emplacement réel.</x:v>
      </x:c>
      <x:c r="E16" s="13" t="str">
        <x:v>La fin de session conserve le prêt selon la dernière transaction achevée.</x:v>
      </x:c>
      <x:c r="F16" s="13" t="str">
        <x:v>Reconstitution documentée V4 — nouvelle rédaction V5</x:v>
      </x:c>
    </x:row>
    <x:row r="17" ht="44" customHeight="1">
      <x:c r="A17" s="14" t="str">
        <x:v>CNS-MP12</x:v>
      </x:c>
      <x:c r="B17" s="14" t="str">
        <x:v>Trophée personnel</x:v>
      </x:c>
      <x:c r="C17" s="14" t="str">
        <x:v>L’auteur propriétaire autorise exposition ou manipulation séparément.</x:v>
      </x:c>
      <x:c r="D17" s="14" t="str">
        <x:v>Une autre personne peut examiner l’objet sans le déplacer.</x:v>
      </x:c>
      <x:c r="E17" s="14" t="str">
        <x:v>La reconnaissance ne se duplique pas par nombre de visiteurs.</x:v>
      </x:c>
      <x:c r="F17" s="14" t="str">
        <x:v>Reconstitution documentée V4 — nouvelle rédaction V5</x:v>
      </x:c>
    </x:row>
    <x:row r="18" ht="44" customHeight="1">
      <x:c r="A18" s="13" t="str">
        <x:v>CNS-MP13</x:v>
      </x:c>
      <x:c r="B18" s="13" t="str">
        <x:v>Trophée commun</x:v>
      </x:c>
      <x:c r="C18" s="13" t="str">
        <x:v>Un objet commun possède un mode de garde et une seule localisation.</x:v>
      </x:c>
      <x:c r="D18" s="13" t="str">
        <x:v>Les participants à la chasse restent inscrits selon leurs actes.</x:v>
      </x:c>
      <x:c r="E18" s="13" t="str">
        <x:v>Un départ du clan applique la règle de dépôt choisie auparavant.</x:v>
      </x:c>
      <x:c r="F18" s="13" t="str">
        <x:v>Reconstitution documentée V4 — nouvelle rédaction V5</x:v>
      </x:c>
    </x:row>
    <x:row r="19" ht="57" customHeight="1">
      <x:c r="A19" s="14" t="str">
        <x:v>CNS-MP14</x:v>
      </x:c>
      <x:c r="B19" s="14" t="str">
        <x:v>Atelier partagé</x:v>
      </x:c>
      <x:c r="C19" s="14" t="str">
        <x:v>Une personne manipule l’original tandis que les autres observent ou apportent une pièce d’exercice.</x:v>
      </x:c>
      <x:c r="D19" s="14" t="str">
        <x:v>Le poste signale son occupation et la prochaine étape.</x:v>
      </x:c>
      <x:c r="E19" s="14" t="str">
        <x:v>Les autres joueurs ne déplacent pas un support pendant une manipulation verrouillée.</x:v>
      </x:c>
      <x:c r="F19" s="14" t="str">
        <x:v>Reconstitution documentée V4 — nouvelle rédaction V5</x:v>
      </x:c>
    </x:row>
    <x:row r="20" ht="44" customHeight="1">
      <x:c r="A20" s="13" t="str">
        <x:v>CNS-MP15</x:v>
      </x:c>
      <x:c r="B20" s="13" t="str">
        <x:v>Maison en visite</x:v>
      </x:c>
      <x:c r="C20" s="13" t="str">
        <x:v>Le propriétaire ouvre les pièces de sa résidence active.</x:v>
      </x:c>
      <x:c r="D20" s="13" t="str">
        <x:v>Les partenaires utilisent les mêmes portes et passages.</x:v>
      </x:c>
      <x:c r="E20" s="13" t="str">
        <x:v>Une visite n’accorde aucun bonus de maison supplémentaire.</x:v>
      </x:c>
      <x:c r="F20" s="13" t="str">
        <x:v>Reconstitution documentée V4 — nouvelle rédaction V5</x:v>
      </x:c>
    </x:row>
    <x:row r="21" ht="44" customHeight="1">
      <x:c r="A21" s="14" t="str">
        <x:v>CNS-MP16</x:v>
      </x:c>
      <x:c r="B21" s="14" t="str">
        <x:v>Décoration autorisée</x:v>
      </x:c>
      <x:c r="C21" s="14" t="str">
        <x:v>Le droit d’essai permet une prévisualisation réversible.</x:v>
      </x:c>
      <x:c r="D21" s="14" t="str">
        <x:v>Le propriétaire valide l’emplacement qui consomme matériaux et place.</x:v>
      </x:c>
      <x:c r="E21" s="14" t="str">
        <x:v>L’essai ne modifie pas les originaux exposés.</x:v>
      </x:c>
      <x:c r="F21" s="14" t="str">
        <x:v>Reconstitution documentée V4 — nouvelle rédaction V5</x:v>
      </x:c>
    </x:row>
    <x:row r="22" ht="44" customHeight="1">
      <x:c r="A22" s="13" t="str">
        <x:v>CNS-MP17</x:v>
      </x:c>
      <x:c r="B22" s="13" t="str">
        <x:v>Duel consenti</x:v>
      </x:c>
      <x:c r="C22" s="13" t="str">
        <x:v>Les participants choisissent lieu, règles locales et terme de l’épreuve.</x:v>
      </x:c>
      <x:c r="D22" s="13" t="str">
        <x:v>Le résultat peut nourrir la rivalité et les répliques du clan.</x:v>
      </x:c>
      <x:c r="E22" s="13" t="str">
        <x:v>Le duel ne confère pas un rang commun non obtenu.</x:v>
      </x:c>
      <x:c r="F22" s="13" t="str">
        <x:v>Reconstitution documentée V4 — nouvelle rédaction V5</x:v>
      </x:c>
    </x:row>
    <x:row r="23" ht="44" customHeight="1">
      <x:c r="A23" s="14" t="str">
        <x:v>CNS-MP18</x:v>
      </x:c>
      <x:c r="B23" s="14" t="str">
        <x:v>Déconnexion pendant une action</x:v>
      </x:c>
      <x:c r="C23" s="14" t="str">
        <x:v>Le poste revient au dernier état stable enregistré.</x:v>
      </x:c>
      <x:c r="D23" s="14" t="str">
        <x:v>Les fragments et les outils gardent leurs identifiants et emplacements.</x:v>
      </x:c>
      <x:c r="E23" s="14" t="str">
        <x:v>Aucune copie de sécurité n’apparaît dans un second inventaire.</x:v>
      </x:c>
      <x:c r="F23" s="14" t="str">
        <x:v>Reconstitution documentée V4 — nouvelle rédaction V5</x:v>
      </x:c>
    </x:row>
    <x:row r="24" ht="44" customHeight="1">
      <x:c r="A24" s="13" t="str">
        <x:v>CNS-MP19</x:v>
      </x:c>
      <x:c r="B24" s="13" t="str">
        <x:v>Déconnexion en expédition</x:v>
      </x:c>
      <x:c r="C24" s="13" t="str">
        <x:v>Le groupe rejoint un point de reprise défini par la mission.</x:v>
      </x:c>
      <x:c r="D24" s="13" t="str">
        <x:v>La fiction explique l’indisponibilité sans punir automatiquement le joueur absent.</x:v>
      </x:c>
      <x:c r="E24" s="13" t="str">
        <x:v>Les pertes déjà confirmées dans l’état partagé restent conservées.</x:v>
      </x:c>
      <x:c r="F24" s="13" t="str">
        <x:v>Reconstitution documentée V4 — nouvelle rédaction V5</x:v>
      </x:c>
    </x:row>
    <x:row r="25" ht="44" customHeight="1">
      <x:c r="A25" s="14" t="str">
        <x:v>CNS-MP20</x:v>
      </x:c>
      <x:c r="B25" s="14" t="str">
        <x:v>Rejoindre une mission</x:v>
      </x:c>
      <x:c r="C25" s="14" t="str">
        <x:v>Une arrivée est possible au sas ou à un point de relève prévu.</x:v>
      </x:c>
      <x:c r="D25" s="14" t="str">
        <x:v>La personne reçoit le contexte, les objectifs et le matériel réellement disponible.</x:v>
      </x:c>
      <x:c r="E25" s="14" t="str">
        <x:v>Aucun renfort gratuit n’est créé au centre d’un combat fermé.</x:v>
      </x:c>
      <x:c r="F25" s="14" t="str">
        <x:v>Reconstitution documentée V4 — nouvelle rédaction V5</x:v>
      </x:c>
    </x:row>
    <x:row r="26" ht="44" customHeight="1">
      <x:c r="A26" s="13" t="str">
        <x:v>CNS-MP21</x:v>
      </x:c>
      <x:c r="B26" s="13" t="str">
        <x:v>Départ du groupe</x:v>
      </x:c>
      <x:c r="C26" s="13" t="str">
        <x:v>Le membre récupère ses biens et clôt les prêts selon les accords existants.</x:v>
      </x:c>
      <x:c r="D26" s="13" t="str">
        <x:v>Une halte sert de scène de séparation.</x:v>
      </x:c>
      <x:c r="E26" s="13" t="str">
        <x:v>Les contributions historiques ne sont pas effacées.</x:v>
      </x:c>
      <x:c r="F26" s="13" t="str">
        <x:v>Reconstitution documentée V4 — nouvelle rédaction V5</x:v>
      </x:c>
    </x:row>
    <x:row r="27" ht="44" customHeight="1">
      <x:c r="A27" s="14" t="str">
        <x:v>CNS-MP22</x:v>
      </x:c>
      <x:c r="B27" s="14" t="str">
        <x:v>Conflit de sauvegarde</x:v>
      </x:c>
      <x:c r="C27" s="14" t="str">
        <x:v>Le monde partagé conserve une version de référence et des transactions ordonnées.</x:v>
      </x:c>
      <x:c r="D27" s="14" t="str">
        <x:v>Une action concurrente devenue invalide est annulée avant consommation.</x:v>
      </x:c>
      <x:c r="E27" s="14" t="str">
        <x:v>Le message explique quel objet ou quelle place a changé.</x:v>
      </x:c>
      <x:c r="F27" s="14" t="str">
        <x:v>Reconstitution documentée V4 — nouvelle rédaction V5</x:v>
      </x:c>
    </x:row>
    <x:row r="28" ht="44" customHeight="1">
      <x:c r="A28" s="13" t="str">
        <x:v>CNS-MP23</x:v>
      </x:c>
      <x:c r="B28" s="13" t="str">
        <x:v>Temps hors session</x:v>
      </x:c>
      <x:c r="C28" s="13" t="str">
        <x:v>La guerre attend les séances ou suit les règles fictionnelles choisies par le groupe.</x:v>
      </x:c>
      <x:c r="D28" s="13" t="str">
        <x:v>Aucune attaque punitive hors ligne n’est imposée par défaut.</x:v>
      </x:c>
      <x:c r="E28" s="13" t="str">
        <x:v>Les événements de retour sont déclenchés dans la partie active.</x:v>
      </x:c>
      <x:c r="F28" s="13" t="str">
        <x:v>Reconstitution documentée V4 — nouvelle rédaction V5</x:v>
      </x:c>
    </x:row>
    <x:row r="29" ht="44" customHeight="1">
      <x:c r="A29" s="14" t="str">
        <x:v>CNS-MP24</x:v>
      </x:c>
      <x:c r="B29" s="14" t="str">
        <x:v>Progression individuelle</x:v>
      </x:c>
      <x:c r="C29" s="14" t="str">
        <x:v>Les rangs et les fins appartiennent à chaque parcours compatible.</x:v>
      </x:c>
      <x:c r="D29" s="14" t="str">
        <x:v>Une aide à une mission ne saute pas les rites du partenaire.</x:v>
      </x:c>
      <x:c r="E29" s="14" t="str">
        <x:v>Les sorties Warp exigent les conditions communes pour le personnage qui les initie.</x:v>
      </x:c>
      <x:c r="F29" s="14" t="str">
        <x:v>Reconstitution documentée V4 — nouvelle rédaction V5</x:v>
      </x:c>
    </x:row>
  </x:sheetData>
  <x:pageMargins left="0.7" right="0.7" top="0.75" bottom="0.75" header="0.3" footer="0.3"/>
  <x:tableParts count="1">
    <x:tablePart xmlns:r="http://schemas.openxmlformats.org/officeDocument/2006/relationships" r:id="Ra772dbde71f04818"/>
  </x:tableParts>
</x:worksheet>
</file>

<file path=xl/worksheets/sheet7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Voies maison et clan</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Origine</x:v>
      </x:c>
      <x:c r="D5" s="36" t="str">
        <x:v>Systeme</x:v>
      </x:c>
      <x:c r="E5" s="36" t="str">
        <x:v>Scène et sens</x:v>
      </x:c>
      <x:c r="F5" s="36" t="str">
        <x:v>Continuite</x:v>
      </x:c>
      <x:c r="G5" s="37" t="str">
        <x:v>Provenance</x:v>
      </x:c>
    </x:row>
    <x:row r="6" ht="57" customHeight="1">
      <x:c r="A6" s="13" t="str">
        <x:v>CNS-SYN01</x:v>
      </x:c>
      <x:c r="B6" s="13" t="str">
        <x:v>O1 — Maison</x:v>
      </x:c>
      <x:c r="C6" s="13" t="str">
        <x:v>O1</x:v>
      </x:c>
      <x:c r="D6" s="13" t="str">
        <x:v>Maison</x:v>
      </x:c>
      <x:c r="E6" s="13" t="str">
        <x:v>Une première porte accordée après une action utile donne un contrepoint concret au rejet.</x:v>
      </x:c>
      <x:c r="F6" s="13" t="str">
        <x:v>Le père hostile peut apprendre l’existence du foyer seulement si le récit le prévoit ; la communauté possède son propre jugement.</x:v>
      </x:c>
      <x:c r="G6" s="13" t="str">
        <x:v>Reconstitution documentée V4 — nouvelle rédaction V5</x:v>
      </x:c>
    </x:row>
    <x:row r="7" ht="57" customHeight="1">
      <x:c r="A7" s="14" t="str">
        <x:v>CNS-SYN02</x:v>
      </x:c>
      <x:c r="B7" s="14" t="str">
        <x:v>O1 — Navire</x:v>
      </x:c>
      <x:c r="C7" s="14" t="str">
        <x:v>O1</x:v>
      </x:c>
      <x:c r="D7" s="14" t="str">
        <x:v>Navire</x:v>
      </x:c>
      <x:c r="E7" s="14" t="str">
        <x:v>Le joueur apprend à conduire un groupe sans reproduire les humiliations subies.</x:v>
      </x:c>
      <x:c r="F7" s="14" t="str">
        <x:v>Un chasseur faible ou blessé déclenche une décision de terrain qui révèle la méthode de commandement.</x:v>
      </x:c>
      <x:c r="G7" s="14" t="str">
        <x:v>Reconstitution documentée V4 — nouvelle rédaction V5</x:v>
      </x:c>
    </x:row>
    <x:row r="8" ht="57" customHeight="1">
      <x:c r="A8" s="13" t="str">
        <x:v>CNS-SYN03</x:v>
      </x:c>
      <x:c r="B8" s="13" t="str">
        <x:v>O1 — Trophées</x:v>
      </x:c>
      <x:c r="C8" s="13" t="str">
        <x:v>O1</x:v>
      </x:c>
      <x:c r="D8" s="13" t="str">
        <x:v>Trophées</x:v>
      </x:c>
      <x:c r="E8" s="13" t="str">
        <x:v>Une prise modeste peut porter la mémoire d’une réussite obtenue sans approbation familiale.</x:v>
      </x:c>
      <x:c r="F8" s="13" t="str">
        <x:v>La présentation conserve sa valeur réelle et ne transforme pas automatiquement le père en témoin conciliant.</x:v>
      </x:c>
      <x:c r="G8" s="13" t="str">
        <x:v>Reconstitution documentée V4 — nouvelle rédaction V5</x:v>
      </x:c>
    </x:row>
    <x:row r="9" ht="44" customHeight="1">
      <x:c r="A9" s="14" t="str">
        <x:v>CNS-SYN04</x:v>
      </x:c>
      <x:c r="B9" s="14" t="str">
        <x:v>O2 — Maison</x:v>
      </x:c>
      <x:c r="C9" s="14" t="str">
        <x:v>O2</x:v>
      </x:c>
      <x:c r="D9" s="14" t="str">
        <x:v>Maison</x:v>
      </x:c>
      <x:c r="E9" s="14" t="str">
        <x:v>Les visiteurs comparent les objets hérités aux nouvelles prises du joueur.</x:v>
      </x:c>
      <x:c r="F9" s="14" t="str">
        <x:v>La place accordée aux contributeurs oubliés change les conversations au foyer.</x:v>
      </x:c>
      <x:c r="G9" s="14" t="str">
        <x:v>Reconstitution documentée V4 — nouvelle rédaction V5</x:v>
      </x:c>
    </x:row>
    <x:row r="10" ht="44" customHeight="1">
      <x:c r="A10" s="13" t="str">
        <x:v>CNS-SYN05</x:v>
      </x:c>
      <x:c r="B10" s="13" t="str">
        <x:v>O2 — Navire</x:v>
      </x:c>
      <x:c r="C10" s="13" t="str">
        <x:v>O2</x:v>
      </x:c>
      <x:c r="D10" s="13" t="str">
        <x:v>Navire</x:v>
      </x:c>
      <x:c r="E10" s="13" t="str">
        <x:v>Doran et les vétérans apportent des versions complémentaires des exploits anciens.</x:v>
      </x:c>
      <x:c r="F10" s="13" t="str">
        <x:v>Le commandement doit faire de la place aux actes des équipiers présents.</x:v>
      </x:c>
      <x:c r="G10" s="13" t="str">
        <x:v>Reconstitution documentée V4 — nouvelle rédaction V5</x:v>
      </x:c>
    </x:row>
    <x:row r="11" ht="57" customHeight="1">
      <x:c r="A11" s="14" t="str">
        <x:v>CNS-SYN06</x:v>
      </x:c>
      <x:c r="B11" s="14" t="str">
        <x:v>O2 — Trophées</x:v>
      </x:c>
      <x:c r="C11" s="14" t="str">
        <x:v>O2</x:v>
      </x:c>
      <x:c r="D11" s="14" t="str">
        <x:v>Trophées</x:v>
      </x:c>
      <x:c r="E11" s="14" t="str">
        <x:v>Le crâne de la chasse partagée révèle des interventions distinctes.</x:v>
      </x:c>
      <x:c r="F11" s="14" t="str">
        <x:v>L’ancêtre reste réellement méritant ; les traces enrichissent son récit sans le rendre frauduleux.</x:v>
      </x:c>
      <x:c r="G11" s="14" t="str">
        <x:v>Reconstitution documentée V4 — nouvelle rédaction V5</x:v>
      </x:c>
    </x:row>
    <x:row r="12" ht="57" customHeight="1">
      <x:c r="A12" s="13" t="str">
        <x:v>CNS-SYN07</x:v>
      </x:c>
      <x:c r="B12" s="13" t="str">
        <x:v>O3 — Maison</x:v>
      </x:c>
      <x:c r="C12" s="13" t="str">
        <x:v>O3</x:v>
      </x:c>
      <x:c r="D12" s="13" t="str">
        <x:v>Maison</x:v>
      </x:c>
      <x:c r="E12" s="13" t="str">
        <x:v>Les souvenirs de la catastrophe naturelle peuvent être exposés ou conservés à l’abri.</x:v>
      </x:c>
      <x:c r="F12" s="13" t="str">
        <x:v>Les survivants choisissent leur propre résidence ; le joueur n’obtient pas leur présence comme récompense.</x:v>
      </x:c>
      <x:c r="G12" s="13" t="str">
        <x:v>Reconstitution documentée V4 — nouvelle rédaction V5</x:v>
      </x:c>
    </x:row>
    <x:row r="13" ht="57" customHeight="1">
      <x:c r="A13" s="14" t="str">
        <x:v>CNS-SYN08</x:v>
      </x:c>
      <x:c r="B13" s="14" t="str">
        <x:v>O3 — Navire</x:v>
      </x:c>
      <x:c r="C13" s="14" t="str">
        <x:v>O3</x:v>
      </x:c>
      <x:c r="D13" s="14" t="str">
        <x:v>Navire</x:v>
      </x:c>
      <x:c r="E13" s="14" t="str">
        <x:v>Une expédition de retour vers un lieu perdu confronte le groupe à des traces matérielles et à un terrain changé.</x:v>
      </x:c>
      <x:c r="F13" s="14" t="str">
        <x:v>La mission apporte mémoire et objets retrouvés, jamais résurrection des disparus.</x:v>
      </x:c>
      <x:c r="G13" s="14" t="str">
        <x:v>Reconstitution documentée V4 — nouvelle rédaction V5</x:v>
      </x:c>
    </x:row>
    <x:row r="14" ht="44" customHeight="1">
      <x:c r="A14" s="13" t="str">
        <x:v>CNS-SYN09</x:v>
      </x:c>
      <x:c r="B14" s="13" t="str">
        <x:v>O3 — Trophées</x:v>
      </x:c>
      <x:c r="C14" s="13" t="str">
        <x:v>O3</x:v>
      </x:c>
      <x:c r="D14" s="13" t="str">
        <x:v>Trophées</x:v>
      </x:c>
      <x:c r="E14" s="13" t="str">
        <x:v>Des objets de mémoire sont présentés sans les convertir en prises de chasse.</x:v>
      </x:c>
      <x:c r="F14" s="13" t="str">
        <x:v>La provenance distingue une catastrophe, un sauvetage et une victoire.</x:v>
      </x:c>
      <x:c r="G14" s="13" t="str">
        <x:v>Reconstitution documentée V4 — nouvelle rédaction V5</x:v>
      </x:c>
    </x:row>
    <x:row r="15" ht="44" customHeight="1">
      <x:c r="A15" s="14" t="str">
        <x:v>CNS-SYN10</x:v>
      </x:c>
      <x:c r="B15" s="14" t="str">
        <x:v>O4 — Maison</x:v>
      </x:c>
      <x:c r="C15" s="14" t="str">
        <x:v>O4</x:v>
      </x:c>
      <x:c r="D15" s="14" t="str">
        <x:v>Maison</x:v>
      </x:c>
      <x:c r="E15" s="14" t="str">
        <x:v>Le respect local se construit par les actions présentes du joueur.</x:v>
      </x:c>
      <x:c r="F15" s="14" t="str">
        <x:v>La faute réelle de l’ancêtre peut rester connue même lorsque le joueur est accueilli.</x:v>
      </x:c>
      <x:c r="G15" s="14" t="str">
        <x:v>Reconstitution documentée V4 — nouvelle rédaction V5</x:v>
      </x:c>
    </x:row>
    <x:row r="16" ht="44" customHeight="1">
      <x:c r="A16" s="13" t="str">
        <x:v>CNS-SYN11</x:v>
      </x:c>
      <x:c r="B16" s="13" t="str">
        <x:v>O4 — Navire</x:v>
      </x:c>
      <x:c r="C16" s="13" t="str">
        <x:v>O4</x:v>
      </x:c>
      <x:c r="D16" s="13" t="str">
        <x:v>Navire</x:v>
      </x:c>
      <x:c r="E16" s="13" t="str">
        <x:v>Un équipier demande ce qui sera fait quand le commandement commettra une erreur.</x:v>
      </x:c>
      <x:c r="F16" s="13" t="str">
        <x:v>Les décisions de retour, de réparation et de partage donnent une réponse jouée.</x:v>
      </x:c>
      <x:c r="G16" s="13" t="str">
        <x:v>Reconstitution documentée V4 — nouvelle rédaction V5</x:v>
      </x:c>
    </x:row>
    <x:row r="17" ht="57" customHeight="1">
      <x:c r="A17" s="14" t="str">
        <x:v>CNS-SYN12</x:v>
      </x:c>
      <x:c r="B17" s="14" t="str">
        <x:v>O4 — Trophées</x:v>
      </x:c>
      <x:c r="C17" s="14" t="str">
        <x:v>O4</x:v>
      </x:c>
      <x:c r="D17" s="14" t="str">
        <x:v>Trophées</x:v>
      </x:c>
      <x:c r="E17" s="14" t="str">
        <x:v>Une plaque peut attribuer clairement un objet à l’ancêtre fautif et expliquer le contexte.</x:v>
      </x:c>
      <x:c r="F17" s="14" t="str">
        <x:v>L’atelier n’efface pas les preuves pour produire une réputation plus commode.</x:v>
      </x:c>
      <x:c r="G17" s="14" t="str">
        <x:v>Reconstitution documentée V4 — nouvelle rédaction V5</x:v>
      </x:c>
    </x:row>
    <x:row r="18" ht="57" customHeight="1">
      <x:c r="A18" s="13" t="str">
        <x:v>CNS-SYN13</x:v>
      </x:c>
      <x:c r="B18" s="13" t="str">
        <x:v>O5 — Maison</x:v>
      </x:c>
      <x:c r="C18" s="13" t="str">
        <x:v>O5</x:v>
      </x:c>
      <x:c r="D18" s="13" t="str">
        <x:v>Maison</x:v>
      </x:c>
      <x:c r="E18" s="13" t="str">
        <x:v>Un souvenir de Mara Venn n’apparaît qu’après la rencontre de Namarra PLAN13/O5-M19.</x:v>
      </x:c>
      <x:c r="F18" s="13" t="str">
        <x:v>Après EXP10/O5-M24, les contacts restent volontaires ; elle n’habite pas automatiquement chez le joueur.</x:v>
      </x:c>
      <x:c r="G18" s="13" t="str">
        <x:v>Reconstitution documentée V4 — nouvelle rédaction V5</x:v>
      </x:c>
    </x:row>
    <x:row r="19" ht="57" customHeight="1">
      <x:c r="A19" s="14" t="str">
        <x:v>CNS-SYN14</x:v>
      </x:c>
      <x:c r="B19" s="14" t="str">
        <x:v>O5 — Navire</x:v>
      </x:c>
      <x:c r="C19" s="14" t="str">
        <x:v>O5</x:v>
      </x:c>
      <x:c r="D19" s="14" t="str">
        <x:v>Navire</x:v>
      </x:c>
      <x:c r="E19" s="14" t="str">
        <x:v>La présence temporaire de la pisteuse adulte exige une vraie place et une mission acceptée.</x:v>
      </x:c>
      <x:c r="F19" s="14" t="str">
        <x:v>Son départ est conservé ; le commandant peut garder une relation sans la retenir à bord.</x:v>
      </x:c>
      <x:c r="G19" s="14" t="str">
        <x:v>Reconstitution documentée V4 — nouvelle rédaction V5</x:v>
      </x:c>
    </x:row>
    <x:row r="20" ht="44" customHeight="1">
      <x:c r="A20" s="13" t="str">
        <x:v>CNS-SYN15</x:v>
      </x:c>
      <x:c r="B20" s="13" t="str">
        <x:v>O5 — Trophées</x:v>
      </x:c>
      <x:c r="C20" s="13" t="str">
        <x:v>O5</x:v>
      </x:c>
      <x:c r="D20" s="13" t="str">
        <x:v>Trophées</x:v>
      </x:c>
      <x:c r="E20" s="13" t="str">
        <x:v>Les traces de la mission partagée peuvent montrer sa contribution de pisteuse.</x:v>
      </x:c>
      <x:c r="F20" s="13" t="str">
        <x:v>La présentation ne transforme pas Mara en trophée ni en preuve de propriété.</x:v>
      </x:c>
      <x:c r="G20" s="13" t="str">
        <x:v>Reconstitution documentée V4 — nouvelle rédaction V5</x:v>
      </x:c>
    </x:row>
    <x:row r="21" ht="44" customHeight="1">
      <x:c r="A21" s="14" t="str">
        <x:v>CNS-SYN16</x:v>
      </x:c>
      <x:c r="B21" s="14" t="str">
        <x:v>O6 — Maison</x:v>
      </x:c>
      <x:c r="C21" s="14" t="str">
        <x:v>O6</x:v>
      </x:c>
      <x:c r="D21" s="14" t="str">
        <x:v>Maison</x:v>
      </x:c>
      <x:c r="E21" s="14" t="str">
        <x:v>L’enfance, la cohorte et le rival donnent un sens aux premières pièces habitées.</x:v>
      </x:c>
      <x:c r="F21" s="14" t="str">
        <x:v>Les visites évoluent avec les étapes communes et les décisions de La Longue Chasse.</x:v>
      </x:c>
      <x:c r="G21" s="14" t="str">
        <x:v>Reconstitution documentée V4 — nouvelle rédaction V5</x:v>
      </x:c>
    </x:row>
    <x:row r="22" ht="57" customHeight="1">
      <x:c r="A22" s="13" t="str">
        <x:v>CNS-SYN17</x:v>
      </x:c>
      <x:c r="B22" s="13" t="str">
        <x:v>O6 — Navire</x:v>
      </x:c>
      <x:c r="C22" s="13" t="str">
        <x:v>O6</x:v>
      </x:c>
      <x:c r="D22" s="13" t="str">
        <x:v>Navire</x:v>
      </x:c>
      <x:c r="E22" s="13" t="str">
        <x:v>La maîtrise mène à une vie collective puis à la transmission de gestes et de responsabilités.</x:v>
      </x:c>
      <x:c r="F22" s="13" t="str">
        <x:v>Le navire prolonge l’histoire originale de l’utilisateur, sans père hostile ajouté par défaut.</x:v>
      </x:c>
      <x:c r="G22" s="13" t="str">
        <x:v>Reconstitution documentée V4 — nouvelle rédaction V5</x:v>
      </x:c>
    </x:row>
    <x:row r="23" ht="57" customHeight="1">
      <x:c r="A23" s="14" t="str">
        <x:v>CNS-SYN18</x:v>
      </x:c>
      <x:c r="B23" s="14" t="str">
        <x:v>O6 — Trophées</x:v>
      </x:c>
      <x:c r="C23" s="14" t="str">
        <x:v>O6</x:v>
      </x:c>
      <x:c r="D23" s="14" t="str">
        <x:v>Trophées</x:v>
      </x:c>
      <x:c r="E23" s="14" t="str">
        <x:v>La galerie peut raconter le premier échec, la maîtrise et ce qui est laissé aux suivants.</x:v>
      </x:c>
      <x:c r="F23" s="14" t="str">
        <x:v>Le dénouement retenu à Elite reste la référence des scènes Elder et Ancient.</x:v>
      </x:c>
      <x:c r="G23" s="14" t="str">
        <x:v>Reconstitution documentée V4 — nouvelle rédaction V5</x:v>
      </x:c>
    </x:row>
  </x:sheetData>
  <x:pageMargins left="0.7" right="0.7" top="0.75" bottom="0.75" header="0.3" footer="0.3"/>
  <x:tableParts count="1">
    <x:tablePart xmlns:r="http://schemas.openxmlformats.org/officeDocument/2006/relationships" r:id="R079effffbac4407b"/>
  </x:tableParts>
</x:worksheet>
</file>

<file path=xl/worksheets/sheet7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Scènes des résidences</x:v>
      </x:c>
      <x:c r="B2" s="3"/>
      <x:c r="C2" s="3"/>
      <x:c r="D2" s="3"/>
      <x:c r="E2" s="3"/>
      <x:c r="F2" s="3"/>
    </x:row>
    <x:row r="3">
      <x:c r="A3" s="4"/>
      <x:c r="B3" s="4"/>
      <x:c r="C3" s="4"/>
      <x:c r="D3" s="4"/>
      <x:c r="E3" s="4"/>
      <x:c r="F3" s="4"/>
    </x:row>
    <x:row r="4">
      <x:c r="A4" s="2" t="str">
        <x:v>Maison et clan · 60 fiches · Lecture intégrale dans « Lire Maison et clan » ou le lecteur HTML.</x:v>
      </x:c>
      <x:c r="B4" s="2"/>
      <x:c r="C4" s="2"/>
      <x:c r="D4" s="2"/>
      <x:c r="E4" s="2"/>
      <x:c r="F4" s="2"/>
    </x:row>
    <x:row r="5" ht="48" customHeight="1">
      <x:c r="A5" s="35" t="str">
        <x:v>Identifiant</x:v>
      </x:c>
      <x:c r="B5" s="36" t="str">
        <x:v>Titre</x:v>
      </x:c>
      <x:c r="C5" s="36" t="str">
        <x:v>Maison</x:v>
      </x:c>
      <x:c r="D5" s="36" t="str">
        <x:v>Déclencheur</x:v>
      </x:c>
      <x:c r="E5" s="36" t="str">
        <x:v>Lieu et ambiance</x:v>
      </x:c>
      <x:c r="F5" s="36" t="str">
        <x:v>Séquence jouable</x:v>
      </x:c>
      <x:c r="G5" s="36" t="str">
        <x:v>Choix</x:v>
      </x:c>
      <x:c r="H5" s="36" t="str">
        <x:v>Réaction et conséquence</x:v>
      </x:c>
      <x:c r="I5" s="36" t="str">
        <x:v>Coût et reprise</x:v>
      </x:c>
      <x:c r="J5" s="36" t="str">
        <x:v>Continuite</x:v>
      </x:c>
      <x:c r="K5" s="37" t="str">
        <x:v>Provenance</x:v>
      </x:c>
    </x:row>
    <x:row r="6" ht="117" customHeight="1">
      <x:c r="A6" s="13" t="str">
        <x:v>V5-HOME-CM01-S1</x:v>
      </x:c>
      <x:c r="B6" s="13" t="str">
        <x:v>La piste dans la cendre</x:v>
      </x:c>
      <x:c r="C6" s="13" t="str">
        <x:v>HOME-CM01</x:v>
      </x:c>
      <x:c r="D6" s="13" t="str">
        <x:v>Premier retour après une bourrasque</x:v>
      </x:c>
      <x:c r="E6" s="13" t="str">
        <x:v>Maison du Vent de Cendre ; clan CL1 ; ruelle couverte → sas de cendre → pièce basse → atelier ventilé. Présence sensible de cendre fine et passages identiques au plan de résidence.</x:v>
      </x:c>
      <x:c r="F6" s="13" t="str">
        <x:v>Observer les traces devant le seuil ; distinguer celles du voisin d’une petite faune locale ; suivre la piste entre deux auvents ; déplacer la caisse qui a attiré l’animal ; refermer son accès au garde-manger.</x:v>
      </x:c>
      <x:c r="G6" s="13" t="str">
        <x:v>Guider l’animal vers le dehors avec un leurre fictif ou demander au gardien de le récupérer pour l’éloigner.</x:v>
      </x:c>
      <x:c r="H6" s="13" t="str">
        <x:v>Le détour laisse le quartier calme mais prend du temps ; l’aide du gardien crée une conversation et une petite dette de service.</x:v>
      </x:c>
      <x:c r="I6" s="13"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6" s="13" t="str">
        <x:v>La scène exige HOME-CM01 active pour ses services domestiques. Les droits de résidence, les témoins disponibles et la fin d’origine sont lus depuis la partie ; aucun jalon commun n’est accordé.</x:v>
      </x:c>
      <x:c r="K6" s="13" t="str">
        <x:v>Extension V5</x:v>
      </x:c>
    </x:row>
    <x:row r="7" ht="117" customHeight="1">
      <x:c r="A7" s="14" t="str">
        <x:v>V5-HOME-CM01-S2</x:v>
      </x:c>
      <x:c r="B7" s="14" t="str">
        <x:v>Un récit derrière l’écran</x:v>
      </x:c>
      <x:c r="C7" s="14" t="str">
        <x:v>HOME-CM01</x:v>
      </x:c>
      <x:c r="D7" s="14" t="str">
        <x:v>Premier visiteur après exposition d’un souvenir</x:v>
      </x:c>
      <x:c r="E7" s="14" t="str">
        <x:v>Maison du Vent de Cendre ; clan CL1 ; ruelle couverte → sas de cendre → pièce basse → atelier ventilé. Présence sensible de cendre fine et passages identiques au plan de résidence.</x:v>
      </x:c>
      <x:c r="F7" s="14" t="str">
        <x:v>Régler l’écran pour laisser entrer une lumière oblique ; conduire le visiteur au siège libre ; tourner l’objet vers sa marque ; choisir le détail à raconter ; écouter ce qu’il reconnaît du quartier.</x:v>
      </x:c>
      <x:c r="G7" s="14" t="str">
        <x:v>Montrer une réussite récente ou une erreur ancienne qui a changé la manière de chasser.</x:v>
      </x:c>
      <x:c r="H7" s="14" t="str">
        <x:v>Le visiteur retient le sujet choisi et le rappelle au prochain retour ; aucune victoire absente n’est créée.</x:v>
      </x:c>
      <x:c r="I7" s="14"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7" s="14" t="str">
        <x:v>La scène exige HOME-CM01 active pour ses services domestiques. Les droits de résidence, les témoins disponibles et la fin d’origine sont lus depuis la partie ; aucun jalon commun n’est accordé.</x:v>
      </x:c>
      <x:c r="K7" s="14" t="str">
        <x:v>Extension V5</x:v>
      </x:c>
    </x:row>
    <x:row r="8" ht="117" customHeight="1">
      <x:c r="A8" s="13" t="str">
        <x:v>V5-HOME-CM01-S3</x:v>
      </x:c>
      <x:c r="B8" s="13" t="str">
        <x:v>La claie du jeune chasseur</x:v>
      </x:c>
      <x:c r="C8" s="13" t="str">
        <x:v>HOME-CM01</x:v>
      </x:c>
      <x:c r="D8" s="13" t="str">
        <x:v>Respect d’aménagement atteint</x:v>
      </x:c>
      <x:c r="E8" s="13" t="str">
        <x:v>Maison du Vent de Cendre ; clan CL1 ; ruelle couverte → sas de cendre → pièce basse → atelier ventilé. Présence sensible de cendre fine et passages identiques au plan de résidence.</x:v>
      </x:c>
      <x:c r="F8" s="13" t="str">
        <x:v>Préparer trois morceaux de claie d’exercice ; montrer le sens de la circulation d’air ; laisser un jeune placer les pièces ; traverser le sas avec une charge témoin ; corriger ensemble le panneau qui gêne.</x:v>
      </x:c>
      <x:c r="G8" s="13" t="str">
        <x:v>Laisser une tentative réversible ou faire une démonstration avant son essai.</x:v>
      </x:c>
      <x:c r="H8" s="13" t="str">
        <x:v>La claie installée porte son motif ; le jeune se souvient d’avoir appris par l’erreur ou par l’observation.</x:v>
      </x:c>
      <x:c r="I8" s="13" t="str">
        <x:v>Utiliser seulement les objets présents dans Maison du Vent de Cendre. Les aperçus de placement sont gratuits ; un aménagement confirmé consomme les matériaux indiqués dans sa recette. Une sortie de scène conserve les gestes achevés et laisse la décision finale ouverte.</x:v>
      </x:c>
      <x:c r="J8" s="13" t="str">
        <x:v>La scène exige HOME-CM01 active pour ses services domestiques. Les droits de résidence, les témoins disponibles et la fin d’origine sont lus depuis la partie ; aucun jalon commun n’est accordé.</x:v>
      </x:c>
      <x:c r="K8" s="13" t="str">
        <x:v>Extension V5</x:v>
      </x:c>
    </x:row>
    <x:row r="9" ht="117" customHeight="1">
      <x:c r="A9" s="14" t="str">
        <x:v>V5-HOME-CM02-S1</x:v>
      </x:c>
      <x:c r="B9" s="14" t="str">
        <x:v>Deux foyers, deux attentes</x:v>
      </x:c>
      <x:c r="C9" s="14" t="str">
        <x:v>HOME-CM02</x:v>
      </x:c>
      <x:c r="D9" s="14" t="str">
        <x:v>Soir de froid fictionnel après une mission</x:v>
      </x:c>
      <x:c r="E9" s="14" t="str">
        <x:v>Logis des Deux Brasiers ; clan CL1 ; place des braises → seuil double → foyer → niche de repos. Présence sensible de vent brûlant et passages identiques au plan de résidence.</x:v>
      </x:c>
      <x:c r="F9" s="14" t="str">
        <x:v>Porter les pierres de réserve jusqu’au foyer ; observer les places déjà occupées ; déplacer les écrans mobiles ; tester la chaleur fictive dans chambre et pièce commune.</x:v>
      </x:c>
      <x:c r="G9" s="14" t="str">
        <x:v>Privilégier l’accueil d’un groupe revenu tard ou préparer le repos personnel avant une chasse.</x:v>
      </x:c>
      <x:c r="H9" s="14" t="str">
        <x:v>Une pièce reste plus fraîche cette nuit ; le groupe commente l’aide reçue ou le choix de partir reposé.</x:v>
      </x:c>
      <x:c r="I9" s="14"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9" s="14" t="str">
        <x:v>La scène exige HOME-CM02 active pour ses services domestiques. Les droits de résidence, les témoins disponibles et la fin d’origine sont lus depuis la partie ; aucun jalon commun n’est accordé.</x:v>
      </x:c>
      <x:c r="K9" s="14" t="str">
        <x:v>Extension V5</x:v>
      </x:c>
    </x:row>
    <x:row r="10" ht="117" customHeight="1">
      <x:c r="A10" s="13" t="str">
        <x:v>V5-HOME-CM02-S2</x:v>
      </x:c>
      <x:c r="B10" s="13" t="str">
        <x:v>Le bruit du métal posé</x:v>
      </x:c>
      <x:c r="C10" s="13" t="str">
        <x:v>HOME-CM02</x:v>
      </x:c>
      <x:c r="D10" s="13" t="str">
        <x:v>Arme confiée en entretien</x:v>
      </x:c>
      <x:c r="E10" s="13" t="str">
        <x:v>Logis des Deux Brasiers ; clan CL1 ; place des braises → seuil double → foyer → niche de repos. Présence sensible de vent brûlant et passages identiques au plan de résidence.</x:v>
      </x:c>
      <x:c r="F10" s="13" t="str">
        <x:v>Poser l’arme sur un support d’essai ; écouter la vibration de trois emplacements ; trouver celui qui ne réveille pas le voisin ; installer les cales puis vérifier l’ouverture du coffre.</x:v>
      </x:c>
      <x:c r="G10" s="13" t="str">
        <x:v>Garder l’arme près du foyer avec un support neuf ou déplacer l’atelier dans l’alcôve étroite.</x:v>
      </x:c>
      <x:c r="H10" s="13" t="str">
        <x:v>Le premier choix consomme deux cales ; le second conserve les matériaux mais réduit une place décorative.</x:v>
      </x:c>
      <x:c r="I10" s="13"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10" s="13" t="str">
        <x:v>La scène exige HOME-CM02 active pour ses services domestiques. Les droits de résidence, les témoins disponibles et la fin d’origine sont lus depuis la partie ; aucun jalon commun n’est accordé.</x:v>
      </x:c>
      <x:c r="K10" s="13" t="str">
        <x:v>Extension V5</x:v>
      </x:c>
    </x:row>
    <x:row r="11" ht="117" customHeight="1">
      <x:c r="A11" s="14" t="str">
        <x:v>V5-HOME-CM02-S3</x:v>
      </x:c>
      <x:c r="B11" s="14" t="str">
        <x:v>La braise du défi</x:v>
      </x:c>
      <x:c r="C11" s="14" t="str">
        <x:v>HOME-CM02</x:v>
      </x:c>
      <x:c r="D11" s="14" t="str">
        <x:v>Rival disponible et réception autorisée</x:v>
      </x:c>
      <x:c r="E11" s="14" t="str">
        <x:v>Logis des Deux Brasiers ; clan CL1 ; place des braises → seuil double → foyer → niche de repos. Présence sensible de vent brûlant et passages identiques au plan de résidence.</x:v>
      </x:c>
      <x:c r="F11" s="14" t="str">
        <x:v>Préparer une cible d’exercice dans la cour ; placer les limites ; observer le rival choisir son angle ; réaliser un enchaînement court de déplacement et de frappe sur cible ; ranger ensemble le matériel.</x:v>
      </x:c>
      <x:c r="G11" s="14" t="str">
        <x:v>Défi de précision à faible lumière ou parcours de vitesse autour du foyer.</x:v>
      </x:c>
      <x:c r="H11" s="14" t="str">
        <x:v>Le résultat produit une réplique de rivalité située ; il ne confère aucun rang et peut être rejoué sans récompense répétée.</x:v>
      </x:c>
      <x:c r="I11" s="14" t="str">
        <x:v>Utiliser seulement les objets présents dans Logis des Deux Brasiers. Les aperçus de placement sont gratuits ; un aménagement confirmé consomme les matériaux indiqués dans sa recette. Une sortie de scène conserve les gestes achevés et laisse la décision finale ouverte.</x:v>
      </x:c>
      <x:c r="J11" s="14" t="str">
        <x:v>La scène exige HOME-CM02 active pour ses services domestiques. Les droits de résidence, les témoins disponibles et la fin d’origine sont lus depuis la partie ; aucun jalon commun n’est accordé.</x:v>
      </x:c>
      <x:c r="K11" s="14" t="str">
        <x:v>Extension V5</x:v>
      </x:c>
    </x:row>
    <x:row r="12" ht="117" customHeight="1">
      <x:c r="A12" s="13" t="str">
        <x:v>V5-HOME-CM03-S1</x:v>
      </x:c>
      <x:c r="B12" s="13" t="str">
        <x:v>L’ombre qui a bougé</x:v>
      </x:c>
      <x:c r="C12" s="13" t="str">
        <x:v>HOME-CM03</x:v>
      </x:c>
      <x:c r="D12" s="13" t="str">
        <x:v>Nouvel écran installé</x:v>
      </x:c>
      <x:c r="E12" s="13" t="str">
        <x:v>Refuge des Ombres de Verre ; clan CL2 ; chemin des citernes → écran d’entrée → chambre fraîche → atelier d’ombre. Présence sensible de lumière crue et passages identiques au plan de résidence.</x:v>
      </x:c>
      <x:c r="F12" s="13" t="str">
        <x:v>Observer le sol à deux moments fictionnels ; suivre la ligne d’ombre ; porter un récipient témoin ; déplacer un écran sans barrer la route des citernes.</x:v>
      </x:c>
      <x:c r="G12" s="13" t="str">
        <x:v>Protéger le trajet des porteurs ou l’alcôve où l’on examine les trophées.</x:v>
      </x:c>
      <x:c r="H12" s="13" t="str">
        <x:v>Le quartier gagne un passage confortable ou la maison une meilleure lumière de travail ; l’autre usage reste possible à une autre heure.</x:v>
      </x:c>
      <x:c r="I12" s="13"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2" s="13" t="str">
        <x:v>La scène exige HOME-CM03 active pour ses services domestiques. Les droits de résidence, les témoins disponibles et la fin d’origine sont lus depuis la partie ; aucun jalon commun n’est accordé.</x:v>
      </x:c>
      <x:c r="K12" s="13" t="str">
        <x:v>Extension V5</x:v>
      </x:c>
    </x:row>
    <x:row r="13" ht="117" customHeight="1">
      <x:c r="A13" s="14" t="str">
        <x:v>V5-HOME-CM03-S2</x:v>
      </x:c>
      <x:c r="B13" s="14" t="str">
        <x:v>La trace du verre noir</x:v>
      </x:c>
      <x:c r="C13" s="14" t="str">
        <x:v>HOME-CM03</x:v>
      </x:c>
      <x:c r="D13" s="14" t="str">
        <x:v>Objet trouvé lors d’une mission désertique</x:v>
      </x:c>
      <x:c r="E13" s="14" t="str">
        <x:v>Refuge des Ombres de Verre ; clan CL2 ; chemin des citernes → écran d’entrée → chambre fraîche → atelier d’ombre. Présence sensible de lumière crue et passages identiques au plan de résidence.</x:v>
      </x:c>
      <x:c r="F13" s="14" t="str">
        <x:v>Poser la pièce sous l’écran ; tourner son profil ; comparer un reflet réel à une fissure ; choisir un socle qui ne confond pas les deux ; montrer le résultat à la porteuse d’eau.</x:v>
      </x:c>
      <x:c r="G13" s="14" t="str">
        <x:v>Exposer la fissure comme mémoire du voyage ou conserver la pièce au coffre avec sa provenance.</x:v>
      </x:c>
      <x:c r="H13" s="14" t="str">
        <x:v>La visite peut parler d’un retour difficile ; l’état cassé n’est pas remplacé par une version parfaite.</x:v>
      </x:c>
      <x:c r="I13" s="14"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3" s="14" t="str">
        <x:v>La scène exige HOME-CM03 active pour ses services domestiques. Les droits de résidence, les témoins disponibles et la fin d’origine sont lus depuis la partie ; aucun jalon commun n’est accordé.</x:v>
      </x:c>
      <x:c r="K13" s="14" t="str">
        <x:v>Extension V5</x:v>
      </x:c>
    </x:row>
    <x:row r="14" ht="117" customHeight="1">
      <x:c r="A14" s="13" t="str">
        <x:v>V5-HOME-CM03-S3</x:v>
      </x:c>
      <x:c r="B14" s="13" t="str">
        <x:v>Le passage des charges longues</x:v>
      </x:c>
      <x:c r="C14" s="13" t="str">
        <x:v>HOME-CM03</x:v>
      </x:c>
      <x:c r="D14" s="13" t="str">
        <x:v>Livraison d’un meuble repliable</x:v>
      </x:c>
      <x:c r="E14" s="13" t="str">
        <x:v>Refuge des Ombres de Verre ; clan CL2 ; chemin des citernes → écran d’entrée → chambre fraîche → atelier d’ombre. Présence sensible de lumière crue et passages identiques au plan de résidence.</x:v>
      </x:c>
      <x:c r="F14" s="13" t="str">
        <x:v>Déplier le gabarit devant le seuil ; choisir l’ordre de passage de ses deux sections ; reculer un siège ; installer le meuble puis faire traverser un porteur témoin.</x:v>
      </x:c>
      <x:c r="G14" s="13" t="str">
        <x:v>Installer la version longue contre le mur ou la version courte qui laisse une seconde place de visite.</x:v>
      </x:c>
      <x:c r="H14" s="13" t="str">
        <x:v>Le choix change l’emprise et la capacité d’exposition ; la section inutilisée reste un bien transportable.</x:v>
      </x:c>
      <x:c r="I14" s="13" t="str">
        <x:v>Utiliser seulement les objets présents dans Refuge des Ombres de Verre. Les aperçus de placement sont gratuits ; un aménagement confirmé consomme les matériaux indiqués dans sa recette. Une sortie de scène conserve les gestes achevés et laisse la décision finale ouverte.</x:v>
      </x:c>
      <x:c r="J14" s="13" t="str">
        <x:v>La scène exige HOME-CM03 active pour ses services domestiques. Les droits de résidence, les témoins disponibles et la fin d’origine sont lus depuis la partie ; aucun jalon commun n’est accordé.</x:v>
      </x:c>
      <x:c r="K14" s="13" t="str">
        <x:v>Extension V5</x:v>
      </x:c>
    </x:row>
    <x:row r="15" ht="117" customHeight="1">
      <x:c r="A15" s="14" t="str">
        <x:v>V5-HOME-CM04-S1</x:v>
      </x:c>
      <x:c r="B15" s="14" t="str">
        <x:v>Le flotteur sans sonnerie</x:v>
      </x:c>
      <x:c r="C15" s="14" t="str">
        <x:v>HOME-CM04</x:v>
      </x:c>
      <x:c r="D15" s="14" t="str">
        <x:v>Après la mission de la Citerne Haute</x:v>
      </x:c>
      <x:c r="E15" s="14" t="str">
        <x:v>Chambre de la Citerne Haute ; clan CL2 ; rampe minérale → terrasse de jauge → chambre → remise. Présence sensible de résonance de cuve et passages identiques au plan de résidence.</x:v>
      </x:c>
      <x:c r="F15" s="14" t="str">
        <x:v>Suivre la variation visuelle du flotteur ; retrouver le lien tombé dans la remise ; comparer trois attaches ; replacer celle compatible ; tester la lecture depuis le palier.</x:v>
      </x:c>
      <x:c r="G15" s="14" t="str">
        <x:v>Conserver le signal discret ou ajouter un repère visible pour les visiteurs qui ne connaissent pas le bruit.</x:v>
      </x:c>
      <x:c r="H15" s="14" t="str">
        <x:v>Le second choix utilise une plaquette et facilite l’orientation des invités ; le premier conserve l’ambiance habituelle.</x:v>
      </x:c>
      <x:c r="I15" s="14"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5" s="14" t="str">
        <x:v>La scène exige HOME-CM04 active pour ses services domestiques. Les droits de résidence, les témoins disponibles et la fin d’origine sont lus depuis la partie ; aucun jalon commun n’est accordé.</x:v>
      </x:c>
      <x:c r="K15" s="14" t="str">
        <x:v>Extension V5</x:v>
      </x:c>
    </x:row>
    <x:row r="16" ht="117" customHeight="1">
      <x:c r="A16" s="13" t="str">
        <x:v>V5-HOME-CM04-S2</x:v>
      </x:c>
      <x:c r="B16" s="13" t="str">
        <x:v>Une histoire résonne trop</x:v>
      </x:c>
      <x:c r="C16" s="13" t="str">
        <x:v>HOME-CM04</x:v>
      </x:c>
      <x:c r="D16" s="13" t="str">
        <x:v>Réception avec plusieurs personnes</x:v>
      </x:c>
      <x:c r="E16" s="13" t="str">
        <x:v>Chambre de la Citerne Haute ; clan CL2 ; rampe minérale → terrasse de jauge → chambre → remise. Présence sensible de résonance de cuve et passages identiques au plan de résidence.</x:v>
      </x:c>
      <x:c r="F16" s="13" t="str">
        <x:v>Faire parler deux invités depuis leurs places ; écouter la superposition des sons ; déplacer les panneaux ; essayer un autre ordre de récit ; laisser une zone calme près du seuil.</x:v>
      </x:c>
      <x:c r="G16" s="13" t="str">
        <x:v>Préparer un cercle unique de récit ou deux conversations séparées.</x:v>
      </x:c>
      <x:c r="H16" s="13" t="str">
        <x:v>Les scènes de visite changent de composition et certains témoignages ne sont entendus qu’en petit groupe.</x:v>
      </x:c>
      <x:c r="I16" s="13"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6" s="13" t="str">
        <x:v>La scène exige HOME-CM04 active pour ses services domestiques. Les droits de résidence, les témoins disponibles et la fin d’origine sont lus depuis la partie ; aucun jalon commun n’est accordé.</x:v>
      </x:c>
      <x:c r="K16" s="13" t="str">
        <x:v>Extension V5</x:v>
      </x:c>
    </x:row>
    <x:row r="17" ht="117" customHeight="1">
      <x:c r="A17" s="14" t="str">
        <x:v>V5-HOME-CM04-S3</x:v>
      </x:c>
      <x:c r="B17" s="14" t="str">
        <x:v>La charge du dernier palier</x:v>
      </x:c>
      <x:c r="C17" s="14" t="str">
        <x:v>HOME-CM04</x:v>
      </x:c>
      <x:c r="D17" s="14" t="str">
        <x:v>Retour d’un voisin fatigué</x:v>
      </x:c>
      <x:c r="E17" s="14" t="str">
        <x:v>Chambre de la Citerne Haute ; clan CL2 ; rampe minérale → terrasse de jauge → chambre → remise. Présence sensible de résonance de cuve et passages identiques au plan de résidence.</x:v>
      </x:c>
      <x:c r="F17" s="14" t="str">
        <x:v>Descendre jusqu’au palier inférieur ; inspecter la charge et son trajet ; prendre une partie du portage ; choisir le passage direct ou la rampe ; remettre les objets à leurs places.</x:v>
      </x:c>
      <x:c r="G17" s="14" t="str">
        <x:v>Aider immédiatement ou installer d’abord un rail de jeu pour les prochaines livraisons.</x:v>
      </x:c>
      <x:c r="H17" s="14" t="str">
        <x:v>L’aide est rapide ; le rail coûte du matériau mais modifie durablement les scènes de transport locales.</x:v>
      </x:c>
      <x:c r="I17" s="14" t="str">
        <x:v>Utiliser seulement les objets présents dans Chambre de la Citerne Haute. Les aperçus de placement sont gratuits ; un aménagement confirmé consomme les matériaux indiqués dans sa recette. Une sortie de scène conserve les gestes achevés et laisse la décision finale ouverte.</x:v>
      </x:c>
      <x:c r="J17" s="14" t="str">
        <x:v>La scène exige HOME-CM04 active pour ses services domestiques. Les droits de résidence, les témoins disponibles et la fin d’origine sont lus depuis la partie ; aucun jalon commun n’est accordé.</x:v>
      </x:c>
      <x:c r="K17" s="14" t="str">
        <x:v>Extension V5</x:v>
      </x:c>
    </x:row>
    <x:row r="18" ht="117" customHeight="1">
      <x:c r="A18" s="13" t="str">
        <x:v>V5-HOME-CM05-S1</x:v>
      </x:c>
      <x:c r="B18" s="13" t="str">
        <x:v>Le nœud de la passerelle</x:v>
      </x:c>
      <x:c r="C18" s="13" t="str">
        <x:v>HOME-CM05</x:v>
      </x:c>
      <x:c r="D18" s="13" t="str">
        <x:v>Après un trajet sous forte pluie fictionnelle</x:v>
      </x:c>
      <x:c r="E18" s="13" t="str">
        <x:v>Maison des Passerelles Tressées ; clan CL3 ; racine-escalier → passerelle → seuil suspendu → atelier ouvert. Présence sensible de frondaisons et passages identiques au plan de résidence.</x:v>
      </x:c>
      <x:c r="F18" s="13" t="str">
        <x:v>Observer trois ligatures depuis les plateformes ; relever celle qui porte une torsion ; poser une charge témoin ; installer un lien d’exercice ; demander à la tresseuse de vérifier le résultat visible.</x:v>
      </x:c>
      <x:c r="G18" s="13" t="str">
        <x:v>Renforcer le passage léger ou réserver ce tronçon aux piétons et ouvrir le détour aux charges.</x:v>
      </x:c>
      <x:c r="H18" s="13" t="str">
        <x:v>Les PNJ changent d’itinéraire selon la solution ; la maison garde son accès sans passage incohérent.</x:v>
      </x:c>
      <x:c r="I18" s="13"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18" s="13" t="str">
        <x:v>La scène exige HOME-CM05 active pour ses services domestiques. Les droits de résidence, les témoins disponibles et la fin d’origine sont lus depuis la partie ; aucun jalon commun n’est accordé.</x:v>
      </x:c>
      <x:c r="K18" s="13" t="str">
        <x:v>Extension V5</x:v>
      </x:c>
    </x:row>
    <x:row r="19" ht="117" customHeight="1">
      <x:c r="A19" s="14" t="str">
        <x:v>V5-HOME-CM05-S2</x:v>
      </x:c>
      <x:c r="B19" s="14" t="str">
        <x:v>Les yeux au-dessus du seuil</x:v>
      </x:c>
      <x:c r="C19" s="14" t="str">
        <x:v>HOME-CM05</x:v>
      </x:c>
      <x:c r="D19" s="14" t="str">
        <x:v>Faune locale aperçue dans la frondaison</x:v>
      </x:c>
      <x:c r="E19" s="14" t="str">
        <x:v>Maison des Passerelles Tressées ; clan CL3 ; racine-escalier → passerelle → seuil suspendu → atelier ouvert. Présence sensible de frondaisons et passages identiques au plan de résidence.</x:v>
      </x:c>
      <x:c r="F19" s="14" t="str">
        <x:v>Suivre les mouvements par ombres ; déplacer la lampe pour identifier la silhouette ; retirer un objet brillant qui l’attire ; guider le visiteur sous un auvent.</x:v>
      </x:c>
      <x:c r="G19" s="14" t="str">
        <x:v>Observer la faune à distance pour enrichir un relevé ou fermer la vue afin de recevoir dans le calme.</x:v>
      </x:c>
      <x:c r="H19" s="14" t="str">
        <x:v>Le relevé ajoute une observation de faune originale du projet ; la fermeture conserve la tranquillité de la scène.</x:v>
      </x:c>
      <x:c r="I19" s="14"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19" s="14" t="str">
        <x:v>La scène exige HOME-CM05 active pour ses services domestiques. Les droits de résidence, les témoins disponibles et la fin d’origine sont lus depuis la partie ; aucun jalon commun n’est accordé.</x:v>
      </x:c>
      <x:c r="K19" s="14" t="str">
        <x:v>Extension V5</x:v>
      </x:c>
    </x:row>
    <x:row r="20" ht="117" customHeight="1">
      <x:c r="A20" s="13" t="str">
        <x:v>V5-HOME-CM05-S3</x:v>
      </x:c>
      <x:c r="B20" s="13" t="str">
        <x:v>Un souvenir suspendu</x:v>
      </x:c>
      <x:c r="C20" s="13" t="str">
        <x:v>HOME-CM05</x:v>
      </x:c>
      <x:c r="D20" s="13" t="str">
        <x:v>Petit trophée compatible disponible</x:v>
      </x:c>
      <x:c r="E20" s="13" t="str">
        <x:v>Maison des Passerelles Tressées ; clan CL3 ; racine-escalier → passerelle → seuil suspendu → atelier ouvert. Présence sensible de frondaisons et passages identiques au plan de résidence.</x:v>
      </x:c>
      <x:c r="F20" s="13" t="str">
        <x:v>Choisir un support suspendu prévu ; tester son balancement stylisé ; régler la longueur par crans ; comparer la lecture depuis la passerelle ; installer la plaque.</x:v>
      </x:c>
      <x:c r="G20" s="13" t="str">
        <x:v>Support mobile qui montre plusieurs faces ou niche fixe plus facile à lire.</x:v>
      </x:c>
      <x:c r="H20" s="13" t="str">
        <x:v>Le meuble change l’animation de visite ; l’objet conserve les mêmes indices et la même reconnaissance.</x:v>
      </x:c>
      <x:c r="I20" s="13" t="str">
        <x:v>Utiliser seulement les objets présents dans Maison des Passerelles Tressées. Les aperçus de placement sont gratuits ; un aménagement confirmé consomme les matériaux indiqués dans sa recette. Une sortie de scène conserve les gestes achevés et laisse la décision finale ouverte.</x:v>
      </x:c>
      <x:c r="J20" s="13" t="str">
        <x:v>La scène exige HOME-CM05 active pour ses services domestiques. Les droits de résidence, les témoins disponibles et la fin d’origine sont lus depuis la partie ; aucun jalon commun n’est accordé.</x:v>
      </x:c>
      <x:c r="K20" s="13" t="str">
        <x:v>Extension V5</x:v>
      </x:c>
    </x:row>
    <x:row r="21" ht="102" customHeight="1">
      <x:c r="A21" s="14" t="str">
        <x:v>V5-HOME-CM06-S1</x:v>
      </x:c>
      <x:c r="B21" s="14" t="str">
        <x:v>Le faux appel du pilier</x:v>
      </x:c>
      <x:c r="C21" s="14" t="str">
        <x:v>HOME-CM06</x:v>
      </x:c>
      <x:c r="D21" s="14" t="str">
        <x:v>Retour pendant une scène de vent</x:v>
      </x:c>
      <x:c r="E21" s="14" t="str">
        <x:v>Nid du Pilier Creux ; clan CL3 ; plateforme basse → escalier intérieur → chambre creuse → balcon-atelier. Présence sensible de échos forestiers et passages identiques au plan de résidence.</x:v>
      </x:c>
      <x:c r="F21" s="14" t="str">
        <x:v>Écouter trois niveaux du tronc ; suivre l’écho jusqu’à un panneau déplacé ; remettre la pièce dans ses rainures ; faire résonner un signal d’exercice depuis le balcon.</x:v>
      </x:c>
      <x:c r="G21" s="14" t="str">
        <x:v>Rétablir l’appel ancien ou ajouter un signal différent pour les visiteurs.</x:v>
      </x:c>
      <x:c r="H21" s="14" t="str">
        <x:v>Les scènes d’arrivée utilisent le signal retenu ; les habitants apprennent le nouveau rythme si nécessaire.</x:v>
      </x:c>
      <x:c r="I21" s="14"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1" s="14" t="str">
        <x:v>La scène exige HOME-CM06 active pour ses services domestiques. Les droits de résidence, les témoins disponibles et la fin d’origine sont lus depuis la partie ; aucun jalon commun n’est accordé.</x:v>
      </x:c>
      <x:c r="K21" s="14" t="str">
        <x:v>Extension V5</x:v>
      </x:c>
    </x:row>
    <x:row r="22" ht="102" customHeight="1">
      <x:c r="A22" s="13" t="str">
        <x:v>V5-HOME-CM06-S2</x:v>
      </x:c>
      <x:c r="B22" s="13" t="str">
        <x:v>La visite à trois hauteurs</x:v>
      </x:c>
      <x:c r="C22" s="13" t="str">
        <x:v>HOME-CM06</x:v>
      </x:c>
      <x:c r="D22" s="13" t="str">
        <x:v>Mentor disponible</x:v>
      </x:c>
      <x:c r="E22" s="13" t="str">
        <x:v>Nid du Pilier Creux ; clan CL3 ; plateforme basse → escalier intérieur → chambre creuse → balcon-atelier. Présence sensible de échos forestiers et passages identiques au plan de résidence.</x:v>
      </x:c>
      <x:c r="F22" s="13" t="str">
        <x:v>Attendre le mentor sur la plateforme basse ; monter avec lui ; lui montrer une marque à chaque niveau ; choisir le balcon ou la chambre pour la conclusion.</x:v>
      </x:c>
      <x:c r="G22" s="13" t="str">
        <x:v>Raconter les étapes de maîtrise dans l’ordre ou commencer par la difficulté encore présente.</x:v>
      </x:c>
      <x:c r="H22" s="13" t="str">
        <x:v>Le mentor donne une réaction propre au choix et au rang ; aucun jalon commun n’est validé par cette visite.</x:v>
      </x:c>
      <x:c r="I22" s="13"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2" s="13" t="str">
        <x:v>La scène exige HOME-CM06 active pour ses services domestiques. Les droits de résidence, les témoins disponibles et la fin d’origine sont lus depuis la partie ; aucun jalon commun n’est accordé.</x:v>
      </x:c>
      <x:c r="K22" s="13" t="str">
        <x:v>Extension V5</x:v>
      </x:c>
    </x:row>
    <x:row r="23" ht="102" customHeight="1">
      <x:c r="A23" s="14" t="str">
        <x:v>V5-HOME-CM06-S3</x:v>
      </x:c>
      <x:c r="B23" s="14" t="str">
        <x:v>La niche dans le creux</x:v>
      </x:c>
      <x:c r="C23" s="14" t="str">
        <x:v>HOME-CM06</x:v>
      </x:c>
      <x:c r="D23" s="14" t="str">
        <x:v>Aménagement autorisé</x:v>
      </x:c>
      <x:c r="E23" s="14" t="str">
        <x:v>Nid du Pilier Creux ; clan CL3 ; plateforme basse → escalier intérieur → chambre creuse → balcon-atelier. Présence sensible de échos forestiers et passages identiques au plan de résidence.</x:v>
      </x:c>
      <x:c r="F23" s="14" t="str">
        <x:v>Comparer le gabarit d’un meuble au tronc ; installer un cadre réversible ; faire passer une silhouette de portage ; régler la lampe vers le fond sans éblouir l’escalier.</x:v>
      </x:c>
      <x:c r="G23" s="14" t="str">
        <x:v>Grande niche unique ou deux petites niches avec espace de lecture séparé.</x:v>
      </x:c>
      <x:c r="H23" s="14" t="str">
        <x:v>La capacité et le parcours de mémoire diffèrent ; aucune coupe du pilier structurel n’est nécessaire.</x:v>
      </x:c>
      <x:c r="I23" s="14" t="str">
        <x:v>Utiliser seulement les objets présents dans Nid du Pilier Creux. Les aperçus de placement sont gratuits ; un aménagement confirmé consomme les matériaux indiqués dans sa recette. Une sortie de scène conserve les gestes achevés et laisse la décision finale ouverte.</x:v>
      </x:c>
      <x:c r="J23" s="14" t="str">
        <x:v>La scène exige HOME-CM06 active pour ses services domestiques. Les droits de résidence, les témoins disponibles et la fin d’origine sont lus depuis la partie ; aucun jalon commun n’est accordé.</x:v>
      </x:c>
      <x:c r="K23" s="14" t="str">
        <x:v>Extension V5</x:v>
      </x:c>
    </x:row>
    <x:row r="24" ht="117" customHeight="1">
      <x:c r="A24" s="13" t="str">
        <x:v>V5-HOME-CM07-S1</x:v>
      </x:c>
      <x:c r="B24" s="13" t="str">
        <x:v>La crue sous les pilotis</x:v>
      </x:c>
      <x:c r="C24" s="13" t="str">
        <x:v>HOME-CM07</x:v>
      </x:c>
      <x:c r="D24" s="13" t="str">
        <x:v>HOME-CM07 active ; mission de seuil réussie</x:v>
      </x:c>
      <x:c r="E24" s="13" t="str">
        <x:v>Maison des Pilotis Calmes ; clan CL4 ; route sur pilotis → seuil ; seuil ↔ chambre ; seuil ↔ atelier ; retour par ponton. Présence sensible de lueur des eaux et passages identiques au plan de résidence.</x:v>
      </x:c>
      <x:c r="F24" s="13" t="str">
        <x:v>Revenir aux trois appuis marqués ; observer le niveau de l’eau depuis les passerelles ; déplacer une charge légère ; vérifier le passage renforcé ou le détour réellement choisi lors du déverrouillage.</x:v>
      </x:c>
      <x:c r="G24" s="13" t="str">
        <x:v>Consolider le trajet actuel avec une entretoise disponible ou déplacer temporairement les livraisons vers le ponton.</x:v>
      </x:c>
      <x:c r="H24" s="13" t="str">
        <x:v>La solution respecte l’aménagement déjà réalisé ; le premier choix consomme une entretoise, le second rallonge les trajets du quartier.</x:v>
      </x:c>
      <x:c r="I24" s="13"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4" s="13" t="str">
        <x:v>La scène exige HOME-CM07 active pour ses services domestiques. Les droits de résidence, les témoins disponibles et la fin d’origine sont lus depuis la partie ; aucun jalon commun n’est accordé.</x:v>
      </x:c>
      <x:c r="K24" s="13" t="str">
        <x:v>Extension V5</x:v>
      </x:c>
    </x:row>
    <x:row r="25" ht="117" customHeight="1">
      <x:c r="A25" s="14" t="str">
        <x:v>V5-HOME-CM07-S2</x:v>
      </x:c>
      <x:c r="B25" s="14" t="str">
        <x:v>La lampe du passeur</x:v>
      </x:c>
      <x:c r="C25" s="14" t="str">
        <x:v>HOME-CM07</x:v>
      </x:c>
      <x:c r="D25" s="14" t="str">
        <x:v>Respect 60 atteint à HOME-CM07</x:v>
      </x:c>
      <x:c r="E25" s="14" t="str">
        <x:v>Maison des Pilotis Calmes ; clan CL4 ; route sur pilotis → seuil ; seuil ↔ chambre ; seuil ↔ atelier ; retour par ponton. Présence sensible de lueur des eaux et passages identiques au plan de résidence.</x:v>
      </x:c>
      <x:c r="F25" s="14" t="str">
        <x:v>Prendre la lampe récupérée lors de Trois appuis avant la crue ; tester son reflet depuis seuil et ponton ; déplacer son support ; attendre le passeur et suivre ses signaux jusqu’au quai.</x:v>
      </x:c>
      <x:c r="G25" s="14" t="str">
        <x:v>Éclairer le passage principal ou la route de charges du détour.</x:v>
      </x:c>
      <x:c r="H25" s="14" t="str">
        <x:v>Le passeur emploie l’itinéraire éclairé ; la lampe reste un objet unique dont l’emplacement se voit depuis la maison.</x:v>
      </x:c>
      <x:c r="I25" s="14"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5" s="14" t="str">
        <x:v>La scène exige HOME-CM07 active pour ses services domestiques. Les droits de résidence, les témoins disponibles et la fin d’origine sont lus depuis la partie ; aucun jalon commun n’est accordé.</x:v>
      </x:c>
      <x:c r="K25" s="14" t="str">
        <x:v>Extension V5</x:v>
      </x:c>
    </x:row>
    <x:row r="26" ht="117" customHeight="1">
      <x:c r="A26" s="13" t="str">
        <x:v>V5-HOME-CM07-S3</x:v>
      </x:c>
      <x:c r="B26" s="13" t="str">
        <x:v>Une place au-dessus de l’eau</x:v>
      </x:c>
      <x:c r="C26" s="13" t="str">
        <x:v>HOME-CM07</x:v>
      </x:c>
      <x:c r="D26" s="13" t="str">
        <x:v>Respect 80 atteint à HOME-CM07</x:v>
      </x:c>
      <x:c r="E26" s="13" t="str">
        <x:v>Maison des Pilotis Calmes ; clan CL4 ; route sur pilotis → seuil ; seuil ↔ chambre ; seuil ↔ atelier ; retour par ponton. Présence sensible de lueur des eaux et passages identiques au plan de résidence.</x:v>
      </x:c>
      <x:c r="F26" s="13" t="str">
        <x:v>Installer deux sièges hors du chenal ; déplacer un trophée compatible jusqu’au seuil ; accueillir la charpentière et le passeur ; montrer une trace à la lumière des eaux.</x:v>
      </x:c>
      <x:c r="G26" s="13" t="str">
        <x:v>Raconter une chasse ou remercier le quartier pour la place obtenue, avec un souvenir de la mission locale.</x:v>
      </x:c>
      <x:c r="H26" s="13" t="str">
        <x:v>Les invités réagissent aux objets réels ; l’accueil cérémoniel ne donne aucun contrôle des stocks ou des voies publiques.</x:v>
      </x:c>
      <x:c r="I26" s="13" t="str">
        <x:v>Utiliser seulement les objets présents dans Maison des Pilotis Calmes. Les aperçus de placement sont gratuits ; un aménagement confirmé consomme les matériaux indiqués dans sa recette. Une sortie de scène conserve les gestes achevés et laisse la décision finale ouverte.</x:v>
      </x:c>
      <x:c r="J26" s="13" t="str">
        <x:v>La scène exige HOME-CM07 active pour ses services domestiques. Les droits de résidence, les témoins disponibles et la fin d’origine sont lus depuis la partie ; aucun jalon commun n’est accordé.</x:v>
      </x:c>
      <x:c r="K26" s="13" t="str">
        <x:v>Extension V5</x:v>
      </x:c>
    </x:row>
    <x:row r="27" ht="117" customHeight="1">
      <x:c r="A27" s="14" t="str">
        <x:v>V5-HOME-CM08-S1</x:v>
      </x:c>
      <x:c r="B27" s="14" t="str">
        <x:v>Les reflets qui se répondent</x:v>
      </x:c>
      <x:c r="C27" s="14" t="str">
        <x:v>HOME-CM08</x:v>
      </x:c>
      <x:c r="D27" s="14" t="str">
        <x:v>Brume fictionnelle et lanternes ouvertes</x:v>
      </x:c>
      <x:c r="E27" s="14" t="str">
        <x:v>Logis des Lanternes Basses ; clan CL4 ; quai couvert → galerie de lanternes → chambre → petite véranda. Présence sensible de brume bioluminescente et passages identiques au plan de résidence.</x:v>
      </x:c>
      <x:c r="F27" s="14" t="str">
        <x:v>Observer trois reflets depuis la véranda ; déplacer une lanterne sur ses points prévus ; comparer le rythme du quai ; suivre la route balisée jusqu’au retour.</x:v>
      </x:c>
      <x:c r="G27" s="14" t="str">
        <x:v>Éclairage bas discret ou signal plus visible pour une arrivée collective.</x:v>
      </x:c>
      <x:c r="H27" s="14" t="str">
        <x:v>La route change de lecture sans supprimer les repères des autres habitants.</x:v>
      </x:c>
      <x:c r="I27" s="14"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7" s="14" t="str">
        <x:v>La scène exige HOME-CM08 active pour ses services domestiques. Les droits de résidence, les témoins disponibles et la fin d’origine sont lus depuis la partie ; aucun jalon commun n’est accordé.</x:v>
      </x:c>
      <x:c r="K27" s="14" t="str">
        <x:v>Extension V5</x:v>
      </x:c>
    </x:row>
    <x:row r="28" ht="117" customHeight="1">
      <x:c r="A28" s="13" t="str">
        <x:v>V5-HOME-CM08-S2</x:v>
      </x:c>
      <x:c r="B28" s="13" t="str">
        <x:v>Le visiteur au mauvais quai</x:v>
      </x:c>
      <x:c r="C28" s="13" t="str">
        <x:v>HOME-CM08</x:v>
      </x:c>
      <x:c r="D28" s="13" t="str">
        <x:v>Invitation en cours</x:v>
      </x:c>
      <x:c r="E28" s="13" t="str">
        <x:v>Logis des Lanternes Basses ; clan CL4 ; quai couvert → galerie de lanternes → chambre → petite véranda. Présence sensible de brume bioluminescente et passages identiques au plan de résidence.</x:v>
      </x:c>
      <x:c r="F28" s="13" t="str">
        <x:v>Entendre un appel lointain ; rejoindre le quai visible ; reconnaître le visiteur ; déplacer une balise de bienvenue ; le guider par le passage accessible jusqu’au seuil.</x:v>
      </x:c>
      <x:c r="G28" s="13" t="str">
        <x:v>Accompagner personnellement ou demander au passeur après lui avoir donné un repère précis.</x:v>
      </x:c>
      <x:c r="H28" s="13" t="str">
        <x:v>La première solution donne une conversation de trajet ; la seconde coûte un service et laisse préparer la réception.</x:v>
      </x:c>
      <x:c r="I28" s="13"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8" s="13" t="str">
        <x:v>La scène exige HOME-CM08 active pour ses services domestiques. Les droits de résidence, les témoins disponibles et la fin d’origine sont lus depuis la partie ; aucun jalon commun n’est accordé.</x:v>
      </x:c>
      <x:c r="K28" s="13" t="str">
        <x:v>Extension V5</x:v>
      </x:c>
    </x:row>
    <x:row r="29" ht="117" customHeight="1">
      <x:c r="A29" s="14" t="str">
        <x:v>V5-HOME-CM08-S3</x:v>
      </x:c>
      <x:c r="B29" s="14" t="str">
        <x:v>Une plaque dans la buée</x:v>
      </x:c>
      <x:c r="C29" s="14" t="str">
        <x:v>HOME-CM08</x:v>
      </x:c>
      <x:c r="D29" s="14" t="str">
        <x:v>Trophée installé près de la véranda</x:v>
      </x:c>
      <x:c r="E29" s="14" t="str">
        <x:v>Logis des Lanternes Basses ; clan CL4 ; quai couvert → galerie de lanternes → chambre → petite véranda. Présence sensible de brume bioluminescente et passages identiques au plan de résidence.</x:v>
      </x:c>
      <x:c r="F29" s="14" t="str">
        <x:v>Comparer la lisibilité avant et après la buée stylisée ; déplacer le cadre ; choisir un écran protecteur fictif ; vérifier la lecture depuis le siège du visiteur.</x:v>
      </x:c>
      <x:c r="G29" s="14" t="str">
        <x:v>Garder la vue sur l’eau avec une protection ou déplacer la présentation à l’intérieur.</x:v>
      </x:c>
      <x:c r="H29" s="14" t="str">
        <x:v>L’aménagement modifie lumière et ambiance ; les informations restent accessibles dans les deux cas.</x:v>
      </x:c>
      <x:c r="I29" s="14" t="str">
        <x:v>Utiliser seulement les objets présents dans Logis des Lanternes Basses. Les aperçus de placement sont gratuits ; un aménagement confirmé consomme les matériaux indiqués dans sa recette. Une sortie de scène conserve les gestes achevés et laisse la décision finale ouverte.</x:v>
      </x:c>
      <x:c r="J29" s="14" t="str">
        <x:v>La scène exige HOME-CM08 active pour ses services domestiques. Les droits de résidence, les témoins disponibles et la fin d’origine sont lus depuis la partie ; aucun jalon commun n’est accordé.</x:v>
      </x:c>
      <x:c r="K29" s="14" t="str">
        <x:v>Extension V5</x:v>
      </x:c>
    </x:row>
    <x:row r="30" ht="117" customHeight="1">
      <x:c r="A30" s="13" t="str">
        <x:v>V5-HOME-CM09-S1</x:v>
      </x:c>
      <x:c r="B30" s="13" t="str">
        <x:v>Entre deux rafales</x:v>
      </x:c>
      <x:c r="C30" s="13" t="str">
        <x:v>HOME-CM09</x:v>
      </x:c>
      <x:c r="D30" s="13" t="str">
        <x:v>Retour avec une charge encombrante</x:v>
      </x:c>
      <x:c r="E30" s="13" t="str">
        <x:v>Abri du Col des Trois Vents ; clan CL5 ; sentier du col → sas rocheux → chambre → atelier abrité. Présence sensible de rafales et passages identiques au plan de résidence.</x:v>
      </x:c>
      <x:c r="F30" s="13" t="str">
        <x:v>Observer le rythme des voiles ; atteindre le premier abri ; attendre la fenêtre fictionnelle ; porter la caisse jusqu’au sas ; vérifier ses attaches avant ouverture.</x:v>
      </x:c>
      <x:c r="G30" s="13" t="str">
        <x:v>Faire deux trajets légers ou attendre une aide pour un trajet unique.</x:v>
      </x:c>
      <x:c r="H30" s="13" t="str">
        <x:v>Le premier coûte du temps ; le second crée une scène avec le guide et conserve la charge entière.</x:v>
      </x:c>
      <x:c r="I30" s="13"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0" s="13" t="str">
        <x:v>La scène exige HOME-CM09 active pour ses services domestiques. Les droits de résidence, les témoins disponibles et la fin d’origine sont lus depuis la partie ; aucun jalon commun n’est accordé.</x:v>
      </x:c>
      <x:c r="K30" s="13" t="str">
        <x:v>Extension V5</x:v>
      </x:c>
    </x:row>
    <x:row r="31" ht="117" customHeight="1">
      <x:c r="A31" s="14" t="str">
        <x:v>V5-HOME-CM09-S2</x:v>
      </x:c>
      <x:c r="B31" s="14" t="str">
        <x:v>Le signal du rival</x:v>
      </x:c>
      <x:c r="C31" s="14" t="str">
        <x:v>HOME-CM09</x:v>
      </x:c>
      <x:c r="D31" s="14" t="str">
        <x:v>Rival en visite au col</x:v>
      </x:c>
      <x:c r="E31" s="14" t="str">
        <x:v>Abri du Col des Trois Vents ; clan CL5 ; sentier du col → sas rocheux → chambre → atelier abrité. Présence sensible de rafales et passages identiques au plan de résidence.</x:v>
      </x:c>
      <x:c r="F31" s="14" t="str">
        <x:v>Repérer sa silhouette sur la corniche ; répondre par une voile ; choisir un terrain d’exercice abrité ; placer deux marques de départ ; réaliser un défi de lecture de vent.</x:v>
      </x:c>
      <x:c r="G31" s="14" t="str">
        <x:v>Privilégier l’observation et l’esquive ou la vitesse dans une fenêtre courte.</x:v>
      </x:c>
      <x:c r="H31" s="14" t="str">
        <x:v>Le résultat nourrit la rivalité sans provoquer automatiquement une guerre ni modifier un rang.</x:v>
      </x:c>
      <x:c r="I31" s="14"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1" s="14" t="str">
        <x:v>La scène exige HOME-CM09 active pour ses services domestiques. Les droits de résidence, les témoins disponibles et la fin d’origine sont lus depuis la partie ; aucun jalon commun n’est accordé.</x:v>
      </x:c>
      <x:c r="K31" s="14" t="str">
        <x:v>Extension V5</x:v>
      </x:c>
    </x:row>
    <x:row r="32" ht="117" customHeight="1">
      <x:c r="A32" s="13" t="str">
        <x:v>V5-HOME-CM09-S3</x:v>
      </x:c>
      <x:c r="B32" s="13" t="str">
        <x:v>L’écran qui s’efface</x:v>
      </x:c>
      <x:c r="C32" s="13" t="str">
        <x:v>HOME-CM09</x:v>
      </x:c>
      <x:c r="D32" s="13" t="str">
        <x:v>Aménagement autorisé</x:v>
      </x:c>
      <x:c r="E32" s="13" t="str">
        <x:v>Abri du Col des Trois Vents ; clan CL5 ; sentier du col → sas rocheux → chambre → atelier abrité. Présence sensible de rafales et passages identiques au plan de résidence.</x:v>
      </x:c>
      <x:c r="F32" s="13" t="str">
        <x:v>Essayer un écran repliable devant l’atelier ; suivre son mouvement entre trois poses ; porter un objet témoin ; vérifier que l’écran ouvert ne barre pas le sas.</x:v>
      </x:c>
      <x:c r="G32" s="13" t="str">
        <x:v>Écran fixe plus protecteur ou version repliable qui libère la vue.</x:v>
      </x:c>
      <x:c r="H32" s="13" t="str">
        <x:v>Les matériaux et l’usage diffèrent ; le joueur peut changer plus tard par un vrai chantier d’aménagement.</x:v>
      </x:c>
      <x:c r="I32" s="13" t="str">
        <x:v>Utiliser seulement les objets présents dans Abri du Col des Trois Vents. Les aperçus de placement sont gratuits ; un aménagement confirmé consomme les matériaux indiqués dans sa recette. Une sortie de scène conserve les gestes achevés et laisse la décision finale ouverte.</x:v>
      </x:c>
      <x:c r="J32" s="13" t="str">
        <x:v>La scène exige HOME-CM09 active pour ses services domestiques. Les droits de résidence, les témoins disponibles et la fin d’origine sont lus depuis la partie ; aucun jalon commun n’est accordé.</x:v>
      </x:c>
      <x:c r="K32" s="13" t="str">
        <x:v>Extension V5</x:v>
      </x:c>
    </x:row>
    <x:row r="33" ht="117" customHeight="1">
      <x:c r="A33" s="14" t="str">
        <x:v>V5-HOME-CM10-S1</x:v>
      </x:c>
      <x:c r="B33" s="14" t="str">
        <x:v>Trois balises dans l’orage</x:v>
      </x:c>
      <x:c r="C33" s="14" t="str">
        <x:v>HOME-CM10</x:v>
      </x:c>
      <x:c r="D33" s="14" t="str">
        <x:v>Après l’ouverture du guet</x:v>
      </x:c>
      <x:c r="E33" s="14" t="str">
        <x:v>Maison du Guet Fendu ; clan CL5 ; corniche → seuil dans la faille → poste de guet → chambre basse. Présence sensible de orage lointain et passages identiques au plan de résidence.</x:v>
      </x:c>
      <x:c r="F33" s="14" t="str">
        <x:v>Observer les balises depuis la faille ; comparer leurs intervalles de lumière ; rejoindre seulement les postes accessibles ; remettre un panneau dans sa pose correcte.</x:v>
      </x:c>
      <x:c r="G33" s="14" t="str">
        <x:v>Conserver une lecture longue distance ou rendre plus claire l’approche finale du logis.</x:v>
      </x:c>
      <x:c r="H33" s="14" t="str">
        <x:v>Les visiteurs utilisent le repérage choisi ; aucune nouvelle route lointaine n’est connue sans exploration.</x:v>
      </x:c>
      <x:c r="I33" s="14"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3" s="14" t="str">
        <x:v>La scène exige HOME-CM10 active pour ses services domestiques. Les droits de résidence, les témoins disponibles et la fin d’origine sont lus depuis la partie ; aucun jalon commun n’est accordé.</x:v>
      </x:c>
      <x:c r="K33" s="14" t="str">
        <x:v>Extension V5</x:v>
      </x:c>
    </x:row>
    <x:row r="34" ht="117" customHeight="1">
      <x:c r="A34" s="13" t="str">
        <x:v>V5-HOME-CM10-S2</x:v>
      </x:c>
      <x:c r="B34" s="13" t="str">
        <x:v>Le récit derrière la fente</x:v>
      </x:c>
      <x:c r="C34" s="13" t="str">
        <x:v>HOME-CM10</x:v>
      </x:c>
      <x:c r="D34" s="13" t="str">
        <x:v>Trophée portant une marque discrète</x:v>
      </x:c>
      <x:c r="E34" s="13" t="str">
        <x:v>Maison du Guet Fendu ; clan CL5 ; corniche → seuil dans la faille → poste de guet → chambre basse. Présence sensible de orage lointain et passages identiques au plan de résidence.</x:v>
      </x:c>
      <x:c r="F34" s="13" t="str">
        <x:v>Poser l’objet sur un support ; utiliser la fente de lumière comme éclairage ; tourner le profil ; comparer l’ombre à la vue initiale ; appeler la veilleuse au bon angle.</x:v>
      </x:c>
      <x:c r="G34" s="13" t="str">
        <x:v>Garder la présentation dépendante de la lumière naturelle ou ajouter une lampe de lecture.</x:v>
      </x:c>
      <x:c r="H34" s="13" t="str">
        <x:v>Le premier crée un rendez-vous de visite ; le second consomme un module d’éclairage et reste disponible en permanence.</x:v>
      </x:c>
      <x:c r="I34" s="13"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4" s="13" t="str">
        <x:v>La scène exige HOME-CM10 active pour ses services domestiques. Les droits de résidence, les témoins disponibles et la fin d’origine sont lus depuis la partie ; aucun jalon commun n’est accordé.</x:v>
      </x:c>
      <x:c r="K34" s="13" t="str">
        <x:v>Extension V5</x:v>
      </x:c>
    </x:row>
    <x:row r="35" ht="117" customHeight="1">
      <x:c r="A35" s="14" t="str">
        <x:v>V5-HOME-CM10-S3</x:v>
      </x:c>
      <x:c r="B35" s="14" t="str">
        <x:v>Une nuit de guet partagée</x:v>
      </x:c>
      <x:c r="C35" s="14" t="str">
        <x:v>HOME-CM10</x:v>
      </x:c>
      <x:c r="D35" s="14" t="str">
        <x:v>Réception autorisée ; allié disponible</x:v>
      </x:c>
      <x:c r="E35" s="14" t="str">
        <x:v>Maison du Guet Fendu ; clan CL5 ; corniche → seuil dans la faille → poste de guet → chambre basse. Présence sensible de orage lointain et passages identiques au plan de résidence.</x:v>
      </x:c>
      <x:c r="F35" s="14" t="str">
        <x:v>Installer deux places au poste ; répartir les zones à observer ; reconnaître trois mouvements du décor ; distinguer une faune locale d’un signal de retour.</x:v>
      </x:c>
      <x:c r="G35" s="14" t="str">
        <x:v>Partager les observations ou proposer un petit concours sans récompense de rang.</x:v>
      </x:c>
      <x:c r="H35" s="14" t="str">
        <x:v>Les échanges révèlent les habitudes de l’allié ; les observations exactes enrichissent le relevé local.</x:v>
      </x:c>
      <x:c r="I35" s="14" t="str">
        <x:v>Utiliser seulement les objets présents dans Maison du Guet Fendu. Les aperçus de placement sont gratuits ; un aménagement confirmé consomme les matériaux indiqués dans sa recette. Une sortie de scène conserve les gestes achevés et laisse la décision finale ouverte.</x:v>
      </x:c>
      <x:c r="J35" s="14" t="str">
        <x:v>La scène exige HOME-CM10 active pour ses services domestiques. Les droits de résidence, les témoins disponibles et la fin d’origine sont lus depuis la partie ; aucun jalon commun n’est accordé.</x:v>
      </x:c>
      <x:c r="K35" s="14" t="str">
        <x:v>Extension V5</x:v>
      </x:c>
    </x:row>
    <x:row r="36" ht="117" customHeight="1">
      <x:c r="A36" s="13" t="str">
        <x:v>V5-HOME-CM11-S1</x:v>
      </x:c>
      <x:c r="B36" s="13" t="str">
        <x:v>Le quai de la dernière marée</x:v>
      </x:c>
      <x:c r="C36" s="13" t="str">
        <x:v>HOME-CM11</x:v>
      </x:c>
      <x:c r="D36" s="13" t="str">
        <x:v>Retour maritime fictionnel</x:v>
      </x:c>
      <x:c r="E36" s="13" t="str">
        <x:v>Maison des Anneaux de Marée ; clan CL6 ; digue → porche salin → salle des retours → atelier sec. Présence sensible de embruns et passages identiques au plan de résidence.</x:v>
      </x:c>
      <x:c r="F36" s="13" t="str">
        <x:v>Lire les anneaux visibles ; déplacer les charges vers la partie sèche ; guider une personne sur la rampe ; récupérer le support resté au bord du quai.</x:v>
      </x:c>
      <x:c r="G36" s="13" t="str">
        <x:v>Préserver un accès tardif ou mettre les biens à l’abri en fermant une partie du quai.</x:v>
      </x:c>
      <x:c r="H36" s="13" t="str">
        <x:v>Le choix modifie les arrivées possibles pendant cette marée, avec conséquence visible sur les PNJ.</x:v>
      </x:c>
      <x:c r="I36" s="13"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6" s="13" t="str">
        <x:v>La scène exige HOME-CM11 active pour ses services domestiques. Les droits de résidence, les témoins disponibles et la fin d’origine sont lus depuis la partie ; aucun jalon commun n’est accordé.</x:v>
      </x:c>
      <x:c r="K36" s="13" t="str">
        <x:v>Extension V5</x:v>
      </x:c>
    </x:row>
    <x:row r="37" ht="117" customHeight="1">
      <x:c r="A37" s="14" t="str">
        <x:v>V5-HOME-CM11-S2</x:v>
      </x:c>
      <x:c r="B37" s="14" t="str">
        <x:v>L’objet qui sent le voyage</x:v>
      </x:c>
      <x:c r="C37" s="14" t="str">
        <x:v>HOME-CM11</x:v>
      </x:c>
      <x:c r="D37" s="14" t="str">
        <x:v>Souvenir côtier autorisé</x:v>
      </x:c>
      <x:c r="E37" s="14" t="str">
        <x:v>Maison des Anneaux de Marée ; clan CL6 ; digue → porche salin → salle des retours → atelier sec. Présence sensible de embruns et passages identiques au plan de résidence.</x:v>
      </x:c>
      <x:c r="F37" s="14" t="str">
        <x:v>Poser le contenant dans l’atelier sec ; comparer la surface au relevé initial ; retirer uniquement la poussière stylisée prévue ; orienter la pièce vers les embruns lointains.</x:v>
      </x:c>
      <x:c r="G37" s="14" t="str">
        <x:v>Exposition près du porche avec écran ou conservation intérieure plus sobre.</x:v>
      </x:c>
      <x:c r="H37" s="14" t="str">
        <x:v>La présentation raconte le voyage sans transformer les dépôts naturels en preuve de combat.</x:v>
      </x:c>
      <x:c r="I37" s="14"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7" s="14" t="str">
        <x:v>La scène exige HOME-CM11 active pour ses services domestiques. Les droits de résidence, les témoins disponibles et la fin d’origine sont lus depuis la partie ; aucun jalon commun n’est accordé.</x:v>
      </x:c>
      <x:c r="K37" s="14" t="str">
        <x:v>Extension V5</x:v>
      </x:c>
    </x:row>
    <x:row r="38" ht="117" customHeight="1">
      <x:c r="A38" s="13" t="str">
        <x:v>V5-HOME-CM11-S3</x:v>
      </x:c>
      <x:c r="B38" s="13" t="str">
        <x:v>La table des retours</x:v>
      </x:c>
      <x:c r="C38" s="13" t="str">
        <x:v>HOME-CM11</x:v>
      </x:c>
      <x:c r="D38" s="13" t="str">
        <x:v>Réception au respect requis</x:v>
      </x:c>
      <x:c r="E38" s="13" t="str">
        <x:v>Maison des Anneaux de Marée ; clan CL6 ; digue → porche salin → salle des retours → atelier sec. Présence sensible de embruns et passages identiques au plan de résidence.</x:v>
      </x:c>
      <x:c r="F38" s="13" t="str">
        <x:v>Installer des places selon les personnes présentes ; laisser un chemin vers le quai ; apporter les objets de récit ; accueillir une équipe revenue avec une absence.</x:v>
      </x:c>
      <x:c r="G38" s="13" t="str">
        <x:v>Présenter d’abord les prises ou laisser une place vide raconter le membre manquant.</x:v>
      </x:c>
      <x:c r="H38" s="13" t="str">
        <x:v>La scène suit le résultat réel de mission et conserve les absences confirmées.</x:v>
      </x:c>
      <x:c r="I38" s="13" t="str">
        <x:v>Utiliser seulement les objets présents dans Maison des Anneaux de Marée. Les aperçus de placement sont gratuits ; un aménagement confirmé consomme les matériaux indiqués dans sa recette. Une sortie de scène conserve les gestes achevés et laisse la décision finale ouverte.</x:v>
      </x:c>
      <x:c r="J38" s="13" t="str">
        <x:v>La scène exige HOME-CM11 active pour ses services domestiques. Les droits de résidence, les témoins disponibles et la fin d’origine sont lus depuis la partie ; aucun jalon commun n’est accordé.</x:v>
      </x:c>
      <x:c r="K38" s="13" t="str">
        <x:v>Extension V5</x:v>
      </x:c>
    </x:row>
    <x:row r="39" ht="117" customHeight="1">
      <x:c r="A39" s="14" t="str">
        <x:v>V5-HOME-CM12-S1</x:v>
      </x:c>
      <x:c r="B39" s="14" t="str">
        <x:v>L’écran tourné vers le sel</x:v>
      </x:c>
      <x:c r="C39" s="14" t="str">
        <x:v>HOME-CM12</x:v>
      </x:c>
      <x:c r="D39" s="14" t="str">
        <x:v>Après une tempête fictionnelle</x:v>
      </x:c>
      <x:c r="E39" s="14" t="str">
        <x:v>Refuge du Dos de Roche ; clan CL6 ; chemin haut → cour de roche → chambre → terrasse d’atelier. Présence sensible de grondement côtier et passages identiques au plan de résidence.</x:v>
      </x:c>
      <x:c r="F39" s="14" t="str">
        <x:v>Parcourir la cour ; inspecter les faces des écrans ; tourner les panneaux préparés ; comparer leur protection depuis le siège et le seuil ; ranger les pièces déplacées.</x:v>
      </x:c>
      <x:c r="G39" s="14" t="str">
        <x:v>Protéger davantage l’atelier ou ouvrir la vue des visiteurs sur la côte.</x:v>
      </x:c>
      <x:c r="H39" s="14" t="str">
        <x:v>Une zone reste plus exposée aux effets visuels d’embruns ; aucun objet n’est détruit hors session.</x:v>
      </x:c>
      <x:c r="I39" s="14"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39" s="14" t="str">
        <x:v>La scène exige HOME-CM12 active pour ses services domestiques. Les droits de résidence, les témoins disponibles et la fin d’origine sont lus depuis la partie ; aucun jalon commun n’est accordé.</x:v>
      </x:c>
      <x:c r="K39" s="14" t="str">
        <x:v>Extension V5</x:v>
      </x:c>
    </x:row>
    <x:row r="40" ht="117" customHeight="1">
      <x:c r="A40" s="13" t="str">
        <x:v>V5-HOME-CM12-S2</x:v>
      </x:c>
      <x:c r="B40" s="13" t="str">
        <x:v>Le banc des deux récits</x:v>
      </x:c>
      <x:c r="C40" s="13" t="str">
        <x:v>HOME-CM12</x:v>
      </x:c>
      <x:c r="D40" s="13" t="str">
        <x:v>Deux témoins disponibles</x:v>
      </x:c>
      <x:c r="E40" s="13" t="str">
        <x:v>Refuge du Dos de Roche ; clan CL6 ; chemin haut → cour de roche → chambre → terrasse d’atelier. Présence sensible de grondement côtier et passages identiques au plan de résidence.</x:v>
      </x:c>
      <x:c r="F40" s="13" t="str">
        <x:v>Déplacer le banc de veille sur un point autorisé ; poser un objet entre les témoins ; orienter sa face vers chacun ; laisser les versions être racontées séparément.</x:v>
      </x:c>
      <x:c r="G40" s="13" t="str">
        <x:v>Réunir les récits sur une plaque commune ou conserver deux voix attribuées.</x:v>
      </x:c>
      <x:c r="H40" s="13" t="str">
        <x:v>La présentation garde les divergences utiles sans inventer de vainqueur narratif.</x:v>
      </x:c>
      <x:c r="I40" s="13"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40" s="13" t="str">
        <x:v>La scène exige HOME-CM12 active pour ses services domestiques. Les droits de résidence, les témoins disponibles et la fin d’origine sont lus depuis la partie ; aucun jalon commun n’est accordé.</x:v>
      </x:c>
      <x:c r="K40" s="13" t="str">
        <x:v>Extension V5</x:v>
      </x:c>
    </x:row>
    <x:row r="41" ht="117" customHeight="1">
      <x:c r="A41" s="14" t="str">
        <x:v>V5-HOME-CM12-S3</x:v>
      </x:c>
      <x:c r="B41" s="14" t="str">
        <x:v>Une charge par le chemin haut</x:v>
      </x:c>
      <x:c r="C41" s="14" t="str">
        <x:v>HOME-CM12</x:v>
      </x:c>
      <x:c r="D41" s="14" t="str">
        <x:v>Livraison de grand cadre</x:v>
      </x:c>
      <x:c r="E41" s="14" t="str">
        <x:v>Refuge du Dos de Roche ; clan CL6 ; chemin haut → cour de roche → chambre → terrasse d’atelier. Présence sensible de grondement côtier et passages identiques au plan de résidence.</x:v>
      </x:c>
      <x:c r="F41" s="14" t="str">
        <x:v>Présenter le volume témoin ; choisir le point de prise ; emprunter la route de portage ; déposer la charge sur deux repos ; déplacer un écran pour franchir le seuil.</x:v>
      </x:c>
      <x:c r="G41" s="14" t="str">
        <x:v>Transport lent par le chemin haut ou démontage prévu du cadre en deux parties.</x:v>
      </x:c>
      <x:c r="H41" s="14" t="str">
        <x:v>Le premier prend davantage de temps ; le second demande une remise en place à l’atelier.</x:v>
      </x:c>
      <x:c r="I41" s="14" t="str">
        <x:v>Utiliser seulement les objets présents dans Refuge du Dos de Roche. Les aperçus de placement sont gratuits ; un aménagement confirmé consomme les matériaux indiqués dans sa recette. Une sortie de scène conserve les gestes achevés et laisse la décision finale ouverte.</x:v>
      </x:c>
      <x:c r="J41" s="14" t="str">
        <x:v>La scène exige HOME-CM12 active pour ses services domestiques. Les droits de résidence, les témoins disponibles et la fin d’origine sont lus depuis la partie ; aucun jalon commun n’est accordé.</x:v>
      </x:c>
      <x:c r="K41" s="14" t="str">
        <x:v>Extension V5</x:v>
      </x:c>
    </x:row>
    <x:row r="42" ht="117" customHeight="1">
      <x:c r="A42" s="13" t="str">
        <x:v>V5-HOME-CM13-S1</x:v>
      </x:c>
      <x:c r="B42" s="13" t="str">
        <x:v>La buée dans le mauvais couloir</x:v>
      </x:c>
      <x:c r="C42" s="13" t="str">
        <x:v>HOME-CM13</x:v>
      </x:c>
      <x:c r="D42" s="13" t="str">
        <x:v>Premier usage prolongé de l’atelier</x:v>
      </x:c>
      <x:c r="E42" s="13" t="str">
        <x:v>Logis des Veines Chaudes ; clan CL7 ; galerie tiède → sas de pierre → chambre → niche d’atelier. Présence sensible de buée chaude et passages identiques au plan de résidence.</x:v>
      </x:c>
      <x:c r="F42" s="13" t="str">
        <x:v>Observer les lueurs de ventilation fictive ; suivre la buée jusqu’au déflecteur déplacé ; régler trois positions ; comparer l’ambiance entre chambre et établi.</x:v>
      </x:c>
      <x:c r="G42" s="13" t="str">
        <x:v>Favoriser le travail d’atelier ou le repos, en conservant un minimum dans l’autre pièce.</x:v>
      </x:c>
      <x:c r="H42" s="13" t="str">
        <x:v>Le réglage modifie les effets visuels et certains rendez-vous, sans bonus de combat cumulatif.</x:v>
      </x:c>
      <x:c r="I42" s="13"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2" s="13" t="str">
        <x:v>La scène exige HOME-CM13 active pour ses services domestiques. Les droits de résidence, les témoins disponibles et la fin d’origine sont lus depuis la partie ; aucun jalon commun n’est accordé.</x:v>
      </x:c>
      <x:c r="K42" s="13" t="str">
        <x:v>Extension V5</x:v>
      </x:c>
    </x:row>
    <x:row r="43" ht="117" customHeight="1">
      <x:c r="A43" s="14" t="str">
        <x:v>V5-HOME-CM13-S2</x:v>
      </x:c>
      <x:c r="B43" s="14" t="str">
        <x:v>Le visiteur de la galerie froide</x:v>
      </x:c>
      <x:c r="C43" s="14" t="str">
        <x:v>HOME-CM13</x:v>
      </x:c>
      <x:c r="D43" s="14" t="str">
        <x:v>Invité venant d’une autre région</x:v>
      </x:c>
      <x:c r="E43" s="14" t="str">
        <x:v>Logis des Veines Chaudes ; clan CL7 ; galerie tiède → sas de pierre → chambre → niche d’atelier. Présence sensible de buée chaude et passages identiques au plan de résidence.</x:v>
      </x:c>
      <x:c r="F43" s="14" t="str">
        <x:v>Le recevoir au sas ; observer sa gêne dans la pièce chaude ; déplacer un écran ; installer un siège sur le palier ; choisir l’objet à montrer depuis cette nouvelle place.</x:v>
      </x:c>
      <x:c r="G43" s="14" t="str">
        <x:v>Adapter la pièce pour cette visite ou proposer un parcours court vers une galerie plus fraîche.</x:v>
      </x:c>
      <x:c r="H43" s="14" t="str">
        <x:v>La réaction de l’invité montre une différence de milieu et de préférence, sans prétendre définir toute son espèce.</x:v>
      </x:c>
      <x:c r="I43" s="14"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3" s="14" t="str">
        <x:v>La scène exige HOME-CM13 active pour ses services domestiques. Les droits de résidence, les témoins disponibles et la fin d’origine sont lus depuis la partie ; aucun jalon commun n’est accordé.</x:v>
      </x:c>
      <x:c r="K43" s="14" t="str">
        <x:v>Extension V5</x:v>
      </x:c>
    </x:row>
    <x:row r="44" ht="117" customHeight="1">
      <x:c r="A44" s="13" t="str">
        <x:v>V5-HOME-CM13-S3</x:v>
      </x:c>
      <x:c r="B44" s="13" t="str">
        <x:v>Le relief sous la vapeur</x:v>
      </x:c>
      <x:c r="C44" s="13" t="str">
        <x:v>HOME-CM13</x:v>
      </x:c>
      <x:c r="D44" s="13" t="str">
        <x:v>Objet minéral disponible</x:v>
      </x:c>
      <x:c r="E44" s="13" t="str">
        <x:v>Logis des Veines Chaudes ; clan CL7 ; galerie tiède → sas de pierre → chambre → niche d’atelier. Présence sensible de buée chaude et passages identiques au plan de résidence.</x:v>
      </x:c>
      <x:c r="F44" s="13" t="str">
        <x:v>Attendre une fenêtre de visibilité ; orienter l’objet sur ses poses ; déplacer la lampe ; poser un repère amovible sur la marque découverte.</x:v>
      </x:c>
      <x:c r="G44" s="13" t="str">
        <x:v>Fixer un écran pour lire à toute heure ou garder le rituel de la fenêtre calme.</x:v>
      </x:c>
      <x:c r="H44" s="13" t="str">
        <x:v>La solution choisie change le parcours de visite et le coût d’aménagement.</x:v>
      </x:c>
      <x:c r="I44" s="13" t="str">
        <x:v>Utiliser seulement les objets présents dans Logis des Veines Chaudes. Les aperçus de placement sont gratuits ; un aménagement confirmé consomme les matériaux indiqués dans sa recette. Une sortie de scène conserve les gestes achevés et laisse la décision finale ouverte.</x:v>
      </x:c>
      <x:c r="J44" s="13" t="str">
        <x:v>La scène exige HOME-CM13 active pour ses services domestiques. Les droits de résidence, les témoins disponibles et la fin d’origine sont lus depuis la partie ; aucun jalon commun n’est accordé.</x:v>
      </x:c>
      <x:c r="K44" s="13" t="str">
        <x:v>Extension V5</x:v>
      </x:c>
    </x:row>
    <x:row r="45" ht="117" customHeight="1">
      <x:c r="A45" s="14" t="str">
        <x:v>V5-HOME-CM14-S1</x:v>
      </x:c>
      <x:c r="B45" s="14" t="str">
        <x:v>La note de l’enclume</x:v>
      </x:c>
      <x:c r="C45" s="14" t="str">
        <x:v>HOME-CM14</x:v>
      </x:c>
      <x:c r="D45" s="14" t="str">
        <x:v>Atelier actif après un retour</x:v>
      </x:c>
      <x:c r="E45" s="14" t="str">
        <x:v>Chambre de l’Enclume Lointaine ; clan CL7 ; rampe d’atelier → vestibule sourd → chambre → établi. Présence sensible de pulsation de forge et passages identiques au plan de résidence.</x:v>
      </x:c>
      <x:c r="F45" s="14" t="str">
        <x:v>Déplacer une pièce d’exercice entre trois supports ; écouter la vibration ; retrouver la cale déplacée ; comparer deux placements de l’établi.</x:v>
      </x:c>
      <x:c r="G45" s="14" t="str">
        <x:v>Garder le poste près des livraisons ou l’éloigner de la chambre.</x:v>
      </x:c>
      <x:c r="H45" s="14" t="str">
        <x:v>Le trajet ou l’ambiance sonore change ; aucune structure entière n’est téléportée.</x:v>
      </x:c>
      <x:c r="I45" s="14"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5" s="14" t="str">
        <x:v>La scène exige HOME-CM14 active pour ses services domestiques. Les droits de résidence, les témoins disponibles et la fin d’origine sont lus depuis la partie ; aucun jalon commun n’est accordé.</x:v>
      </x:c>
      <x:c r="K45" s="14" t="str">
        <x:v>Extension V5</x:v>
      </x:c>
    </x:row>
    <x:row r="46" ht="117" customHeight="1">
      <x:c r="A46" s="13" t="str">
        <x:v>V5-HOME-CM14-S2</x:v>
      </x:c>
      <x:c r="B46" s="13" t="str">
        <x:v>Le forgeron regarde la marque</x:v>
      </x:c>
      <x:c r="C46" s="13" t="str">
        <x:v>HOME-CM14</x:v>
      </x:c>
      <x:c r="D46" s="13" t="str">
        <x:v>Objet réparé confié</x:v>
      </x:c>
      <x:c r="E46" s="13" t="str">
        <x:v>Chambre de l’Enclume Lointaine ; clan CL7 ; rampe d’atelier → vestibule sourd → chambre → établi. Présence sensible de pulsation de forge et passages identiques au plan de résidence.</x:v>
      </x:c>
      <x:c r="F46" s="13" t="str">
        <x:v>Poser l’objet sur le cadre ; éclairer les reprises ; laisser la forgeronne identifier ce qu’elle connaît ; ouvrir l’archive pour les zones non attribuées.</x:v>
      </x:c>
      <x:c r="G46" s="13" t="str">
        <x:v>Mettre en avant la réparation utile ou l’aspect de la prise avant son retour.</x:v>
      </x:c>
      <x:c r="H46" s="13" t="str">
        <x:v>Le récit conserve les interventions réelles ; une restauration n’efface pas les cicatrices historiques.</x:v>
      </x:c>
      <x:c r="I46" s="13"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6" s="13" t="str">
        <x:v>La scène exige HOME-CM14 active pour ses services domestiques. Les droits de résidence, les témoins disponibles et la fin d’origine sont lus depuis la partie ; aucun jalon commun n’est accordé.</x:v>
      </x:c>
      <x:c r="K46" s="13" t="str">
        <x:v>Extension V5</x:v>
      </x:c>
    </x:row>
    <x:row r="47" ht="117" customHeight="1">
      <x:c r="A47" s="14" t="str">
        <x:v>V5-HOME-CM14-S3</x:v>
      </x:c>
      <x:c r="B47" s="14" t="str">
        <x:v>Un défi de mains patientes</x:v>
      </x:c>
      <x:c r="C47" s="14" t="str">
        <x:v>HOME-CM14</x:v>
      </x:c>
      <x:c r="D47" s="14" t="str">
        <x:v>Apprenti ou rival disponible</x:v>
      </x:c>
      <x:c r="E47" s="14" t="str">
        <x:v>Chambre de l’Enclume Lointaine ; clan CL7 ; rampe d’atelier → vestibule sourd → chambre → établi. Présence sensible de pulsation de forge et passages identiques au plan de résidence.</x:v>
      </x:c>
      <x:c r="F47" s="14" t="str">
        <x:v>Préparer deux modèles identiques ; placer les pièces d’exercice ; réaliser une séquence de trois ajustements ; comparer les appuis et la lisibilité finale.</x:v>
      </x:c>
      <x:c r="G47" s="14" t="str">
        <x:v>Défi chronométré facultatif ou exercice de précision sans temps.</x:v>
      </x:c>
      <x:c r="H47" s="14" t="str">
        <x:v>Les deux modes donnent la même information narrative et aucune pénalité de prestige pour l’assistance.</x:v>
      </x:c>
      <x:c r="I47" s="14" t="str">
        <x:v>Utiliser seulement les objets présents dans Chambre de l’Enclume Lointaine. Les aperçus de placement sont gratuits ; un aménagement confirmé consomme les matériaux indiqués dans sa recette. Une sortie de scène conserve les gestes achevés et laisse la décision finale ouverte.</x:v>
      </x:c>
      <x:c r="J47" s="14" t="str">
        <x:v>La scène exige HOME-CM14 active pour ses services domestiques. Les droits de résidence, les témoins disponibles et la fin d’origine sont lus depuis la partie ; aucun jalon commun n’est accordé.</x:v>
      </x:c>
      <x:c r="K47" s="14" t="str">
        <x:v>Extension V5</x:v>
      </x:c>
    </x:row>
    <x:row r="48" ht="117" customHeight="1">
      <x:c r="A48" s="13" t="str">
        <x:v>V5-HOME-CM15-S1</x:v>
      </x:c>
      <x:c r="B48" s="13" t="str">
        <x:v>Les marques sous le givre</x:v>
      </x:c>
      <x:c r="C48" s="13" t="str">
        <x:v>HOME-CM15</x:v>
      </x:c>
      <x:c r="D48" s="13" t="str">
        <x:v>Retour après une scène de neige</x:v>
      </x:c>
      <x:c r="E48" s="13" t="str">
        <x:v>Maison du Givre Bleu ; clan CL8 ; chemin balisé → double sas → chambre → réserve sèche. Présence sensible de craquement froid et passages identiques au plan de résidence.</x:v>
      </x:c>
      <x:c r="F48" s="13" t="str">
        <x:v>Suivre les balises visibles ; dégager les repères de jeu ; faire entrer les charges par le double sas ; vérifier l’ordre des battants et la place du coffre.</x:v>
      </x:c>
      <x:c r="G48" s="13" t="str">
        <x:v>Maintenir une entrée large ou poser un écran décalé pour protéger la chambre.</x:v>
      </x:c>
      <x:c r="H48" s="13" t="str">
        <x:v>Le passage et l’apparence du sas changent ; les visiteurs utilisent la nouvelle trajectoire.</x:v>
      </x:c>
      <x:c r="I48" s="13"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48" s="13" t="str">
        <x:v>La scène exige HOME-CM15 active pour ses services domestiques. Les droits de résidence, les témoins disponibles et la fin d’origine sont lus depuis la partie ; aucun jalon commun n’est accordé.</x:v>
      </x:c>
      <x:c r="K48" s="13" t="str">
        <x:v>Extension V5</x:v>
      </x:c>
    </x:row>
    <x:row r="49" ht="117" customHeight="1">
      <x:c r="A49" s="14" t="str">
        <x:v>V5-HOME-CM15-S2</x:v>
      </x:c>
      <x:c r="B49" s="14" t="str">
        <x:v>Une lumière pour les mains</x:v>
      </x:c>
      <x:c r="C49" s="14" t="str">
        <x:v>HOME-CM15</x:v>
      </x:c>
      <x:c r="D49" s="14" t="str">
        <x:v>Atelier mal éclairé pendant une visite</x:v>
      </x:c>
      <x:c r="E49" s="14" t="str">
        <x:v>Maison du Givre Bleu ; clan CL8 ; chemin balisé → double sas → chambre → réserve sèche. Présence sensible de craquement froid et passages identiques au plan de résidence.</x:v>
      </x:c>
      <x:c r="F49" s="14" t="str">
        <x:v>Comparer trois angles de lampe ; observer la prise depuis le siège ; déplacer un écran clair ; ouvrir une niche sans masquer le couloir.</x:v>
      </x:c>
      <x:c r="G49" s="14" t="str">
        <x:v>Lumière forte localisée ou éclairage doux réparti avec une loupe de lecture.</x:v>
      </x:c>
      <x:c r="H49" s="14" t="str">
        <x:v>Les mêmes indices restent lisibles ; la dépense de modules et l’ambiance diffèrent.</x:v>
      </x:c>
      <x:c r="I49" s="14"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49" s="14" t="str">
        <x:v>La scène exige HOME-CM15 active pour ses services domestiques. Les droits de résidence, les témoins disponibles et la fin d’origine sont lus depuis la partie ; aucun jalon commun n’est accordé.</x:v>
      </x:c>
      <x:c r="K49" s="14" t="str">
        <x:v>Extension V5</x:v>
      </x:c>
    </x:row>
    <x:row r="50" ht="117" customHeight="1">
      <x:c r="A50" s="13" t="str">
        <x:v>V5-HOME-CM15-S3</x:v>
      </x:c>
      <x:c r="B50" s="13" t="str">
        <x:v>Le retour du pisteur</x:v>
      </x:c>
      <x:c r="C50" s="13" t="str">
        <x:v>HOME-CM15</x:v>
      </x:c>
      <x:c r="D50" s="13" t="str">
        <x:v>Pisteur du givre disponible</x:v>
      </x:c>
      <x:c r="E50" s="13" t="str">
        <x:v>Maison du Givre Bleu ; clan CL8 ; chemin balisé → double sas → chambre → réserve sèche. Présence sensible de craquement froid et passages identiques au plan de résidence.</x:v>
      </x:c>
      <x:c r="F50" s="13" t="str">
        <x:v>Préparer une place sèche ; recevoir ses traces de terrain ; comparer un relevé à un objet de la galerie ; lui montrer le passage nouvellement aménagé.</x:v>
      </x:c>
      <x:c r="G50" s="13" t="str">
        <x:v>Partager un souvenir de chasse ou demander une leçon sur la lecture des traces froides.</x:v>
      </x:c>
      <x:c r="H50" s="13" t="str">
        <x:v>La visite ouvre un exercice local d’observation, sans donner une compétence universelle instantanée.</x:v>
      </x:c>
      <x:c r="I50" s="13" t="str">
        <x:v>Utiliser seulement les objets présents dans Maison du Givre Bleu. Les aperçus de placement sont gratuits ; un aménagement confirmé consomme les matériaux indiqués dans sa recette. Une sortie de scène conserve les gestes achevés et laisse la décision finale ouverte.</x:v>
      </x:c>
      <x:c r="J50" s="13" t="str">
        <x:v>La scène exige HOME-CM15 active pour ses services domestiques. Les droits de résidence, les témoins disponibles et la fin d’origine sont lus depuis la partie ; aucun jalon commun n’est accordé.</x:v>
      </x:c>
      <x:c r="K50" s="13" t="str">
        <x:v>Extension V5</x:v>
      </x:c>
    </x:row>
    <x:row r="51" ht="117" customHeight="1">
      <x:c r="A51" s="14" t="str">
        <x:v>V5-HOME-CM16-S1</x:v>
      </x:c>
      <x:c r="B51" s="14" t="str">
        <x:v>Le dernier feu visible</x:v>
      </x:c>
      <x:c r="C51" s="14" t="str">
        <x:v>HOME-CM16</x:v>
      </x:c>
      <x:c r="D51" s="14" t="str">
        <x:v>Scène de nuit polaire</x:v>
      </x:c>
      <x:c r="E51" s="14" t="str">
        <x:v>Refuge des Longues Veilles ; clan CL8 ; abri du sentier → porche bas → salle de veille → chambre. Présence sensible de nuit polaire et passages identiques au plan de résidence.</x:v>
      </x:c>
      <x:c r="F51" s="14" t="str">
        <x:v>Marcher jusqu’aux repères de retour ; comparer leur visibilité depuis deux creux ; déplacer une lumière basse ; suivre le chemin jusqu’au porche.</x:v>
      </x:c>
      <x:c r="G51" s="14" t="str">
        <x:v>Grand repère lointain ou chapelet de repères proches.</x:v>
      </x:c>
      <x:c r="H51" s="14" t="str">
        <x:v>La gardienne emploie la route retenue ; le choix influe sur les arrivées fictionnelles suivantes.</x:v>
      </x:c>
      <x:c r="I51" s="14"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1" s="14" t="str">
        <x:v>La scène exige HOME-CM16 active pour ses services domestiques. Les droits de résidence, les témoins disponibles et la fin d’origine sont lus depuis la partie ; aucun jalon commun n’est accordé.</x:v>
      </x:c>
      <x:c r="K51" s="14" t="str">
        <x:v>Extension V5</x:v>
      </x:c>
    </x:row>
    <x:row r="52" ht="117" customHeight="1">
      <x:c r="A52" s="13" t="str">
        <x:v>V5-HOME-CM16-S2</x:v>
      </x:c>
      <x:c r="B52" s="13" t="str">
        <x:v>Une veille sans parole</x:v>
      </x:c>
      <x:c r="C52" s="13" t="str">
        <x:v>HOME-CM16</x:v>
      </x:c>
      <x:c r="D52" s="13" t="str">
        <x:v>Proche présent après un retour difficile</x:v>
      </x:c>
      <x:c r="E52" s="13" t="str">
        <x:v>Refuge des Longues Veilles ; clan CL8 ; abri du sentier → porche bas → salle de veille → chambre. Présence sensible de nuit polaire et passages identiques au plan de résidence.</x:v>
      </x:c>
      <x:c r="F52" s="13" t="str">
        <x:v>Installer deux places ; fermer le panneau qui coupe la vue ; poser un souvenir sans plaque nouvelle ; laisser une durée de scène avant de choisir un geste.</x:v>
      </x:c>
      <x:c r="G52" s="13" t="str">
        <x:v>Offrir l’objet à regarder ou rester ensemble face au dehors.</x:v>
      </x:c>
      <x:c r="H52" s="13" t="str">
        <x:v>La relation avance par une présence consentie ; aucun témoignage forcé n’est attribué au proche.</x:v>
      </x:c>
      <x:c r="I52" s="13"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2" s="13" t="str">
        <x:v>La scène exige HOME-CM16 active pour ses services domestiques. Les droits de résidence, les témoins disponibles et la fin d’origine sont lus depuis la partie ; aucun jalon commun n’est accordé.</x:v>
      </x:c>
      <x:c r="K52" s="13" t="str">
        <x:v>Extension V5</x:v>
      </x:c>
    </x:row>
    <x:row r="53" ht="117" customHeight="1">
      <x:c r="A53" s="14" t="str">
        <x:v>V5-HOME-CM16-S3</x:v>
      </x:c>
      <x:c r="B53" s="14" t="str">
        <x:v>La niche du prochain retour</x:v>
      </x:c>
      <x:c r="C53" s="14" t="str">
        <x:v>HOME-CM16</x:v>
      </x:c>
      <x:c r="D53" s="14" t="str">
        <x:v>Départ d’expédition préparé</x:v>
      </x:c>
      <x:c r="E53" s="14" t="str">
        <x:v>Refuge des Longues Veilles ; clan CL8 ; abri du sentier → porche bas → salle de veille → chambre. Présence sensible de nuit polaire et passages identiques au plan de résidence.</x:v>
      </x:c>
      <x:c r="F53" s="14" t="str">
        <x:v>Choisir une place vide dans la galerie ; y poser une plaque de route prévue ; emballer les objets nécessaires ; préparer le banc de retour.</x:v>
      </x:c>
      <x:c r="G53" s="14" t="str">
        <x:v>Réserver la niche à une future prise ou à un souvenir quel que soit le résultat.</x:v>
      </x:c>
      <x:c r="H53" s="14" t="str">
        <x:v>La plaque n’accorde aucun trophée avant le retour ; un échec peut être présenté honnêtement plus tard.</x:v>
      </x:c>
      <x:c r="I53" s="14" t="str">
        <x:v>Utiliser seulement les objets présents dans Refuge des Longues Veilles. Les aperçus de placement sont gratuits ; un aménagement confirmé consomme les matériaux indiqués dans sa recette. Une sortie de scène conserve les gestes achevés et laisse la décision finale ouverte.</x:v>
      </x:c>
      <x:c r="J53" s="14" t="str">
        <x:v>La scène exige HOME-CM16 active pour ses services domestiques. Les droits de résidence, les témoins disponibles et la fin d’origine sont lus depuis la partie ; aucun jalon commun n’est accordé.</x:v>
      </x:c>
      <x:c r="K53" s="14" t="str">
        <x:v>Extension V5</x:v>
      </x:c>
    </x:row>
    <x:row r="54" ht="117" customHeight="1">
      <x:c r="A54" s="13" t="str">
        <x:v>V5-HOME-CM17-S1</x:v>
      </x:c>
      <x:c r="B54" s="13" t="str">
        <x:v>Les pas entre les dalles</x:v>
      </x:c>
      <x:c r="C54" s="13" t="str">
        <x:v>HOME-CM17</x:v>
      </x:c>
      <x:c r="D54" s="13" t="str">
        <x:v>Maison des Marches Anciennes active</x:v>
      </x:c>
      <x:c r="E54" s="13" t="str">
        <x:v>Maison des Marches Anciennes ; clan CL9 ; rue ruinée → marches protégées → vestibule → chambre récente. Présence sensible de ombres de ruines et passages identiques au plan de résidence.</x:v>
      </x:c>
      <x:c r="F54" s="13" t="str">
        <x:v>Observer la route des voisins ; placer un volume témoin sur la rampe réversible ; déplacer un siège récent ; vérifier les dalles conservées sans les modifier.</x:v>
      </x:c>
      <x:c r="G54" s="13" t="str">
        <x:v>Rampe continue ou petit escalier latéral pour les usages quotidiens.</x:v>
      </x:c>
      <x:c r="H54" s="13" t="str">
        <x:v>Les passages restent cohérents avec le choix du seuil ; les pièces anciennes ne sont pas détruites pour décorer.</x:v>
      </x:c>
      <x:c r="I54" s="13"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4" s="13" t="str">
        <x:v>La scène exige HOME-CM17 active pour ses services domestiques. Les droits de résidence, les témoins disponibles et la fin d’origine sont lus depuis la partie ; aucun jalon commun n’est accordé.</x:v>
      </x:c>
      <x:c r="K54" s="13" t="str">
        <x:v>Extension V5</x:v>
      </x:c>
    </x:row>
    <x:row r="55" ht="117" customHeight="1">
      <x:c r="A55" s="14" t="str">
        <x:v>V5-HOME-CM17-S2</x:v>
      </x:c>
      <x:c r="B55" s="14" t="str">
        <x:v>L’ombre d’une ancienne niche</x:v>
      </x:c>
      <x:c r="C55" s="14" t="str">
        <x:v>HOME-CM17</x:v>
      </x:c>
      <x:c r="D55" s="14" t="str">
        <x:v>Objet ancien autorisé à l’étude</x:v>
      </x:c>
      <x:c r="E55" s="14" t="str">
        <x:v>Maison des Marches Anciennes ; clan CL9 ; rue ruinée → marches protégées → vestibule → chambre récente. Présence sensible de ombres de ruines et passages identiques au plan de résidence.</x:v>
      </x:c>
      <x:c r="F55" s="14" t="str">
        <x:v>Aligner un calque du mur avec la niche actuelle ; présenter une réplique de volume ; éclairer les bords ; comparer les marques sans conclure à un usage certain.</x:v>
      </x:c>
      <x:c r="G55" s="14" t="str">
        <x:v>Exposer l’hypothèse avec ses limites ou garder l’étude dans l’archive.</x:v>
      </x:c>
      <x:c r="H55" s="14" t="str">
        <x:v>Le jeu distingue découverte matérielle et interprétation ; aucune tradition canonique nouvelle n’est affirmée.</x:v>
      </x:c>
      <x:c r="I55" s="14"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5" s="14" t="str">
        <x:v>La scène exige HOME-CM17 active pour ses services domestiques. Les droits de résidence, les témoins disponibles et la fin d’origine sont lus depuis la partie ; aucun jalon commun n’est accordé.</x:v>
      </x:c>
      <x:c r="K55" s="14" t="str">
        <x:v>Extension V5</x:v>
      </x:c>
    </x:row>
    <x:row r="56" ht="117" customHeight="1">
      <x:c r="A56" s="13" t="str">
        <x:v>V5-HOME-CM17-S3</x:v>
      </x:c>
      <x:c r="B56" s="13" t="str">
        <x:v>Le conservateur et le chasseur</x:v>
      </x:c>
      <x:c r="C56" s="13" t="str">
        <x:v>HOME-CM17</x:v>
      </x:c>
      <x:c r="D56" s="13" t="str">
        <x:v>Visite du conservateur</x:v>
      </x:c>
      <x:c r="E56" s="13" t="str">
        <x:v>Maison des Marches Anciennes ; clan CL9 ; rue ruinée → marches protégées → vestibule → chambre récente. Présence sensible de ombres de ruines et passages identiques au plan de résidence.</x:v>
      </x:c>
      <x:c r="F56" s="13" t="str">
        <x:v>Montrer une prise récente près d’un objet ancien ; laisser le conservateur déplacer la lampe autorisée ; comparer la lisibilité ; choisir l’ordre du récit.</x:v>
      </x:c>
      <x:c r="G56" s="13" t="str">
        <x:v>Faire dialoguer passé et chasse actuelle ou séparer les deux espaces.</x:v>
      </x:c>
      <x:c r="H56" s="13" t="str">
        <x:v>Le meuble et les commentaires changent ; le rang du joueur ne dépend pas de l’accord esthétique du conservateur.</x:v>
      </x:c>
      <x:c r="I56" s="13" t="str">
        <x:v>Utiliser seulement les objets présents dans Maison des Marches Anciennes. Les aperçus de placement sont gratuits ; un aménagement confirmé consomme les matériaux indiqués dans sa recette. Une sortie de scène conserve les gestes achevés et laisse la décision finale ouverte.</x:v>
      </x:c>
      <x:c r="J56" s="13" t="str">
        <x:v>La scène exige HOME-CM17 active pour ses services domestiques. Les droits de résidence, les témoins disponibles et la fin d’origine sont lus depuis la partie ; aucun jalon commun n’est accordé.</x:v>
      </x:c>
      <x:c r="K56" s="13" t="str">
        <x:v>Extension V5</x:v>
      </x:c>
    </x:row>
    <x:row r="57" ht="117" customHeight="1">
      <x:c r="A57" s="14" t="str">
        <x:v>V5-HOME-CM18-S1</x:v>
      </x:c>
      <x:c r="B57" s="14" t="str">
        <x:v>La voix sous la troisième arche</x:v>
      </x:c>
      <x:c r="C57" s="14" t="str">
        <x:v>HOME-CM18</x:v>
      </x:c>
      <x:c r="D57" s="14" t="str">
        <x:v>Cour accessible après installation</x:v>
      </x:c>
      <x:c r="E57" s="14" t="str">
        <x:v>Logis de la Cour des Échos ; clan CL9 ; arcade → cour commune → chambre → alcôve d’archives. Présence sensible de réverbération et passages identiques au plan de résidence.</x:v>
      </x:c>
      <x:c r="F57" s="14" t="str">
        <x:v>Écouter un appel depuis trois points ; déplacer les panneaux amovibles ; faire marcher un visiteur entre les arches ; choisir la place d’où la voix reste claire.</x:v>
      </x:c>
      <x:c r="G57" s="14" t="str">
        <x:v>Conserver la résonance cérémonielle ou créer deux zones de conversation.</x:v>
      </x:c>
      <x:c r="H57" s="14" t="str">
        <x:v>Les scènes de groupe utilisent le dispositif choisi et gardent les accès libres.</x:v>
      </x:c>
      <x:c r="I57" s="14"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7" s="14" t="str">
        <x:v>La scène exige HOME-CM18 active pour ses services domestiques. Les droits de résidence, les témoins disponibles et la fin d’origine sont lus depuis la partie ; aucun jalon commun n’est accordé.</x:v>
      </x:c>
      <x:c r="K57" s="14" t="str">
        <x:v>Extension V5</x:v>
      </x:c>
    </x:row>
    <x:row r="58" ht="117" customHeight="1">
      <x:c r="A58" s="13" t="str">
        <x:v>V5-HOME-CM18-S2</x:v>
      </x:c>
      <x:c r="B58" s="13" t="str">
        <x:v>Deux versions d’un même retour</x:v>
      </x:c>
      <x:c r="C58" s="13" t="str">
        <x:v>HOME-CM18</x:v>
      </x:c>
      <x:c r="D58" s="13" t="str">
        <x:v>Témoins aux récits différents</x:v>
      </x:c>
      <x:c r="E58" s="13" t="str">
        <x:v>Logis de la Cour des Échos ; clan CL9 ; arcade → cour commune → chambre → alcôve d’archives. Présence sensible de réverbération et passages identiques au plan de résidence.</x:v>
      </x:c>
      <x:c r="F58" s="13" t="str">
        <x:v>Installer un objet sur la table centrale ; ouvrir les deux plaques d’archive ; laisser chaque témoin regarder le détail qui le concerne ; déplacer le repère de question.</x:v>
      </x:c>
      <x:c r="G58" s="13" t="str">
        <x:v>Conclusion commune limitée aux faits partagés ou exposition de deux récits attribués.</x:v>
      </x:c>
      <x:c r="H58" s="13" t="str">
        <x:v>L’incertitude reste visible ; la cour ne fabrique pas une vérité unique pour satisfaire le joueur.</x:v>
      </x:c>
      <x:c r="I58" s="13"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8" s="13" t="str">
        <x:v>La scène exige HOME-CM18 active pour ses services domestiques. Les droits de résidence, les témoins disponibles et la fin d’origine sont lus depuis la partie ; aucun jalon commun n’est accordé.</x:v>
      </x:c>
      <x:c r="K58" s="13" t="str">
        <x:v>Extension V5</x:v>
      </x:c>
    </x:row>
    <x:row r="59" ht="117" customHeight="1">
      <x:c r="A59" s="14" t="str">
        <x:v>V5-HOME-CM18-S3</x:v>
      </x:c>
      <x:c r="B59" s="14" t="str">
        <x:v>Le jeune apprend à écouter</x:v>
      </x:c>
      <x:c r="C59" s="14" t="str">
        <x:v>HOME-CM18</x:v>
      </x:c>
      <x:c r="D59" s="14" t="str">
        <x:v>Transmission locale disponible</x:v>
      </x:c>
      <x:c r="E59" s="14" t="str">
        <x:v>Logis de la Cour des Échos ; clan CL9 ; arcade → cour commune → chambre → alcôve d’archives. Présence sensible de réverbération et passages identiques au plan de résidence.</x:v>
      </x:c>
      <x:c r="F59" s="14" t="str">
        <x:v>Préparer trois objets sonores d’exercice ; les activer derrière des panneaux ; laisser le jeune repérer leur emplacement ; montrer ensuite le parcours réel.</x:v>
      </x:c>
      <x:c r="G59" s="14" t="str">
        <x:v>Donner un indice après l’erreur ou laisser une seconde écoute complète.</x:v>
      </x:c>
      <x:c r="H59" s="14" t="str">
        <x:v>Le jeune acquiert une habitude d’observation située et sa future réplique rappelle la méthode reçue.</x:v>
      </x:c>
      <x:c r="I59" s="14" t="str">
        <x:v>Utiliser seulement les objets présents dans Logis de la Cour des Échos. Les aperçus de placement sont gratuits ; un aménagement confirmé consomme les matériaux indiqués dans sa recette. Une sortie de scène conserve les gestes achevés et laisse la décision finale ouverte.</x:v>
      </x:c>
      <x:c r="J59" s="14" t="str">
        <x:v>La scène exige HOME-CM18 active pour ses services domestiques. Les droits de résidence, les témoins disponibles et la fin d’origine sont lus depuis la partie ; aucun jalon commun n’est accordé.</x:v>
      </x:c>
      <x:c r="K59" s="14" t="str">
        <x:v>Extension V5</x:v>
      </x:c>
    </x:row>
    <x:row r="60" ht="117" customHeight="1">
      <x:c r="A60" s="13" t="str">
        <x:v>V5-HOME-CM19-S1</x:v>
      </x:c>
      <x:c r="B60" s="13" t="str">
        <x:v>La marque au-delà du portillon</x:v>
      </x:c>
      <x:c r="C60" s="13" t="str">
        <x:v>HOME-CM19</x:v>
      </x:c>
      <x:c r="D60" s="13" t="str">
        <x:v>Après un relevé autorisé</x:v>
      </x:c>
      <x:c r="E60" s="13" t="str">
        <x:v>Maison du Seuil Surveillé ; clan CL10 ; chemin autorisé → sas d’observation → chambre → atelier fermé. Présence sensible de cris lointains et passages identiques au plan de résidence.</x:v>
      </x:c>
      <x:c r="F60" s="13" t="str">
        <x:v>Observer les traces depuis le poste sûr ; comparer leur direction ; déplacer une balise extérieure ; prévenir la garde par le signal local ; refermer le portillon.</x:v>
      </x:c>
      <x:c r="G60" s="13" t="str">
        <x:v>Déplacer temporairement le passage de service ou garder le poste avec surveillance annoncée.</x:v>
      </x:c>
      <x:c r="H60" s="13" t="str">
        <x:v>Le trajet des PNJ change ; aucune entrée interdite n’est nécessaire pour terminer la scène.</x:v>
      </x:c>
      <x:c r="I60" s="13"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0" s="13" t="str">
        <x:v>La scène exige HOME-CM19 active pour ses services domestiques. Les droits de résidence, les témoins disponibles et la fin d’origine sont lus depuis la partie ; aucun jalon commun n’est accordé.</x:v>
      </x:c>
      <x:c r="K60" s="13" t="str">
        <x:v>Extension V5</x:v>
      </x:c>
    </x:row>
    <x:row r="61" ht="117" customHeight="1">
      <x:c r="A61" s="14" t="str">
        <x:v>V5-HOME-CM19-S2</x:v>
      </x:c>
      <x:c r="B61" s="14" t="str">
        <x:v>Le trophée derrière le vitrage</x:v>
      </x:c>
      <x:c r="C61" s="14" t="str">
        <x:v>HOME-CM19</x:v>
      </x:c>
      <x:c r="D61" s="14" t="str">
        <x:v>Objet inconnu en étude</x:v>
      </x:c>
      <x:c r="E61" s="14" t="str">
        <x:v>Maison du Seuil Surveillé ; clan CL10 ; chemin autorisé → sas d’observation → chambre → atelier fermé. Présence sensible de cris lointains et passages identiques au plan de résidence.</x:v>
      </x:c>
      <x:c r="F61" s="14" t="str">
        <x:v>Amener le contenant fermé à la baie ; orienter sa fenêtre ; lire les signaux fictifs ; comparer le dossier d’admission ; choisir une représentation de visite.</x:v>
      </x:c>
      <x:c r="G61" s="14" t="str">
        <x:v>Attendre l’examen complet ou utiliser un modèle marqué pour raconter le voyage.</x:v>
      </x:c>
      <x:c r="H61" s="14" t="str">
        <x:v>L’original reste localisé et l’inconnu demeure explicite ; la copie ne donne pas de prestige supplémentaire.</x:v>
      </x:c>
      <x:c r="I61" s="14"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1" s="14" t="str">
        <x:v>La scène exige HOME-CM19 active pour ses services domestiques. Les droits de résidence, les témoins disponibles et la fin d’origine sont lus depuis la partie ; aucun jalon commun n’est accordé.</x:v>
      </x:c>
      <x:c r="K61" s="14" t="str">
        <x:v>Extension V5</x:v>
      </x:c>
    </x:row>
    <x:row r="62" ht="117" customHeight="1">
      <x:c r="A62" s="13" t="str">
        <x:v>V5-HOME-CM19-S3</x:v>
      </x:c>
      <x:c r="B62" s="13" t="str">
        <x:v>Le garde voit la maison</x:v>
      </x:c>
      <x:c r="C62" s="13" t="str">
        <x:v>HOME-CM19</x:v>
      </x:c>
      <x:c r="D62" s="13" t="str">
        <x:v>Respect de réception atteint</x:v>
      </x:c>
      <x:c r="E62" s="13" t="str">
        <x:v>Maison du Seuil Surveillé ; clan CL10 ; chemin autorisé → sas d’observation → chambre → atelier fermé. Présence sensible de cris lointains et passages identiques au plan de résidence.</x:v>
      </x:c>
      <x:c r="F62" s="13" t="str">
        <x:v>Accueillir le garde au seuil ; lui montrer le trajet des charges ; ouvrir seulement les pièces préparées ; discuter d’une observation concrète autour d’un relevé.</x:v>
      </x:c>
      <x:c r="G62" s="13" t="str">
        <x:v>Présenter une chasse ou une leçon de retenue face à une piste incertaine.</x:v>
      </x:c>
      <x:c r="H62" s="13" t="str">
        <x:v>La relation s’appuie sur l’expérience montrée, sans transformer la visite en pouvoir sur la réserve.</x:v>
      </x:c>
      <x:c r="I62" s="13" t="str">
        <x:v>Utiliser seulement les objets présents dans Maison du Seuil Surveillé. Les aperçus de placement sont gratuits ; un aménagement confirmé consomme les matériaux indiqués dans sa recette. Une sortie de scène conserve les gestes achevés et laisse la décision finale ouverte.</x:v>
      </x:c>
      <x:c r="J62" s="13" t="str">
        <x:v>La scène exige HOME-CM19 active pour ses services domestiques. Les droits de résidence, les témoins disponibles et la fin d’origine sont lus depuis la partie ; aucun jalon commun n’est accordé.</x:v>
      </x:c>
      <x:c r="K62" s="13" t="str">
        <x:v>Extension V5</x:v>
      </x:c>
    </x:row>
    <x:row r="63" ht="117" customHeight="1">
      <x:c r="A63" s="14" t="str">
        <x:v>V5-HOME-CM20-S1</x:v>
      </x:c>
      <x:c r="B63" s="14" t="str">
        <x:v>La bête a choisi le détour</x:v>
      </x:c>
      <x:c r="C63" s="14" t="str">
        <x:v>HOME-CM20</x:v>
      </x:c>
      <x:c r="D63" s="14" t="str">
        <x:v>Après la mission Le détour de la bête</x:v>
      </x:c>
      <x:c r="E63" s="14" t="str">
        <x:v>Refuge des Traces Retenues ; clan CL10 ; poste de garde → couloir couvert → chambre → baie d’examen. Présence sensible de feuillage fermé et passages identiques au plan de résidence.</x:v>
      </x:c>
      <x:c r="F63" s="14" t="str">
        <x:v>Comparer les nouvelles traces aux anciennes depuis les postes ouverts ; déplacer un repère de route ; observer la faune suivre ou ignorer le détour ; revenir par le couloir couvert.</x:v>
      </x:c>
      <x:c r="G63" s="14" t="str">
        <x:v>Conserver le sentier déplacé ou demander un créneau de maintenance accompagné.</x:v>
      </x:c>
      <x:c r="H63" s="14" t="str">
        <x:v>Le choix modifie le passage disponible ; la faune ne devient pas une monture gratuitement.</x:v>
      </x:c>
      <x:c r="I63" s="14"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3" s="14" t="str">
        <x:v>La scène exige HOME-CM20 active pour ses services domestiques. Les droits de résidence, les témoins disponibles et la fin d’origine sont lus depuis la partie ; aucun jalon commun n’est accordé.</x:v>
      </x:c>
      <x:c r="K63" s="14" t="str">
        <x:v>Extension V5</x:v>
      </x:c>
    </x:row>
    <x:row r="64" ht="117" customHeight="1">
      <x:c r="A64" s="13" t="str">
        <x:v>V5-HOME-CM20-S2</x:v>
      </x:c>
      <x:c r="B64" s="13" t="str">
        <x:v>Une preuve sans prise</x:v>
      </x:c>
      <x:c r="C64" s="13" t="str">
        <x:v>HOME-CM20</x:v>
      </x:c>
      <x:c r="D64" s="13" t="str">
        <x:v>Observation réussie sans affrontement</x:v>
      </x:c>
      <x:c r="E64" s="13" t="str">
        <x:v>Refuge des Traces Retenues ; clan CL10 ; poste de garde → couloir couvert → chambre → baie d’examen. Présence sensible de feuillage fermé et passages identiques au plan de résidence.</x:v>
      </x:c>
      <x:c r="F64" s="13" t="str">
        <x:v>Poser les relevés sur la baie d’examen ; aligner les traces ; construire une petite présentation de terrain ; inviter la lectrice de pistes à vérifier ce qui a été vu.</x:v>
      </x:c>
      <x:c r="G64" s="13" t="str">
        <x:v>Exposer la découverte comme exploration ou la garder pour préparer une chasse future autorisée.</x:v>
      </x:c>
      <x:c r="H64" s="13" t="str">
        <x:v>La connaissance progresse sans récompense de mise à mort inventée.</x:v>
      </x:c>
      <x:c r="I64" s="13"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4" s="13" t="str">
        <x:v>La scène exige HOME-CM20 active pour ses services domestiques. Les droits de résidence, les témoins disponibles et la fin d’origine sont lus depuis la partie ; aucun jalon commun n’est accordé.</x:v>
      </x:c>
      <x:c r="K64" s="13" t="str">
        <x:v>Extension V5</x:v>
      </x:c>
    </x:row>
    <x:row r="65" ht="117" customHeight="1">
      <x:c r="A65" s="14" t="str">
        <x:v>V5-HOME-CM20-S3</x:v>
      </x:c>
      <x:c r="B65" s="14" t="str">
        <x:v>La dernière pièce confiée</x:v>
      </x:c>
      <x:c r="C65" s="14" t="str">
        <x:v>HOME-CM20</x:v>
      </x:c>
      <x:c r="D65" s="14" t="str">
        <x:v>Elite avancé ou transmission locale</x:v>
      </x:c>
      <x:c r="E65" s="14" t="str">
        <x:v>Refuge des Traces Retenues ; clan CL10 ; poste de garde → couloir couvert → chambre → baie d’examen. Présence sensible de feuillage fermé et passages identiques au plan de résidence.</x:v>
      </x:c>
      <x:c r="F65" s="14" t="str">
        <x:v>Parcourir la chambre avec un volontaire ; distinguer les objets personnels et ceux liés au poste ; montrer un geste d’examen ; préparer un prêt d’usage limité.</x:v>
      </x:c>
      <x:c r="G65" s="14" t="str">
        <x:v>Confier un outil d’observation ou un relevé commenté.</x:v>
      </x:c>
      <x:c r="H65" s="14" t="str">
        <x:v>Le volontaire garde son autonomie ; l’objet reste unique et la scène peut préparer Elder sans remplacer son dénouement.</x:v>
      </x:c>
      <x:c r="I65" s="14" t="str">
        <x:v>Utiliser seulement les objets présents dans Refuge des Traces Retenues. Les aperçus de placement sont gratuits ; un aménagement confirmé consomme les matériaux indiqués dans sa recette. Une sortie de scène conserve les gestes achevés et laisse la décision finale ouverte.</x:v>
      </x:c>
      <x:c r="J65" s="14" t="str">
        <x:v>La scène exige HOME-CM20 active pour ses services domestiques. Les droits de résidence, les témoins disponibles et la fin d’origine sont lus depuis la partie ; aucun jalon commun n’est accordé.</x:v>
      </x:c>
      <x:c r="K65" s="14" t="str">
        <x:v>Extension V5</x:v>
      </x:c>
    </x:row>
  </x:sheetData>
  <x:pageMargins left="0.7" right="0.7" top="0.75" bottom="0.75" header="0.3" footer="0.3"/>
  <x:tableParts count="1">
    <x:tablePart xmlns:r="http://schemas.openxmlformats.org/officeDocument/2006/relationships" r:id="R2efe992ecaf24f20"/>
  </x:tableParts>
</x:worksheet>
</file>

<file path=xl/worksheets/sheet7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V5 Incidents de l’équipage</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 et personnes</x:v>
      </x:c>
      <x:c r="E5" s="36" t="str">
        <x:v>Situation jouable</x:v>
      </x:c>
      <x:c r="F5" s="36" t="str">
        <x:v>Solution A</x:v>
      </x:c>
      <x:c r="G5" s="36" t="str">
        <x:v>Coût et conséquence A</x:v>
      </x:c>
      <x:c r="H5" s="36" t="str">
        <x:v>Solution B</x:v>
      </x:c>
      <x:c r="I5" s="36" t="str">
        <x:v>Coût et conséquence B</x:v>
      </x:c>
      <x:c r="J5" s="36" t="str">
        <x:v>État et reprise</x:v>
      </x:c>
      <x:c r="K5" s="37" t="str">
        <x:v>Provenance</x:v>
      </x:c>
    </x:row>
    <x:row r="6" ht="87" customHeight="1">
      <x:c r="A6" s="13" t="str">
        <x:v>V5-CNS-I01</x:v>
      </x:c>
      <x:c r="B6" s="13" t="str">
        <x:v>La même piste, deux chefs</x:v>
      </x:c>
      <x:c r="C6" s="13" t="str">
        <x:v>Retour de chasse avec deux méthodes opposées</x:v>
      </x:c>
      <x:c r="D6" s="13" t="str">
        <x:v>CNS-P07/P12 ; Asha et Varo</x:v>
      </x:c>
      <x:c r="E6" s="13" t="str">
        <x:v>Deux chasseurs se coupent la route dans la coursive et revendiquent la conduite de la prochaine sortie. Le joueur observe leur désaccord avant de choisir une épreuve qui le rend concret.</x:v>
      </x:c>
      <x:c r="F6" s="13" t="str">
        <x:v>Organiser un défi de piste sur cibles d’exercice : installer trois indices, laisser chacun guider une section puis comparer les erreurs.</x:v>
      </x:c>
      <x:c r="G6" s="13" t="str">
        <x:v>Une séance et du matériel d’exercice ; les deux gardent un domaine reconnu mais la rivalité peut continuer.</x:v>
      </x:c>
      <x:c r="H6" s="13" t="str">
        <x:v>Proposer un duel limité dans la coursive préparée, avec des règles acceptées avant le premier échange.</x:v>
      </x:c>
      <x:c r="I6" s="13" t="str">
        <x:v>Fatigue fictionnelle et indisponibilité courte ; le résultat désigne un meneur pour une seule sortie.</x:v>
      </x:c>
      <x:c r="J6" s="13" t="str">
        <x:v>L’incident conserve choix, personnes présentes, objets déplacés et services affectés. Il peut être suspendu entre deux gestes stables ; une déconnexion ne déclenche ni punition hors ligne ni résolution fictive.</x:v>
      </x:c>
      <x:c r="K6" s="13" t="str">
        <x:v>Extension V5</x:v>
      </x:c>
    </x:row>
    <x:row r="7" ht="87" customHeight="1">
      <x:c r="A7" s="14" t="str">
        <x:v>V5-CNS-I02</x:v>
      </x:c>
      <x:c r="B7" s="14" t="str">
        <x:v>Le pilote veut rompre la poursuite</x:v>
      </x:c>
      <x:c r="C7" s="14" t="str">
        <x:v>Route de chasse devenue plus risquée</x:v>
      </x:c>
      <x:c r="D7" s="14" t="str">
        <x:v>CNS-P01/P02 ; Sera et Tarek</x:v>
      </x:c>
      <x:c r="E7" s="14" t="str">
        <x:v>Sera ralentit en voyant une route de débris tandis qu’un chasseur réclame la poursuite de la proie. Les capteurs montrent deux passages différents, aucun n’étant garanti.</x:v>
      </x:c>
      <x:c r="F7" s="14" t="str">
        <x:v>Prendre un détour observé par la navette, poser des repères et reprendre seulement si la proie reste accessible.</x:v>
      </x:c>
      <x:c r="G7" s="14" t="str">
        <x:v>Une réserve de trajet et une fenêtre de chasse réduite ; la confiance du pilote augmente.</x:v>
      </x:c>
      <x:c r="H7" s="14" t="str">
        <x:v>Abandonner la poursuite et préparer une nouvelle chasse depuis une halte proche.</x:v>
      </x:c>
      <x:c r="I7" s="14" t="str">
        <x:v>Trophée manqué ; équipage reposé et route inconnue conservée comme future exploration.</x:v>
      </x:c>
      <x:c r="J7" s="14" t="str">
        <x:v>L’incident conserve choix, personnes présentes, objets déplacés et services affectés. Il peut être suspendu entre deux gestes stables ; une déconnexion ne déclenche ni punition hors ligne ni résolution fictive.</x:v>
      </x:c>
      <x:c r="K7" s="14" t="str">
        <x:v>Extension V5</x:v>
      </x:c>
    </x:row>
    <x:row r="8" ht="87" customHeight="1">
      <x:c r="A8" s="13" t="str">
        <x:v>V5-CNS-I03</x:v>
      </x:c>
      <x:c r="B8" s="13" t="str">
        <x:v>Un blessé cache sa gêne</x:v>
      </x:c>
      <x:c r="C8" s="13" t="str">
        <x:v>Vétéran revenu avec limitation fictionnelle</x:v>
      </x:c>
      <x:c r="D8" s="13" t="str">
        <x:v>CNS-P11/P12 ; Vesh et Varo</x:v>
      </x:c>
      <x:c r="E8" s="13" t="str">
        <x:v>Un vétéran modifie discrètement sa posture pendant l’entraînement pour conserver sa place. Le joueur voit son geste échouer sur une cible qu’il maîtrisait auparavant.</x:v>
      </x:c>
      <x:c r="F8" s="13" t="str">
        <x:v>Adapter un exercice et lui confier une fonction de couverture compatible pendant la récupération.</x:v>
      </x:c>
      <x:c r="G8" s="13" t="str">
        <x:v>Une préparation supplémentaire ; le vétéran conserve un rôle actif avec sa limitation réelle.</x:v>
      </x:c>
      <x:c r="H8" s="13" t="str">
        <x:v>Le laisser se reposer et demander à un volontaire d’apprendre temporairement son poste.</x:v>
      </x:c>
      <x:c r="I8" s="13" t="str">
        <x:v>Une sortie avec moins d’expérience ; la relève acquiert une compétence située.</x:v>
      </x:c>
      <x:c r="J8" s="13" t="str">
        <x:v>L’incident conserve choix, personnes présentes, objets déplacés et services affectés. Il peut être suspendu entre deux gestes stables ; une déconnexion ne déclenche ni punition hors ligne ni résolution fictive.</x:v>
      </x:c>
      <x:c r="K8" s="13" t="str">
        <x:v>Extension V5</x:v>
      </x:c>
    </x:row>
    <x:row r="9" ht="87" customHeight="1">
      <x:c r="A9" s="14" t="str">
        <x:v>V5-CNS-I04</x:v>
      </x:c>
      <x:c r="B9" s="14" t="str">
        <x:v>Le signal ressemble à un défi</x:v>
      </x:c>
      <x:c r="C9" s="14" t="str">
        <x:v>Appel fragmentaire reçu</x:v>
      </x:c>
      <x:c r="D9" s="14" t="str">
        <x:v>CNS-P03 ; Nema</x:v>
      </x:c>
      <x:c r="E9" s="14" t="str">
        <x:v>La pulsation peut annoncer un duel ou une demande d’aide. Deux membres projettent leurs attentes sur le même fragment sonore.</x:v>
      </x:c>
      <x:c r="F9" s="14" t="str">
        <x:v>Observer depuis une position distante, isoler le rythme puis envoyer une navette reconnaître la source.</x:v>
      </x:c>
      <x:c r="G9" s="14" t="str">
        <x:v>Temps et charge de navette ; la mission révélée correspond à la source effectivement atteinte.</x:v>
      </x:c>
      <x:c r="H9" s="14" t="str">
        <x:v>Répondre par un signal neutre de projet et attendre une seconde séquence depuis une halte sûre.</x:v>
      </x:c>
      <x:c r="I9" s="14" t="str">
        <x:v>Fenêtre plus lente ; une occasion peut se fermer sans qu’un faux message soit inventé.</x:v>
      </x:c>
      <x:c r="J9" s="14" t="str">
        <x:v>L’incident conserve choix, personnes présentes, objets déplacés et services affectés. Il peut être suspendu entre deux gestes stables ; une déconnexion ne déclenche ni punition hors ligne ni résolution fictive.</x:v>
      </x:c>
      <x:c r="K9" s="14" t="str">
        <x:v>Extension V5</x:v>
      </x:c>
    </x:row>
    <x:row r="10" ht="87" customHeight="1">
      <x:c r="A10" s="13" t="str">
        <x:v>V5-CNS-I05</x:v>
      </x:c>
      <x:c r="B10" s="13" t="str">
        <x:v>La galerie a perdu sa voix</x:v>
      </x:c>
      <x:c r="C10" s="13" t="str">
        <x:v>Plaque commune contestée</x:v>
      </x:c>
      <x:c r="D10" s="13" t="str">
        <x:v>CNS-P17/P05 ; Leka et Doran</x:v>
      </x:c>
      <x:c r="E10" s="13" t="str">
        <x:v>Un contributeur découvre que sa plaque est lisible seulement depuis une face inaccessible aux visiteurs. La prise elle-même n’est pas contestée.</x:v>
      </x:c>
      <x:c r="F10" s="13" t="str">
        <x:v>Déplacer les plaques et le siège, puis rejouer le parcours de visite avec les personnes concernées.</x:v>
      </x:c>
      <x:c r="G10" s="13" t="str">
        <x:v>Un temps d’aménagement ; la lecture devient partagée sans récompense supplémentaire.</x:v>
      </x:c>
      <x:c r="H10" s="13" t="str">
        <x:v>Créer un renvoi d’archive détaillé avec une scène de présentation séparée.</x:v>
      </x:c>
      <x:c r="I10" s="13" t="str">
        <x:v>Une place d’archive et une visite dédiée ; le meuble actuel reste compact.</x:v>
      </x:c>
      <x:c r="J10" s="13" t="str">
        <x:v>L’incident conserve choix, personnes présentes, objets déplacés et services affectés. Il peut être suspendu entre deux gestes stables ; une déconnexion ne déclenche ni punition hors ligne ni résolution fictive.</x:v>
      </x:c>
      <x:c r="K10" s="13" t="str">
        <x:v>Extension V5</x:v>
      </x:c>
    </x:row>
    <x:row r="11" ht="87" customHeight="1">
      <x:c r="A11" s="14" t="str">
        <x:v>V5-CNS-I06</x:v>
      </x:c>
      <x:c r="B11" s="14" t="str">
        <x:v>Une caisse bloque le retour</x:v>
      </x:c>
      <x:c r="C11" s="14" t="str">
        <x:v>Stockage saturé au pont zéro</x:v>
      </x:c>
      <x:c r="D11" s="14" t="str">
        <x:v>CNS-P14/P19 ; Orek et Erek</x:v>
      </x:c>
      <x:c r="E11" s="14" t="str">
        <x:v>Une charge de pièces détachées occupe le passage utilisé pour les retours blessés. Une équipe est annoncée au sas avant la fin du rangement.</x:v>
      </x:c>
      <x:c r="F11" s="14" t="str">
        <x:v>Déplacer les charges ordinaires vers la soute avec un chariot et garder les originaux dans leurs berceaux.</x:v>
      </x:c>
      <x:c r="G11" s="14" t="str">
        <x:v>Deux membres mobilisés ; accueil rapide de l’équipe.</x:v>
      </x:c>
      <x:c r="H11" s="14" t="str">
        <x:v>Ouvrir un trajet de retour alternatif puis réorganiser le carrefour après l’arrivée.</x:v>
      </x:c>
      <x:c r="I11" s="14" t="str">
        <x:v>Trajet plus long et un service temporairement fermé ; aucun bien n’est supprimé.</x:v>
      </x:c>
      <x:c r="J11" s="14" t="str">
        <x:v>L’incident conserve choix, personnes présentes, objets déplacés et services affectés. Il peut être suspendu entre deux gestes stables ; une déconnexion ne déclenche ni punition hors ligne ni résolution fictive.</x:v>
      </x:c>
      <x:c r="K11" s="14" t="str">
        <x:v>Extension V5</x:v>
      </x:c>
    </x:row>
    <x:row r="12" ht="87" customHeight="1">
      <x:c r="A12" s="13" t="str">
        <x:v>V5-CNS-I07</x:v>
      </x:c>
      <x:c r="B12" s="13" t="str">
        <x:v>La chambre reste allumée</x:v>
      </x:c>
      <x:c r="C12" s="13" t="str">
        <x:v>Occupant absent après une mission</x:v>
      </x:c>
      <x:c r="D12" s="13" t="str">
        <x:v>CNS-P09/P07 ; Mera</x:v>
      </x:c>
      <x:c r="E12" s="13" t="str">
        <x:v>La chambre d’une personne non revenue garde sa lampe et ses objets. Un nouveau membre attend une place, mais les proches ne veulent pas effacer l’absence.</x:v>
      </x:c>
      <x:c r="F12" s="13" t="str">
        <x:v>Garder la chambre réservée et différer l’arrivée du nouveau membre à une halte choisie.</x:v>
      </x:c>
      <x:c r="G12" s="13" t="str">
        <x:v>Capacité disponible réduite ; la mémoire de l’absent reste intacte.</x:v>
      </x:c>
      <x:c r="H12" s="13" t="str">
        <x:v>Déplacer les biens identifiés dans une niche de mémoire après une scène avec les proches et attribuer la chambre libre.</x:v>
      </x:c>
      <x:c r="I12" s="13" t="str">
        <x:v>Temps de manutention et conversation difficile ; l’absence demeure dans l’histoire.</x:v>
      </x:c>
      <x:c r="J12" s="13" t="str">
        <x:v>L’incident conserve choix, personnes présentes, objets déplacés et services affectés. Il peut être suspendu entre deux gestes stables ; une déconnexion ne déclenche ni punition hors ligne ni résolution fictive.</x:v>
      </x:c>
      <x:c r="K12" s="13" t="str">
        <x:v>Extension V5</x:v>
      </x:c>
    </x:row>
    <x:row r="13" ht="87" customHeight="1">
      <x:c r="A13" s="14" t="str">
        <x:v>V5-CNS-I08</x:v>
      </x:c>
      <x:c r="B13" s="14" t="str">
        <x:v>Le jeune a touché le masque</x:v>
      </x:c>
      <x:c r="C13" s="14" t="str">
        <x:v>Apprenti présent près d’un objet prêté</x:v>
      </x:c>
      <x:c r="D13" s="14" t="str">
        <x:v>CNS-P16/P17 ; Leka</x:v>
      </x:c>
      <x:c r="E13" s="14" t="str">
        <x:v>Un jeune a déplacé un modèle en croyant manipuler l’original ; l’original est resté dans son support. Le problème révèle des marquages trop proches.</x:v>
      </x:c>
      <x:c r="F13" s="14" t="str">
        <x:v>Lui faire comparer copie et original, puis changer les repères de couleur et de forme dans un exercice.</x:v>
      </x:c>
      <x:c r="G13" s="14" t="str">
        <x:v>Une séance de transmission ; meilleure lisibilité des supports.</x:v>
      </x:c>
      <x:c r="H13" s="14" t="str">
        <x:v>Fermer provisoirement le dépôt et déplacer les modèles vers une table d’essai séparée.</x:v>
      </x:c>
      <x:c r="I13" s="14" t="str">
        <x:v>Un espace d’atelier mobilisé ; accès aux exercices plus clair pour tous.</x:v>
      </x:c>
      <x:c r="J13" s="14" t="str">
        <x:v>L’incident conserve choix, personnes présentes, objets déplacés et services affectés. Il peut être suspendu entre deux gestes stables ; une déconnexion ne déclenche ni punition hors ligne ni résolution fictive.</x:v>
      </x:c>
      <x:c r="K13" s="14" t="str">
        <x:v>Extension V5</x:v>
      </x:c>
    </x:row>
    <x:row r="14" ht="87" customHeight="1">
      <x:c r="A14" s="13" t="str">
        <x:v>V5-CNS-I09</x:v>
      </x:c>
      <x:c r="B14" s="13" t="str">
        <x:v>La réserve lumineuse diminue</x:v>
      </x:c>
      <x:c r="C14" s="13" t="str">
        <x:v>Long trajet avec ateliers ouverts</x:v>
      </x:c>
      <x:c r="D14" s="13" t="str">
        <x:v>CNS-P21/P16 ; Sol</x:v>
      </x:c>
      <x:c r="E14" s="13" t="str">
        <x:v>L’énergie fictive disponible impose de réduire un usage jusqu’à la prochaine halte. Le travail sur un trophée et l’entraînement se disputent la même plage.</x:v>
      </x:c>
      <x:c r="F14" s="13" t="str">
        <x:v>Terminer l’étape stable du trophée puis réduire l’atelier pour laisser l’entraînement prévu.</x:v>
      </x:c>
      <x:c r="G14" s="13" t="str">
        <x:v>Une préparation d’objet retardée ; aucune preuve laissée dans un état instable.</x:v>
      </x:c>
      <x:c r="H14" s="13" t="str">
        <x:v>Reporter l’entraînement et conserver l’atelier jusqu’au prochain point de reprise.</x:v>
      </x:c>
      <x:c r="I14" s="13" t="str">
        <x:v>Routine de groupe repoussée ; Sol demande une nouvelle répartition au retour.</x:v>
      </x:c>
      <x:c r="J14" s="13" t="str">
        <x:v>L’incident conserve choix, personnes présentes, objets déplacés et services affectés. Il peut être suspendu entre deux gestes stables ; une déconnexion ne déclenche ni punition hors ligne ni résolution fictive.</x:v>
      </x:c>
      <x:c r="K14" s="13" t="str">
        <x:v>Extension V5</x:v>
      </x:c>
    </x:row>
    <x:row r="15" ht="87" customHeight="1">
      <x:c r="A15" s="14" t="str">
        <x:v>V5-CNS-I10</x:v>
      </x:c>
      <x:c r="B15" s="14" t="str">
        <x:v>Le navigateur refuse l’ancienne carte</x:v>
      </x:c>
      <x:c r="C15" s="14" t="str">
        <x:v>Repère de route contredit par observation</x:v>
      </x:c>
      <x:c r="D15" s="14" t="str">
        <x:v>CNS-P02/P06 ; Tarek</x:v>
      </x:c>
      <x:c r="E15" s="14" t="str">
        <x:v>Un ancien du clan veut suivre une route prestigieuse dont les balises ont changé. Tarek montre une différence concrète visible au belvédère.</x:v>
      </x:c>
      <x:c r="F15" s="14" t="str">
        <x:v>Faire une reconnaissance lente et remettre les repères à jour avec l’ancien comme témoin.</x:v>
      </x:c>
      <x:c r="G15" s="14" t="str">
        <x:v>Réserve de trajet ; son récit s’enrichit d’un changement réel.</x:v>
      </x:c>
      <x:c r="H15" s="14" t="str">
        <x:v>Choisir une autre route connue et garder l’ancienne pour une expédition dédiée.</x:v>
      </x:c>
      <x:c r="I15" s="14" t="str">
        <x:v>Détour plus long ; la querelle reste possible mais la navigation ne se fonde pas sur une certitude fausse.</x:v>
      </x:c>
      <x:c r="J15" s="14" t="str">
        <x:v>L’incident conserve choix, personnes présentes, objets déplacés et services affectés. Il peut être suspendu entre deux gestes stables ; une déconnexion ne déclenche ni punition hors ligne ni résolution fictive.</x:v>
      </x:c>
      <x:c r="K15" s="14" t="str">
        <x:v>Extension V5</x:v>
      </x:c>
    </x:row>
    <x:row r="16" ht="87" customHeight="1">
      <x:c r="A16" s="13" t="str">
        <x:v>V5-CNS-I11</x:v>
      </x:c>
      <x:c r="B16" s="13" t="str">
        <x:v>La navette revient trop chargée</x:v>
      </x:c>
      <x:c r="C16" s="13" t="str">
        <x:v>Retour avec prise volumineuse</x:v>
      </x:c>
      <x:c r="D16" s="13" t="str">
        <x:v>CNS-P18 ; Keth et Orek</x:v>
      </x:c>
      <x:c r="E16" s="13" t="str">
        <x:v>La prise occupe l’espace prévu pour des pièces de réparation promises à une halte. Le groupe ne peut pas tout débarquer par le même trajet.</x:v>
      </x:c>
      <x:c r="F16" s="13" t="str">
        <x:v>Décharger les pièces d’abord et conserver la prise sur son berceau dans la navette.</x:v>
      </x:c>
      <x:c r="G16" s="13" t="str">
        <x:v>Navette immobilisée plus longtemps ; promesse de livraison tenue.</x:v>
      </x:c>
      <x:c r="H16" s="13" t="str">
        <x:v>Faire une seconde rotation avec une caisse de transport adaptée.</x:v>
      </x:c>
      <x:c r="I16" s="13" t="str">
        <x:v>Charge de trajet supplémentaire ; le trophée rejoint plus vite l’atelier.</x:v>
      </x:c>
      <x:c r="J16" s="13" t="str">
        <x:v>L’incident conserve choix, personnes présentes, objets déplacés et services affectés. Il peut être suspendu entre deux gestes stables ; une déconnexion ne déclenche ni punition hors ligne ni résolution fictive.</x:v>
      </x:c>
      <x:c r="K16" s="13" t="str">
        <x:v>Extension V5</x:v>
      </x:c>
    </x:row>
    <x:row r="17" ht="87" customHeight="1">
      <x:c r="A17" s="14" t="str">
        <x:v>V5-CNS-I12</x:v>
      </x:c>
      <x:c r="B17" s="14" t="str">
        <x:v>Le silence du foyer</x:v>
      </x:c>
      <x:c r="C17" s="14" t="str">
        <x:v>Retour après duel perdu</x:v>
      </x:c>
      <x:c r="D17" s="14" t="str">
        <x:v>CNS-P07 ; Mera et un rival</x:v>
      </x:c>
      <x:c r="E17" s="14" t="str">
        <x:v>Le perdant évite le foyer tandis que le vainqueur répète son récit devant les autres. Le joueur entend une version qui efface les bons gestes du perdant.</x:v>
      </x:c>
      <x:c r="F17" s="14" t="str">
        <x:v>Organiser une relecture physique du duel sur les marques d’entraînement, chacun montrant un moment précis.</x:v>
      </x:c>
      <x:c r="G17" s="14" t="str">
        <x:v>Temps de groupe ; reconnaissance des gestes sans changer le résultat.</x:v>
      </x:c>
      <x:c r="H17" s="14" t="str">
        <x:v>Proposer une mission complémentaire où le perdant choisit son rôle volontairement.</x:v>
      </x:c>
      <x:c r="I17" s="14" t="str">
        <x:v>Préparation d’une sortie ; la relation se reconstruit par un nouvel acte.</x:v>
      </x:c>
      <x:c r="J17" s="14" t="str">
        <x:v>L’incident conserve choix, personnes présentes, objets déplacés et services affectés. Il peut être suspendu entre deux gestes stables ; une déconnexion ne déclenche ni punition hors ligne ni résolution fictive.</x:v>
      </x:c>
      <x:c r="K17" s="14" t="str">
        <x:v>Extension V5</x:v>
      </x:c>
    </x:row>
    <x:row r="18" ht="87" customHeight="1">
      <x:c r="A18" s="13" t="str">
        <x:v>V5-CNS-I13</x:v>
      </x:c>
      <x:c r="B18" s="13" t="str">
        <x:v>Le compartiment garde un bruit</x:v>
      </x:c>
      <x:c r="C18" s="13" t="str">
        <x:v>Objet inconnu en attente</x:v>
      </x:c>
      <x:c r="D18" s="13" t="str">
        <x:v>CNS-P23 ; Thena</x:v>
      </x:c>
      <x:c r="E18" s="13" t="str">
        <x:v>Le contenant produit un son régulier qui traverse la coursive. Certains le prennent pour une provocation ou une présence vivante, sans preuve.</x:v>
      </x:c>
      <x:c r="F18" s="13" t="str">
        <x:v>Observer le rythme et comparer les faces depuis le vitrage avant de déplacer le contenant.</x:v>
      </x:c>
      <x:c r="G18" s="13" t="str">
        <x:v>Une période d’étude ; la conclusion reste liée aux signaux trouvés.</x:v>
      </x:c>
      <x:c r="H18" s="13" t="str">
        <x:v>Isoler acoustiquement le poste avec un écran fictif et poursuivre l’examen à la prochaine halte équipée.</x:v>
      </x:c>
      <x:c r="I18" s="13" t="str">
        <x:v>Un module d’écran et un poste réservé ; aucun danger certain n’est inventé.</x:v>
      </x:c>
      <x:c r="J18" s="13" t="str">
        <x:v>L’incident conserve choix, personnes présentes, objets déplacés et services affectés. Il peut être suspendu entre deux gestes stables ; une déconnexion ne déclenche ni punition hors ligne ni résolution fictive.</x:v>
      </x:c>
      <x:c r="K18" s="13" t="str">
        <x:v>Extension V5</x:v>
      </x:c>
    </x:row>
    <x:row r="19" ht="87" customHeight="1">
      <x:c r="A19" s="14" t="str">
        <x:v>V5-CNS-I14</x:v>
      </x:c>
      <x:c r="B19" s="14" t="str">
        <x:v>Le réparateur veut garder la cicatrice</x:v>
      </x:c>
      <x:c r="C19" s="14" t="str">
        <x:v>Panneau de coque remis en état</x:v>
      </x:c>
      <x:c r="D19" s="14" t="str">
        <x:v>CNS-P15 ; Rava</x:v>
      </x:c>
      <x:c r="E19" s="14" t="str">
        <x:v>Un équipier réclame un panneau parfaitement neuf tandis que Rava veut conserver une trace de retour qui n’empêche plus le fonctionnement.</x:v>
      </x:c>
      <x:c r="F19" s="14" t="str">
        <x:v>Garder la marque et installer une plaque courte racontant la réparation.</x:v>
      </x:c>
      <x:c r="G19" s="14" t="str">
        <x:v>Moins de matériau ; une trace de mémoire visible dans la coursive.</x:v>
      </x:c>
      <x:c r="H19" s="14" t="str">
        <x:v>Remplacer le panneau puis exposer le fragment retiré dans un cadre compatible.</x:v>
      </x:c>
      <x:c r="I19" s="14" t="str">
        <x:v>Plus de matériau et de place ; le passage prend un aspect neuf sans effacer l’histoire.</x:v>
      </x:c>
      <x:c r="J19" s="14" t="str">
        <x:v>L’incident conserve choix, personnes présentes, objets déplacés et services affectés. Il peut être suspendu entre deux gestes stables ; une déconnexion ne déclenche ni punition hors ligne ni résolution fictive.</x:v>
      </x:c>
      <x:c r="K19" s="14" t="str">
        <x:v>Extension V5</x:v>
      </x:c>
    </x:row>
    <x:row r="20" ht="87" customHeight="1">
      <x:c r="A20" s="13" t="str">
        <x:v>V5-CNS-I15</x:v>
      </x:c>
      <x:c r="B20" s="13" t="str">
        <x:v>La relève ne connaît pas le signal</x:v>
      </x:c>
      <x:c r="C20" s="13" t="str">
        <x:v>Nouveau membre au poste de retour</x:v>
      </x:c>
      <x:c r="D20" s="13" t="str">
        <x:v>CNS-P24/P13 ; Kora et Erek</x:v>
      </x:c>
      <x:c r="E20" s="13" t="str">
        <x:v>Une simulation de retour échoue parce que le nouveau membre connaît un autre code local. Le malentendu apparaît avant une vraie extraction.</x:v>
      </x:c>
      <x:c r="F20" s="13" t="str">
        <x:v>Rejouer la simulation avec formes et libellés communs, puis faire guider le dernier passage par la recrue.</x:v>
      </x:c>
      <x:c r="G20" s="13" t="str">
        <x:v>Une séance ; un code de groupe appris par l’action.</x:v>
      </x:c>
      <x:c r="H20" s="13" t="str">
        <x:v>Conserver deux codes et désigner un relais qui annonce leur correspondance.</x:v>
      </x:c>
      <x:c r="I20" s="13" t="str">
        <x:v>Un rôle supplémentaire pendant les sorties ; traditions locales préservées.</x:v>
      </x:c>
      <x:c r="J20" s="13" t="str">
        <x:v>L’incident conserve choix, personnes présentes, objets déplacés et services affectés. Il peut être suspendu entre deux gestes stables ; une déconnexion ne déclenche ni punition hors ligne ni résolution fictive.</x:v>
      </x:c>
      <x:c r="K20" s="13" t="str">
        <x:v>Extension V5</x:v>
      </x:c>
    </x:row>
    <x:row r="21" ht="87" customHeight="1">
      <x:c r="A21" s="14" t="str">
        <x:v>V5-CNS-I16</x:v>
      </x:c>
      <x:c r="B21" s="14" t="str">
        <x:v>Une visite prend trop de place</x:v>
      </x:c>
      <x:c r="C21" s="14" t="str">
        <x:v>Invités supplémentaires à une halte</x:v>
      </x:c>
      <x:c r="D21" s="14" t="str">
        <x:v>CNS-P08/P10 ; Ira et Mera</x:v>
      </x:c>
      <x:c r="E21" s="14" t="str">
        <x:v>Les invités souhaitent rester pendant un voyage, mais la capacité du palier est presque atteinte. Leur présence changerait la composition de la prochaine mission.</x:v>
      </x:c>
      <x:c r="F21" s="14" t="str">
        <x:v>Organiser une visite courte puis les raccompagner à la halte avant le départ.</x:v>
      </x:c>
      <x:c r="G21" s="14" t="str">
        <x:v>Temps d’accueil ; effectif de mission conservé.</x:v>
      </x:c>
      <x:c r="H21" s="14" t="str">
        <x:v>Faire rester volontairement certains équipiers à la halte et attribuer leurs places de transit aux invités.</x:v>
      </x:c>
      <x:c r="I21" s="14" t="str">
        <x:v>Équipe différente et services réduits ; total 7/13/19 respecté.</x:v>
      </x:c>
      <x:c r="J21" s="14" t="str">
        <x:v>L’incident conserve choix, personnes présentes, objets déplacés et services affectés. Il peut être suspendu entre deux gestes stables ; une déconnexion ne déclenche ni punition hors ligne ni résolution fictive.</x:v>
      </x:c>
      <x:c r="K21" s="14" t="str">
        <x:v>Extension V5</x:v>
      </x:c>
    </x:row>
    <x:row r="22" ht="87" customHeight="1">
      <x:c r="A22" s="13" t="str">
        <x:v>V5-CNS-I17</x:v>
      </x:c>
      <x:c r="B22" s="13" t="str">
        <x:v>Le chasseur réclame sa prise</x:v>
      </x:c>
      <x:c r="C22" s="13" t="str">
        <x:v>Trophée prêté au clan</x:v>
      </x:c>
      <x:c r="D22" s="13" t="str">
        <x:v>CNS-P17/P19 ; Leka</x:v>
      </x:c>
      <x:c r="E22" s="13" t="str">
        <x:v>Le propriétaire veut emporter son trophée avant un événement prévu dans la galerie. Le groupe doit adapter sa présentation au droit de retrait connu.</x:v>
      </x:c>
      <x:c r="F22" s="13" t="str">
        <x:v>Préparer immédiatement le contenant et garder une place vide avec un récit de son passage.</x:v>
      </x:c>
      <x:c r="G22" s="13" t="str">
        <x:v>Temps de manutention ; événement maintenu autour d’un vide expliqué.</x:v>
      </x:c>
      <x:c r="H22" s="13" t="str">
        <x:v>Demander un délai volontaire et proposer une réplique marquée si le propriétaire accepte.</x:v>
      </x:c>
      <x:c r="I22" s="13" t="str">
        <x:v>Coût de copie et consentement nécessaire ; aucun report imposé.</x:v>
      </x:c>
      <x:c r="J22" s="13" t="str">
        <x:v>L’incident conserve choix, personnes présentes, objets déplacés et services affectés. Il peut être suspendu entre deux gestes stables ; une déconnexion ne déclenche ni punition hors ligne ni résolution fictive.</x:v>
      </x:c>
      <x:c r="K22" s="13" t="str">
        <x:v>Extension V5</x:v>
      </x:c>
    </x:row>
    <x:row r="23" ht="87" customHeight="1">
      <x:c r="A23" s="14" t="str">
        <x:v>V5-CNS-I18</x:v>
      </x:c>
      <x:c r="B23" s="14" t="str">
        <x:v>Le module temporel inquiète</x:v>
      </x:c>
      <x:c r="C23" s="14" t="str">
        <x:v>Première préparation Warp collective</x:v>
      </x:c>
      <x:c r="D23" s="14" t="str">
        <x:v>CNS-P22/P24 ; Harek et Kora</x:v>
      </x:c>
      <x:c r="E23" s="14" t="str">
        <x:v>Un équipier accepte la chasse spatiale mais refuse de franchir le seuil temporel. Sa fonction reste utile au retour.</x:v>
      </x:c>
      <x:c r="F23" s="14" t="str">
        <x:v>Le laisser à bord comme responsable du point de retour et partir avec un groupe adapté.</x:v>
      </x:c>
      <x:c r="G23" s="14" t="str">
        <x:v>Composition de terrain réduite ; le retour reste préparé.</x:v>
      </x:c>
      <x:c r="H23" s="14" t="str">
        <x:v>Reporter l’expédition et former un autre volontaire à la fonction requise.</x:v>
      </x:c>
      <x:c r="I23" s="14" t="str">
        <x:v>Temps de transmission ; aucun départ forcé et Warp toujours facultatif pour Elite.</x:v>
      </x:c>
      <x:c r="J23" s="14" t="str">
        <x:v>L’incident conserve choix, personnes présentes, objets déplacés et services affectés. Il peut être suspendu entre deux gestes stables ; une déconnexion ne déclenche ni punition hors ligne ni résolution fictive.</x:v>
      </x:c>
      <x:c r="K23" s="14" t="str">
        <x:v>Extension V5</x:v>
      </x:c>
    </x:row>
    <x:row r="24" ht="87" customHeight="1">
      <x:c r="A24" s="13" t="str">
        <x:v>V5-CNS-I19</x:v>
      </x:c>
      <x:c r="B24" s="13" t="str">
        <x:v>Le vétéran veut une dernière chasse</x:v>
      </x:c>
      <x:c r="C24" s="13" t="str">
        <x:v>Membre envisageant son départ</x:v>
      </x:c>
      <x:c r="D24" s="13" t="str">
        <x:v>CNS-P07/P12 ; Varo</x:v>
      </x:c>
      <x:c r="E24" s="13" t="str">
        <x:v>Le vétéran souhaite une sortie qui lui permette de transmettre un geste, tandis que certains craignent une poursuite trop ambitieuse.</x:v>
      </x:c>
      <x:c r="F24" s="13" t="str">
        <x:v>Choisir une proie et un terrain déjà connus avec une relève responsable du retour.</x:v>
      </x:c>
      <x:c r="G24" s="13" t="str">
        <x:v>Préparation précise ; occasion de transmission située.</x:v>
      </x:c>
      <x:c r="H24" s="13" t="str">
        <x:v>Organiser une piste d’exercice puis une cérémonie de départ au foyer.</x:v>
      </x:c>
      <x:c r="I24" s="13" t="str">
        <x:v>Moins de risque de terrain ; aucun trophée de chasse inventé.</x:v>
      </x:c>
      <x:c r="J24" s="13" t="str">
        <x:v>L’incident conserve choix, personnes présentes, objets déplacés et services affectés. Il peut être suspendu entre deux gestes stables ; une déconnexion ne déclenche ni punition hors ligne ni résolution fictive.</x:v>
      </x:c>
      <x:c r="K24" s="13" t="str">
        <x:v>Extension V5</x:v>
      </x:c>
    </x:row>
    <x:row r="25" ht="87" customHeight="1">
      <x:c r="A25" s="14" t="str">
        <x:v>V5-CNS-I20</x:v>
      </x:c>
      <x:c r="B25" s="14" t="str">
        <x:v>Les souvenirs de deux clans</x:v>
      </x:c>
      <x:c r="C25" s="14" t="str">
        <x:v>Deux traditions d’exposition à bord</x:v>
      </x:c>
      <x:c r="D25" s="14" t="str">
        <x:v>CNS-P17 ; Doran</x:v>
      </x:c>
      <x:c r="E25" s="14" t="str">
        <x:v>Deux groupes veulent placer leurs prises au même centre de galerie. Les objets racontent des valeurs différentes mais leurs supports occupent la même emprise.</x:v>
      </x:c>
      <x:c r="F25" s="14" t="str">
        <x:v>Créer un parcours alterné en déplaçant physiquement les meubles et les plaques.</x:v>
      </x:c>
      <x:c r="G25" s="14" t="str">
        <x:v>Temps d’aménagement et emprise plus large ; plusieurs voix visibles.</x:v>
      </x:c>
      <x:c r="H25" s="14" t="str">
        <x:v>Faire tourner les expositions aux haltes prévues avec dépôts identifiés.</x:v>
      </x:c>
      <x:c r="I25" s="14" t="str">
        <x:v>Manutentions futures ; un seul original à chaque emplacement.</x:v>
      </x:c>
      <x:c r="J25" s="14" t="str">
        <x:v>L’incident conserve choix, personnes présentes, objets déplacés et services affectés. Il peut être suspendu entre deux gestes stables ; une déconnexion ne déclenche ni punition hors ligne ni résolution fictive.</x:v>
      </x:c>
      <x:c r="K25" s="14" t="str">
        <x:v>Extension V5</x:v>
      </x:c>
    </x:row>
    <x:row r="26" ht="87" customHeight="1">
      <x:c r="A26" s="13" t="str">
        <x:v>V5-CNS-I21</x:v>
      </x:c>
      <x:c r="B26" s="13" t="str">
        <x:v>L’éclaireur revient sans parler</x:v>
      </x:c>
      <x:c r="C26" s="13" t="str">
        <x:v>Mission d’observation difficile</x:v>
      </x:c>
      <x:c r="D26" s="13" t="str">
        <x:v>CNS-P11/P06 ; Vesh</x:v>
      </x:c>
      <x:c r="E26" s="13" t="str">
        <x:v>L’éclaireur remet ses relevés mais ne souhaite pas raconter immédiatement ce qu’il a vu. Le groupe a besoin de données pour préparer la suite.</x:v>
      </x:c>
      <x:c r="F26" s="13" t="str">
        <x:v>Lire seulement les observations enregistrées et proposer une conversation plus tard.</x:v>
      </x:c>
      <x:c r="G26" s="13" t="str">
        <x:v>Informations limitées ; respect du temps de récupération.</x:v>
      </x:c>
      <x:c r="H26" s="13" t="str">
        <x:v>Envoyer un second relevé volontaire sur les points accessibles pour compléter les faits.</x:v>
      </x:c>
      <x:c r="I26" s="13" t="str">
        <x:v>Charge de sortie et temps ; aucun témoignage attribué au premier sans sa participation.</x:v>
      </x:c>
      <x:c r="J26" s="13" t="str">
        <x:v>L’incident conserve choix, personnes présentes, objets déplacés et services affectés. Il peut être suspendu entre deux gestes stables ; une déconnexion ne déclenche ni punition hors ligne ni résolution fictive.</x:v>
      </x:c>
      <x:c r="K26" s="13" t="str">
        <x:v>Extension V5</x:v>
      </x:c>
    </x:row>
    <x:row r="27" ht="87" customHeight="1">
      <x:c r="A27" s="14" t="str">
        <x:v>V5-CNS-I22</x:v>
      </x:c>
      <x:c r="B27" s="14" t="str">
        <x:v>Le commandant a oublié le retour</x:v>
      </x:c>
      <x:c r="C27" s="14" t="str">
        <x:v>Mission réussie avec promesse secondaire manquée</x:v>
      </x:c>
      <x:c r="D27" s="14" t="str">
        <x:v>CNS-P04/P13 ; Kora</x:v>
      </x:c>
      <x:c r="E27" s="14" t="str">
        <x:v>La prise est revenue, mais une charge promise à une équipe restée au sol n’a pas été déposée. Le succès principal ne suffit pas à effacer cette omission.</x:v>
      </x:c>
      <x:c r="F27" s="14" t="str">
        <x:v>Repartir livrer la charge avec une petite équipe et reconnaître le retard devant le groupe.</x:v>
      </x:c>
      <x:c r="G27" s="14" t="str">
        <x:v>Trajet supplémentaire ; confiance restaurée selon les conséquences du retard.</x:v>
      </x:c>
      <x:c r="H27" s="14" t="str">
        <x:v>Demander à une escale proche d’assurer la livraison contre une contribution réelle.</x:v>
      </x:c>
      <x:c r="I27" s="14" t="str">
        <x:v>Ressources et dette de service ; le journal garde qui a effectivement réparé l’oubli.</x:v>
      </x:c>
      <x:c r="J27" s="14" t="str">
        <x:v>L’incident conserve choix, personnes présentes, objets déplacés et services affectés. Il peut être suspendu entre deux gestes stables ; une déconnexion ne déclenche ni punition hors ligne ni résolution fictive.</x:v>
      </x:c>
      <x:c r="K27" s="14" t="str">
        <x:v>Extension V5</x:v>
      </x:c>
    </x:row>
    <x:row r="28" ht="87" customHeight="1">
      <x:c r="A28" s="13" t="str">
        <x:v>V5-CNS-I23</x:v>
      </x:c>
      <x:c r="B28" s="13" t="str">
        <x:v>Le successeur change la méthode</x:v>
      </x:c>
      <x:c r="C28" s="13" t="str">
        <x:v>Transmission de poste engagée</x:v>
      </x:c>
      <x:c r="D28" s="13" t="str">
        <x:v>CNS-P02/P12 ; ancien et relève</x:v>
      </x:c>
      <x:c r="E28" s="13" t="str">
        <x:v>La relève obtient un bon résultat avec une méthode différente de celle enseignée. L’ancien le vit comme un rejet de son expérience.</x:v>
      </x:c>
      <x:c r="F28" s="13" t="str">
        <x:v>Comparer les deux méthodes sur un exercice commun et conserver leurs usages adaptés.</x:v>
      </x:c>
      <x:c r="G28" s="13" t="str">
        <x:v>Temps de démonstration ; compétence enrichie sans vainqueur absolu.</x:v>
      </x:c>
      <x:c r="H28" s="13" t="str">
        <x:v>Confier une sortie limitée à la relève et garder l’ancien en observation volontaire.</x:v>
      </x:c>
      <x:c r="I28" s="13" t="str">
        <x:v>Responsabilité réelle et risque maîtrisé par le scénario ; relation liée au résultat.</x:v>
      </x:c>
      <x:c r="J28" s="13" t="str">
        <x:v>L’incident conserve choix, personnes présentes, objets déplacés et services affectés. Il peut être suspendu entre deux gestes stables ; une déconnexion ne déclenche ni punition hors ligne ni résolution fictive.</x:v>
      </x:c>
      <x:c r="K28" s="13" t="str">
        <x:v>Extension V5</x:v>
      </x:c>
    </x:row>
    <x:row r="29" ht="87" customHeight="1">
      <x:c r="A29" s="14" t="str">
        <x:v>V5-CNS-I24</x:v>
      </x:c>
      <x:c r="B29" s="14" t="str">
        <x:v>Le foyer après la séparation</x:v>
      </x:c>
      <x:c r="C29" s="14" t="str">
        <x:v>Départ volontaire accompli</x:v>
      </x:c>
      <x:c r="D29" s="14" t="str">
        <x:v>CNS-P07/P09 ; Mera</x:v>
      </x:c>
      <x:c r="E29" s="14" t="str">
        <x:v>Un siège reste tourné comme avant le départ et les équipiers continuent d’éviter l’ancienne place. Une nouvelle personne doit bientôt rejoindre le groupe.</x:v>
      </x:c>
      <x:c r="F29" s="14" t="str">
        <x:v>Organiser un dernier récit autour du siège puis déplacer le mobilier ensemble.</x:v>
      </x:c>
      <x:c r="G29" s="14" t="str">
        <x:v>Temps collectif ; la place devient disponible avec mémoire conservée.</x:v>
      </x:c>
      <x:c r="H29" s="14" t="str">
        <x:v>Garder un petit objet de souvenir ailleurs et laisser la nouvelle personne choisir sa disposition.</x:v>
      </x:c>
      <x:c r="I29" s="14" t="str">
        <x:v>Une niche de mémoire utilisée ; nouvelle routine sans effacement du membre parti.</x:v>
      </x:c>
      <x:c r="J29" s="14" t="str">
        <x:v>L’incident conserve choix, personnes présentes, objets déplacés et services affectés. Il peut être suspendu entre deux gestes stables ; une déconnexion ne déclenche ni punition hors ligne ni résolution fictive.</x:v>
      </x:c>
      <x:c r="K29" s="14" t="str">
        <x:v>Extension V5</x:v>
      </x:c>
    </x:row>
  </x:sheetData>
  <x:pageMargins left="0.7" right="0.7" top="0.75" bottom="0.75" header="0.3" footer="0.3"/>
  <x:tableParts count="1">
    <x:tablePart xmlns:r="http://schemas.openxmlformats.org/officeDocument/2006/relationships" r:id="Rb1c75656fcb04222"/>
  </x:tableParts>
</x:worksheet>
</file>

<file path=xl/worksheets/sheet7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V5 Aménagements</x:v>
      </x:c>
      <x:c r="B2" s="3"/>
      <x:c r="C2" s="3"/>
      <x:c r="D2" s="3"/>
      <x:c r="E2" s="3"/>
      <x:c r="F2" s="3"/>
    </x:row>
    <x:row r="3">
      <x:c r="A3" s="4"/>
      <x:c r="B3" s="4"/>
      <x:c r="C3" s="4"/>
      <x:c r="D3" s="4"/>
      <x:c r="E3" s="4"/>
      <x:c r="F3" s="4"/>
    </x:row>
    <x:row r="4">
      <x:c r="A4" s="2" t="str">
        <x:v>Maison et clan · 18 fiches · Lecture intégrale dans « Lire Maison et clan » ou le lecteur HTML.</x:v>
      </x:c>
      <x:c r="B4" s="2"/>
      <x:c r="C4" s="2"/>
      <x:c r="D4" s="2"/>
      <x:c r="E4" s="2"/>
      <x:c r="F4" s="2"/>
    </x:row>
    <x:row r="5" ht="48" customHeight="1">
      <x:c r="A5" s="35" t="str">
        <x:v>Identifiant</x:v>
      </x:c>
      <x:c r="B5" s="36" t="str">
        <x:v>Titre</x:v>
      </x:c>
      <x:c r="C5" s="36" t="str">
        <x:v>Lieux compatibles</x:v>
      </x:c>
      <x:c r="D5" s="36" t="str">
        <x:v>Coût fictif</x:v>
      </x:c>
      <x:c r="E5" s="36" t="str">
        <x:v>Étapes jouables</x:v>
      </x:c>
      <x:c r="F5" s="36" t="str">
        <x:v>Placement</x:v>
      </x:c>
      <x:c r="G5" s="36" t="str">
        <x:v>Usage</x:v>
      </x:c>
      <x:c r="H5" s="36" t="str">
        <x:v>Logistique</x:v>
      </x:c>
      <x:c r="I5" s="37" t="str">
        <x:v>Provenance</x:v>
      </x:c>
    </x:row>
    <x:row r="6" ht="102" customHeight="1">
      <x:c r="A6" s="13" t="str">
        <x:v>V5-AM01</x:v>
      </x:c>
      <x:c r="B6" s="13" t="str">
        <x:v>Écran de cendre articulé</x:v>
      </x:c>
      <x:c r="C6" s="13" t="str">
        <x:v>HOME-CM01/02</x:v>
      </x:c>
      <x:c r="D6" s="13" t="str">
        <x:v>2 plaques de céramique fictive ; 1 axe de jeu ; 2 attaches</x:v>
      </x:c>
      <x:c r="E6" s="13" t="str">
        <x:v>Assembler les plaques sur le cadre d’essai, choisir une ouverture puis porter l’écran jusqu’aux ancrages du seuil.</x:v>
      </x:c>
      <x:c r="F6" s="13" t="str">
        <x:v>Emprise de 1 module mural ; ouverture libre sur 1 module de passage.</x:v>
      </x:c>
      <x:c r="G6" s="13" t="str">
        <x:v>Le joueur peut orienter l’écran selon la lumière ; il ne donne pas de résistance de combat.</x:v>
      </x:c>
      <x:c r="H6" s="13" t="str">
        <x:v>Les matériaux sont retirés d’un stock réel à la confirmation du montage. Le meuble assemblé possède gabarit et emplacement ; démontage prévu rend seulement les éléments récupérables indiqués, jamais une copie du mobilier.</x:v>
      </x:c>
      <x:c r="I6" s="13" t="str">
        <x:v>Extension V5</x:v>
      </x:c>
    </x:row>
    <x:row r="7" ht="102" customHeight="1">
      <x:c r="A7" s="14" t="str">
        <x:v>V5-AM02</x:v>
      </x:c>
      <x:c r="B7" s="14" t="str">
        <x:v>Socle des braises conservées</x:v>
      </x:c>
      <x:c r="C7" s="14" t="str">
        <x:v>HOME-CM02</x:v>
      </x:c>
      <x:c r="D7" s="14" t="str">
        <x:v>1 pierre calorifique fictive ; 2 cales ; 1 plaque</x:v>
      </x:c>
      <x:c r="E7" s="14" t="str">
        <x:v>Placer les cales, centrer un modèle de trophée puis ajuster le témoin lumineux de jeu.</x:v>
      </x:c>
      <x:c r="F7" s="14" t="str">
        <x:v>Petit objet uniquement ; marge autour de la porte du coffre.</x:v>
      </x:c>
      <x:c r="G7" s="14" t="str">
        <x:v>Ambiance et présentation ; la pierre ne chauffe pas des ressources hors session.</x:v>
      </x:c>
      <x:c r="H7" s="14" t="str">
        <x:v>Les matériaux sont retirés d’un stock réel à la confirmation du montage. Le meuble assemblé possède gabarit et emplacement ; démontage prévu rend seulement les éléments récupérables indiqués, jamais une copie du mobilier.</x:v>
      </x:c>
      <x:c r="I7" s="14" t="str">
        <x:v>Extension V5</x:v>
      </x:c>
    </x:row>
    <x:row r="8" ht="102" customHeight="1">
      <x:c r="A8" s="13" t="str">
        <x:v>V5-AM03</x:v>
      </x:c>
      <x:c r="B8" s="13" t="str">
        <x:v>Meuble d’ombre repliable</x:v>
      </x:c>
      <x:c r="C8" s="13" t="str">
        <x:v>HOME-CM03/04</x:v>
      </x:c>
      <x:c r="D8" s="13" t="str">
        <x:v>3 panneaux de jeu ; 2 charnières fictives ; 1 tissu d’écran</x:v>
      </x:c>
      <x:c r="E8" s="13" t="str">
        <x:v>Assembler la version courte, tester le passage puis ajouter le volet si le gabarit convient.</x:v>
      </x:c>
      <x:c r="F8" s="13" t="str">
        <x:v>Deux petites niches ; doit franchir le seuil replié.</x:v>
      </x:c>
      <x:c r="G8" s="13" t="str">
        <x:v>Choix entre capacité et place de réception ; les panneaux inutilisés restent en stock.</x:v>
      </x:c>
      <x:c r="H8" s="13" t="str">
        <x:v>Les matériaux sont retirés d’un stock réel à la confirmation du montage. Le meuble assemblé possède gabarit et emplacement ; démontage prévu rend seulement les éléments récupérables indiqués, jamais une copie du mobilier.</x:v>
      </x:c>
      <x:c r="I8" s="13" t="str">
        <x:v>Extension V5</x:v>
      </x:c>
    </x:row>
    <x:row r="9" ht="102" customHeight="1">
      <x:c r="A9" s="14" t="str">
        <x:v>V5-AM04</x:v>
      </x:c>
      <x:c r="B9" s="14" t="str">
        <x:v>Siège de citerne à deux positions</x:v>
      </x:c>
      <x:c r="C9" s="14" t="str">
        <x:v>HOME-CM04</x:v>
      </x:c>
      <x:c r="D9" s="14" t="str">
        <x:v>2 éléments minéraux ; 1 axe ; 1 dossier</x:v>
      </x:c>
      <x:c r="E9" s="14" t="str">
        <x:v>Monter le siège sur un gabarit et tester ses deux poses depuis la place de lecture.</x:v>
      </x:c>
      <x:c r="F9" s="14" t="str">
        <x:v>Une place assise ; son recul ne bloque pas la rampe.</x:v>
      </x:c>
      <x:c r="G9" s="14" t="str">
        <x:v>Change l’angle de conversation et de lecture d’un objet.</x:v>
      </x:c>
      <x:c r="H9" s="14" t="str">
        <x:v>Les matériaux sont retirés d’un stock réel à la confirmation du montage. Le meuble assemblé possède gabarit et emplacement ; démontage prévu rend seulement les éléments récupérables indiqués, jamais une copie du mobilier.</x:v>
      </x:c>
      <x:c r="I9" s="14" t="str">
        <x:v>Extension V5</x:v>
      </x:c>
    </x:row>
    <x:row r="10" ht="102" customHeight="1">
      <x:c r="A10" s="13" t="str">
        <x:v>V5-AM05</x:v>
      </x:c>
      <x:c r="B10" s="13" t="str">
        <x:v>Support suspendu de passerelle</x:v>
      </x:c>
      <x:c r="C10" s="13" t="str">
        <x:v>HOME-CM05/06</x:v>
      </x:c>
      <x:c r="D10" s="13" t="str">
        <x:v>3 ligatures de projet ; 1 cadre léger ; 2 attaches</x:v>
      </x:c>
      <x:c r="E10" s="13" t="str">
        <x:v>Relier les points prévus, régler la longueur par crans et tester le balancement avec un modèle.</x:v>
      </x:c>
      <x:c r="F10" s="13" t="str">
        <x:v>Petit objet ; aucune attache structurelle improvisée sur le pilier.</x:v>
      </x:c>
      <x:c r="G10" s="13" t="str">
        <x:v>Animation de présentation mobile ; maintien des accès de la passerelle.</x:v>
      </x:c>
      <x:c r="H10" s="13" t="str">
        <x:v>Les matériaux sont retirés d’un stock réel à la confirmation du montage. Le meuble assemblé possède gabarit et emplacement ; démontage prévu rend seulement les éléments récupérables indiqués, jamais une copie du mobilier.</x:v>
      </x:c>
      <x:c r="I10" s="13" t="str">
        <x:v>Extension V5</x:v>
      </x:c>
    </x:row>
    <x:row r="11" ht="102" customHeight="1">
      <x:c r="A11" s="14" t="str">
        <x:v>V5-AM06</x:v>
      </x:c>
      <x:c r="B11" s="14" t="str">
        <x:v>Panneau d’écho réglable</x:v>
      </x:c>
      <x:c r="C11" s="14" t="str">
        <x:v>HOME-CM06/18</x:v>
      </x:c>
      <x:c r="D11" s="14" t="str">
        <x:v>2 panneaux résonants fictifs ; 1 rail ; 2 butées</x:v>
      </x:c>
      <x:c r="E11" s="14" t="str">
        <x:v>Installer le rail, déplacer le panneau entre trois poses puis écouter un appel d’exercice.</x:v>
      </x:c>
      <x:c r="F11" s="14" t="str">
        <x:v>Un pan de mur libre ; sortie du son et escalier dégagés.</x:v>
      </x:c>
      <x:c r="G11" s="14" t="str">
        <x:v>Réorganise les scènes de récit et les signaux locaux.</x:v>
      </x:c>
      <x:c r="H11" s="14" t="str">
        <x:v>Les matériaux sont retirés d’un stock réel à la confirmation du montage. Le meuble assemblé possède gabarit et emplacement ; démontage prévu rend seulement les éléments récupérables indiqués, jamais une copie du mobilier.</x:v>
      </x:c>
      <x:c r="I11" s="14" t="str">
        <x:v>Extension V5</x:v>
      </x:c>
    </x:row>
    <x:row r="12" ht="102" customHeight="1">
      <x:c r="A12" s="13" t="str">
        <x:v>V5-AM07</x:v>
      </x:c>
      <x:c r="B12" s="13" t="str">
        <x:v>Banc du ponton calme</x:v>
      </x:c>
      <x:c r="C12" s="13" t="str">
        <x:v>HOME-CM07</x:v>
      </x:c>
      <x:c r="D12" s="13" t="str">
        <x:v>2 planches de projet ; 2 appuis ; 1 attache</x:v>
      </x:c>
      <x:c r="E12" s="13" t="str">
        <x:v>Assembler le banc sur l’atelier puis le porter au point autorisé hors du chenal ; faire passer une charge témoin.</x:v>
      </x:c>
      <x:c r="F12" s="13" t="str">
        <x:v>Deux places ; respect d’aménagement 60 ; accueil cérémoniel à 80.</x:v>
      </x:c>
      <x:c r="G12" s="13" t="str">
        <x:v>Permet une scène de visite avec charpentière et passeur sans occuper la voie d’eau.</x:v>
      </x:c>
      <x:c r="H12" s="13" t="str">
        <x:v>Les matériaux sont retirés d’un stock réel à la confirmation du montage. Le meuble assemblé possède gabarit et emplacement ; démontage prévu rend seulement les éléments récupérables indiqués, jamais une copie du mobilier.</x:v>
      </x:c>
      <x:c r="I12" s="13" t="str">
        <x:v>Extension V5</x:v>
      </x:c>
    </x:row>
    <x:row r="13" ht="102" customHeight="1">
      <x:c r="A13" s="14" t="str">
        <x:v>V5-AM08</x:v>
      </x:c>
      <x:c r="B13" s="14" t="str">
        <x:v>Mât de lanterne à crans</x:v>
      </x:c>
      <x:c r="C13" s="14" t="str">
        <x:v>HOME-CM07/08</x:v>
      </x:c>
      <x:c r="D13" s="14" t="str">
        <x:v>1 mât ; 1 lampe récupérée ou acquise ; 2 supports</x:v>
      </x:c>
      <x:c r="E13" s="14" t="str">
        <x:v>Choisir la hauteur, orienter les trois poses de lumière puis vérifier le reflet depuis le quai.</x:v>
      </x:c>
      <x:c r="F13" s="14" t="str">
        <x:v>Un point de mât prévu ; aucune copie de la lampe unique.</x:v>
      </x:c>
      <x:c r="G13" s="14" t="str">
        <x:v>Modifie le guidage local et l’éclairage de la présentation.</x:v>
      </x:c>
      <x:c r="H13" s="14" t="str">
        <x:v>Les matériaux sont retirés d’un stock réel à la confirmation du montage. Le meuble assemblé possède gabarit et emplacement ; démontage prévu rend seulement les éléments récupérables indiqués, jamais une copie du mobilier.</x:v>
      </x:c>
      <x:c r="I13" s="14" t="str">
        <x:v>Extension V5</x:v>
      </x:c>
    </x:row>
    <x:row r="14" ht="102" customHeight="1">
      <x:c r="A14" s="13" t="str">
        <x:v>V5-AM09</x:v>
      </x:c>
      <x:c r="B14" s="13" t="str">
        <x:v>Écran de col repliable</x:v>
      </x:c>
      <x:c r="C14" s="13" t="str">
        <x:v>HOME-CM09/10</x:v>
      </x:c>
      <x:c r="D14" s="13" t="str">
        <x:v>2 voiles de signal ; 1 cadre ; 2 butées</x:v>
      </x:c>
      <x:c r="E14" s="13" t="str">
        <x:v>Relier les sections, tester ouverture et fermeture entre deux rafales fictionnelles puis poser le cadre.</x:v>
      </x:c>
      <x:c r="F14" s="13" t="str">
        <x:v>Une alcôve ; écran ouvert hors du sas.</x:v>
      </x:c>
      <x:c r="G14" s="13" t="str">
        <x:v>Offre deux dispositions de vue et de protection visuelle.</x:v>
      </x:c>
      <x:c r="H14" s="13" t="str">
        <x:v>Les matériaux sont retirés d’un stock réel à la confirmation du montage. Le meuble assemblé possède gabarit et emplacement ; démontage prévu rend seulement les éléments récupérables indiqués, jamais une copie du mobilier.</x:v>
      </x:c>
      <x:c r="I14" s="13" t="str">
        <x:v>Extension V5</x:v>
      </x:c>
    </x:row>
    <x:row r="15" ht="102" customHeight="1">
      <x:c r="A15" s="14" t="str">
        <x:v>V5-AM10</x:v>
      </x:c>
      <x:c r="B15" s="14" t="str">
        <x:v>Cadre de lumière de faille</x:v>
      </x:c>
      <x:c r="C15" s="14" t="str">
        <x:v>HOME-CM10</x:v>
      </x:c>
      <x:c r="D15" s="14" t="str">
        <x:v>1 rail court ; 2 miroirs fictifs ; 1 plaque</x:v>
      </x:c>
      <x:c r="E15" s="14" t="str">
        <x:v>Placer les miroirs sur poses préparées et suivre la lumière jusqu’au support d’essai.</x:v>
      </x:c>
      <x:c r="F15" s="14" t="str">
        <x:v>Un trophée petit ou plat ; accès à la fente conservé.</x:v>
      </x:c>
      <x:c r="G15" s="14" t="str">
        <x:v>Rend visible un relief déjà présent sans inventer un indice.</x:v>
      </x:c>
      <x:c r="H15" s="14" t="str">
        <x:v>Les matériaux sont retirés d’un stock réel à la confirmation du montage. Le meuble assemblé possède gabarit et emplacement ; démontage prévu rend seulement les éléments récupérables indiqués, jamais une copie du mobilier.</x:v>
      </x:c>
      <x:c r="I15" s="14" t="str">
        <x:v>Extension V5</x:v>
      </x:c>
    </x:row>
    <x:row r="16" ht="102" customHeight="1">
      <x:c r="A16" s="13" t="str">
        <x:v>V5-AM11</x:v>
      </x:c>
      <x:c r="B16" s="13" t="str">
        <x:v>Cabinet salin protégé</x:v>
      </x:c>
      <x:c r="C16" s="13" t="str">
        <x:v>HOME-CM11/12</x:v>
      </x:c>
      <x:c r="D16" s="13" t="str">
        <x:v>2 panneaux secs ; 1 vitrage de jeu ; 2 rails</x:v>
      </x:c>
      <x:c r="E16" s="13" t="str">
        <x:v>Assembler le cabinet, essayer le volume témoin puis tester la fermeture dans l’atelier sec.</x:v>
      </x:c>
      <x:c r="F16" s="13" t="str">
        <x:v>Deux petites niches ; portage en deux sections possible.</x:v>
      </x:c>
      <x:c r="G16" s="13" t="str">
        <x:v>Permet une exposition près du porche avec représentation d’embruns réduite.</x:v>
      </x:c>
      <x:c r="H16" s="13" t="str">
        <x:v>Les matériaux sont retirés d’un stock réel à la confirmation du montage. Le meuble assemblé possède gabarit et emplacement ; démontage prévu rend seulement les éléments récupérables indiqués, jamais une copie du mobilier.</x:v>
      </x:c>
      <x:c r="I16" s="13" t="str">
        <x:v>Extension V5</x:v>
      </x:c>
    </x:row>
    <x:row r="17" ht="102" customHeight="1">
      <x:c r="A17" s="14" t="str">
        <x:v>V5-AM12</x:v>
      </x:c>
      <x:c r="B17" s="14" t="str">
        <x:v>Cadre de coque du rivage</x:v>
      </x:c>
      <x:c r="C17" s="14" t="str">
        <x:v>HOME-CM12 ; CNS-P17</x:v>
      </x:c>
      <x:c r="D17" s="14" t="str">
        <x:v>1 cadre renforcé ; 4 attaches ; 1 fragment autorisé</x:v>
      </x:c>
      <x:c r="E17" s="14" t="str">
        <x:v>Comparer le fragment au cadre, poser les attaches sur les points prévus puis transporter l’ensemble.</x:v>
      </x:c>
      <x:c r="F17" s="14" t="str">
        <x:v>Mur compatible ; prise de transport visible.</x:v>
      </x:c>
      <x:c r="G17" s="14" t="str">
        <x:v>Exposition d’une mémoire de voyage, avec provenance du fragment.</x:v>
      </x:c>
      <x:c r="H17" s="14" t="str">
        <x:v>Les matériaux sont retirés d’un stock réel à la confirmation du montage. Le meuble assemblé possède gabarit et emplacement ; démontage prévu rend seulement les éléments récupérables indiqués, jamais une copie du mobilier.</x:v>
      </x:c>
      <x:c r="I17" s="14" t="str">
        <x:v>Extension V5</x:v>
      </x:c>
    </x:row>
    <x:row r="18" ht="102" customHeight="1">
      <x:c r="A18" s="13" t="str">
        <x:v>V5-AM13</x:v>
      </x:c>
      <x:c r="B18" s="13" t="str">
        <x:v>Établi à déflecteurs</x:v>
      </x:c>
      <x:c r="C18" s="13" t="str">
        <x:v>HOME-CM13/14</x:v>
      </x:c>
      <x:c r="D18" s="13" t="str">
        <x:v>2 déflecteurs fictifs ; 1 plateau ; 4 cales</x:v>
      </x:c>
      <x:c r="E18" s="13" t="str">
        <x:v>Régler les déflecteurs, tester les trois poses du plateau puis comparer bruit et buée de jeu.</x:v>
      </x:c>
      <x:c r="F18" s="13" t="str">
        <x:v>Une zone d’atelier ; largeur du chemin maintenue.</x:v>
      </x:c>
      <x:c r="G18" s="13" t="str">
        <x:v>Change les conditions visuelles et sonores de l’atelier local.</x:v>
      </x:c>
      <x:c r="H18" s="13" t="str">
        <x:v>Les matériaux sont retirés d’un stock réel à la confirmation du montage. Le meuble assemblé possède gabarit et emplacement ; démontage prévu rend seulement les éléments récupérables indiqués, jamais une copie du mobilier.</x:v>
      </x:c>
      <x:c r="I18" s="13" t="str">
        <x:v>Extension V5</x:v>
      </x:c>
    </x:row>
    <x:row r="19" ht="102" customHeight="1">
      <x:c r="A19" s="14" t="str">
        <x:v>V5-AM14</x:v>
      </x:c>
      <x:c r="B19" s="14" t="str">
        <x:v>Cales de silence</x:v>
      </x:c>
      <x:c r="C19" s="14" t="str">
        <x:v>HOME-CM14 ; CNS-P15</x:v>
      </x:c>
      <x:c r="D19" s="14" t="str">
        <x:v>4 cales résonantes de projet ; 1 plaque de montage</x:v>
      </x:c>
      <x:c r="E19" s="14" t="str">
        <x:v>Placer les cales sous les appuis prévus d’un meuble d’exercice et comparer les sons avant validation.</x:v>
      </x:c>
      <x:c r="F19" s="14" t="str">
        <x:v>Un meuble compatible ; déplacement préalable du contenu.</x:v>
      </x:c>
      <x:c r="G19" s="14" t="str">
        <x:v>Réduit le son d’ambiance du meuble et ouvre une scène de voisinage.</x:v>
      </x:c>
      <x:c r="H19" s="14" t="str">
        <x:v>Les matériaux sont retirés d’un stock réel à la confirmation du montage. Le meuble assemblé possède gabarit et emplacement ; démontage prévu rend seulement les éléments récupérables indiqués, jamais une copie du mobilier.</x:v>
      </x:c>
      <x:c r="I19" s="14" t="str">
        <x:v>Extension V5</x:v>
      </x:c>
    </x:row>
    <x:row r="20" ht="102" customHeight="1">
      <x:c r="A20" s="13" t="str">
        <x:v>V5-AM15</x:v>
      </x:c>
      <x:c r="B20" s="13" t="str">
        <x:v>Niche du givre à double cadre</x:v>
      </x:c>
      <x:c r="C20" s="13" t="str">
        <x:v>HOME-CM15/16</x:v>
      </x:c>
      <x:c r="D20" s="13" t="str">
        <x:v>2 cadres ; 2 panneaux isolants fictifs ; 1 lampe</x:v>
      </x:c>
      <x:c r="E20" s="13" t="str">
        <x:v>Monter le cadre externe, régler le logement intérieur puis tester la lecture avec les deux portes ouvertes.</x:v>
      </x:c>
      <x:c r="F20" s="13" t="str">
        <x:v>Une niche moyenne ; battants hors du sas de maison.</x:v>
      </x:c>
      <x:c r="G20" s="13" t="str">
        <x:v>Exposition lisible dans l’ambiance froide, sans bonus de combat.</x:v>
      </x:c>
      <x:c r="H20" s="13" t="str">
        <x:v>Les matériaux sont retirés d’un stock réel à la confirmation du montage. Le meuble assemblé possède gabarit et emplacement ; démontage prévu rend seulement les éléments récupérables indiqués, jamais une copie du mobilier.</x:v>
      </x:c>
      <x:c r="I20" s="13" t="str">
        <x:v>Extension V5</x:v>
      </x:c>
    </x:row>
    <x:row r="21" ht="102" customHeight="1">
      <x:c r="A21" s="14" t="str">
        <x:v>V5-AM16</x:v>
      </x:c>
      <x:c r="B21" s="14" t="str">
        <x:v>Rampe de mémoire réversible</x:v>
      </x:c>
      <x:c r="C21" s="14" t="str">
        <x:v>HOME-CM17/18</x:v>
      </x:c>
      <x:c r="D21" s="14" t="str">
        <x:v>3 dalles nouvelles ; 2 appuis ; 1 repère</x:v>
      </x:c>
      <x:c r="E21" s="14" t="str">
        <x:v>Poser les appuis sur les zones modernes autorisées, aligner les dalles puis faire traverser le porteur témoin.</x:v>
      </x:c>
      <x:c r="F21" s="14" t="str">
        <x:v>Un dénivelé prévu ; aucune taille des dalles anciennes.</x:v>
      </x:c>
      <x:c r="G21" s="14" t="str">
        <x:v>Facilite le transport d’objets et change le trajet de visite.</x:v>
      </x:c>
      <x:c r="H21" s="14" t="str">
        <x:v>Les matériaux sont retirés d’un stock réel à la confirmation du montage. Le meuble assemblé possède gabarit et emplacement ; démontage prévu rend seulement les éléments récupérables indiqués, jamais une copie du mobilier.</x:v>
      </x:c>
      <x:c r="I21" s="14" t="str">
        <x:v>Extension V5</x:v>
      </x:c>
    </x:row>
    <x:row r="22" ht="102" customHeight="1">
      <x:c r="A22" s="13" t="str">
        <x:v>V5-AM17</x:v>
      </x:c>
      <x:c r="B22" s="13" t="str">
        <x:v>Cabinet d’observation fermé</x:v>
      </x:c>
      <x:c r="C22" s="13" t="str">
        <x:v>HOME-CM19/20 ; CNS-P23</x:v>
      </x:c>
      <x:c r="D22" s="13" t="str">
        <x:v>1 cadre ; 1 vitrage fictif ; 2 rails ; 1 témoin de jeu</x:v>
      </x:c>
      <x:c r="E22" s="13" t="str">
        <x:v>Installer le contenant fermé, orienter sa fenêtre puis comparer les signaux depuis le poste extérieur.</x:v>
      </x:c>
      <x:c r="F22" s="13" t="str">
        <x:v>Un contenant inconnu ; original inaccessible jusqu’à admission appropriée.</x:v>
      </x:c>
      <x:c r="G22" s="13" t="str">
        <x:v>Permet l’étude visuelle et une présentation de copie marquée.</x:v>
      </x:c>
      <x:c r="H22" s="13" t="str">
        <x:v>Les matériaux sont retirés d’un stock réel à la confirmation du montage. Le meuble assemblé possède gabarit et emplacement ; démontage prévu rend seulement les éléments récupérables indiqués, jamais une copie du mobilier.</x:v>
      </x:c>
      <x:c r="I22" s="13" t="str">
        <x:v>Extension V5</x:v>
      </x:c>
    </x:row>
    <x:row r="23" ht="102" customHeight="1">
      <x:c r="A23" s="14" t="str">
        <x:v>V5-AM18</x:v>
      </x:c>
      <x:c r="B23" s="14" t="str">
        <x:v>Meuble collectif des voix</x:v>
      </x:c>
      <x:c r="C23" s="14" t="str">
        <x:v>CNS-P17 ; foyer autorisé</x:v>
      </x:c>
      <x:c r="D23" s="14" t="str">
        <x:v>2 socles ; 4 rails de plaques ; 1 cadre central</x:v>
      </x:c>
      <x:c r="E23" s="14" t="str">
        <x:v>Tester le gabarit, répartir les plaques de contributions et parcourir les deux faces de lecture.</x:v>
      </x:c>
      <x:c r="F23" s="14" t="str">
        <x:v>Une grande prise ou deux objets distincts ; emprise centrale réelle.</x:v>
      </x:c>
      <x:c r="G23" s="14" t="str">
        <x:v>Présente plusieurs voix ; conserve propriété, authenticité et reconnaissance séparées.</x:v>
      </x:c>
      <x:c r="H23" s="14" t="str">
        <x:v>Les matériaux sont retirés d’un stock réel à la confirmation du montage. Le meuble assemblé possède gabarit et emplacement ; démontage prévu rend seulement les éléments récupérables indiqués, jamais une copie du mobilier.</x:v>
      </x:c>
      <x:c r="I23" s="14" t="str">
        <x:v>Extension V5</x:v>
      </x:c>
    </x:row>
  </x:sheetData>
  <x:pageMargins left="0.7" right="0.7" top="0.75" bottom="0.75" header="0.3" footer="0.3"/>
  <x:tableParts count="1">
    <x:tablePart xmlns:r="http://schemas.openxmlformats.org/officeDocument/2006/relationships" r:id="Re0fc854aa4004356"/>
  </x:tableParts>
</x:worksheet>
</file>

<file path=xl/worksheets/sheet7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 min="14" max="14" width="36" hidden="0" customWidth="1"/>
  </x:cols>
  <x:sheetData>
    <x:row r="1">
      <x:c r="A1" s="2"/>
      <x:c r="B1" s="2"/>
      <x:c r="C1" s="2"/>
      <x:c r="D1" s="2"/>
      <x:c r="E1" s="2"/>
      <x:c r="F1" s="2"/>
    </x:row>
    <x:row r="2" ht="31" customHeight="1">
      <x:c r="A2" s="3" t="str">
        <x:v>V5 Missions collectives</x:v>
      </x:c>
      <x:c r="B2" s="3"/>
      <x:c r="C2" s="3"/>
      <x:c r="D2" s="3"/>
      <x:c r="E2" s="3"/>
      <x:c r="F2" s="3"/>
    </x:row>
    <x:row r="3">
      <x:c r="A3" s="4"/>
      <x:c r="B3" s="4"/>
      <x:c r="C3" s="4"/>
      <x:c r="D3" s="4"/>
      <x:c r="E3" s="4"/>
      <x:c r="F3" s="4"/>
    </x:row>
    <x:row r="4">
      <x:c r="A4" s="2" t="str">
        <x:v>Maison et clan · 24 fiches · Lecture intégrale dans « Lire Maison et clan » ou le lecteur HTML.</x:v>
      </x:c>
      <x:c r="B4" s="2"/>
      <x:c r="C4" s="2"/>
      <x:c r="D4" s="2"/>
      <x:c r="E4" s="2"/>
      <x:c r="F4" s="2"/>
    </x:row>
    <x:row r="5" ht="48" customHeight="1">
      <x:c r="A5" s="35" t="str">
        <x:v>Identifiant</x:v>
      </x:c>
      <x:c r="B5" s="36" t="str">
        <x:v>Titre</x:v>
      </x:c>
      <x:c r="C5" s="36" t="str">
        <x:v>Déclencheur</x:v>
      </x:c>
      <x:c r="D5" s="36" t="str">
        <x:v>Lieux</x:v>
      </x:c>
      <x:c r="E5" s="36" t="str">
        <x:v>Situation</x:v>
      </x:c>
      <x:c r="F5" s="36" t="str">
        <x:v>Séquence jouable</x:v>
      </x:c>
      <x:c r="G5" s="36" t="str">
        <x:v>Choix</x:v>
      </x:c>
      <x:c r="H5" s="36" t="str">
        <x:v>Coût et limite</x:v>
      </x:c>
      <x:c r="I5" s="36" t="str">
        <x:v>Réussite</x:v>
      </x:c>
      <x:c r="J5" s="36" t="str">
        <x:v>Échec et reprise</x:v>
      </x:c>
      <x:c r="K5" s="36" t="str">
        <x:v>Liaisons</x:v>
      </x:c>
      <x:c r="L5" s="36" t="str">
        <x:v>État persistant</x:v>
      </x:c>
      <x:c r="M5" s="36" t="str">
        <x:v>Provenance</x:v>
      </x:c>
      <x:c r="N5" s="37" t="str">
        <x:v>Catégorie</x:v>
      </x:c>
    </x:row>
    <x:row r="6" ht="102" customHeight="1">
      <x:c r="A6" s="13" t="str">
        <x:v>V5-CNS-M01</x:v>
      </x:c>
      <x:c r="B6" s="13" t="str">
        <x:v>La proie qui chasse les éclaireurs</x:v>
      </x:c>
      <x:c r="C6" s="13" t="str">
        <x:v>Elite ; navire de clan opérationnel ; monde de chasse accessible</x:v>
      </x:c>
      <x:c r="D6" s="13" t="str">
        <x:v>Forêt de piliers extraterrestre ; trois niveaux ; CNS-P12/P17</x:v>
      </x:c>
      <x:c r="E6" s="13" t="str">
        <x:v>Une proie originale du projet, surnommée le Fendeur de Lianes, suit les éclaireurs au lieu de fuir. Ses traces apparaissent derrière les points d’observation et une équipe alliée refuse désormais la route.</x:v>
      </x:c>
      <x:c r="F6" s="13" t="str">
        <x:v>Préparer des signaux courts ; relever deux pistes trompeuses ; placer un observateur sur la branche haute ; jouer une approche silencieuse ; survivre à la contre-embuscade ; choisir le terrain du dernier affrontement ; ramener l’équipe par la route reconnue.</x:v>
      </x:c>
      <x:c r="G6" s="13" t="str">
        <x:v>Attirer la proie dans une clairière lisible ou l’affronter dans ses passerelles en gardant une équipe de couverture.</x:v>
      </x:c>
      <x:c r="H6" s="13" t="str">
        <x:v>Le terrain ouvert demande des leurres de jeu ; les passerelles exposent les soutiens à une séparation.</x:v>
      </x:c>
      <x:c r="I6" s="13" t="str">
        <x:v>La chasse réussie rouvre un corridor local et fournit un trophée dont les marques racontent le rabattement.</x:v>
      </x:c>
      <x:c r="J6" s="13" t="str">
        <x:v>Si la proie s’échappe, le corridor reste dangereux mais les indices observés sont conservés pour une reprise.</x:v>
      </x:c>
      <x:c r="K6" s="13" t="str">
        <x:v>Guerre narrative : route sécurisée ; TR-H02 ; une seule transaction de résultat</x:v>
      </x:c>
      <x:c r="L6" s="13" t="str">
        <x:v>V5-CNS-M01 conserve séparément missionTerminée, missionRéussie, choixRetenu, participantsRevenus et objetsDéplacés. Les récompenses ne sont appliquées qu’une fois ; une reprise retrouve les objets à leur dernière position confirmée.</x:v>
      </x:c>
      <x:c r="M6" s="13" t="str">
        <x:v>Extension V5</x:v>
      </x:c>
      <x:c r="N6" s="13" t="str">
        <x:v>Chasse</x:v>
      </x:c>
    </x:row>
    <x:row r="7" ht="102" customHeight="1">
      <x:c r="A7" s="14" t="str">
        <x:v>V5-CNS-M02</x:v>
      </x:c>
      <x:c r="B7" s="14" t="str">
        <x:v>Le cuirassé sous le verre</x:v>
      </x:c>
      <x:c r="C7" s="14" t="str">
        <x:v>Mission de chasse collective acceptée</x:v>
      </x:c>
      <x:c r="D7" s="14" t="str">
        <x:v>Désert extraterrestre ; crêtes vitrifiées ; point de retour</x:v>
      </x:c>
      <x:c r="E7" s="14" t="str">
        <x:v>Un grand herbivore territorial original, le Porte-Dalles, traverse une zone que deux clans utilisent pour leurs convois. Les éclats au sol brouillent les lectures ; la proie semble venir de deux directions à la fois.</x:v>
      </x:c>
      <x:c r="F7" s="14" t="str">
        <x:v>Comparer empreintes et reflets ; suivre les vibrations visuelles de la dune ; déplacer l’équipe entre ombres ; provoquer une charge dans une fenêtre claire ; esquiver derrière les crêtes ; choisir une ouverture de combat puis extraire la prise compatible.</x:v>
      </x:c>
      <x:c r="G7" s="14" t="str">
        <x:v>Mener une chasse complète ou détourner la bête de la route sans la tuer et garder seulement le relevé autorisé.</x:v>
      </x:c>
      <x:c r="H7" s="14" t="str">
        <x:v>Chasse : équipement et risque d’affrontement ; détour : temps et absence de trophée de mise à mort.</x:v>
      </x:c>
      <x:c r="I7" s="14" t="str">
        <x:v>Le corridor reçoit l’état libéré correspondant ; la reconnaissance distingue chasse et diversion.</x:v>
      </x:c>
      <x:c r="J7" s="14" t="str">
        <x:v>Une charge brisant les balises impose de reconstruire le retour avant de poursuivre.</x:v>
      </x:c>
      <x:c r="K7" s="14" t="str">
        <x:v>Conquête : fiabilité d’une route logistique ; objet de mémoire si diversion</x:v>
      </x:c>
      <x:c r="L7" s="14" t="str">
        <x:v>V5-CNS-M02 conserve séparément missionTerminée, missionRéussie, choixRetenu, participantsRevenus et objetsDéplacés. Les récompenses ne sont appliquées qu’une fois ; une reprise retrouve les objets à leur dernière position confirmée.</x:v>
      </x:c>
      <x:c r="M7" s="14" t="str">
        <x:v>Extension V5</x:v>
      </x:c>
      <x:c r="N7" s="14" t="str">
        <x:v>Chasse</x:v>
      </x:c>
    </x:row>
    <x:row r="8" ht="102" customHeight="1">
      <x:c r="A8" s="13" t="str">
        <x:v>V5-CNS-M03</x:v>
      </x:c>
      <x:c r="B8" s="13" t="str">
        <x:v>La reine du nid secondaire</x:v>
      </x:c>
      <x:c r="C8" s="13" t="str">
        <x:v>Elite ; première reine commune déjà résolue ; secteur xéno accessible</x:v>
      </x:c>
      <x:c r="D8" s="13" t="str">
        <x:v>Xeno Prime ; nid secondaire original ; baie de retour</x:v>
      </x:c>
      <x:c r="E8" s="13" t="str">
        <x:v>Un nid secondaire menace un passage utilisé par des vétérans. Cette reine de mission annexe appartient à un secteur distinct et ne remplace jamais la première reine de la progression commune. Le groupe doit savoir quand l’affrontement devient trop coûteux.</x:v>
      </x:c>
      <x:c r="F8" s="13" t="str">
        <x:v>Reconnaître les accès ; repérer les couloirs de circulation ; ouvrir deux routes de repli ; combattre les défenseurs dans le gameplay 2D ; isoler l’accès de la reine ; mener l’affrontement avec positions de soutien ; évacuer les survivants et les objets admis.</x:v>
      </x:c>
      <x:c r="G8" s="13" t="str">
        <x:v>Assaut limité pour neutraliser la menace locale ou intervention courte pour dégager le passage puis repli sans prétendre avoir détruit le nid.</x:v>
      </x:c>
      <x:c r="H8" s="13" t="str">
        <x:v>Munitions, soins fictionnels et unités engagées ; aucune promotion automatique.</x:v>
      </x:c>
      <x:c r="I8" s="13" t="str">
        <x:v>Le secteur change selon l’objectif réellement accompli ; trophée seulement si obtenu et transporté.</x:v>
      </x:c>
      <x:c r="J8" s="13" t="str">
        <x:v>Un repli conserve les pertes et laisse le nid actif à son état observé.</x:v>
      </x:c>
      <x:c r="K8" s="13" t="str">
        <x:v>RTS : pression du nid sur une carte ; progression commune inchangée</x:v>
      </x:c>
      <x:c r="L8" s="13" t="str">
        <x:v>V5-CNS-M03 conserve séparément missionTerminée, missionRéussie, choixRetenu, participantsRevenus et objetsDéplacés. Les récompenses ne sont appliquées qu’une fois ; une reprise retrouve les objets à leur dernière position confirmée.</x:v>
      </x:c>
      <x:c r="M8" s="13" t="str">
        <x:v>Extension V5</x:v>
      </x:c>
      <x:c r="N8" s="13" t="str">
        <x:v>Chasse</x:v>
      </x:c>
    </x:row>
    <x:row r="9" ht="102" customHeight="1">
      <x:c r="A9" s="14" t="str">
        <x:v>V5-CNS-M04</x:v>
      </x:c>
      <x:c r="B9" s="14" t="str">
        <x:v>Le duel des deux prédateurs</x:v>
      </x:c>
      <x:c r="C9" s="14" t="str">
        <x:v>Proie de réserve identifiée ; rival volontaire</x:v>
      </x:c>
      <x:c r="D9" s="14" t="str">
        <x:v>Réserve autorisée ; falaises et vallée ; CNS-P07</x:v>
      </x:c>
      <x:c r="E9" s="14" t="str">
        <x:v>Deux chasseurs convoitent une même proie rapide originale du projet. Leur rivalité peut ruiner l’approche, car la créature reconnaît les attaques répétées depuis la même hauteur.</x:v>
      </x:c>
      <x:c r="F9" s="14" t="str">
        <x:v>Observer un cycle de déplacement ; attribuer deux zones de piste ; changer de perchoir après une attaque ; coordonner un rabattement ; jouer le dernier affrontement ; relever qui a réellement ouvert la fenêtre décisive.</x:v>
      </x:c>
      <x:c r="G9" s="14" t="str">
        <x:v>Partager la conduite de la chasse ou accepter un défi où chacun dispose d’une tentative annoncée avant la coopération finale.</x:v>
      </x:c>
      <x:c r="H9" s="14" t="str">
        <x:v>Le défi prend du temps et peut fermer la meilleure fenêtre ; la coopération partage la reconnaissance.</x:v>
      </x:c>
      <x:c r="I9" s="14" t="str">
        <x:v>Les gestes de chaque chasseur sont conservés dans le récit du trophée et leur relation évolue.</x:v>
      </x:c>
      <x:c r="J9" s="14" t="str">
        <x:v>Une proie perdue laisse un retour sans victoire ; la rivalité continue avec des répliques liées aux erreurs réelles.</x:v>
      </x:c>
      <x:c r="K9" s="14" t="str">
        <x:v>Équipage ; V5-CNS-I01 ; galerie collective</x:v>
      </x:c>
      <x:c r="L9" s="14" t="str">
        <x:v>V5-CNS-M04 conserve séparément missionTerminée, missionRéussie, choixRetenu, participantsRevenus et objetsDéplacés. Les récompenses ne sont appliquées qu’une fois ; une reprise retrouve les objets à leur dernière position confirmée.</x:v>
      </x:c>
      <x:c r="M9" s="14" t="str">
        <x:v>Extension V5</x:v>
      </x:c>
      <x:c r="N9" s="14" t="str">
        <x:v>Chasse</x:v>
      </x:c>
    </x:row>
    <x:row r="10" ht="102" customHeight="1">
      <x:c r="A10" s="13" t="str">
        <x:v>V5-CNS-M05</x:v>
      </x:c>
      <x:c r="B10" s="13" t="str">
        <x:v>Les salles derrière la couronne</x:v>
      </x:c>
      <x:c r="C10" s="13" t="str">
        <x:v>Route de SPACE-BASE-01 connue ; équipe d’exploration disponible</x:v>
      </x:c>
      <x:c r="D10" s="13" t="str">
        <x:v>Couronne des Départs ; anneau fermé ; trois salles</x:v>
      </x:c>
      <x:c r="E10" s="13" t="str">
        <x:v>Une partie ancienne de la base est coupée du trajet quotidien. Des marques de portage traversent pourtant ses couloirs et un signal bref apparaît derrière une porte restée hors service.</x:v>
      </x:c>
      <x:c r="F10" s="13" t="str">
        <x:v>Entrer par une galerie d’entretien ; suivre les marques ; déplacer des plaques de passage ; remettre un panneau fictif en position ; franchir une salle verticale ; atteindre la source ; revenir ouvrir un trajet utilisable depuis le quai.</x:v>
      </x:c>
      <x:c r="G10" s="13" t="str">
        <x:v>Rétablir le passage direct ou conserver le secteur comme lieu d’étude avec accès limité.</x:v>
      </x:c>
      <x:c r="H10" s="13" t="str">
        <x:v>Pièces de réparation et temps d’équipage ; aucun espace supplémentaire créé hors plan.</x:v>
      </x:c>
      <x:c r="I10" s="13" t="str">
        <x:v>La base gagne un trajet ou un poste d’observation réellement parcourable selon le choix.</x:v>
      </x:c>
      <x:c r="J10" s="13" t="str">
        <x:v>Une route incomplète garde ses obstacles et les cartes montrent seulement les salles vues.</x:v>
      </x:c>
      <x:c r="K10" s="13" t="str">
        <x:v>Base spatiale ; futurs convois de guerre ; exploration 2D</x:v>
      </x:c>
      <x:c r="L10" s="13" t="str">
        <x:v>V5-CNS-M05 conserve séparément missionTerminée, missionRéussie, choixRetenu, participantsRevenus et objetsDéplacés. Les récompenses ne sont appliquées qu’une fois ; une reprise retrouve les objets à leur dernière position confirmée.</x:v>
      </x:c>
      <x:c r="M10" s="13" t="str">
        <x:v>Extension V5</x:v>
      </x:c>
      <x:c r="N10" s="13" t="str">
        <x:v>Exploration</x:v>
      </x:c>
    </x:row>
    <x:row r="11" ht="117" customHeight="1">
      <x:c r="A11" s="14" t="str">
        <x:v>V5-CNS-M06</x:v>
      </x:c>
      <x:c r="B11" s="14" t="str">
        <x:v>L’épave qui tourne trop lentement</x:v>
      </x:c>
      <x:c r="C11" s="14" t="str">
        <x:v>Accès à SPACE-BASE-09 ; navette équipée</x:v>
      </x:c>
      <x:c r="D11" s="14" t="str">
        <x:v>Épave de la Dernière Veille ; coque et soute</x:v>
      </x:c>
      <x:c r="E11" s="14" t="str">
        <x:v>La rotation de l’épave déplace les fenêtres d’accès. Un fragment d’archive visible depuis l’extérieur promet une ancienne route, mais une autre équipe arrive par le côté opposé.</x:v>
      </x:c>
      <x:c r="F11" s="14" t="str">
        <x:v>Observer le rythme depuis la navette ; choisir l’entrée ; traverser des ponts inclinés représentés en 2D ; déplacer des charges flottantes de jeu par rails ; récupérer le fragment autorisé ; rencontrer l’autre équipe au point de croisement ; sortir avant fermeture de la fenêtre.</x:v>
      </x:c>
      <x:c r="G11" s="14" t="str">
        <x:v>Partager l’observation du fragment ou défier l’équipe pour la priorité d’exploration selon ses règles locales.</x:v>
      </x:c>
      <x:c r="H11" s="14" t="str">
        <x:v>Réserve de navette et temps de fenêtre ; le fragment ne devient pas une carte complète automatiquement.</x:v>
      </x:c>
      <x:c r="I11" s="14" t="str">
        <x:v>Un segment de route confirmé rejoint les archives ; un original unique reste sous une garde définie.</x:v>
      </x:c>
      <x:c r="J11" s="14" t="str">
        <x:v>Un retrait anticipé conserve les relevés mais laisse l’original dans l’épave.</x:v>
      </x:c>
      <x:c r="K11" s="14" t="str">
        <x:v>V5-TR-C04 ; routes spatiales ; duel local optionnel</x:v>
      </x:c>
      <x:c r="L11" s="14" t="str">
        <x:v>V5-CNS-M06 conserve séparément missionTerminée, missionRéussie, choixRetenu, participantsRevenus et objetsDéplacés. Les récompenses ne sont appliquées qu’une fois ; une reprise retrouve les objets à leur dernière position confirmée.</x:v>
      </x:c>
      <x:c r="M11" s="14" t="str">
        <x:v>Extension V5</x:v>
      </x:c>
      <x:c r="N11" s="14" t="str">
        <x:v>Exploration</x:v>
      </x:c>
    </x:row>
    <x:row r="12" ht="102" customHeight="1">
      <x:c r="A12" s="13" t="str">
        <x:v>V5-CNS-M07</x:v>
      </x:c>
      <x:c r="B12" s="13" t="str">
        <x:v>L’observatoire sans horizon</x:v>
      </x:c>
      <x:c r="C12" s="13" t="str">
        <x:v>SPACE-BASE-08 accessible</x:v>
      </x:c>
      <x:c r="D12" s="13" t="str">
        <x:v>Observatoire des Seuils ; capteurs externes et salle basse</x:v>
      </x:c>
      <x:c r="E12" s="13" t="str">
        <x:v>Les capteurs montrent une même silhouette dans trois directions. Nema soupçonne un reflet, tandis qu’un chasseur y voit une occasion de traque. L’exploration doit distinguer ce qui est dehors de ce que produit le poste.</x:v>
      </x:c>
      <x:c r="F12" s="13" t="str">
        <x:v>Comparer les trois vues ; rejoindre deux points de capteur ; orienter leurs poses fictives ; repérer un écran cassé ; traverser la salle basse pour trouver le troisième signal ; revenir au belvédère et reconstruire la vue.</x:v>
      </x:c>
      <x:c r="G12" s="13" t="str">
        <x:v>Réparer l’ensemble pour une route fiable ou garder un capteur en étude et utiliser une navigation plus lente.</x:v>
      </x:c>
      <x:c r="H12" s="13" t="str">
        <x:v>Modules de jeu ou temps de détour ; aucune technologie réelle détaillée.</x:v>
      </x:c>
      <x:c r="I12" s="13" t="str">
        <x:v>La carte distingue silhouette réelle, reflet et secteur inconnu.</x:v>
      </x:c>
      <x:c r="J12" s="13" t="str">
        <x:v>Une hypothèse erronée reste dans l’archive comme essai ; aucun ennemi n’est déclaré présent sans observation.</x:v>
      </x:c>
      <x:c r="K12" s="13" t="str">
        <x:v>Exploration ; reconnaissance de campagne ; Nema</x:v>
      </x:c>
      <x:c r="L12" s="13" t="str">
        <x:v>V5-CNS-M07 conserve séparément missionTerminée, missionRéussie, choixRetenu, participantsRevenus et objetsDéplacés. Les récompenses ne sont appliquées qu’une fois ; une reprise retrouve les objets à leur dernière position confirmée.</x:v>
      </x:c>
      <x:c r="M12" s="13" t="str">
        <x:v>Extension V5</x:v>
      </x:c>
      <x:c r="N12" s="13" t="str">
        <x:v>Exploration</x:v>
      </x:c>
    </x:row>
    <x:row r="13" ht="102" customHeight="1">
      <x:c r="A13" s="14" t="str">
        <x:v>V5-CNS-M08</x:v>
      </x:c>
      <x:c r="B13" s="14" t="str">
        <x:v>Les traces sous la station nomade</x:v>
      </x:c>
      <x:c r="C13" s="14" t="str">
        <x:v>SPACE-BASE-05 visitée ; accord d’exploration local</x:v>
      </x:c>
      <x:c r="D13" s="14" t="str">
        <x:v>Maison Errante ; quai mobile ; module ancien</x:v>
      </x:c>
      <x:c r="E13" s="14" t="str">
        <x:v>Un module ancien accompagne la station depuis plusieurs haltes. Ses marques semblent correspondre à un lieu que les habitants actuels ne connaissent plus. L’objet peut révéler un trajet familial autant qu’une route de chasse.</x:v>
      </x:c>
      <x:c r="F13" s="14" t="str">
        <x:v>Suivre les marques du quai ; descendre au module ; ouvrir les compartiments autorisés ; comparer les plaques d’escale ; déplacer une pièce de carte physique ; écouter deux habitants ; effectuer une courte vérification de route en navette.</x:v>
      </x:c>
      <x:c r="G13" s="14" t="str">
        <x:v>Rendre la route publique au groupe ou conserver une version limitée demandée par les détenteurs des archives.</x:v>
      </x:c>
      <x:c r="H13" s="14" t="str">
        <x:v>Sortie de vérification et place d’archive ; les secteurs non observés restent inconnus.</x:v>
      </x:c>
      <x:c r="I13" s="14" t="str">
        <x:v>Une route partielle et des relations de halte sont ajoutées avec leurs limites.</x:v>
      </x:c>
      <x:c r="J13" s="14" t="str">
        <x:v>Une escale introuvable demeure une question, sans téléportation vers un monde inédit.</x:v>
      </x:c>
      <x:c r="K13" s="14" t="str">
        <x:v>Culture de clan ; cartes ; souvenirs</x:v>
      </x:c>
      <x:c r="L13" s="14" t="str">
        <x:v>V5-CNS-M08 conserve séparément missionTerminée, missionRéussie, choixRetenu, participantsRevenus et objetsDéplacés. Les récompenses ne sont appliquées qu’une fois ; une reprise retrouve les objets à leur dernière position confirmée.</x:v>
      </x:c>
      <x:c r="M13" s="14" t="str">
        <x:v>Extension V5</x:v>
      </x:c>
      <x:c r="N13" s="14" t="str">
        <x:v>Exploration</x:v>
      </x:c>
    </x:row>
    <x:row r="14" ht="102" customHeight="1">
      <x:c r="A14" s="13" t="str">
        <x:v>V5-CNS-M09</x:v>
      </x:c>
      <x:c r="B14" s="13" t="str">
        <x:v>Le dernier chasseur dans la faille</x:v>
      </x:c>
      <x:c r="C14" s="13" t="str">
        <x:v>Signal de retour confirmé ; groupe volontaire</x:v>
      </x:c>
      <x:c r="D14" s="13" t="str">
        <x:v>Monde de guerre accessible ; faille à trois niveaux</x:v>
      </x:c>
      <x:c r="E14" s="13" t="str">
        <x:v>Un éclaireur vétéran est bloqué derrière une rupture du terrain pendant qu’une patrouille rivale remonte le fond de la faille. Son expérience serait précieuse à la campagne, mais il refuse qu’on perde une équipe entière pour lui.</x:v>
      </x:c>
      <x:c r="F14" s="13" t="str">
        <x:v>Relever sa position ; choisir un accès haut ou bas ; neutraliser ou éviter la patrouille ; installer les appuis fictionnels prévus ; rejoindre l’éclaireur ; lui confier une action compatible avec son état ; guider le retour jusqu’à la navette.</x:v>
      </x:c>
      <x:c r="G14" s="13" t="str">
        <x:v>Extraction rapide avec peu de matériel ou route plus longue permettant de ramener son équipement.</x:v>
      </x:c>
      <x:c r="H14" s="13" t="str">
        <x:v>La vitesse peut laisser une charge sur place ; la route longue expose à une seconde patrouille.</x:v>
      </x:c>
      <x:c r="I14" s="13" t="str">
        <x:v>Le vétéran revient avec son expérience et une récupération réelle ; les biens récupérés sont comptés une fois.</x:v>
      </x:c>
      <x:c r="J14" s="13" t="str">
        <x:v>Un repli conserve son état et les objets laissés ; la mission ne ressuscite pas une unité déjà perdue.</x:v>
      </x:c>
      <x:c r="K14" s="13" t="str">
        <x:v>Conquête : unité vétérane persistante ; Kora ; CNS-P11</x:v>
      </x:c>
      <x:c r="L14" s="13" t="str">
        <x:v>V5-CNS-M09 conserve séparément missionTerminée, missionRéussie, choixRetenu, participantsRevenus et objetsDéplacés. Les récompenses ne sont appliquées qu’une fois ; une reprise retrouve les objets à leur dernière position confirmée.</x:v>
      </x:c>
      <x:c r="M14" s="13" t="str">
        <x:v>Extension V5</x:v>
      </x:c>
      <x:c r="N14" s="13" t="str">
        <x:v>Sauvetage</x:v>
      </x:c>
    </x:row>
    <x:row r="15" ht="102" customHeight="1">
      <x:c r="A15" s="14" t="str">
        <x:v>V5-CNS-M10</x:v>
      </x:c>
      <x:c r="B15" s="14" t="str">
        <x:v>Le convoi entre les deux feux</x:v>
      </x:c>
      <x:c r="C15" s="14" t="str">
        <x:v>Convoi allié réellement engagé</x:v>
      </x:c>
      <x:c r="D15" s="14" t="str">
        <x:v>Route de campagne ; pont et ravin</x:v>
      </x:c>
      <x:c r="E15" s="14" t="str">
        <x:v>Deux clans ennemis se disputent le passage d’un convoi qui transporte des personnes et des pièces de réparation. Le joueur peut ouvrir une fenêtre, mais ne peut défendre tous les axes avec une petite équipe.</x:v>
      </x:c>
      <x:c r="F15" s="14" t="str">
        <x:v>Observer les lignes de tir de jeu ; rejoindre le convoi par le ravin ; déplacer un obstacle ; neutraliser un poste ; guider les charges sur le pont ; choisir l’ordre d’extraction ; revenir vérifier ce qui a franchi la zone.</x:v>
      </x:c>
      <x:c r="G15" s="14" t="str">
        <x:v>Sauver d’abord les personnes ou détourner une équipe pour récupérer aussi les pièces lourdes.</x:v>
      </x:c>
      <x:c r="H15" s="14" t="str">
        <x:v>Personnes prioritaires dans les deux solutions ; matériel supplémentaire coûte du temps et de l’exposition.</x:v>
      </x:c>
      <x:c r="I15" s="14" t="str">
        <x:v>La campagne reçoit les personnes et les ressources réellement sorties, avec leur provenance.</x:v>
      </x:c>
      <x:c r="J15" s="14" t="str">
        <x:v>Un convoi partiellement sauvé garde ses pertes matérielles et n’accorde pas une victoire totale.</x:v>
      </x:c>
      <x:c r="K15" s="14" t="str">
        <x:v>RTS ou héros : un seul résultat de convoi ; logistique</x:v>
      </x:c>
      <x:c r="L15" s="14" t="str">
        <x:v>V5-CNS-M10 conserve séparément missionTerminée, missionRéussie, choixRetenu, participantsRevenus et objetsDéplacés. Les récompenses ne sont appliquées qu’une fois ; une reprise retrouve les objets à leur dernière position confirmée.</x:v>
      </x:c>
      <x:c r="M15" s="14" t="str">
        <x:v>Extension V5</x:v>
      </x:c>
      <x:c r="N15" s="14" t="str">
        <x:v>Sauvetage</x:v>
      </x:c>
    </x:row>
    <x:row r="16" ht="102" customHeight="1">
      <x:c r="A16" s="13" t="str">
        <x:v>V5-CNS-M11</x:v>
      </x:c>
      <x:c r="B16" s="13" t="str">
        <x:v>Une navette sous la canopée</x:v>
      </x:c>
      <x:c r="C16" s="13" t="str">
        <x:v>Signal de navette alliée ; forêt accessible</x:v>
      </x:c>
      <x:c r="D16" s="13" t="str">
        <x:v>Canopée extraterrestre ; carcasse ; clairière</x:v>
      </x:c>
      <x:c r="E16" s="13" t="str">
        <x:v>Une navette s’est posée en urgence dans une forêt où une faune originale réagit au bruit. L’équipage survivant a installé des repères contradictoires pour détourner les bêtes, compliquant le secours.</x:v>
      </x:c>
      <x:c r="F16" s="13" t="str">
        <x:v>Distinguer les faux repères des traces humaines ou yautja réellement observées ; rejoindre la coque ; combattre ou détourner la faune ; récupérer le signal de retour ; choisir une clairière ; guider les survivants par étapes.</x:v>
      </x:c>
      <x:c r="G16" s="13" t="str">
        <x:v>Réparer assez la navette pour un départ court ou abandonner la coque et utiliser un second appareil.</x:v>
      </x:c>
      <x:c r="H16" s="13" t="str">
        <x:v>Réparation : pièces et temps ; second appareil : charge de trajet et coque laissée sur place.</x:v>
      </x:c>
      <x:c r="I16" s="13" t="str">
        <x:v>Les survivants reviennent selon leur état et la navette garde son statut récupérée ou abandonnée.</x:v>
      </x:c>
      <x:c r="J16" s="13" t="str">
        <x:v>Une étape ratée impose un repli local sans créer de survivant supplémentaire.</x:v>
      </x:c>
      <x:c r="K16" s="13" t="str">
        <x:v>Sauvetage ; CNS-P18 ; incident de coque</x:v>
      </x:c>
      <x:c r="L16" s="13" t="str">
        <x:v>V5-CNS-M11 conserve séparément missionTerminée, missionRéussie, choixRetenu, participantsRevenus et objetsDéplacés. Les récompenses ne sont appliquées qu’une fois ; une reprise retrouve les objets à leur dernière position confirmée.</x:v>
      </x:c>
      <x:c r="M16" s="13" t="str">
        <x:v>Extension V5</x:v>
      </x:c>
      <x:c r="N16" s="13" t="str">
        <x:v>Sauvetage</x:v>
      </x:c>
    </x:row>
    <x:row r="17" ht="102" customHeight="1">
      <x:c r="A17" s="14" t="str">
        <x:v>V5-CNS-M12</x:v>
      </x:c>
      <x:c r="B17" s="14" t="str">
        <x:v>La pisteuse veut sortir par le nord</x:v>
      </x:c>
      <x:c r="C17" s="14" t="str">
        <x:v>O5 après rencontre ; mission volontaire avant EXP10/O5-M24 ou contact ultérieur consenti</x:v>
      </x:c>
      <x:c r="D17" s="14" t="str">
        <x:v>Namarra PLAN13 ; gorge et plateau</x:v>
      </x:c>
      <x:c r="E17" s="14" t="str">
        <x:v>Mara Venn accepte une sortie pour retrouver une personne de son propre réseau. Elle propose une piste que le groupe ne comprend pas encore et fixe clairement le moment où elle repartira.</x:v>
      </x:c>
      <x:c r="F17" s="14" t="str">
        <x:v>Observer ses repères ; suivre la gorge sans annoncer des faits invisibles ; comparer deux traces ; rejoindre le survivant ; tenir un passage pendant qu’elle ouvre la route nord ; organiser l’extraction convenue.</x:v>
      </x:c>
      <x:c r="G17" s="14" t="str">
        <x:v>Suivre son trajet discret ou proposer une diversion visible qu’elle peut accepter ou refuser selon les conditions.</x:v>
      </x:c>
      <x:c r="H17" s="14" t="str">
        <x:v>Équipe et temps limités ; elle conserve ses décisions et sa destination.</x:v>
      </x:c>
      <x:c r="I17" s="14" t="str">
        <x:v>La personne secourue et Mara rejoignent les lieux choisis ; sa contribution est racontée exactement.</x:v>
      </x:c>
      <x:c r="J17" s="14" t="str">
        <x:v>Un objectif manqué ne retient pas Mara dans le clan ; le départ EXP10/O5-M24 reste conservé.</x:v>
      </x:c>
      <x:c r="K17" s="14" t="str">
        <x:v>O5 ; Mara Venn ; aucun compagnon possédé</x:v>
      </x:c>
      <x:c r="L17" s="14" t="str">
        <x:v>V5-CNS-M12 conserve séparément missionTerminée, missionRéussie, choixRetenu, participantsRevenus et objetsDéplacés. Les récompenses ne sont appliquées qu’une fois ; une reprise retrouve les objets à leur dernière position confirmée.</x:v>
      </x:c>
      <x:c r="M17" s="14" t="str">
        <x:v>Extension V5</x:v>
      </x:c>
      <x:c r="N17" s="14" t="str">
        <x:v>Sauvetage</x:v>
      </x:c>
    </x:row>
    <x:row r="18" ht="102" customHeight="1">
      <x:c r="A18" s="13" t="str">
        <x:v>V5-CNS-M13</x:v>
      </x:c>
      <x:c r="B18" s="13" t="str">
        <x:v>Le cercle des trois hauteurs</x:v>
      </x:c>
      <x:c r="C18" s="13" t="str">
        <x:v>Défi local accepté ; aucun rite commun en cours</x:v>
      </x:c>
      <x:c r="D18" s="13" t="str">
        <x:v>Arène de clan originale ; trois plateformes</x:v>
      </x:c>
      <x:c r="E18" s="13" t="str">
        <x:v>Un rival affirme qu’un commandant habitué à donner des ordres a perdu son propre instinct de chasse. Il propose un duel sur trois hauteurs où chaque position expose une faiblesse différente.</x:v>
      </x:c>
      <x:c r="F18" s="13" t="str">
        <x:v>Préparer l’espace ; observer la pose de l’adversaire ; franchir la plateforme centrale ; utiliser les couvertures disponibles ; adapter esquive et attaque au changement de hauteur ; reconnaître le terme convenu de l’épreuve.</x:v>
      </x:c>
      <x:c r="G18" s="13" t="str">
        <x:v>Duel bref à objectif de touche ou affrontement plus long selon les règles locales et les états de santé fictionnels.</x:v>
      </x:c>
      <x:c r="H18" s="13" t="str">
        <x:v>Fatigue et indisponibilité courte ; équipement limité selon l’accord, distinct des règles du rite Quatza-Rij.</x:v>
      </x:c>
      <x:c r="I18" s="13" t="str">
        <x:v>Le résultat change la relation et peut ouvrir une mission commune, sans promotion automatique.</x:v>
      </x:c>
      <x:c r="J18" s="13" t="str">
        <x:v>Une défaite conserve le rang et ouvre une réplique ou un entraînement lié aux erreurs.</x:v>
      </x:c>
      <x:c r="K18" s="13" t="str">
        <x:v>The PIT compatible ; rivalité ; CNS-P12</x:v>
      </x:c>
      <x:c r="L18" s="13" t="str">
        <x:v>V5-CNS-M13 conserve séparément missionTerminée, missionRéussie, choixRetenu, participantsRevenus et objetsDéplacés. Les récompenses ne sont appliquées qu’une fois ; une reprise retrouve les objets à leur dernière position confirmée.</x:v>
      </x:c>
      <x:c r="M18" s="13" t="str">
        <x:v>Extension V5</x:v>
      </x:c>
      <x:c r="N18" s="13" t="str">
        <x:v>Duel</x:v>
      </x:c>
    </x:row>
    <x:row r="19" ht="102" customHeight="1">
      <x:c r="A19" s="14" t="str">
        <x:v>V5-CNS-M14</x:v>
      </x:c>
      <x:c r="B19" s="14" t="str">
        <x:v>Le masque reste au centre</x:v>
      </x:c>
      <x:c r="C19" s="14" t="str">
        <x:v>Objet disputé avec droit de défi local</x:v>
      </x:c>
      <x:c r="D19" s="14" t="str">
        <x:v>Cour de halte ; cercle et obstacles bas</x:v>
      </x:c>
      <x:c r="E19" s="14" t="str">
        <x:v>Deux détenteurs contestent la garde temporaire d’un masque ancien. Le défi porte sur qui mènera son étude, pas sur la valeur de leurs lignées. Le joueur peut participer comme représentant volontaire.</x:v>
      </x:c>
      <x:c r="F19" s="14" t="str">
        <x:v>Examiner le masque avant l’épreuve ; poser les limites ; réaliser le duel dans le gameplay 2D ; respecter les interruptions prévues ; revenir au support ; appliquer la garde limitée annoncée.</x:v>
      </x:c>
      <x:c r="G19" s="14" t="str">
        <x:v>Participer au défi ou proposer un exercice de piste comparée accepté par les deux parties.</x:v>
      </x:c>
      <x:c r="H19" s="14" t="str">
        <x:v>Temps, fatigue ou préparation de piste ; l’original reste unique et protégé pendant l’épreuve.</x:v>
      </x:c>
      <x:c r="I19" s="14" t="str">
        <x:v>La garde temporaire change selon le résultat, avec une date fictionnelle de retour.</x:v>
      </x:c>
      <x:c r="J19" s="14" t="str">
        <x:v>Un défi interrompu garde l’état antérieur ; aucune propriété définitive n’est arrachée par un résultat incomplet.</x:v>
      </x:c>
      <x:c r="K19" s="14" t="str">
        <x:v>Trophées ; rivalité ; prêts</x:v>
      </x:c>
      <x:c r="L19" s="14" t="str">
        <x:v>V5-CNS-M14 conserve séparément missionTerminée, missionRéussie, choixRetenu, participantsRevenus et objetsDéplacés. Les récompenses ne sont appliquées qu’une fois ; une reprise retrouve les objets à leur dernière position confirmée.</x:v>
      </x:c>
      <x:c r="M19" s="14" t="str">
        <x:v>Extension V5</x:v>
      </x:c>
      <x:c r="N19" s="14" t="str">
        <x:v>Duel</x:v>
      </x:c>
    </x:row>
    <x:row r="20" ht="102" customHeight="1">
      <x:c r="A20" s="13" t="str">
        <x:v>V5-CNS-M15</x:v>
      </x:c>
      <x:c r="B20" s="13" t="str">
        <x:v>La trace avant le coup</x:v>
      </x:c>
      <x:c r="C20" s="13" t="str">
        <x:v>Rival de chasse disponible</x:v>
      </x:c>
      <x:c r="D20" s="13" t="str">
        <x:v>Terrain d’exercice extérieur ; quatre caches</x:v>
      </x:c>
      <x:c r="E20" s="13" t="str">
        <x:v>Le défi commence avant le combat : chaque adversaire doit découvrir le chemin de l’autre à travers des traces laissées volontairement. Les armes disponibles ne servent qu’à la rencontre finale.</x:v>
      </x:c>
      <x:c r="F20" s="13" t="str">
        <x:v>Placer un leurre de jeu ; lire les marques du rival ; choisir une hauteur d’approche ; déjouer une fausse piste ; atteindre la zone de rencontre ; jouer le duel avec l’avantage obtenu par l’observation.</x:v>
      </x:c>
      <x:c r="G20" s="13" t="str">
        <x:v>Approche lente avec information complète ou interception rapide fondée sur un indice partiel.</x:v>
      </x:c>
      <x:c r="H20" s="13" t="str">
        <x:v>Le temps donné au rival et la position de départ varient ; aucune statistique magique ajoutée.</x:v>
      </x:c>
      <x:c r="I20" s="13" t="str">
        <x:v>La relation reconnaît séparément qualité de piste et résultat de duel.</x:v>
      </x:c>
      <x:c r="J20" s="13" t="str">
        <x:v>Une piste ratée mène à une position défavorable jouable, pas à une défaite automatique.</x:v>
      </x:c>
      <x:c r="K20" s="13" t="str">
        <x:v>Entraînement ; chasse ; variantes de voie</x:v>
      </x:c>
      <x:c r="L20" s="13" t="str">
        <x:v>V5-CNS-M15 conserve séparément missionTerminée, missionRéussie, choixRetenu, participantsRevenus et objetsDéplacés. Les récompenses ne sont appliquées qu’une fois ; une reprise retrouve les objets à leur dernière position confirmée.</x:v>
      </x:c>
      <x:c r="M20" s="13" t="str">
        <x:v>Extension V5</x:v>
      </x:c>
      <x:c r="N20" s="13" t="str">
        <x:v>Duel</x:v>
      </x:c>
    </x:row>
    <x:row r="21" ht="102" customHeight="1">
      <x:c r="A21" s="14" t="str">
        <x:v>V5-CNS-M16</x:v>
      </x:c>
      <x:c r="B21" s="14" t="str">
        <x:v>Le vétéran et le prochain meneur</x:v>
      </x:c>
      <x:c r="C21" s="14" t="str">
        <x:v>Transmission avancée ; volontaire présent</x:v>
      </x:c>
      <x:c r="D21" s="14" t="str">
        <x:v>CNS-P12 puis terrain choisi</x:v>
      </x:c>
      <x:c r="E21" s="14" t="str">
        <x:v>Un vétéran souhaite éprouver la capacité du futur meneur à interrompre une poursuite. Le duel inclut un faux signal de retour annoncé comme partie de l’exercice, afin de tester sa priorité.</x:v>
      </x:c>
      <x:c r="F21" s="14" t="str">
        <x:v>Préparer les marques ; observer les déplacements du vétéran ; combattre par séquences ; entendre le signal ; décider de rompre ou continuer selon la situation ; rejoindre la ligne de retour ; discuter du geste montré.</x:v>
      </x:c>
      <x:c r="G21" s="14" t="str">
        <x:v>Confier le rôle de meneur à l’élève ou le jouer soi-même sous son observation.</x:v>
      </x:c>
      <x:c r="H21" s="14" t="str">
        <x:v>Une séance longue et fatigue d’exercice ; aucun vrai membre mis en danger pour la leçon.</x:v>
      </x:c>
      <x:c r="I21" s="14" t="str">
        <x:v>Une compétence de commandement située est reconnue et nourrit la transmission.</x:v>
      </x:c>
      <x:c r="J21" s="14" t="str">
        <x:v>Un mauvais choix ouvre une nouvelle démonstration ; le dénouement d’origine n’est pas remplacé.</x:v>
      </x:c>
      <x:c r="K21" s="14" t="str">
        <x:v>O6 ; Elder ; CNS-M21</x:v>
      </x:c>
      <x:c r="L21" s="14" t="str">
        <x:v>V5-CNS-M16 conserve séparément missionTerminée, missionRéussie, choixRetenu, participantsRevenus et objetsDéplacés. Les récompenses ne sont appliquées qu’une fois ; une reprise retrouve les objets à leur dernière position confirmée.</x:v>
      </x:c>
      <x:c r="M21" s="14" t="str">
        <x:v>Extension V5</x:v>
      </x:c>
      <x:c r="N21" s="14" t="str">
        <x:v>Duel</x:v>
      </x:c>
    </x:row>
    <x:row r="22" ht="102" customHeight="1">
      <x:c r="A22" s="13" t="str">
        <x:v>V5-CNS-M17</x:v>
      </x:c>
      <x:c r="B22" s="13" t="str">
        <x:v>Le relais au-dessus du front</x:v>
      </x:c>
      <x:c r="C22" s="13" t="str">
        <x:v>Campagne active ; objectif de relais identifié</x:v>
      </x:c>
      <x:c r="D22" s="13" t="str">
        <x:v>Planète de guerre ; falaise ; station de signal</x:v>
      </x:c>
      <x:c r="E22" s="13" t="str">
        <x:v>Un relais donne une vue sur plusieurs territoires sans en garantir le contrôle. Le navire de clan peut envoyer une petite équipe pour ouvrir l’accès avant une escarmouche.</x:v>
      </x:c>
      <x:c r="F22" s="13" t="str">
        <x:v>Approcher la falaise ; neutraliser une sentinelle ou éviter sa route ; escalader les passages prévus ; traverser la station ; réorienter les panneaux fictifs ; tenir le point de retour pendant l’extraction.</x:v>
      </x:c>
      <x:c r="G22" s="13" t="str">
        <x:v>Conserver le relais pour l’observation ou le rendre utilisable par un convoi allié avec une présence plus visible.</x:v>
      </x:c>
      <x:c r="H22" s="13" t="str">
        <x:v>Équipe, réserves et temps ; la visibilité accrue attire des contre-missions.</x:v>
      </x:c>
      <x:c r="I22" s="13" t="str">
        <x:v>La carte reçoit un bonus d’information ou une route de convoi définie, sans possession automatique des zones voisines.</x:v>
      </x:c>
      <x:c r="J22" s="13" t="str">
        <x:v>Un sabotage partiel laisse le relais contesté ; le RTS lit son état exact.</x:v>
      </x:c>
      <x:c r="K22" s="13" t="str">
        <x:v>Trois guerres reliées ; transaction unique</x:v>
      </x:c>
      <x:c r="L22" s="13" t="str">
        <x:v>V5-CNS-M17 conserve séparément missionTerminée, missionRéussie, choixRetenu, participantsRevenus et objetsDéplacés. Les récompenses ne sont appliquées qu’une fois ; une reprise retrouve les objets à leur dernière position confirmée.</x:v>
      </x:c>
      <x:c r="M22" s="13" t="str">
        <x:v>Extension V5</x:v>
      </x:c>
      <x:c r="N22" s="13" t="str">
        <x:v>Expédition de guerre</x:v>
      </x:c>
    </x:row>
    <x:row r="23" ht="102" customHeight="1">
      <x:c r="A23" s="14" t="str">
        <x:v>V5-CNS-M18</x:v>
      </x:c>
      <x:c r="B23" s="14" t="str">
        <x:v>La chasse au ravitailleur</x:v>
      </x:c>
      <x:c r="C23" s="14" t="str">
        <x:v>Route ennemie observée ; guerre annexe acceptée</x:v>
      </x:c>
      <x:c r="D23" s="14" t="str">
        <x:v>Vallée de guerre ; piste de charges ; dépôt</x:v>
      </x:c>
      <x:c r="E23" s="14" t="str">
        <x:v>L’objectif est un convoi matériel protégé par des chasseurs rivaux. Une attaque directe peut rapporter des ressources, tandis qu’une infiltration révèle les routes qui alimentent plusieurs zones.</x:v>
      </x:c>
      <x:c r="F23" s="14" t="str">
        <x:v>Lire les horaires fictionnels observés ; suivre le convoi ; repérer ses gardes ; choisir une fenêtre ; mener l’embuscade ou entrer dans le dépôt ; récupérer uniquement les charges transportables ; extraire l’équipe.</x:v>
      </x:c>
      <x:c r="G23" s="14" t="str">
        <x:v>Capturer une charge définie ou privilégier le relevé des routes sans grand butin.</x:v>
      </x:c>
      <x:c r="H23" s="14" t="str">
        <x:v>Combat et transport dans le premier cas ; temps et risque de détection dans le second.</x:v>
      </x:c>
      <x:c r="I23" s="14" t="str">
        <x:v>Ressources ou information stratégique sont appliquées selon l’objectif réussi, sans récompense triple.</x:v>
      </x:c>
      <x:c r="J23" s="14" t="str">
        <x:v>Une alerte déplace le convoi et rend certains relevés périmés ; la campagne conserve ce changement.</x:v>
      </x:c>
      <x:c r="K23" s="14" t="str">
        <x:v>Guerre narrative ; RTS reconnaissance ; économie de campagne</x:v>
      </x:c>
      <x:c r="L23" s="14" t="str">
        <x:v>V5-CNS-M18 conserve séparément missionTerminée, missionRéussie, choixRetenu, participantsRevenus et objetsDéplacés. Les récompenses ne sont appliquées qu’une fois ; une reprise retrouve les objets à leur dernière position confirmée.</x:v>
      </x:c>
      <x:c r="M23" s="14" t="str">
        <x:v>Extension V5</x:v>
      </x:c>
      <x:c r="N23" s="14" t="str">
        <x:v>Expédition de guerre</x:v>
      </x:c>
    </x:row>
    <x:row r="24" ht="102" customHeight="1">
      <x:c r="A24" s="13" t="str">
        <x:v>V5-CNS-M19</x:v>
      </x:c>
      <x:c r="B24" s="13" t="str">
        <x:v>Les ateliers sous la roche</x:v>
      </x:c>
      <x:c r="C24" s="13" t="str">
        <x:v>Allié privé de réparation ; monde accessible</x:v>
      </x:c>
      <x:c r="D24" s="13" t="str">
        <x:v>Caverne extraterrestre ; atelier abandonné ; sortie basse</x:v>
      </x:c>
      <x:c r="E24" s="13" t="str">
        <x:v>Un atelier ancien pourrait remettre en état des unités vétéranes, mais une meute originale du projet occupe les conduits autour de son accès. Les réparateurs veulent voir les machines avant d’engager leurs stocks.</x:v>
      </x:c>
      <x:c r="F24" s="13" t="str">
        <x:v>Pister la meute ; ouvrir deux sorties ; combattre ou détourner les bêtes ; faire entrer Rava ou son remplaçant ; déplacer des pièces fictives sur leurs gabarits ; tester un poste ; escorter la première charge de retour.</x:v>
      </x:c>
      <x:c r="G24" s="13" t="str">
        <x:v>Rétablir un atelier limité rapidement ou explorer une seconde salle pour une capacité plus grande.</x:v>
      </x:c>
      <x:c r="H24" s="13" t="str">
        <x:v>La seconde salle demande une autre réserve et expose à une rencontre supplémentaire.</x:v>
      </x:c>
      <x:c r="I24" s="13" t="str">
        <x:v>Une capacité de réparation située devient disponible avec ses coûts et ses routes.</x:v>
      </x:c>
      <x:c r="J24" s="13" t="str">
        <x:v>Une salle non sécurisée reste fermée ; aucune unité détruite n’est restaurée comme neuve.</x:v>
      </x:c>
      <x:c r="K24" s="13" t="str">
        <x:v>Vétérans RTS ; base temporaire ; réparation</x:v>
      </x:c>
      <x:c r="L24" s="13" t="str">
        <x:v>V5-CNS-M19 conserve séparément missionTerminée, missionRéussie, choixRetenu, participantsRevenus et objetsDéplacés. Les récompenses ne sont appliquées qu’une fois ; une reprise retrouve les objets à leur dernière position confirmée.</x:v>
      </x:c>
      <x:c r="M24" s="13" t="str">
        <x:v>Extension V5</x:v>
      </x:c>
      <x:c r="N24" s="13" t="str">
        <x:v>Expédition de guerre</x:v>
      </x:c>
    </x:row>
    <x:row r="25" ht="102" customHeight="1">
      <x:c r="A25" s="14" t="str">
        <x:v>V5-CNS-M20</x:v>
      </x:c>
      <x:c r="B25" s="14" t="str">
        <x:v>Le retour de la zone trente-six</x:v>
      </x:c>
      <x:c r="C25" s="14" t="str">
        <x:v>Fin de phase de conquête sur Korthas</x:v>
      </x:c>
      <x:c r="D25" s="14" t="str">
        <x:v>Korthas ; zone réellement concernée ; point d’extraction</x:v>
      </x:c>
      <x:c r="E25" s="14" t="str">
        <x:v>Une avancée stratégique a laissé des objets, des blessés et des routes mal connues derrière la ligne. La mission ne suppose pas que toutes les trente-six zones sont déjà gagnées : elle prend la zone désignée par la campagne.</x:v>
      </x:c>
      <x:c r="F25" s="14" t="str">
        <x:v>Lire l’état réel du front ; rejoindre le secteur ; identifier les survivants ; sécuriser un passage ; choisir les charges à reprendre ; affronter une contre-patrouille si elle est présente ; rejoindre le navire et appliquer le bilan.</x:v>
      </x:c>
      <x:c r="G25" s="14" t="str">
        <x:v>Rapatrier les personnes et vétérans en priorité ou engager une seconde équipe pour les matériels lourds.</x:v>
      </x:c>
      <x:c r="H25" s="14" t="str">
        <x:v>Seconde équipe et réserves ; les biens abandonnés restent dans la zone si le scénario le permet.</x:v>
      </x:c>
      <x:c r="I25" s="14" t="str">
        <x:v>La campagne reçoit les unités sauvées, leurs états et les ressources exactes.</x:v>
      </x:c>
      <x:c r="J25" s="14" t="str">
        <x:v>Une extraction incomplète ne transforme pas une défaite en conquête ; les pertes et territoires restent cohérents.</x:v>
      </x:c>
      <x:c r="K25" s="14" t="str">
        <x:v>Korthas 36 zones ; CNS-M22 ; mémoire de guerre</x:v>
      </x:c>
      <x:c r="L25" s="14" t="str">
        <x:v>V5-CNS-M20 conserve séparément missionTerminée, missionRéussie, choixRetenu, participantsRevenus et objetsDéplacés. Les récompenses ne sont appliquées qu’une fois ; une reprise retrouve les objets à leur dernière position confirmée.</x:v>
      </x:c>
      <x:c r="M25" s="14" t="str">
        <x:v>Extension V5</x:v>
      </x:c>
      <x:c r="N25" s="14" t="str">
        <x:v>Expédition de guerre</x:v>
      </x:c>
    </x:row>
    <x:row r="26" ht="102" customHeight="1">
      <x:c r="A26" s="13" t="str">
        <x:v>V5-CNS-M21</x:v>
      </x:c>
      <x:c r="B26" s="13" t="str">
        <x:v>La piste sous les anciens arbres</x:v>
      </x:c>
      <x:c r="C26" s="13" t="str">
        <x:v>Cinq conditions Warp ; expédition optionnelle</x:v>
      </x:c>
      <x:c r="D26" s="13" t="str">
        <x:v>Branche préhistorique originale ; forêt et escarpement</x:v>
      </x:c>
      <x:c r="E26" s="13" t="str">
        <x:v>Le groupe observe une proie ancienne originale du projet dont les traces traversent un lieu encore intact. L’objectif porte sur cette branche d’expédition, sans modifier les événements d’un film.</x:v>
      </x:c>
      <x:c r="F26" s="13" t="str">
        <x:v>Installer le repère de retour ; franchir le seuil ; comparer les empreintes ; suivre la proie ; choisir une fenêtre de chasse ou d’observation ; récupérer une pièce autorisée seulement si obtenue ; revenir avant fermeture de la mission.</x:v>
      </x:c>
      <x:c r="G26" s="13" t="str">
        <x:v>Chasse limitée dans la branche ou relevé sans prélèvement pour enrichir les archives.</x:v>
      </x:c>
      <x:c r="H26" s="13" t="str">
        <x:v>Charge temporelle de jeu et capacité de transport ; retour engagé garanti.</x:v>
      </x:c>
      <x:c r="I26" s="13" t="str">
        <x:v>Les observations et l’éventuel trophée portent l’identifiant de branche.</x:v>
      </x:c>
      <x:c r="J26" s="13" t="str">
        <x:v>Une chasse ratée conserve le retour et n’autorise pas de reset pour dupliquer les récompenses.</x:v>
      </x:c>
      <x:c r="K26" s="13" t="str">
        <x:v>Warp ; V5-TR-C06 ; reconnaissance distincte</x:v>
      </x:c>
      <x:c r="L26" s="13" t="str">
        <x:v>V5-CNS-M21 conserve séparément missionTerminée, missionRéussie, choixRetenu, participantsRevenus et objetsDéplacés. Les récompenses ne sont appliquées qu’une fois ; une reprise retrouve les objets à leur dernière position confirmée.</x:v>
      </x:c>
      <x:c r="M26" s="13" t="str">
        <x:v>Extension V5</x:v>
      </x:c>
      <x:c r="N26" s="13" t="str">
        <x:v>Warp</x:v>
      </x:c>
    </x:row>
    <x:row r="27" ht="102" customHeight="1">
      <x:c r="A27" s="14" t="str">
        <x:v>V5-CNS-M22</x:v>
      </x:c>
      <x:c r="B27" s="14" t="str">
        <x:v>Le guet avant la neige</x:v>
      </x:c>
      <x:c r="C27" s="14" t="str">
        <x:v>Cinq conditions Warp ; cadre historique nordique ouvert</x:v>
      </x:c>
      <x:c r="D27" s="14" t="str">
        <x:v>Branche historique originale ; col et bois</x:v>
      </x:c>
      <x:c r="E27" s="14" t="str">
        <x:v>Une route de col présente des traces humaines et celles d’une proie de chasse. L’équipe doit comprendre leurs croisements sans attribuer à des personnes observées une histoire qu’elle ne connaît pas.</x:v>
      </x:c>
      <x:c r="F27" s="14" t="str">
        <x:v>Observer le guet à distance ; relever les passages ; franchir le bois ; éviter une rencontre inutile ou affronter l’opposition prévue ; identifier l’objet de mission ; rejoindre le seuil par un détour balisé.</x:v>
      </x:c>
      <x:c r="G27" s="14" t="str">
        <x:v>Suivre uniquement la proie ou récupérer le repère perdu de l’équipe au prix d’une fenêtre plus courte.</x:v>
      </x:c>
      <x:c r="H27" s="14" t="str">
        <x:v>Temps de branche, matériel laissé et risque de détour ; aucune armée historique recrutée gratuitement.</x:v>
      </x:c>
      <x:c r="I27" s="14" t="str">
        <x:v>Le parcours conserve les rencontres réellement jouées et le repère revient s’il a été récupéré.</x:v>
      </x:c>
      <x:c r="J27" s="14" t="str">
        <x:v>Un objet laissé demeure dans son instance ; la prochaine visite respecte l’état autorisé de la branche.</x:v>
      </x:c>
      <x:c r="K27" s="14" t="str">
        <x:v>Warp ; navigation ; pas de campagne cinéma réécrite</x:v>
      </x:c>
      <x:c r="L27" s="14" t="str">
        <x:v>V5-CNS-M22 conserve séparément missionTerminée, missionRéussie, choixRetenu, participantsRevenus et objetsDéplacés. Les récompenses ne sont appliquées qu’une fois ; une reprise retrouve les objets à leur dernière position confirmée.</x:v>
      </x:c>
      <x:c r="M27" s="14" t="str">
        <x:v>Extension V5</x:v>
      </x:c>
      <x:c r="N27" s="14" t="str">
        <x:v>Warp</x:v>
      </x:c>
    </x:row>
    <x:row r="28" ht="102" customHeight="1">
      <x:c r="A28" s="13" t="str">
        <x:v>V5-CNS-M23</x:v>
      </x:c>
      <x:c r="B28" s="13" t="str">
        <x:v>Les deux ombres du passage</x:v>
      </x:c>
      <x:c r="C28" s="13" t="str">
        <x:v>Cinq conditions Warp ; cadre historique japonais ouvert</x:v>
      </x:c>
      <x:c r="D28" s="13" t="str">
        <x:v>Branche d’expédition originale ; forêt et passage fortifié</x:v>
      </x:c>
      <x:c r="E28" s="13" t="str">
        <x:v>Deux silhouettes semblent suivre l’équipe, mais l’une peut être son propre reflet de lumière sur une paroi. Le joueur doit lire le terrain avant de décider où mener l’affrontement prévu par la mission.</x:v>
      </x:c>
      <x:c r="F28" s="13" t="str">
        <x:v>Comparer les ombres ; observer les traces au sol ; déplacer le groupe entre niveaux ; isoler la présence réelle ; préparer un passage ; jouer l’affrontement ou l’évitement disponible ; revenir avec les seuls objets autorisés.</x:v>
      </x:c>
      <x:c r="G28" s="13" t="str">
        <x:v>Approche patiente permettant l’observation complète ou passage rapide qui conserve une incertitude narrative.</x:v>
      </x:c>
      <x:c r="H28" s="13" t="str">
        <x:v>La patience consomme une fenêtre ; la vitesse expose à une mauvaise position au retour.</x:v>
      </x:c>
      <x:c r="I28" s="13" t="str">
        <x:v>Le dossier distingue adversaire observé, reflet et hypothèses abandonnées.</x:v>
      </x:c>
      <x:c r="J28" s="13" t="str">
        <x:v>Un repérage incomplet garde son incertitude ; aucun personnage canonique n’est ajouté pour remplir la scène.</x:v>
      </x:c>
      <x:c r="K28" s="13" t="str">
        <x:v>Warp ; TR-H11 ; branches séparées</x:v>
      </x:c>
      <x:c r="L28" s="13" t="str">
        <x:v>V5-CNS-M23 conserve séparément missionTerminée, missionRéussie, choixRetenu, participantsRevenus et objetsDéplacés. Les récompenses ne sont appliquées qu’une fois ; une reprise retrouve les objets à leur dernière position confirmée.</x:v>
      </x:c>
      <x:c r="M28" s="13" t="str">
        <x:v>Extension V5</x:v>
      </x:c>
      <x:c r="N28" s="13" t="str">
        <x:v>Warp</x:v>
      </x:c>
    </x:row>
    <x:row r="29" ht="102" customHeight="1">
      <x:c r="A29" s="14" t="str">
        <x:v>V5-CNS-M24</x:v>
      </x:c>
      <x:c r="B29" s="14" t="str">
        <x:v>Le bruit qui couvre le retour</x:v>
      </x:c>
      <x:c r="C29" s="14" t="str">
        <x:v>Cinq conditions Warp ; cadre de guerre historique ouvert</x:v>
      </x:c>
      <x:c r="D29" s="14" t="str">
        <x:v>Branche originale ; terrain bouleversé ; point de retour</x:v>
      </x:c>
      <x:c r="E29" s="14" t="str">
        <x:v>Le bruit du terrain masque les signaux de l’équipe. L’enjeu est de récupérer son repère et de revenir avec les présents, sans convertir la guerre historique en réserve illimitée d’unités pour le clan.</x:v>
      </x:c>
      <x:c r="F29" s="14" t="str">
        <x:v>Observer les mouvements depuis un couvert ; choisir des signaux visuels ; traverser trois secteurs ; récupérer le repère ; rejoindre un membre séparé ; garder la cohésion jusqu’au seuil ; vérifier les personnes et objets revenus.</x:v>
      </x:c>
      <x:c r="G29" s="14" t="str">
        <x:v>Abandonner l’objet secondaire pour un retour rapide ou envoyer un binôme volontaire le chercher dans une limite annoncée.</x:v>
      </x:c>
      <x:c r="H29" s="14" t="str">
        <x:v>Temps et exposition fictionnelle ; les personnes du passé ne deviennent pas des recrues gratuites.</x:v>
      </x:c>
      <x:c r="I29" s="14" t="str">
        <x:v>Le retour engagé est assuré et le bilan distingue secours, objet secondaire et observation.</x:v>
      </x:c>
      <x:c r="J29" s="14" t="str">
        <x:v>Un objectif perdu reste perdu ; aucune mort ni défaite antérieure n’est annulée par le Warp.</x:v>
      </x:c>
      <x:c r="K29" s="14" t="str">
        <x:v>Warp ; Kora ; retour ; provenance unique</x:v>
      </x:c>
      <x:c r="L29" s="14" t="str">
        <x:v>V5-CNS-M24 conserve séparément missionTerminée, missionRéussie, choixRetenu, participantsRevenus et objetsDéplacés. Les récompenses ne sont appliquées qu’une fois ; une reprise retrouve les objets à leur dernière position confirmée.</x:v>
      </x:c>
      <x:c r="M29" s="14" t="str">
        <x:v>Extension V5</x:v>
      </x:c>
      <x:c r="N29" s="14" t="str">
        <x:v>Warp</x:v>
      </x:c>
    </x:row>
  </x:sheetData>
  <x:pageMargins left="0.7" right="0.7" top="0.75" bottom="0.75" header="0.3" footer="0.3"/>
  <x:tableParts count="1">
    <x:tablePart xmlns:r="http://schemas.openxmlformats.org/officeDocument/2006/relationships" r:id="Rb817e37366304ca8"/>
  </x:tableParts>
</x:worksheet>
</file>

<file path=xl/worksheets/sheet8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Règles des trophées</x:v>
      </x:c>
      <x:c r="B2" s="3"/>
      <x:c r="C2" s="3"/>
      <x:c r="D2" s="3"/>
      <x:c r="E2" s="3"/>
      <x:c r="F2" s="3"/>
    </x:row>
    <x:row r="3">
      <x:c r="A3" s="4"/>
      <x:c r="B3" s="4"/>
      <x:c r="C3" s="4"/>
      <x:c r="D3" s="4"/>
      <x:c r="E3" s="4"/>
      <x:c r="F3" s="4"/>
    </x:row>
    <x:row r="4">
      <x:c r="A4" s="2" t="str">
        <x:v>Trophées · 24 fiches · Lecture intégrale dans « Lire Trophées » ou le lecteur HTML.</x:v>
      </x:c>
      <x:c r="B4" s="2"/>
      <x:c r="C4" s="2"/>
      <x:c r="D4" s="2"/>
      <x:c r="E4" s="2"/>
      <x:c r="F4" s="2"/>
    </x:row>
    <x:row r="5" ht="48" customHeight="1">
      <x:c r="A5" s="43" t="str">
        <x:v>Identifiant</x:v>
      </x:c>
      <x:c r="B5" s="44" t="str">
        <x:v>Titre</x:v>
      </x:c>
      <x:c r="C5" s="44" t="str">
        <x:v>Règle</x:v>
      </x:c>
      <x:c r="D5" s="44" t="str">
        <x:v>Application</x:v>
      </x:c>
      <x:c r="E5" s="44" t="str">
        <x:v>Limite</x:v>
      </x:c>
      <x:c r="F5" s="45" t="str">
        <x:v>Provenance</x:v>
      </x:c>
    </x:row>
    <x:row r="6" ht="44" customHeight="1">
      <x:c r="A6" s="13" t="str">
        <x:v>TR-R01</x:v>
      </x:c>
      <x:c r="B6" s="13" t="str">
        <x:v>Un original singulier</x:v>
      </x:c>
      <x:c r="C6" s="13" t="str">
        <x:v>Chaque original possède un identifiant stable et un seul emplacement.</x:v>
      </x:c>
      <x:c r="D6" s="13" t="str">
        <x:v>Le déplacement retire l’objet de son précédent support avant de valider le nouveau.</x:v>
      </x:c>
      <x:c r="E6" s="13" t="str">
        <x:v>La même prise ne peut apparaître simultanément dans maison et vaisseau.</x:v>
      </x:c>
      <x:c r="F6" s="13" t="str">
        <x:v>Reconstitution documentée V4 — nouvelle rédaction V5</x:v>
      </x:c>
    </x:row>
    <x:row r="7" ht="44" customHeight="1">
      <x:c r="A7" s="14" t="str">
        <x:v>TR-R02</x:v>
      </x:c>
      <x:c r="B7" s="14" t="str">
        <x:v>Provenance complète</x:v>
      </x:c>
      <x:c r="C7" s="14" t="str">
        <x:v>Lieu, mission, branche temporelle et mode d’obtention accompagnent la pièce.</x:v>
      </x:c>
      <x:c r="D7" s="14" t="str">
        <x:v>La plaque se construit à partir des observations et témoignages disponibles.</x:v>
      </x:c>
      <x:c r="E7" s="14" t="str">
        <x:v>Un souvenir trouvé n’est pas rebaptisé victoire de chasse.</x:v>
      </x:c>
      <x:c r="F7" s="14" t="str">
        <x:v>Reconstitution documentée V4 — nouvelle rédaction V5</x:v>
      </x:c>
    </x:row>
    <x:row r="8" ht="57" customHeight="1">
      <x:c r="A8" s="13" t="str">
        <x:v>TR-R03</x:v>
      </x:c>
      <x:c r="B8" s="13" t="str">
        <x:v>Trois dimensions</x:v>
      </x:c>
      <x:c r="C8" s="13" t="str">
        <x:v>Qualité de présentation, authenticité du récit et reconnaissance de chasse sont séparées.</x:v>
      </x:c>
      <x:c r="D8" s="13" t="str">
        <x:v>Un objet peut être bien présenté et garder une histoire incertaine.</x:v>
      </x:c>
      <x:c r="E8" s="13" t="str">
        <x:v>Une restauration réussie ne crée pas des actes héroïques nouveaux.</x:v>
      </x:c>
      <x:c r="F8" s="13" t="str">
        <x:v>Reconstitution documentée V4 — nouvelle rédaction V5</x:v>
      </x:c>
    </x:row>
    <x:row r="9" ht="57" customHeight="1">
      <x:c r="A9" s="14" t="str">
        <x:v>TR-R04</x:v>
      </x:c>
      <x:c r="B9" s="14" t="str">
        <x:v>Préparation stylisée</x:v>
      </x:c>
      <x:c r="C9" s="14" t="str">
        <x:v>L’atelier emploie des matières fictives, des interfaces symboliques et des pièces préparées.</x:v>
      </x:c>
      <x:c r="D9" s="14" t="str">
        <x:v>Les opérations se jouent par orientation, choix de support, glissière, lumière et motifs.</x:v>
      </x:c>
      <x:c r="E9" s="14" t="str">
        <x:v>Le degré visuel peut changer sans retirer les indices nécessaires.</x:v>
      </x:c>
      <x:c r="F9" s="14" t="str">
        <x:v>Reconstitution documentée V4 — nouvelle rédaction V5</x:v>
      </x:c>
    </x:row>
    <x:row r="10" ht="44" customHeight="1">
      <x:c r="A10" s="13" t="str">
        <x:v>TR-R05</x:v>
      </x:c>
      <x:c r="B10" s="13" t="str">
        <x:v>Le joueur agit</x:v>
      </x:c>
      <x:c r="C10" s="13" t="str">
        <x:v>Une étape importante possède commande, retour visible et état de sortie.</x:v>
      </x:c>
      <x:c r="D10" s="13" t="str">
        <x:v>Le joueur tire une poignée ou règle une lumière puis constate ce qui a changé.</x:v>
      </x:c>
      <x:c r="E10" s="13" t="str">
        <x:v>Un long texte ne remplace pas une manipulation annoncée.</x:v>
      </x:c>
      <x:c r="F10" s="13" t="str">
        <x:v>Reconstitution documentée V4 — nouvelle rédaction V5</x:v>
      </x:c>
    </x:row>
    <x:row r="11" ht="44" customHeight="1">
      <x:c r="A11" s="14" t="str">
        <x:v>TR-R06</x:v>
      </x:c>
      <x:c r="B11" s="14" t="str">
        <x:v>Seize postes</x:v>
      </x:c>
      <x:c r="C11" s="14" t="str">
        <x:v>Les seize écrans sont des vues de travail, pas seize salles supplémentaires.</x:v>
      </x:c>
      <x:c r="D11" s="14" t="str">
        <x:v>Un même atelier ouvre plusieurs cadrages selon l’objet posé.</x:v>
      </x:c>
      <x:c r="E11" s="14" t="str">
        <x:v>Les trajets entre ateliers restent ceux du monde 2D.</x:v>
      </x:c>
      <x:c r="F11" s="14" t="str">
        <x:v>Reconstitution documentée V4 — nouvelle rédaction V5</x:v>
      </x:c>
    </x:row>
    <x:row r="12" ht="44" customHeight="1">
      <x:c r="A12" s="13" t="str">
        <x:v>TR-R07</x:v>
      </x:c>
      <x:c r="B12" s="13" t="str">
        <x:v>Sprites orientés</x:v>
      </x:c>
      <x:c r="C12" s="13" t="str">
        <x:v>Les rotations utilisent des poses 2D préparées et des crans d’observation.</x:v>
      </x:c>
      <x:c r="D12" s="13" t="str">
        <x:v>Face, profil et revers peuvent révéler des indices différents.</x:v>
      </x:c>
      <x:c r="E12" s="13" t="str">
        <x:v>Aucune modélisation 3D n’est exigée par la conception.</x:v>
      </x:c>
      <x:c r="F12" s="13" t="str">
        <x:v>Reconstitution documentée V4 — nouvelle rédaction V5</x:v>
      </x:c>
    </x:row>
    <x:row r="13" ht="57" customHeight="1">
      <x:c r="A13" s="14" t="str">
        <x:v>TR-R08</x:v>
      </x:c>
      <x:c r="B13" s="14" t="str">
        <x:v>Indices physiques</x:v>
      </x:c>
      <x:c r="C13" s="14" t="str">
        <x:v>Une marque devient lisible par un geste précis et une condition de lumière ou de position.</x:v>
      </x:c>
      <x:c r="D13" s="14" t="str">
        <x:v>Le journal enregistre ce qui a effectivement été observé.</x:v>
      </x:c>
      <x:c r="E13" s="14" t="str">
        <x:v>Le texte final ne révèle pas un indice jamais trouvé.</x:v>
      </x:c>
      <x:c r="F13" s="14" t="str">
        <x:v>Reconstitution documentée V4 — nouvelle rédaction V5</x:v>
      </x:c>
    </x:row>
    <x:row r="14" ht="44" customHeight="1">
      <x:c r="A14" s="13" t="str">
        <x:v>TR-R09</x:v>
      </x:c>
      <x:c r="B14" s="13" t="str">
        <x:v>Erreurs récupérables</x:v>
      </x:c>
      <x:c r="C14" s="13" t="str">
        <x:v>Les gestes d’atelier commencent depuis un état stable et possèdent une reprise locale.</x:v>
      </x:c>
      <x:c r="D14" s="13" t="str">
        <x:v>Un support mal choisi se retire avant validation de transport.</x:v>
      </x:c>
      <x:c r="E14" s="13" t="str">
        <x:v>Le tutoriel n’exige pas de détruire l’unique preuve.</x:v>
      </x:c>
      <x:c r="F14" s="13" t="str">
        <x:v>Reconstitution documentée V4 — nouvelle rédaction V5</x:v>
      </x:c>
    </x:row>
    <x:row r="15" ht="44" customHeight="1">
      <x:c r="A15" s="14" t="str">
        <x:v>TR-R10</x:v>
      </x:c>
      <x:c r="B15" s="14" t="str">
        <x:v>Fragments autorisés</x:v>
      </x:c>
      <x:c r="C15" s="14" t="str">
        <x:v>L’assemblage concerne des fragments déjà séparés ou un modèle d’exercice.</x:v>
      </x:c>
      <x:c r="D15" s="14" t="str">
        <x:v>Le joueur compare les bords et les repères de raccord.</x:v>
      </x:c>
      <x:c r="E15" s="14" t="str">
        <x:v>Aucun original intact n’est cassé pour créer artificiellement un puzzle.</x:v>
      </x:c>
      <x:c r="F15" s="14" t="str">
        <x:v>Reconstitution documentée V4 — nouvelle rédaction V5</x:v>
      </x:c>
    </x:row>
    <x:row r="16" ht="44" customHeight="1">
      <x:c r="A16" s="13" t="str">
        <x:v>TR-R11</x:v>
      </x:c>
      <x:c r="B16" s="13" t="str">
        <x:v>Patine conservée</x:v>
      </x:c>
      <x:c r="C16" s="13" t="str">
        <x:v>Les traces de la chasse et du temps restent visibles lorsqu’elles racontent l’objet.</x:v>
      </x:c>
      <x:c r="D16" s="13" t="str">
        <x:v>Le joueur distingue une poussière stylisée amovible d’une marque historique.</x:v>
      </x:c>
      <x:c r="E16" s="13" t="str">
        <x:v>Une surface parfaitement neuve n’est pas toujours le meilleur résultat.</x:v>
      </x:c>
      <x:c r="F16" s="13" t="str">
        <x:v>Reconstitution documentée V4 — nouvelle rédaction V5</x:v>
      </x:c>
    </x:row>
    <x:row r="17" ht="44" customHeight="1">
      <x:c r="A17" s="14" t="str">
        <x:v>TR-R12</x:v>
      </x:c>
      <x:c r="B17" s="14" t="str">
        <x:v>Répliques identifiées</x:v>
      </x:c>
      <x:c r="C17" s="14" t="str">
        <x:v>Une copie porte une marque et renvoie à l’original.</x:v>
      </x:c>
      <x:c r="D17" s="14" t="str">
        <x:v>Elle peut servir à l’entraînement, à la visite ou à une exposition simultanée.</x:v>
      </x:c>
      <x:c r="E17" s="14" t="str">
        <x:v>Elle ne multiplie ni trophées reconnus ni ressources.</x:v>
      </x:c>
      <x:c r="F17" s="14" t="str">
        <x:v>Reconstitution documentée V4 — nouvelle rédaction V5</x:v>
      </x:c>
    </x:row>
    <x:row r="18" ht="44" customHeight="1">
      <x:c r="A18" s="13" t="str">
        <x:v>TR-R13</x:v>
      </x:c>
      <x:c r="B18" s="13" t="str">
        <x:v>Contributions établies</x:v>
      </x:c>
      <x:c r="C18" s="13" t="str">
        <x:v>Les participants reçoivent la reconnaissance de leurs gestes confirmés.</x:v>
      </x:c>
      <x:c r="D18" s="13" t="str">
        <x:v>Des traces croisées peuvent ajouter une voix oubliée.</x:v>
      </x:c>
      <x:c r="E18" s="13" t="str">
        <x:v>Un témoignage contradictoire reste visible jusqu’à résolution éventuelle.</x:v>
      </x:c>
      <x:c r="F18" s="13" t="str">
        <x:v>Reconstitution documentée V4 — nouvelle rédaction V5</x:v>
      </x:c>
    </x:row>
    <x:row r="19" ht="44" customHeight="1">
      <x:c r="A19" s="14" t="str">
        <x:v>TR-R14</x:v>
      </x:c>
      <x:c r="B19" s="14" t="str">
        <x:v>Transport compatible</x:v>
      </x:c>
      <x:c r="C19" s="14" t="str">
        <x:v>Le gabarit, le berceau et le trajet sont vérifiés avant déplacement.</x:v>
      </x:c>
      <x:c r="D19" s="14" t="str">
        <x:v>Le joueur règle les attaches puis porte ou pousse le contenant.</x:v>
      </x:c>
      <x:c r="E19" s="14" t="str">
        <x:v>Un trophée trop large exige un autre meuble ou une autre route.</x:v>
      </x:c>
      <x:c r="F19" s="14" t="str">
        <x:v>Reconstitution documentée V4 — nouvelle rédaction V5</x:v>
      </x:c>
    </x:row>
    <x:row r="20" ht="44" customHeight="1">
      <x:c r="A20" s="13" t="str">
        <x:v>TR-R15</x:v>
      </x:c>
      <x:c r="B20" s="13" t="str">
        <x:v>Supports limités</x:v>
      </x:c>
      <x:c r="C20" s="13" t="str">
        <x:v>Un meuble possède emprise, capacité et points de fixation.</x:v>
      </x:c>
      <x:c r="D20" s="13" t="str">
        <x:v>Le joueur choisit hauteur, orientation et espace de lecture.</x:v>
      </x:c>
      <x:c r="E20" s="13" t="str">
        <x:v>Aucun empilement sans collision sur un unique emplacement.</x:v>
      </x:c>
      <x:c r="F20" s="13" t="str">
        <x:v>Reconstitution documentée V4 — nouvelle rédaction V5</x:v>
      </x:c>
    </x:row>
    <x:row r="21" ht="44" customHeight="1">
      <x:c r="A21" s="14" t="str">
        <x:v>TR-R16</x:v>
      </x:c>
      <x:c r="B21" s="14" t="str">
        <x:v>Exposition racontée</x:v>
      </x:c>
      <x:c r="C21" s="14" t="str">
        <x:v>L’ordre des pièces et les plaques composent un parcours de mémoire.</x:v>
      </x:c>
      <x:c r="D21" s="14" t="str">
        <x:v>Un visiteur commente les objets réellement visibles depuis sa position.</x:v>
      </x:c>
      <x:c r="E21" s="14" t="str">
        <x:v>Une exposition privée peut rester volontairement sobre.</x:v>
      </x:c>
      <x:c r="F21" s="14" t="str">
        <x:v>Reconstitution documentée V4 — nouvelle rédaction V5</x:v>
      </x:c>
    </x:row>
    <x:row r="22" ht="44" customHeight="1">
      <x:c r="A22" s="13" t="str">
        <x:v>TR-R17</x:v>
      </x:c>
      <x:c r="B22" s="13" t="str">
        <x:v>Objets prêtés</x:v>
      </x:c>
      <x:c r="C22" s="13" t="str">
        <x:v>Un original confié au clan garde son statut de prêt ou de dépôt.</x:v>
      </x:c>
      <x:c r="D22" s="13" t="str">
        <x:v>Le retrait suit les conditions d’origine et un transfert physique.</x:v>
      </x:c>
      <x:c r="E22" s="13" t="str">
        <x:v>La galerie ne transforme pas un prêt en propriété collective.</x:v>
      </x:c>
      <x:c r="F22" s="13" t="str">
        <x:v>Reconstitution documentée V4 — nouvelle rédaction V5</x:v>
      </x:c>
    </x:row>
    <x:row r="23" ht="44" customHeight="1">
      <x:c r="A23" s="14" t="str">
        <x:v>TR-R18</x:v>
      </x:c>
      <x:c r="B23" s="14" t="str">
        <x:v>Atelier pré-Blooded</x:v>
      </x:c>
      <x:c r="C23" s="14" t="str">
        <x:v>Le premier apprentissage se déroule dans un atelier du Homeworld accessible.</x:v>
      </x:c>
      <x:c r="D23" s="14" t="str">
        <x:v>Après acquisition du vaisseau, les mêmes gestes utilisent ses postes disponibles.</x:v>
      </x:c>
      <x:c r="E23" s="14" t="str">
        <x:v>Le tutoriel n’exige pas un voyage interstellaire prématuré.</x:v>
      </x:c>
      <x:c r="F23" s="14" t="str">
        <x:v>Reconstitution documentée V4 — nouvelle rédaction V5</x:v>
      </x:c>
    </x:row>
    <x:row r="24" ht="44" customHeight="1">
      <x:c r="A24" s="13" t="str">
        <x:v>TR-R19</x:v>
      </x:c>
      <x:c r="B24" s="13" t="str">
        <x:v>Tutoriel progressif</x:v>
      </x:c>
      <x:c r="C24" s="13" t="str">
        <x:v>Les missions TR-M01 à TR-M03 couvrent dix-huit étapes d’un même parcours.</x:v>
      </x:c>
      <x:c r="D24" s="13" t="str">
        <x:v>Chaque partie peut se reprendre depuis son dernier poste stable.</x:v>
      </x:c>
      <x:c r="E24" s="13" t="str">
        <x:v>Les temps sont indicatifs et ne créent pas un chronomètre obligatoire.</x:v>
      </x:c>
      <x:c r="F24" s="13" t="str">
        <x:v>Reconstitution documentée V4 — nouvelle rédaction V5</x:v>
      </x:c>
    </x:row>
    <x:row r="25" ht="44" customHeight="1">
      <x:c r="A25" s="14" t="str">
        <x:v>TR-R20</x:v>
      </x:c>
      <x:c r="B25" s="14" t="str">
        <x:v>Difficulté choisie</x:v>
      </x:c>
      <x:c r="C25" s="14" t="str">
        <x:v>L’assistance conserve les mêmes indices, décisions et récompenses narratives.</x:v>
      </x:c>
      <x:c r="D25" s="14" t="str">
        <x:v>Crans fixes, clics successifs et aide au placement remplacent les gestes pénibles.</x:v>
      </x:c>
      <x:c r="E25" s="14" t="str">
        <x:v>La dextérité n’est pas confondue avec la valeur de la chasse.</x:v>
      </x:c>
      <x:c r="F25" s="14" t="str">
        <x:v>Reconstitution documentée V4 — nouvelle rédaction V5</x:v>
      </x:c>
    </x:row>
    <x:row r="26" ht="44" customHeight="1">
      <x:c r="A26" s="13" t="str">
        <x:v>TR-R21</x:v>
      </x:c>
      <x:c r="B26" s="13" t="str">
        <x:v>Accessibilité visuelle</x:v>
      </x:c>
      <x:c r="C26" s="13" t="str">
        <x:v>Les indices importants utilisent forme, contraste et description en plus de la couleur.</x:v>
      </x:c>
      <x:c r="D26" s="13" t="str">
        <x:v>Un repère peut être agrandi ou nommé sans ajouter une solution absente.</x:v>
      </x:c>
      <x:c r="E26" s="13" t="str">
        <x:v>Les variations de gore et de lumière ne cachent pas une information de progression.</x:v>
      </x:c>
      <x:c r="F26" s="13" t="str">
        <x:v>Reconstitution documentée V4 — nouvelle rédaction V5</x:v>
      </x:c>
    </x:row>
    <x:row r="27" ht="44" customHeight="1">
      <x:c r="A27" s="14" t="str">
        <x:v>TR-R22</x:v>
      </x:c>
      <x:c r="B27" s="14" t="str">
        <x:v>État sauvegardé</x:v>
      </x:c>
      <x:c r="C27" s="14" t="str">
        <x:v>Orientation, indices trouvés, support, plaque et localisation sont conservés.</x:v>
      </x:c>
      <x:c r="D27" s="14" t="str">
        <x:v>Une interruption recharge le dernier état validé de l’objet.</x:v>
      </x:c>
      <x:c r="E27" s="14" t="str">
        <x:v>La reprise ne restaure pas gratuitement une perte déjà confirmée hors atelier.</x:v>
      </x:c>
      <x:c r="F27" s="14" t="str">
        <x:v>Reconstitution documentée V4 — nouvelle rédaction V5</x:v>
      </x:c>
    </x:row>
    <x:row r="28" ht="44" customHeight="1">
      <x:c r="A28" s="13" t="str">
        <x:v>TR-R23</x:v>
      </x:c>
      <x:c r="B28" s="13" t="str">
        <x:v>Warp et mémoire</x:v>
      </x:c>
      <x:c r="C28" s="13" t="str">
        <x:v>La branche d’origine fait partie de la provenance de tout objet temporel.</x:v>
      </x:c>
      <x:c r="D28" s="13" t="str">
        <x:v>Une revisite compare l’instance autorisée à ce qui a déjà été emporté.</x:v>
      </x:c>
      <x:c r="E28" s="13" t="str">
        <x:v>Le portail ne sert ni à cloner la prise ni à modifier une mort connue.</x:v>
      </x:c>
      <x:c r="F28" s="13" t="str">
        <x:v>Reconstitution documentée V4 — nouvelle rédaction V5</x:v>
      </x:c>
    </x:row>
    <x:row r="29" ht="44" customHeight="1">
      <x:c r="A29" s="14" t="str">
        <x:v>TR-R24</x:v>
      </x:c>
      <x:c r="B29" s="14" t="str">
        <x:v>Récit de fin</x:v>
      </x:c>
      <x:c r="C29" s="14" t="str">
        <x:v>La galerie prolonge la fin de voie choisie à Elite.</x:v>
      </x:c>
      <x:c r="D29" s="14" t="str">
        <x:v>Les scènes Elder et Ancient montrent ce que le joueur expose ou transmet.</x:v>
      </x:c>
      <x:c r="E29" s="14" t="str">
        <x:v>Une nouvelle plaque ne remplace pas le dénouement exclusif choisi.</x:v>
      </x:c>
      <x:c r="F29" s="14" t="str">
        <x:v>Reconstitution documentée V4 — nouvelle rédaction V5</x:v>
      </x:c>
    </x:row>
  </x:sheetData>
  <x:pageMargins left="0.7" right="0.7" top="0.75" bottom="0.75" header="0.3" footer="0.3"/>
  <x:tableParts count="1">
    <x:tablePart xmlns:r="http://schemas.openxmlformats.org/officeDocument/2006/relationships" r:id="R15d91374183a4630"/>
  </x:tableParts>
</x:worksheet>
</file>

<file path=xl/worksheets/sheet8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Écrans de l’atelier</x:v>
      </x:c>
      <x:c r="B2" s="3"/>
      <x:c r="C2" s="3"/>
      <x:c r="D2" s="3"/>
      <x:c r="E2" s="3"/>
      <x:c r="F2" s="3"/>
    </x:row>
    <x:row r="3">
      <x:c r="A3" s="4"/>
      <x:c r="B3" s="4"/>
      <x:c r="C3" s="4"/>
      <x:c r="D3" s="4"/>
      <x:c r="E3" s="4"/>
      <x:c r="F3" s="4"/>
    </x:row>
    <x:row r="4">
      <x:c r="A4" s="2" t="str">
        <x:v>Trophées · 16 fiches · Lecture intégrale dans « Lire Trophées » ou le lecteur HTML.</x:v>
      </x:c>
      <x:c r="B4" s="2"/>
      <x:c r="C4" s="2"/>
      <x:c r="D4" s="2"/>
      <x:c r="E4" s="2"/>
      <x:c r="F4" s="2"/>
    </x:row>
    <x:row r="5" ht="48" customHeight="1">
      <x:c r="A5" s="43" t="str">
        <x:v>Identifiant</x:v>
      </x:c>
      <x:c r="B5" s="44" t="str">
        <x:v>Titre</x:v>
      </x:c>
      <x:c r="C5" s="44" t="str">
        <x:v>Lieu</x:v>
      </x:c>
      <x:c r="D5" s="44" t="str">
        <x:v>Cadrage</x:v>
      </x:c>
      <x:c r="E5" s="44" t="str">
        <x:v>Entrée</x:v>
      </x:c>
      <x:c r="F5" s="44" t="str">
        <x:v>Sortie</x:v>
      </x:c>
      <x:c r="G5" s="44" t="str">
        <x:v>Gestes</x:v>
      </x:c>
      <x:c r="H5" s="44" t="str">
        <x:v>Presentation</x:v>
      </x:c>
      <x:c r="I5" s="45" t="str">
        <x:v>Provenance</x:v>
      </x:c>
    </x:row>
    <x:row r="6" ht="44" customHeight="1">
      <x:c r="A6" s="13" t="str">
        <x:v>TR-SC01</x:v>
      </x:c>
      <x:c r="B6" s="13" t="str">
        <x:v>Relevé de terrain</x:v>
      </x:c>
      <x:c r="C6" s="13" t="str">
        <x:v>Site réel de la mission ; atelier local pour exercice</x:v>
      </x:c>
      <x:c r="D6" s="13" t="str">
        <x:v>Sol, objet et repère fixe partagent le cadre.</x:v>
      </x:c>
      <x:c r="E6" s="13" t="str">
        <x:v>Objet ou modèle autorisé, poste accessible et emplacement connu.</x:v>
      </x:c>
      <x:c r="F6" s="13" t="str">
        <x:v>Retour au lieu 2D par le bord d’écran ; le dernier état stable est conservé.</x:v>
      </x:c>
      <x:c r="G6" s="13" t="str">
        <x:v>TR-A001 à TR-A006</x:v>
      </x:c>
      <x:c r="H6" s="13" t="str">
        <x:v>Sprites préparés, zones interactives nommées, zoom facultatif ; aucune nécessité de 3D.</x:v>
      </x:c>
      <x:c r="I6" s="13" t="str">
        <x:v>Reconstitution documentée V4 — nouvelle rédaction V5</x:v>
      </x:c>
    </x:row>
    <x:row r="7" ht="44" customHeight="1">
      <x:c r="A7" s="14" t="str">
        <x:v>TR-SC02</x:v>
      </x:c>
      <x:c r="B7" s="14" t="str">
        <x:v>Berceau de récupération</x:v>
      </x:c>
      <x:c r="C7" s="14" t="str">
        <x:v>Terrain autorisé ou zone de retour</x:v>
      </x:c>
      <x:c r="D7" s="14" t="str">
        <x:v>L’objet repose devant trois gabarits de transport.</x:v>
      </x:c>
      <x:c r="E7" s="14" t="str">
        <x:v>Objet ou modèle autorisé, poste accessible et emplacement connu.</x:v>
      </x:c>
      <x:c r="F7" s="14" t="str">
        <x:v>Retour au lieu 2D par le bord d’écran ; le dernier état stable est conservé.</x:v>
      </x:c>
      <x:c r="G7" s="14" t="str">
        <x:v>TR-A007 à TR-A012</x:v>
      </x:c>
      <x:c r="H7" s="14" t="str">
        <x:v>Sprites préparés, zones interactives nommées, zoom facultatif ; aucune nécessité de 3D.</x:v>
      </x:c>
      <x:c r="I7" s="14" t="str">
        <x:v>Reconstitution documentée V4 — nouvelle rédaction V5</x:v>
      </x:c>
    </x:row>
    <x:row r="8" ht="44" customHeight="1">
      <x:c r="A8" s="13" t="str">
        <x:v>TR-SC03</x:v>
      </x:c>
      <x:c r="B8" s="13" t="str">
        <x:v>Sas des prises</x:v>
      </x:c>
      <x:c r="C8" s="13" t="str">
        <x:v>Atelier Homeworld ou CNS-P13/P23</x:v>
      </x:c>
      <x:c r="D8" s="13" t="str">
        <x:v>Rail d’entrée, fenêtre de provenance et poste fictif de contrôle.</x:v>
      </x:c>
      <x:c r="E8" s="13" t="str">
        <x:v>Objet ou modèle autorisé, poste accessible et emplacement connu.</x:v>
      </x:c>
      <x:c r="F8" s="13" t="str">
        <x:v>Retour au lieu 2D par le bord d’écran ; le dernier état stable est conservé.</x:v>
      </x:c>
      <x:c r="G8" s="13" t="str">
        <x:v>TR-A013 à TR-A018</x:v>
      </x:c>
      <x:c r="H8" s="13" t="str">
        <x:v>Sprites préparés, zones interactives nommées, zoom facultatif ; aucune nécessité de 3D.</x:v>
      </x:c>
      <x:c r="I8" s="13" t="str">
        <x:v>Reconstitution documentée V4 — nouvelle rédaction V5</x:v>
      </x:c>
    </x:row>
    <x:row r="9" ht="44" customHeight="1">
      <x:c r="A9" s="14" t="str">
        <x:v>TR-SC04</x:v>
      </x:c>
      <x:c r="B9" s="14" t="str">
        <x:v>Table d’inspection</x:v>
      </x:c>
      <x:c r="C9" s="14" t="str">
        <x:v>Atelier de traces local ou CNS-P16</x:v>
      </x:c>
      <x:c r="D9" s="14" t="str">
        <x:v>Berceau pivotant, lumière rasante et repères amovibles.</x:v>
      </x:c>
      <x:c r="E9" s="14" t="str">
        <x:v>Objet ou modèle autorisé, poste accessible et emplacement connu.</x:v>
      </x:c>
      <x:c r="F9" s="14" t="str">
        <x:v>Retour au lieu 2D par le bord d’écran ; le dernier état stable est conservé.</x:v>
      </x:c>
      <x:c r="G9" s="14" t="str">
        <x:v>TR-A019 à TR-A024</x:v>
      </x:c>
      <x:c r="H9" s="14" t="str">
        <x:v>Sprites préparés, zones interactives nommées, zoom facultatif ; aucune nécessité de 3D.</x:v>
      </x:c>
      <x:c r="I9" s="14" t="str">
        <x:v>Reconstitution documentée V4 — nouvelle rédaction V5</x:v>
      </x:c>
    </x:row>
    <x:row r="10" ht="44" customHeight="1">
      <x:c r="A10" s="13" t="str">
        <x:v>TR-SC05</x:v>
      </x:c>
      <x:c r="B10" s="13" t="str">
        <x:v>Plateau de préparation stylisée</x:v>
      </x:c>
      <x:c r="C10" s="13" t="str">
        <x:v>Poste fictif ; intensité visuelle paramétrable</x:v>
      </x:c>
      <x:c r="D10" s="13" t="str">
        <x:v>Matières préparées, outils de jeu et coupelles indexées.</x:v>
      </x:c>
      <x:c r="E10" s="13" t="str">
        <x:v>Objet ou modèle autorisé, poste accessible et emplacement connu.</x:v>
      </x:c>
      <x:c r="F10" s="13" t="str">
        <x:v>Retour au lieu 2D par le bord d’écran ; le dernier état stable est conservé.</x:v>
      </x:c>
      <x:c r="G10" s="13" t="str">
        <x:v>TR-A025 à TR-A030</x:v>
      </x:c>
      <x:c r="H10" s="13" t="str">
        <x:v>Sprites préparés, zones interactives nommées, zoom facultatif ; aucune nécessité de 3D.</x:v>
      </x:c>
      <x:c r="I10" s="13" t="str">
        <x:v>Reconstitution documentée V4 — nouvelle rédaction V5</x:v>
      </x:c>
    </x:row>
    <x:row r="11" ht="44" customHeight="1">
      <x:c r="A11" s="14" t="str">
        <x:v>TR-SC06</x:v>
      </x:c>
      <x:c r="B11" s="14" t="str">
        <x:v>Berceau de stabilisation</x:v>
      </x:c>
      <x:c r="C11" s="14" t="str">
        <x:v>Atelier équipé de supports fictifs</x:v>
      </x:c>
      <x:c r="D11" s="14" t="str">
        <x:v>Appuis, anneaux symboliques et témoins de jeu.</x:v>
      </x:c>
      <x:c r="E11" s="14" t="str">
        <x:v>Objet ou modèle autorisé, poste accessible et emplacement connu.</x:v>
      </x:c>
      <x:c r="F11" s="14" t="str">
        <x:v>Retour au lieu 2D par le bord d’écran ; le dernier état stable est conservé.</x:v>
      </x:c>
      <x:c r="G11" s="14" t="str">
        <x:v>TR-A031 à TR-A036</x:v>
      </x:c>
      <x:c r="H11" s="14" t="str">
        <x:v>Sprites préparés, zones interactives nommées, zoom facultatif ; aucune nécessité de 3D.</x:v>
      </x:c>
      <x:c r="I11" s="14" t="str">
        <x:v>Reconstitution documentée V4 — nouvelle rédaction V5</x:v>
      </x:c>
    </x:row>
    <x:row r="12" ht="44" customHeight="1">
      <x:c r="A12" s="13" t="str">
        <x:v>TR-SC07</x:v>
      </x:c>
      <x:c r="B12" s="13" t="str">
        <x:v>Établi de restauration</x:v>
      </x:c>
      <x:c r="C12" s="13" t="str">
        <x:v>Fragments déjà séparés ou modèle pédagogique</x:v>
      </x:c>
      <x:c r="D12" s="13" t="str">
        <x:v>Pièces numérotées, fond de référence et raccords réversibles.</x:v>
      </x:c>
      <x:c r="E12" s="13" t="str">
        <x:v>Objet ou modèle autorisé, poste accessible et emplacement connu.</x:v>
      </x:c>
      <x:c r="F12" s="13" t="str">
        <x:v>Retour au lieu 2D par le bord d’écran ; le dernier état stable est conservé.</x:v>
      </x:c>
      <x:c r="G12" s="13" t="str">
        <x:v>TR-A037 à TR-A042</x:v>
      </x:c>
      <x:c r="H12" s="13" t="str">
        <x:v>Sprites préparés, zones interactives nommées, zoom facultatif ; aucune nécessité de 3D.</x:v>
      </x:c>
      <x:c r="I12" s="13" t="str">
        <x:v>Reconstitution documentée V4 — nouvelle rédaction V5</x:v>
      </x:c>
    </x:row>
    <x:row r="13" ht="44" customHeight="1">
      <x:c r="A13" s="14" t="str">
        <x:v>TR-SC08</x:v>
      </x:c>
      <x:c r="B13" s="14" t="str">
        <x:v>Table des supports</x:v>
      </x:c>
      <x:c r="C13" s="14" t="str">
        <x:v>Atelier et meuble choisi</x:v>
      </x:c>
      <x:c r="D13" s="14" t="str">
        <x:v>Socles, tiges fictives, cadres et emprises de passage.</x:v>
      </x:c>
      <x:c r="E13" s="14" t="str">
        <x:v>Objet ou modèle autorisé, poste accessible et emplacement connu.</x:v>
      </x:c>
      <x:c r="F13" s="14" t="str">
        <x:v>Retour au lieu 2D par le bord d’écran ; le dernier état stable est conservé.</x:v>
      </x:c>
      <x:c r="G13" s="14" t="str">
        <x:v>TR-A043 à TR-A048</x:v>
      </x:c>
      <x:c r="H13" s="14" t="str">
        <x:v>Sprites préparés, zones interactives nommées, zoom facultatif ; aucune nécessité de 3D.</x:v>
      </x:c>
      <x:c r="I13" s="14" t="str">
        <x:v>Reconstitution documentée V4 — nouvelle rédaction V5</x:v>
      </x:c>
    </x:row>
    <x:row r="14" ht="44" customHeight="1">
      <x:c r="A14" s="13" t="str">
        <x:v>TR-SC09</x:v>
      </x:c>
      <x:c r="B14" s="13" t="str">
        <x:v>Panneau de gravure</x:v>
      </x:c>
      <x:c r="C14" s="13" t="str">
        <x:v>Plaque amovible ; jamais nécessaire sur l’original</x:v>
      </x:c>
      <x:c r="D14" s="13" t="str">
        <x:v>Lignes de récit, glyphes de projet et guide de tracé.</x:v>
      </x:c>
      <x:c r="E14" s="13" t="str">
        <x:v>Objet ou modèle autorisé, poste accessible et emplacement connu.</x:v>
      </x:c>
      <x:c r="F14" s="13" t="str">
        <x:v>Retour au lieu 2D par le bord d’écran ; le dernier état stable est conservé.</x:v>
      </x:c>
      <x:c r="G14" s="13" t="str">
        <x:v>TR-A049 à TR-A054</x:v>
      </x:c>
      <x:c r="H14" s="13" t="str">
        <x:v>Sprites préparés, zones interactives nommées, zoom facultatif ; aucune nécessité de 3D.</x:v>
      </x:c>
      <x:c r="I14" s="13" t="str">
        <x:v>Reconstitution documentée V4 — nouvelle rédaction V5</x:v>
      </x:c>
    </x:row>
    <x:row r="15" ht="44" customHeight="1">
      <x:c r="A15" s="14" t="str">
        <x:v>TR-SC10</x:v>
      </x:c>
      <x:c r="B15" s="14" t="str">
        <x:v>Banc des traces</x:v>
      </x:c>
      <x:c r="C15" s="14" t="str">
        <x:v>Inspection narrative après observation initiale</x:v>
      </x:c>
      <x:c r="D15" s="14" t="str">
        <x:v>Lumières, calques, cartes et fenêtres de détail.</x:v>
      </x:c>
      <x:c r="E15" s="14" t="str">
        <x:v>Objet ou modèle autorisé, poste accessible et emplacement connu.</x:v>
      </x:c>
      <x:c r="F15" s="14" t="str">
        <x:v>Retour au lieu 2D par le bord d’écran ; le dernier état stable est conservé.</x:v>
      </x:c>
      <x:c r="G15" s="14" t="str">
        <x:v>TR-A055 à TR-A060</x:v>
      </x:c>
      <x:c r="H15" s="14" t="str">
        <x:v>Sprites préparés, zones interactives nommées, zoom facultatif ; aucune nécessité de 3D.</x:v>
      </x:c>
      <x:c r="I15" s="14" t="str">
        <x:v>Reconstitution documentée V4 — nouvelle rédaction V5</x:v>
      </x:c>
    </x:row>
    <x:row r="16" ht="44" customHeight="1">
      <x:c r="A16" s="13" t="str">
        <x:v>TR-SC11</x:v>
      </x:c>
      <x:c r="B16" s="13" t="str">
        <x:v>Table des récits croisés</x:v>
      </x:c>
      <x:c r="C16" s="13" t="str">
        <x:v>Galerie ou archive ; témoins disponibles</x:v>
      </x:c>
      <x:c r="D16" s="13" t="str">
        <x:v>Objets liés, témoignages et chronologie matérialisée.</x:v>
      </x:c>
      <x:c r="E16" s="13" t="str">
        <x:v>Objet ou modèle autorisé, poste accessible et emplacement connu.</x:v>
      </x:c>
      <x:c r="F16" s="13" t="str">
        <x:v>Retour au lieu 2D par le bord d’écran ; le dernier état stable est conservé.</x:v>
      </x:c>
      <x:c r="G16" s="13" t="str">
        <x:v>TR-A061 à TR-A066</x:v>
      </x:c>
      <x:c r="H16" s="13" t="str">
        <x:v>Sprites préparés, zones interactives nommées, zoom facultatif ; aucune nécessité de 3D.</x:v>
      </x:c>
      <x:c r="I16" s="13" t="str">
        <x:v>Reconstitution documentée V4 — nouvelle rédaction V5</x:v>
      </x:c>
    </x:row>
    <x:row r="17" ht="44" customHeight="1">
      <x:c r="A17" s="14" t="str">
        <x:v>TR-SC12</x:v>
      </x:c>
      <x:c r="B17" s="14" t="str">
        <x:v>Cabinet d’essai à compartiments</x:v>
      </x:c>
      <x:c r="C17" s="14" t="str">
        <x:v>Atelier ; meuble vide avant premier trophée</x:v>
      </x:c>
      <x:c r="D17" s="14" t="str">
        <x:v>Portes, rails, marges et supports interchangeables.</x:v>
      </x:c>
      <x:c r="E17" s="14" t="str">
        <x:v>Objet ou modèle autorisé, poste accessible et emplacement connu.</x:v>
      </x:c>
      <x:c r="F17" s="14" t="str">
        <x:v>Retour au lieu 2D par le bord d’écran ; le dernier état stable est conservé.</x:v>
      </x:c>
      <x:c r="G17" s="14" t="str">
        <x:v>TR-A067 à TR-A072</x:v>
      </x:c>
      <x:c r="H17" s="14" t="str">
        <x:v>Sprites préparés, zones interactives nommées, zoom facultatif ; aucune nécessité de 3D.</x:v>
      </x:c>
      <x:c r="I17" s="14" t="str">
        <x:v>Reconstitution documentée V4 — nouvelle rédaction V5</x:v>
      </x:c>
    </x:row>
    <x:row r="18" ht="44" customHeight="1">
      <x:c r="A18" s="13" t="str">
        <x:v>TR-SC13</x:v>
      </x:c>
      <x:c r="B18" s="13" t="str">
        <x:v>Galerie du vaisseau personnel</x:v>
      </x:c>
      <x:c r="C18" s="13" t="str">
        <x:v>Salle trophy-hall réellement acquise</x:v>
      </x:c>
      <x:c r="D18" s="13" t="str">
        <x:v>Meubles personnels, circulation et lumière du voyage.</x:v>
      </x:c>
      <x:c r="E18" s="13" t="str">
        <x:v>Objet ou modèle autorisé, poste accessible et emplacement connu.</x:v>
      </x:c>
      <x:c r="F18" s="13" t="str">
        <x:v>Retour au lieu 2D par le bord d’écran ; le dernier état stable est conservé.</x:v>
      </x:c>
      <x:c r="G18" s="13" t="str">
        <x:v>TR-A073 à TR-A078</x:v>
      </x:c>
      <x:c r="H18" s="13" t="str">
        <x:v>Sprites préparés, zones interactives nommées, zoom facultatif ; aucune nécessité de 3D.</x:v>
      </x:c>
      <x:c r="I18" s="13" t="str">
        <x:v>Reconstitution documentée V4 — nouvelle rédaction V5</x:v>
      </x:c>
    </x:row>
    <x:row r="19" ht="44" customHeight="1">
      <x:c r="A19" s="14" t="str">
        <x:v>TR-SC14</x:v>
      </x:c>
      <x:c r="B19" s="14" t="str">
        <x:v>Pièce des trophées de résidence</x:v>
      </x:c>
      <x:c r="C19" s="14" t="str">
        <x:v>Résidence active unique</x:v>
      </x:c>
      <x:c r="D19" s="14" t="str">
        <x:v>Objets personnels et espace de réception local.</x:v>
      </x:c>
      <x:c r="E19" s="14" t="str">
        <x:v>Objet ou modèle autorisé, poste accessible et emplacement connu.</x:v>
      </x:c>
      <x:c r="F19" s="14" t="str">
        <x:v>Retour au lieu 2D par le bord d’écran ; le dernier état stable est conservé.</x:v>
      </x:c>
      <x:c r="G19" s="14" t="str">
        <x:v>TR-A079 à TR-A084</x:v>
      </x:c>
      <x:c r="H19" s="14" t="str">
        <x:v>Sprites préparés, zones interactives nommées, zoom facultatif ; aucune nécessité de 3D.</x:v>
      </x:c>
      <x:c r="I19" s="14" t="str">
        <x:v>Reconstitution documentée V4 — nouvelle rédaction V5</x:v>
      </x:c>
    </x:row>
    <x:row r="20" ht="44" customHeight="1">
      <x:c r="A20" s="13" t="str">
        <x:v>TR-SC15</x:v>
      </x:c>
      <x:c r="B20" s="13" t="str">
        <x:v>Salle des dépôts du clan</x:v>
      </x:c>
      <x:c r="C20" s="13" t="str">
        <x:v>CNS-P17 et atelier de clan</x:v>
      </x:c>
      <x:c r="D20" s="13" t="str">
        <x:v>Galerie collective, prêts et récits de participants.</x:v>
      </x:c>
      <x:c r="E20" s="13" t="str">
        <x:v>Objet ou modèle autorisé, poste accessible et emplacement connu.</x:v>
      </x:c>
      <x:c r="F20" s="13" t="str">
        <x:v>Retour au lieu 2D par le bord d’écran ; le dernier état stable est conservé.</x:v>
      </x:c>
      <x:c r="G20" s="13" t="str">
        <x:v>TR-A085 à TR-A090</x:v>
      </x:c>
      <x:c r="H20" s="13" t="str">
        <x:v>Sprites préparés, zones interactives nommées, zoom facultatif ; aucune nécessité de 3D.</x:v>
      </x:c>
      <x:c r="I20" s="13" t="str">
        <x:v>Reconstitution documentée V4 — nouvelle rédaction V5</x:v>
      </x:c>
    </x:row>
    <x:row r="21" ht="44" customHeight="1">
      <x:c r="A21" s="14" t="str">
        <x:v>TR-SC16</x:v>
      </x:c>
      <x:c r="B21" s="14" t="str">
        <x:v>Table de restitution et de transit</x:v>
      </x:c>
      <x:c r="C21" s="14" t="str">
        <x:v>Sas, résidence ou base selon trajet</x:v>
      </x:c>
      <x:c r="D21" s="14" t="str">
        <x:v>Contenants, destinations et contrôle des originaux.</x:v>
      </x:c>
      <x:c r="E21" s="14" t="str">
        <x:v>Objet ou modèle autorisé, poste accessible et emplacement connu.</x:v>
      </x:c>
      <x:c r="F21" s="14" t="str">
        <x:v>Retour au lieu 2D par le bord d’écran ; le dernier état stable est conservé.</x:v>
      </x:c>
      <x:c r="G21" s="14" t="str">
        <x:v>TR-A091 à TR-A096</x:v>
      </x:c>
      <x:c r="H21" s="14" t="str">
        <x:v>Sprites préparés, zones interactives nommées, zoom facultatif ; aucune nécessité de 3D.</x:v>
      </x:c>
      <x:c r="I21" s="14" t="str">
        <x:v>Reconstitution documentée V4 — nouvelle rédaction V5</x:v>
      </x:c>
    </x:row>
  </x:sheetData>
  <x:pageMargins left="0.7" right="0.7" top="0.75" bottom="0.75" header="0.3" footer="0.3"/>
  <x:tableParts count="1">
    <x:tablePart xmlns:r="http://schemas.openxmlformats.org/officeDocument/2006/relationships" r:id="Re96c268e75ff465c"/>
  </x:tableParts>
</x:worksheet>
</file>

<file path=xl/worksheets/sheet8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Gestes de l’atelier</x:v>
      </x:c>
      <x:c r="B2" s="3"/>
      <x:c r="C2" s="3"/>
      <x:c r="D2" s="3"/>
      <x:c r="E2" s="3"/>
      <x:c r="F2" s="3"/>
    </x:row>
    <x:row r="3">
      <x:c r="A3" s="4"/>
      <x:c r="B3" s="4"/>
      <x:c r="C3" s="4"/>
      <x:c r="D3" s="4"/>
      <x:c r="E3" s="4"/>
      <x:c r="F3" s="4"/>
    </x:row>
    <x:row r="4">
      <x:c r="A4" s="2" t="str">
        <x:v>Trophées · 96 fiches · Lecture intégrale dans « Lire Trophées » ou le lecteur HTML.</x:v>
      </x:c>
      <x:c r="B4" s="2"/>
      <x:c r="C4" s="2"/>
      <x:c r="D4" s="2"/>
      <x:c r="E4" s="2"/>
      <x:c r="F4" s="2"/>
    </x:row>
    <x:row r="5" ht="48" customHeight="1">
      <x:c r="A5" s="43" t="str">
        <x:v>Identifiant</x:v>
      </x:c>
      <x:c r="B5" s="44" t="str">
        <x:v>Titre</x:v>
      </x:c>
      <x:c r="C5" s="44" t="str">
        <x:v>Écran</x:v>
      </x:c>
      <x:c r="D5" s="44" t="str">
        <x:v>Objet et hotspot</x:v>
      </x:c>
      <x:c r="E5" s="44" t="str">
        <x:v>Souris</x:v>
      </x:c>
      <x:c r="F5" s="44" t="str">
        <x:v>Manette</x:v>
      </x:c>
      <x:c r="G5" s="44" t="str">
        <x:v>Precondition</x:v>
      </x:c>
      <x:c r="H5" s="44" t="str">
        <x:v>Geste</x:v>
      </x:c>
      <x:c r="I5" s="44" t="str">
        <x:v>Retour visible</x:v>
      </x:c>
      <x:c r="J5" s="44" t="str">
        <x:v>Reprise</x:v>
      </x:c>
      <x:c r="K5" s="44" t="str">
        <x:v>État enregistré</x:v>
      </x:c>
      <x:c r="L5" s="44" t="str">
        <x:v>Accessibilite</x:v>
      </x:c>
      <x:c r="M5" s="45" t="str">
        <x:v>Provenance</x:v>
      </x:c>
    </x:row>
    <x:row r="6" ht="87" customHeight="1">
      <x:c r="A6" s="13" t="str">
        <x:v>TR-A001</x:v>
      </x:c>
      <x:c r="B6" s="13" t="str">
        <x:v>Cadrer la découverte</x:v>
      </x:c>
      <x:c r="C6" s="13" t="str">
        <x:v>TR-SC01</x:v>
      </x:c>
      <x:c r="D6" s="13" t="str">
        <x:v>cadre de relevé ; x=28 %, y=28 %, largeur=44 %, hauteur=46 % du cadrage de ce poste.</x:v>
      </x:c>
      <x:c r="E6" s="13" t="str">
        <x:v>Faire glisser le cadre avec le bouton principal ; cliquer pour fixer.</x:v>
      </x:c>
      <x:c r="F6" s="13" t="str">
        <x:v>Stick pour déplacer le cadre ; A pour fixer ; B pour revenir.</x:v>
      </x:c>
      <x:c r="G6" s="13" t="str">
        <x:v>Le poste « Relevé de terrain » est accessible ; cadre de relevé est présent et aucune autre manipulation ne réserve cet original.</x:v>
      </x:c>
      <x:c r="H6" s="13" t="str">
        <x:v>Déplacer le cadre jusqu’à inclure l’objet, le sol qui le porte et un repère immobile du décor. Comparer les bords avant de fixer la vue.</x:v>
      </x:c>
      <x:c r="I6" s="13" t="str">
        <x:v>Les trois repères s’allument séparément ; la vignette conserve le contexte exact.</x:v>
      </x:c>
      <x:c r="J6" s="13" t="str">
        <x:v>Un cadrage trop serré reste modifiable ; aucun contexte absent n’est inventé.</x:v>
      </x:c>
      <x:c r="K6" s="13" t="str">
        <x:v>Enregistrer l’étape 001, les indices effectivement vus et la pose validée de l’objet. Une sortie avant confirmation conserve le dernier état stable ; l’original garde un seul propriétaire et emplacement.</x:v>
      </x:c>
      <x:c r="L6" s="13" t="str">
        <x:v>Mode par crans et clics successifs ; descriptions des repères ; assistance de placement avec les mêmes indices et le même résultat narratif.</x:v>
      </x:c>
      <x:c r="M6" s="13" t="str">
        <x:v>Reconstitution documentée V4 — nouvelle rédaction V5</x:v>
      </x:c>
    </x:row>
    <x:row r="7" ht="87" customHeight="1">
      <x:c r="A7" s="14" t="str">
        <x:v>TR-A002</x:v>
      </x:c>
      <x:c r="B7" s="14" t="str">
        <x:v>Suivre une trace au sol</x:v>
      </x:c>
      <x:c r="C7" s="14" t="str">
        <x:v>TR-SC01</x:v>
      </x:c>
      <x:c r="D7" s="14" t="str">
        <x:v>ligne de piste ; x=7 %, y=23 %, largeur=19 %, hauteur=48 % du cadrage de ce poste.</x:v>
      </x:c>
      <x:c r="E7" s="14" t="str">
        <x:v>Maintenir puis suivre les segments, ou cliquer leurs points successifs.</x:v>
      </x:c>
      <x:c r="F7" s="14" t="str">
        <x:v>Stick entre les points ; A valide chaque segment ; B retire le dernier.</x:v>
      </x:c>
      <x:c r="G7" s="14" t="str">
        <x:v>Le poste « Relevé de terrain » est accessible ; ligne de piste est présent et aucune autre manipulation ne réserve cet original.</x:v>
      </x:c>
      <x:c r="H7" s="14" t="str">
        <x:v>Faire avancer le curseur sur les segments visibles d’une trace, en s’arrêtant aux ruptures. Choisir ensuite le dernier point réellement continu.</x:v>
      </x:c>
      <x:c r="I7" s="14" t="str">
        <x:v>Le chemin observé reste marqué et les interruptions sont laissées ouvertes.</x:v>
      </x:c>
      <x:c r="J7" s="14" t="str">
        <x:v>Traverser un vide annule seulement le segment ajouté, sans dessiner une piste imaginaire.</x:v>
      </x:c>
      <x:c r="K7" s="14" t="str">
        <x:v>Enregistrer l’étape 002, les indices effectivement vus et la pose validée de l’objet. Une sortie avant confirmation conserve le dernier état stable ; l’original garde un seul propriétaire et emplacement.</x:v>
      </x:c>
      <x:c r="L7" s="14" t="str">
        <x:v>Mode par crans et clics successifs ; descriptions des repères ; assistance de placement avec les mêmes indices et le même résultat narratif.</x:v>
      </x:c>
      <x:c r="M7" s="14" t="str">
        <x:v>Reconstitution documentée V4 — nouvelle rédaction V5</x:v>
      </x:c>
    </x:row>
    <x:row r="8" ht="87" customHeight="1">
      <x:c r="A8" s="13" t="str">
        <x:v>TR-A003</x:v>
      </x:c>
      <x:c r="B8" s="13" t="str">
        <x:v>Comparer deux empreintes</x:v>
      </x:c>
      <x:c r="C8" s="13" t="str">
        <x:v>TR-SC01</x:v>
      </x:c>
      <x:c r="D8" s="13" t="str">
        <x:v>empreintes voisines ; x=74 %, y=23 %, largeur=19 %, hauteur=48 % du cadrage de ce poste.</x:v>
      </x:c>
      <x:c r="E8" s="13" t="str">
        <x:v>Faire glisser le calque ou la vignette ; boutons de pose pour orienter.</x:v>
      </x:c>
      <x:c r="F8" s="13" t="str">
        <x:v>Stick pour l’alignement ; LB/RB pour les poses ; A compare.</x:v>
      </x:c>
      <x:c r="G8" s="13" t="str">
        <x:v>Le poste « Relevé de terrain » est accessible ; empreintes voisines est présent et aucune autre manipulation ne réserve cet original.</x:v>
      </x:c>
      <x:c r="H8" s="13" t="str">
        <x:v>Glisser un calque d’exercice au-dessus de deux empreintes et régler son orientation. Observer largeur, direction et distance avant de retenir une correspondance.</x:v>
      </x:c>
      <x:c r="I8" s="13" t="str">
        <x:v>Le rapprochement montre les différences de contour plutôt qu’un simple score.</x:v>
      </x:c>
      <x:c r="J8" s="13" t="str">
        <x:v>Une mauvaise superposition se retire ; les empreintes originales restent intactes.</x:v>
      </x:c>
      <x:c r="K8" s="13" t="str">
        <x:v>Enregistrer l’étape 003, les indices effectivement vus et la pose validée de l’objet. Une sortie avant confirmation conserve le dernier état stable ; l’original garde un seul propriétaire et emplacement.</x:v>
      </x:c>
      <x:c r="L8" s="13" t="str">
        <x:v>Mode par crans et clics successifs ; descriptions des repères ; assistance de placement avec les mêmes indices et le même résultat narratif.</x:v>
      </x:c>
      <x:c r="M8" s="13" t="str">
        <x:v>Reconstitution documentée V4 — nouvelle rédaction V5</x:v>
      </x:c>
    </x:row>
    <x:row r="9" ht="87" customHeight="1">
      <x:c r="A9" s="14" t="str">
        <x:v>TR-A004</x:v>
      </x:c>
      <x:c r="B9" s="14" t="str">
        <x:v>Orienter le capteur fictif</x:v>
      </x:c>
      <x:c r="C9" s="14" t="str">
        <x:v>TR-SC01</x:v>
      </x:c>
      <x:c r="D9" s="14" t="str">
        <x:v>capteur de terrain ; x=22 %, y=77 %, largeur=24 %, hauteur=14 % du cadrage de ce poste.</x:v>
      </x:c>
      <x:c r="E9" s="14" t="str">
        <x:v>Tirer la poignée latérale entre les crans affichés ; cliquer pour arrêter.</x:v>
      </x:c>
      <x:c r="F9" s="14" t="str">
        <x:v>LB/RB choisit une face ou un cran ; A fixe ; B revient.</x:v>
      </x:c>
      <x:c r="G9" s="14" t="str">
        <x:v>Le poste « Relevé de terrain » est accessible ; capteur de terrain est présent et aucune autre manipulation ne réserve cet original.</x:v>
      </x:c>
      <x:c r="H9" s="14" t="str">
        <x:v>Tourner le capteur entre trois poses pour lire la trace depuis des angles différents. Revenir à l’angle où la marque reste distincte du fond.</x:v>
      </x:c>
      <x:c r="I9" s="14" t="str">
        <x:v>Le sprite change de pose et un détail devient observable dans une vue précise.</x:v>
      </x:c>
      <x:c r="J9" s="14" t="str">
        <x:v>Une lecture brouillée invite à choisir une autre pose ; elle ne crée pas une fausse donnée.</x:v>
      </x:c>
      <x:c r="K9" s="14" t="str">
        <x:v>Enregistrer l’étape 004, les indices effectivement vus et la pose validée de l’objet. Une sortie avant confirmation conserve le dernier état stable ; l’original garde un seul propriétaire et emplacement.</x:v>
      </x:c>
      <x:c r="L9" s="14" t="str">
        <x:v>Mode par crans et clics successifs ; descriptions des repères ; assistance de placement avec les mêmes indices et le même résultat narratif.</x:v>
      </x:c>
      <x:c r="M9" s="14" t="str">
        <x:v>Reconstitution documentée V4 — nouvelle rédaction V5</x:v>
      </x:c>
    </x:row>
    <x:row r="10" ht="87" customHeight="1">
      <x:c r="A10" s="13" t="str">
        <x:v>TR-A005</x:v>
      </x:c>
      <x:c r="B10" s="13" t="str">
        <x:v>Placer le repère de provenance</x:v>
      </x:c>
      <x:c r="C10" s="13" t="str">
        <x:v>TR-SC01</x:v>
      </x:c>
      <x:c r="D10" s="13" t="str">
        <x:v>plaquette de terrain ; x=51 %, y=77 %, largeur=24 %, hauteur=14 % du cadrage de ce poste.</x:v>
      </x:c>
      <x:c r="E10" s="13" t="str">
        <x:v>Prendre l’élément puis le déposer sur une zone compatible en aperçu.</x:v>
      </x:c>
      <x:c r="F10" s="13" t="str">
        <x:v>Stick choisit l’emplacement ; A prend puis pose ; B annule l’aperçu.</x:v>
      </x:c>
      <x:c r="G10" s="13" t="str">
        <x:v>Le poste « Relevé de terrain » est accessible ; plaquette de terrain est présent et aucune autre manipulation ne réserve cet original.</x:v>
      </x:c>
      <x:c r="H10" s="13" t="str">
        <x:v>Choisir une zone vide à côté de l’objet, poser la plaquette et vérifier qu’elle ne couvre ni trace ni point d’appui.</x:v>
      </x:c>
      <x:c r="I10" s="13" t="str">
        <x:v>La plaquette apparaît dans la vue de contexte et reçoit l’identifiant de découverte.</x:v>
      </x:c>
      <x:c r="J10" s="13" t="str">
        <x:v>Un placement masquant un indice reste en aperçu et peut être déplacé.</x:v>
      </x:c>
      <x:c r="K10" s="13" t="str">
        <x:v>Enregistrer l’étape 005, les indices effectivement vus et la pose validée de l’objet. Une sortie avant confirmation conserve le dernier état stable ; l’original garde un seul propriétaire et emplacement.</x:v>
      </x:c>
      <x:c r="L10" s="13" t="str">
        <x:v>Mode par crans et clics successifs ; descriptions des repères ; assistance de placement avec les mêmes indices et le même résultat narratif.</x:v>
      </x:c>
      <x:c r="M10" s="13" t="str">
        <x:v>Reconstitution documentée V4 — nouvelle rédaction V5</x:v>
      </x:c>
    </x:row>
    <x:row r="11" ht="87" customHeight="1">
      <x:c r="A11" s="14" t="str">
        <x:v>TR-A006</x:v>
      </x:c>
      <x:c r="B11" s="14" t="str">
        <x:v>Conserver la scène observée</x:v>
      </x:c>
      <x:c r="C11" s="14" t="str">
        <x:v>TR-SC01</x:v>
      </x:c>
      <x:c r="D11" s="14" t="str">
        <x:v>vignette de relevé ; x=31 %, y=7 %, largeur=38 %, hauteur=15 % du cadrage de ce poste.</x:v>
      </x:c>
      <x:c r="E11" s="14" t="str">
        <x:v>Cliquer les choix lisibles puis confirmer le panneau récapitulatif.</x:v>
      </x:c>
      <x:c r="F11" s="14" t="str">
        <x:v>Croix directionnelle parcourt les choix ; A sélectionne ; Y ouvre le récapitulatif.</x:v>
      </x:c>
      <x:c r="G11" s="14" t="str">
        <x:v>Le poste « Relevé de terrain » est accessible ; vignette de relevé est présent et aucune autre manipulation ne réserve cet original.</x:v>
      </x:c>
      <x:c r="H11" s="14" t="str">
        <x:v>Comparer la vignette et le terrain, sélectionner les observations établies puis fermer le relevé avec les incertitudes encore visibles.</x:v>
      </x:c>
      <x:c r="I11" s="14" t="str">
        <x:v>Le dossier affiche faits observés, hypothèses et zones non examinées dans des lignes séparées.</x:v>
      </x:c>
      <x:c r="J11" s="14" t="str">
        <x:v>Une hypothèse cochée comme certitude demande un retour au détail correspondant.</x:v>
      </x:c>
      <x:c r="K11" s="14" t="str">
        <x:v>Enregistrer l’étape 006, les indices effectivement vus et la pose validée de l’objet. Une sortie avant confirmation conserve le dernier état stable ; l’original garde un seul propriétaire et emplacement.</x:v>
      </x:c>
      <x:c r="L11" s="14" t="str">
        <x:v>Mode par crans et clics successifs ; descriptions des repères ; assistance de placement avec les mêmes indices et le même résultat narratif.</x:v>
      </x:c>
      <x:c r="M11" s="14" t="str">
        <x:v>Reconstitution documentée V4 — nouvelle rédaction V5</x:v>
      </x:c>
    </x:row>
    <x:row r="12" ht="87" customHeight="1">
      <x:c r="A12" s="13" t="str">
        <x:v>TR-A007</x:v>
      </x:c>
      <x:c r="B12" s="13" t="str">
        <x:v>Choisir le gabarit</x:v>
      </x:c>
      <x:c r="C12" s="13" t="str">
        <x:v>TR-SC02</x:v>
      </x:c>
      <x:c r="D12" s="13" t="str">
        <x:v>cadres de berceau ; x=28 %, y=28 %, largeur=44 %, hauteur=46 % du cadrage de ce poste.</x:v>
      </x:c>
      <x:c r="E12" s="13" t="str">
        <x:v>Faire glisser le calque ou la vignette ; boutons de pose pour orienter.</x:v>
      </x:c>
      <x:c r="F12" s="13" t="str">
        <x:v>Stick pour l’alignement ; LB/RB pour les poses ; A compare.</x:v>
      </x:c>
      <x:c r="G12" s="13" t="str">
        <x:v>Le poste « Berceau de récupération » est accessible ; cadres de berceau est présent et aucune autre manipulation ne réserve cet original.</x:v>
      </x:c>
      <x:c r="H12" s="13" t="str">
        <x:v>Présenter chaque cadre autour de la silhouette de l’objet puis vérifier les marges latérales. Conserver celui qui laisse visibles les points utiles à l’histoire.</x:v>
      </x:c>
      <x:c r="I12" s="13" t="str">
        <x:v>Le contour compatible épouse les appuis sans recouvrir la marque narrative.</x:v>
      </x:c>
      <x:c r="J12" s="13" t="str">
        <x:v>Un cadre trop petit ne se ferme pas ; il retourne à sa place sans comprimer l’objet.</x:v>
      </x:c>
      <x:c r="K12" s="13" t="str">
        <x:v>Enregistrer l’étape 007, les indices effectivement vus et la pose validée de l’objet. Une sortie avant confirmation conserve le dernier état stable ; l’original garde un seul propriétaire et emplacement.</x:v>
      </x:c>
      <x:c r="L12" s="13" t="str">
        <x:v>Mode par crans et clics successifs ; descriptions des repères ; assistance de placement avec les mêmes indices et le même résultat narratif.</x:v>
      </x:c>
      <x:c r="M12" s="13" t="str">
        <x:v>Reconstitution documentée V4 — nouvelle rédaction V5</x:v>
      </x:c>
    </x:row>
    <x:row r="13" ht="87" customHeight="1">
      <x:c r="A13" s="14" t="str">
        <x:v>TR-A008</x:v>
      </x:c>
      <x:c r="B13" s="14" t="str">
        <x:v>Écarter les appuis</x:v>
      </x:c>
      <x:c r="C13" s="14" t="str">
        <x:v>TR-SC02</x:v>
      </x:c>
      <x:c r="D13" s="14" t="str">
        <x:v>patins mobiles ; x=7 %, y=23 %, largeur=19 %, hauteur=48 % du cadrage de ce poste.</x:v>
      </x:c>
      <x:c r="E13" s="14" t="str">
        <x:v>Faire glisser la poignée le long du rail ; relâcher sur un cran.</x:v>
      </x:c>
      <x:c r="F13" s="14" t="str">
        <x:v>Stick ou croix déplace d’un cran ; A verrouille ; B recule.</x:v>
      </x:c>
      <x:c r="G13" s="14" t="str">
        <x:v>Le poste « Berceau de récupération » est accessible ; patins mobiles est présent et aucune autre manipulation ne réserve cet original.</x:v>
      </x:c>
      <x:c r="H13" s="14" t="str">
        <x:v>Faire glisser les deux patins sur leurs rails, l’un après l’autre, jusqu’aux zones d’appui indiquées par l’inspection.</x:v>
      </x:c>
      <x:c r="I13" s="14" t="str">
        <x:v>L’objet cesse son balancement de sprite lorsque les deux contacts conviennent.</x:v>
      </x:c>
      <x:c r="J13" s="14" t="str">
        <x:v>Un patin sous une zone fragile reste rouge avec forme d’alerte et description.</x:v>
      </x:c>
      <x:c r="K13" s="14" t="str">
        <x:v>Enregistrer l’étape 008, les indices effectivement vus et la pose validée de l’objet. Une sortie avant confirmation conserve le dernier état stable ; l’original garde un seul propriétaire et emplacement.</x:v>
      </x:c>
      <x:c r="L13" s="14" t="str">
        <x:v>Mode par crans et clics successifs ; descriptions des repères ; assistance de placement avec les mêmes indices et le même résultat narratif.</x:v>
      </x:c>
      <x:c r="M13" s="14" t="str">
        <x:v>Reconstitution documentée V4 — nouvelle rédaction V5</x:v>
      </x:c>
    </x:row>
    <x:row r="14" ht="87" customHeight="1">
      <x:c r="A14" s="13" t="str">
        <x:v>TR-A009</x:v>
      </x:c>
      <x:c r="B14" s="13" t="str">
        <x:v>Passer les attaches</x:v>
      </x:c>
      <x:c r="C14" s="13" t="str">
        <x:v>TR-SC02</x:v>
      </x:c>
      <x:c r="D14" s="13" t="str">
        <x:v>attaches du berceau ; x=74 %, y=23 %, largeur=19 %, hauteur=48 % du cadrage de ce poste.</x:v>
      </x:c>
      <x:c r="E14" s="13" t="str">
        <x:v>Maintenir puis suivre les segments, ou cliquer leurs points successifs.</x:v>
      </x:c>
      <x:c r="F14" s="13" t="str">
        <x:v>Stick entre les points ; A valide chaque segment ; B retire le dernier.</x:v>
      </x:c>
      <x:c r="G14" s="13" t="str">
        <x:v>Le poste « Berceau de récupération » est accessible ; attaches du berceau est présent et aucune autre manipulation ne réserve cet original.</x:v>
      </x:c>
      <x:c r="H14" s="13" t="str">
        <x:v>Relier les points autorisés dans l’ordre visible, en laissant libre la face portant la trace à conserver.</x:v>
      </x:c>
      <x:c r="I14" s="13" t="str">
        <x:v>Les attaches se dessinent sur leur trajet et la marque reste visible entre elles.</x:v>
      </x:c>
      <x:c r="J14" s="13" t="str">
        <x:v>Un croisement incorrect se défait au dernier point ; aucune attache ne disparaît du stock.</x:v>
      </x:c>
      <x:c r="K14" s="13" t="str">
        <x:v>Enregistrer l’étape 009, les indices effectivement vus et la pose validée de l’objet. Une sortie avant confirmation conserve le dernier état stable ; l’original garde un seul propriétaire et emplacement.</x:v>
      </x:c>
      <x:c r="L14" s="13" t="str">
        <x:v>Mode par crans et clics successifs ; descriptions des repères ; assistance de placement avec les mêmes indices et le même résultat narratif.</x:v>
      </x:c>
      <x:c r="M14" s="13" t="str">
        <x:v>Reconstitution documentée V4 — nouvelle rédaction V5</x:v>
      </x:c>
    </x:row>
    <x:row r="15" ht="87" customHeight="1">
      <x:c r="A15" s="14" t="str">
        <x:v>TR-A010</x:v>
      </x:c>
      <x:c r="B15" s="14" t="str">
        <x:v>Régler la retenue fictive</x:v>
      </x:c>
      <x:c r="C15" s="14" t="str">
        <x:v>TR-SC02</x:v>
      </x:c>
      <x:c r="D15" s="14" t="str">
        <x:v>loquets de transport ; x=22 %, y=77 %, largeur=24 %, hauteur=14 % du cadrage de ce poste.</x:v>
      </x:c>
      <x:c r="E15" s="14" t="str">
        <x:v>Faire glisser la poignée le long du rail ; relâcher sur un cran.</x:v>
      </x:c>
      <x:c r="F15" s="14" t="str">
        <x:v>Stick ou croix déplace d’un cran ; A verrouille ; B recule.</x:v>
      </x:c>
      <x:c r="G15" s="14" t="str">
        <x:v>Le poste « Berceau de récupération » est accessible ; loquets de transport est présent et aucune autre manipulation ne réserve cet original.</x:v>
      </x:c>
      <x:c r="H15" s="14" t="str">
        <x:v>Déplacer chaque loquet jusqu’à son cran de jeu et comparer les trois témoins de retenue. Arrêter lorsque les témoins décrivent le même état stable.</x:v>
      </x:c>
      <x:c r="I15" s="14" t="str">
        <x:v>Les loquets changent de pose et le berceau affiche ses trois contacts confirmés.</x:v>
      </x:c>
      <x:c r="J15" s="14" t="str">
        <x:v>Un cran dépassé peut être ramené en arrière ; la retenue n’est pas une procédure réelle.</x:v>
      </x:c>
      <x:c r="K15" s="14" t="str">
        <x:v>Enregistrer l’étape 010, les indices effectivement vus et la pose validée de l’objet. Une sortie avant confirmation conserve le dernier état stable ; l’original garde un seul propriétaire et emplacement.</x:v>
      </x:c>
      <x:c r="L15" s="14" t="str">
        <x:v>Mode par crans et clics successifs ; descriptions des repères ; assistance de placement avec les mêmes indices et le même résultat narratif.</x:v>
      </x:c>
      <x:c r="M15" s="14" t="str">
        <x:v>Reconstitution documentée V4 — nouvelle rédaction V5</x:v>
      </x:c>
    </x:row>
    <x:row r="16" ht="87" customHeight="1">
      <x:c r="A16" s="13" t="str">
        <x:v>TR-A011</x:v>
      </x:c>
      <x:c r="B16" s="13" t="str">
        <x:v>Insérer la provenance</x:v>
      </x:c>
      <x:c r="C16" s="13" t="str">
        <x:v>TR-SC02</x:v>
      </x:c>
      <x:c r="D16" s="13" t="str">
        <x:v>logement de plaquette ; x=51 %, y=77 %, largeur=24 %, hauteur=14 % du cadrage de ce poste.</x:v>
      </x:c>
      <x:c r="E16" s="13" t="str">
        <x:v>Faire glisser la poignée le long du rail ; relâcher sur un cran.</x:v>
      </x:c>
      <x:c r="F16" s="13" t="str">
        <x:v>Stick ou croix déplace d’un cran ; A verrouille ; B recule.</x:v>
      </x:c>
      <x:c r="G16" s="13" t="str">
        <x:v>Le poste « Berceau de récupération » est accessible ; logement de plaquette est présent et aucune autre manipulation ne réserve cet original.</x:v>
      </x:c>
      <x:c r="H16" s="13" t="str">
        <x:v>Orienter la plaquette de découverte vers la fenêtre puis la glisser dans son logement jusqu’à ce que l’identifiant reste lisible.</x:v>
      </x:c>
      <x:c r="I16" s="13" t="str">
        <x:v>La plaque apparaît dans la fenêtre du contenant et suit désormais son déplacement.</x:v>
      </x:c>
      <x:c r="J16" s="13" t="str">
        <x:v>Une insertion inversée s’arrête avant fermeture et peut être retirée.</x:v>
      </x:c>
      <x:c r="K16" s="13" t="str">
        <x:v>Enregistrer l’étape 011, les indices effectivement vus et la pose validée de l’objet. Une sortie avant confirmation conserve le dernier état stable ; l’original garde un seul propriétaire et emplacement.</x:v>
      </x:c>
      <x:c r="L16" s="13" t="str">
        <x:v>Mode par crans et clics successifs ; descriptions des repères ; assistance de placement avec les mêmes indices et le même résultat narratif.</x:v>
      </x:c>
      <x:c r="M16" s="13" t="str">
        <x:v>Reconstitution documentée V4 — nouvelle rédaction V5</x:v>
      </x:c>
    </x:row>
    <x:row r="17" ht="87" customHeight="1">
      <x:c r="A17" s="14" t="str">
        <x:v>TR-A012</x:v>
      </x:c>
      <x:c r="B17" s="14" t="str">
        <x:v>Fermer et lever le berceau</x:v>
      </x:c>
      <x:c r="C17" s="14" t="str">
        <x:v>TR-SC02</x:v>
      </x:c>
      <x:c r="D17" s="14" t="str">
        <x:v>poignées du contenant ; x=31 %, y=7 %, largeur=38 %, hauteur=15 % du cadrage de ce poste.</x:v>
      </x:c>
      <x:c r="E17" s="14" t="str">
        <x:v>Cliquer les points d’action dans l’ordre et attendre leur retour visuel.</x:v>
      </x:c>
      <x:c r="F17" s="14" t="str">
        <x:v>Croix choisit le point actif ; A réalise l’étape ; B suspend entre deux étapes.</x:v>
      </x:c>
      <x:c r="G17" s="14" t="str">
        <x:v>Le poste « Berceau de récupération » est accessible ; poignées du contenant est présent et aucune autre manipulation ne réserve cet original.</x:v>
      </x:c>
      <x:c r="H17" s="14" t="str">
        <x:v>Fermer les panneaux prévus, tester la marge intérieure puis saisir les deux prises indiquées pour commencer le portage.</x:v>
      </x:c>
      <x:c r="I17" s="14" t="str">
        <x:v>Le contenant passe de l’état ouvert à prêt au transport ; son poids de jeu se lit dans la pose.</x:v>
      </x:c>
      <x:c r="J17" s="14" t="str">
        <x:v>Une marge insuffisante renvoie au réglage des appuis sans déplacer l’original.</x:v>
      </x:c>
      <x:c r="K17" s="14" t="str">
        <x:v>Enregistrer l’étape 012, les indices effectivement vus et la pose validée de l’objet. Une sortie avant confirmation conserve le dernier état stable ; l’original garde un seul propriétaire et emplacement.</x:v>
      </x:c>
      <x:c r="L17" s="14" t="str">
        <x:v>Mode par crans et clics successifs ; descriptions des repères ; assistance de placement avec les mêmes indices et le même résultat narratif.</x:v>
      </x:c>
      <x:c r="M17" s="14" t="str">
        <x:v>Reconstitution documentée V4 — nouvelle rédaction V5</x:v>
      </x:c>
    </x:row>
    <x:row r="18" ht="87" customHeight="1">
      <x:c r="A18" s="13" t="str">
        <x:v>TR-A013</x:v>
      </x:c>
      <x:c r="B18" s="13" t="str">
        <x:v>Amener la caisse au rail</x:v>
      </x:c>
      <x:c r="C18" s="13" t="str">
        <x:v>TR-SC03</x:v>
      </x:c>
      <x:c r="D18" s="13" t="str">
        <x:v>rail d’admission ; x=28 %, y=28 %, largeur=44 %, hauteur=46 % du cadrage de ce poste.</x:v>
      </x:c>
      <x:c r="E18" s="13" t="str">
        <x:v>Faire glisser la poignée le long du rail ; relâcher sur un cran.</x:v>
      </x:c>
      <x:c r="F18" s="13" t="str">
        <x:v>Stick ou croix déplace d’un cran ; A verrouille ; B recule.</x:v>
      </x:c>
      <x:c r="G18" s="13" t="str">
        <x:v>Le poste « Sas des prises » est accessible ; rail d’admission est présent et aucune autre manipulation ne réserve cet original.</x:v>
      </x:c>
      <x:c r="H18" s="13" t="str">
        <x:v>Aligner la caisse avec le départ du rail puis la pousser jusqu’au premier arrêt. Laisser libre le passage des personnes avant de confirmer.</x:v>
      </x:c>
      <x:c r="I18" s="13" t="str">
        <x:v>Le contenant quitte sa position de portage et apparaît sur le rail identifié.</x:v>
      </x:c>
      <x:c r="J18" s="13" t="str">
        <x:v>Un angle incorrect bloque avant contact ; le joueur peut reculer la caisse.</x:v>
      </x:c>
      <x:c r="K18" s="13" t="str">
        <x:v>Enregistrer l’étape 013, les indices effectivement vus et la pose validée de l’objet. Une sortie avant confirmation conserve le dernier état stable ; l’original garde un seul propriétaire et emplacement.</x:v>
      </x:c>
      <x:c r="L18" s="13" t="str">
        <x:v>Mode par crans et clics successifs ; descriptions des repères ; assistance de placement avec les mêmes indices et le même résultat narratif.</x:v>
      </x:c>
      <x:c r="M18" s="13" t="str">
        <x:v>Reconstitution documentée V4 — nouvelle rédaction V5</x:v>
      </x:c>
    </x:row>
    <x:row r="19" ht="87" customHeight="1">
      <x:c r="A19" s="14" t="str">
        <x:v>TR-A014</x:v>
      </x:c>
      <x:c r="B19" s="14" t="str">
        <x:v>Présenter la fenêtre</x:v>
      </x:c>
      <x:c r="C19" s="14" t="str">
        <x:v>TR-SC03</x:v>
      </x:c>
      <x:c r="D19" s="14" t="str">
        <x:v>plaque externe ; x=7 %, y=23 %, largeur=19 %, hauteur=48 % du cadrage de ce poste.</x:v>
      </x:c>
      <x:c r="E19" s="14" t="str">
        <x:v>Tirer la poignée latérale entre les crans affichés ; cliquer pour arrêter.</x:v>
      </x:c>
      <x:c r="F19" s="14" t="str">
        <x:v>LB/RB choisit une face ou un cran ; A fixe ; B revient.</x:v>
      </x:c>
      <x:c r="G19" s="14" t="str">
        <x:v>Le poste « Sas des prises » est accessible ; plaque externe est présent et aucune autre manipulation ne réserve cet original.</x:v>
      </x:c>
      <x:c r="H19" s="14" t="str">
        <x:v>Tourner le contenant entre ses faces préparées jusqu’à présenter l’identifiant au poste de lecture.</x:v>
      </x:c>
      <x:c r="I19" s="14" t="str">
        <x:v>La fenêtre devient lisible et le dossier de découverte correspondant s’ouvre.</x:v>
      </x:c>
      <x:c r="J19" s="14" t="str">
        <x:v>Une face sans plaque n’est pas rejetée comme fausse ; elle invite à continuer la rotation.</x:v>
      </x:c>
      <x:c r="K19" s="14" t="str">
        <x:v>Enregistrer l’étape 014, les indices effectivement vus et la pose validée de l’objet. Une sortie avant confirmation conserve le dernier état stable ; l’original garde un seul propriétaire et emplacement.</x:v>
      </x:c>
      <x:c r="L19" s="14" t="str">
        <x:v>Mode par crans et clics successifs ; descriptions des repères ; assistance de placement avec les mêmes indices et le même résultat narratif.</x:v>
      </x:c>
      <x:c r="M19" s="14" t="str">
        <x:v>Reconstitution documentée V4 — nouvelle rédaction V5</x:v>
      </x:c>
    </x:row>
    <x:row r="20" ht="87" customHeight="1">
      <x:c r="A20" s="13" t="str">
        <x:v>TR-A015</x:v>
      </x:c>
      <x:c r="B20" s="13" t="str">
        <x:v>Poser la capsule fictive</x:v>
      </x:c>
      <x:c r="C20" s="13" t="str">
        <x:v>TR-SC03</x:v>
      </x:c>
      <x:c r="D20" s="13" t="str">
        <x:v>capsule de contrôle ; x=74 %, y=23 %, largeur=19 %, hauteur=48 % du cadrage de ce poste.</x:v>
      </x:c>
      <x:c r="E20" s="13" t="str">
        <x:v>Prendre l’élément puis le déposer sur une zone compatible en aperçu.</x:v>
      </x:c>
      <x:c r="F20" s="13" t="str">
        <x:v>Stick choisit l’emplacement ; A prend puis pose ; B annule l’aperçu.</x:v>
      </x:c>
      <x:c r="G20" s="13" t="str">
        <x:v>Le poste « Sas des prises » est accessible ; capsule de contrôle est présent et aucune autre manipulation ne réserve cet original.</x:v>
      </x:c>
      <x:c r="H20" s="13" t="str">
        <x:v>Prendre une capsule de jeu scellée et la poser dans le réceptacle dessiné sur le poste, sans ouvrir le contenant original.</x:v>
      </x:c>
      <x:c r="I20" s="13" t="str">
        <x:v>Une animation symbolique produit un signal nommé et une forme stable.</x:v>
      </x:c>
      <x:c r="J20" s="13" t="str">
        <x:v>Un réceptacle incorrect rend la capsule au plateau ; aucun résultat n’est fabriqué.</x:v>
      </x:c>
      <x:c r="K20" s="13" t="str">
        <x:v>Enregistrer l’étape 015, les indices effectivement vus et la pose validée de l’objet. Une sortie avant confirmation conserve le dernier état stable ; l’original garde un seul propriétaire et emplacement.</x:v>
      </x:c>
      <x:c r="L20" s="13" t="str">
        <x:v>Mode par crans et clics successifs ; descriptions des repères ; assistance de placement avec les mêmes indices et le même résultat narratif.</x:v>
      </x:c>
      <x:c r="M20" s="13" t="str">
        <x:v>Reconstitution documentée V4 — nouvelle rédaction V5</x:v>
      </x:c>
    </x:row>
    <x:row r="21" ht="87" customHeight="1">
      <x:c r="A21" s="14" t="str">
        <x:v>TR-A016</x:v>
      </x:c>
      <x:c r="B21" s="14" t="str">
        <x:v>Lire les signaux croisés</x:v>
      </x:c>
      <x:c r="C21" s="14" t="str">
        <x:v>TR-SC03</x:v>
      </x:c>
      <x:c r="D21" s="14" t="str">
        <x:v>trois témoins ; x=22 %, y=77 %, largeur=24 %, hauteur=14 % du cadrage de ce poste.</x:v>
      </x:c>
      <x:c r="E21" s="14" t="str">
        <x:v>Faire glisser le calque ou la vignette ; boutons de pose pour orienter.</x:v>
      </x:c>
      <x:c r="F21" s="14" t="str">
        <x:v>Stick pour l’alignement ; LB/RB pour les poses ; A compare.</x:v>
      </x:c>
      <x:c r="G21" s="14" t="str">
        <x:v>Le poste « Sas des prises » est accessible ; trois témoins est présent et aucune autre manipulation ne réserve cet original.</x:v>
      </x:c>
      <x:c r="H21" s="14" t="str">
        <x:v>Observer forme, pulsation et libellé des trois témoins. Comparer leur combinaison aux cas disponibles avant de choisir un parcours.</x:v>
      </x:c>
      <x:c r="I21" s="14" t="str">
        <x:v>Le poste montre pourquoi l’objet peut avancer ou doit rester dans son contenant.</x:v>
      </x:c>
      <x:c r="J21" s="14" t="str">
        <x:v>Un signal inconnu conserve l’état inconnu et ouvre un exercice sur modèle.</x:v>
      </x:c>
      <x:c r="K21" s="14" t="str">
        <x:v>Enregistrer l’étape 016, les indices effectivement vus et la pose validée de l’objet. Une sortie avant confirmation conserve le dernier état stable ; l’original garde un seul propriétaire et emplacement.</x:v>
      </x:c>
      <x:c r="L21" s="14" t="str">
        <x:v>Mode par crans et clics successifs ; descriptions des repères ; assistance de placement avec les mêmes indices et le même résultat narratif.</x:v>
      </x:c>
      <x:c r="M21" s="14" t="str">
        <x:v>Reconstitution documentée V4 — nouvelle rédaction V5</x:v>
      </x:c>
    </x:row>
    <x:row r="22" ht="87" customHeight="1">
      <x:c r="A22" s="13" t="str">
        <x:v>TR-A017</x:v>
      </x:c>
      <x:c r="B22" s="13" t="str">
        <x:v>Choisir le parcours d’atelier</x:v>
      </x:c>
      <x:c r="C22" s="13" t="str">
        <x:v>TR-SC03</x:v>
      </x:c>
      <x:c r="D22" s="13" t="str">
        <x:v>aiguillage du rail ; x=51 %, y=77 %, largeur=24 %, hauteur=14 % du cadrage de ce poste.</x:v>
      </x:c>
      <x:c r="E22" s="13" t="str">
        <x:v>Faire glisser la poignée le long du rail ; relâcher sur un cran.</x:v>
      </x:c>
      <x:c r="F22" s="13" t="str">
        <x:v>Stick ou croix déplace d’un cran ; A verrouille ; B recule.</x:v>
      </x:c>
      <x:c r="G22" s="13" t="str">
        <x:v>Le poste « Sas des prises » est accessible ; aiguillage du rail est présent et aucune autre manipulation ne réserve cet original.</x:v>
      </x:c>
      <x:c r="H22" s="13" t="str">
        <x:v>Déplacer l’aiguillage vers inspection, observation séparée ou attente, puis vérifier que le poste choisi est réellement libre.</x:v>
      </x:c>
      <x:c r="I22" s="13" t="str">
        <x:v>La caisse avance vers la zone visible correspondante et son emplacement est mis à jour.</x:v>
      </x:c>
      <x:c r="J22" s="13" t="str">
        <x:v>Une voie occupée laisse la caisse à l’arrêt précédent sans écraser son occupant.</x:v>
      </x:c>
      <x:c r="K22" s="13" t="str">
        <x:v>Enregistrer l’étape 017, les indices effectivement vus et la pose validée de l’objet. Une sortie avant confirmation conserve le dernier état stable ; l’original garde un seul propriétaire et emplacement.</x:v>
      </x:c>
      <x:c r="L22" s="13" t="str">
        <x:v>Mode par crans et clics successifs ; descriptions des repères ; assistance de placement avec les mêmes indices et le même résultat narratif.</x:v>
      </x:c>
      <x:c r="M22" s="13" t="str">
        <x:v>Reconstitution documentée V4 — nouvelle rédaction V5</x:v>
      </x:c>
    </x:row>
    <x:row r="23" ht="87" customHeight="1">
      <x:c r="A23" s="14" t="str">
        <x:v>TR-A018</x:v>
      </x:c>
      <x:c r="B23" s="14" t="str">
        <x:v>Libérer le poste d’arrivée</x:v>
      </x:c>
      <x:c r="C23" s="14" t="str">
        <x:v>TR-SC03</x:v>
      </x:c>
      <x:c r="D23" s="14" t="str">
        <x:v>arrêt arrière ; x=31 %, y=7 %, largeur=38 %, hauteur=15 % du cadrage de ce poste.</x:v>
      </x:c>
      <x:c r="E23" s="14" t="str">
        <x:v>Cliquer les points d’action dans l’ordre et attendre leur retour visuel.</x:v>
      </x:c>
      <x:c r="F23" s="14" t="str">
        <x:v>Croix choisit le point actif ; A réalise l’étape ; B suspend entre deux étapes.</x:v>
      </x:c>
      <x:c r="G23" s="14" t="str">
        <x:v>Le poste « Sas des prises » est accessible ; arrêt arrière est présent et aucune autre manipulation ne réserve cet original.</x:v>
      </x:c>
      <x:c r="H23" s="14" t="str">
        <x:v>Confirmer que le contenant a rejoint son poste, retirer le repère temporaire et replacer l’arrêt du rail pour l’arrivée suivante.</x:v>
      </x:c>
      <x:c r="I23" s="14" t="str">
        <x:v>Le sas redevient disponible et le dossier conserve l’heure fictionnelle d’admission.</x:v>
      </x:c>
      <x:c r="J23" s="14" t="str">
        <x:v>Si la caisse n’a pas atteint sa destination, l’arrêt reste réservé.</x:v>
      </x:c>
      <x:c r="K23" s="14" t="str">
        <x:v>Enregistrer l’étape 018, les indices effectivement vus et la pose validée de l’objet. Une sortie avant confirmation conserve le dernier état stable ; l’original garde un seul propriétaire et emplacement.</x:v>
      </x:c>
      <x:c r="L23" s="14" t="str">
        <x:v>Mode par crans et clics successifs ; descriptions des repères ; assistance de placement avec les mêmes indices et le même résultat narratif.</x:v>
      </x:c>
      <x:c r="M23" s="14" t="str">
        <x:v>Reconstitution documentée V4 — nouvelle rédaction V5</x:v>
      </x:c>
    </x:row>
    <x:row r="24" ht="87" customHeight="1">
      <x:c r="A24" s="13" t="str">
        <x:v>TR-A019</x:v>
      </x:c>
      <x:c r="B24" s="13" t="str">
        <x:v>Tourner le berceau entre ses faces</x:v>
      </x:c>
      <x:c r="C24" s="13" t="str">
        <x:v>TR-SC04</x:v>
      </x:c>
      <x:c r="D24" s="13" t="str">
        <x:v>berceau central ; x=28 %, y=28 %, largeur=44 %, hauteur=46 % du cadrage de ce poste.</x:v>
      </x:c>
      <x:c r="E24" s="13" t="str">
        <x:v>Tirer la poignée latérale entre les crans affichés ; cliquer pour arrêter.</x:v>
      </x:c>
      <x:c r="F24" s="13" t="str">
        <x:v>LB/RB choisit une face ou un cran ; A fixe ; B revient.</x:v>
      </x:c>
      <x:c r="G24" s="13" t="str">
        <x:v>Le poste « Table d’inspection » est accessible ; berceau central est présent et aucune autre manipulation ne réserve cet original.</x:v>
      </x:c>
      <x:c r="H24" s="13" t="str">
        <x:v>Faire passer le berceau par face, profil et revers, sur trois crans fixes. Observer la marque qui disparaît de face puis revient sur le revers.</x:v>
      </x:c>
      <x:c r="I24" s="13" t="str">
        <x:v>Trois sprites distincts montrent les faces observées ; la marque trouvée est localisée.</x:v>
      </x:c>
      <x:c r="J24" s="13" t="str">
        <x:v>Une mauvaise face se corrige immédiatement ; aucune rotation 3D libre n’est nécessaire.</x:v>
      </x:c>
      <x:c r="K24" s="13" t="str">
        <x:v>Enregistrer l’étape 019, les indices effectivement vus et la pose validée de l’objet. Une sortie avant confirmation conserve le dernier état stable ; l’original garde un seul propriétaire et emplacement.</x:v>
      </x:c>
      <x:c r="L24" s="13" t="str">
        <x:v>Mode par crans et clics successifs ; descriptions des repères ; assistance de placement avec les mêmes indices et le même résultat narratif.</x:v>
      </x:c>
      <x:c r="M24" s="13" t="str">
        <x:v>Reconstitution documentée V4 — nouvelle rédaction V5</x:v>
      </x:c>
    </x:row>
    <x:row r="25" ht="87" customHeight="1">
      <x:c r="A25" s="14" t="str">
        <x:v>TR-A020</x:v>
      </x:c>
      <x:c r="B25" s="14" t="str">
        <x:v>Déplacer la lumière rasante</x:v>
      </x:c>
      <x:c r="C25" s="14" t="str">
        <x:v>TR-SC04</x:v>
      </x:c>
      <x:c r="D25" s="14" t="str">
        <x:v>lampe latérale ; x=7 %, y=23 %, largeur=19 %, hauteur=48 % du cadrage de ce poste.</x:v>
      </x:c>
      <x:c r="E25" s="14" t="str">
        <x:v>Déplacer la lampe sur son rail d’angles puis choisir son intensité.</x:v>
      </x:c>
      <x:c r="F25" s="14" t="str">
        <x:v>LB/RB choisit l’angle ; haut/bas l’intensité ; A fixe la vue.</x:v>
      </x:c>
      <x:c r="G25" s="14" t="str">
        <x:v>Le poste « Table d’inspection » est accessible ; lampe latérale est présent et aucune autre manipulation ne réserve cet original.</x:v>
      </x:c>
      <x:c r="H25" s="14" t="str">
        <x:v>Faire glisser la lampe sur son arc de poses et arrêter son faisceau lorsque le relief projette une ombre lisible.</x:v>
      </x:c>
      <x:c r="I25" s="14" t="str">
        <x:v>La rayure apparaît comme un relief, avec sa direction et ses ruptures.</x:v>
      </x:c>
      <x:c r="J25" s="14" t="str">
        <x:v>Un angle qui éblouit masque le détail mais ne l’efface pas ; revenir au cran précédent.</x:v>
      </x:c>
      <x:c r="K25" s="14" t="str">
        <x:v>Enregistrer l’étape 020, les indices effectivement vus et la pose validée de l’objet. Une sortie avant confirmation conserve le dernier état stable ; l’original garde un seul propriétaire et emplacement.</x:v>
      </x:c>
      <x:c r="L25" s="14" t="str">
        <x:v>Mode par crans et clics successifs ; descriptions des repères ; assistance de placement avec les mêmes indices et le même résultat narratif.</x:v>
      </x:c>
      <x:c r="M25" s="14" t="str">
        <x:v>Reconstitution documentée V4 — nouvelle rédaction V5</x:v>
      </x:c>
    </x:row>
    <x:row r="26" ht="87" customHeight="1">
      <x:c r="A26" s="13" t="str">
        <x:v>TR-A021</x:v>
      </x:c>
      <x:c r="B26" s="13" t="str">
        <x:v>Marquer une zone fragile</x:v>
      </x:c>
      <x:c r="C26" s="13" t="str">
        <x:v>TR-SC04</x:v>
      </x:c>
      <x:c r="D26" s="13" t="str">
        <x:v>repère souple ; x=74 %, y=23 %, largeur=19 %, hauteur=48 % du cadrage de ce poste.</x:v>
      </x:c>
      <x:c r="E26" s="13" t="str">
        <x:v>Prendre l’élément puis le déposer sur une zone compatible en aperçu.</x:v>
      </x:c>
      <x:c r="F26" s="13" t="str">
        <x:v>Stick choisit l’emplacement ; A prend puis pose ; B annule l’aperçu.</x:v>
      </x:c>
      <x:c r="G26" s="13" t="str">
        <x:v>Le poste « Table d’inspection » est accessible ; repère souple est présent et aucune autre manipulation ne réserve cet original.</x:v>
      </x:c>
      <x:c r="H26" s="13" t="str">
        <x:v>Poser un repère amovible à côté de la fissure observée, puis orienter sa flèche sans toucher la surface concernée.</x:v>
      </x:c>
      <x:c r="I26" s="13" t="str">
        <x:v>La zone devient interdite aux appuis dans les étapes suivantes.</x:v>
      </x:c>
      <x:c r="J26" s="13" t="str">
        <x:v>Un repère posé sur l’indice reste en aperçu et doit être déplacé.</x:v>
      </x:c>
      <x:c r="K26" s="13" t="str">
        <x:v>Enregistrer l’étape 021, les indices effectivement vus et la pose validée de l’objet. Une sortie avant confirmation conserve le dernier état stable ; l’original garde un seul propriétaire et emplacement.</x:v>
      </x:c>
      <x:c r="L26" s="13" t="str">
        <x:v>Mode par crans et clics successifs ; descriptions des repères ; assistance de placement avec les mêmes indices et le même résultat narratif.</x:v>
      </x:c>
      <x:c r="M26" s="13" t="str">
        <x:v>Reconstitution documentée V4 — nouvelle rédaction V5</x:v>
      </x:c>
    </x:row>
    <x:row r="27" ht="87" customHeight="1">
      <x:c r="A27" s="14" t="str">
        <x:v>TR-A022</x:v>
      </x:c>
      <x:c r="B27" s="14" t="str">
        <x:v>Mesurer un écart visible</x:v>
      </x:c>
      <x:c r="C27" s="14" t="str">
        <x:v>TR-SC04</x:v>
      </x:c>
      <x:c r="D27" s="14" t="str">
        <x:v>règle de gabarit fictive ; x=22 %, y=77 %, largeur=24 %, hauteur=14 % du cadrage de ce poste.</x:v>
      </x:c>
      <x:c r="E27" s="14" t="str">
        <x:v>Faire glisser la poignée le long du rail ; relâcher sur un cran.</x:v>
      </x:c>
      <x:c r="F27" s="14" t="str">
        <x:v>Stick ou croix déplace d’un cran ; A verrouille ; B recule.</x:v>
      </x:c>
      <x:c r="G27" s="14" t="str">
        <x:v>Le poste « Table d’inspection » est accessible ; règle de gabarit fictive est présent et aucune autre manipulation ne réserve cet original.</x:v>
      </x:c>
      <x:c r="H27" s="14" t="str">
        <x:v>Déplacer deux butées le long d’un bord de l’objet et comparer l’écart à un support de référence.</x:v>
      </x:c>
      <x:c r="I27" s="14" t="str">
        <x:v>Le gabarit retenu devient disponible pour le choix du socle.</x:v>
      </x:c>
      <x:c r="J27" s="14" t="str">
        <x:v>Une butée sur un fragment manquant est signalée comme mesure incertaine.</x:v>
      </x:c>
      <x:c r="K27" s="14" t="str">
        <x:v>Enregistrer l’étape 022, les indices effectivement vus et la pose validée de l’objet. Une sortie avant confirmation conserve le dernier état stable ; l’original garde un seul propriétaire et emplacement.</x:v>
      </x:c>
      <x:c r="L27" s="14" t="str">
        <x:v>Mode par crans et clics successifs ; descriptions des repères ; assistance de placement avec les mêmes indices et le même résultat narratif.</x:v>
      </x:c>
      <x:c r="M27" s="14" t="str">
        <x:v>Reconstitution documentée V4 — nouvelle rédaction V5</x:v>
      </x:c>
    </x:row>
    <x:row r="28" ht="87" customHeight="1">
      <x:c r="A28" s="13" t="str">
        <x:v>TR-A023</x:v>
      </x:c>
      <x:c r="B28" s="13" t="str">
        <x:v>Examiner une cavité</x:v>
      </x:c>
      <x:c r="C28" s="13" t="str">
        <x:v>TR-SC04</x:v>
      </x:c>
      <x:c r="D28" s="13" t="str">
        <x:v>miroir d’inspection ; x=51 %, y=77 %, largeur=24 %, hauteur=14 % du cadrage de ce poste.</x:v>
      </x:c>
      <x:c r="E28" s="13" t="str">
        <x:v>Tirer la poignée latérale entre les crans affichés ; cliquer pour arrêter.</x:v>
      </x:c>
      <x:c r="F28" s="13" t="str">
        <x:v>LB/RB choisit une face ou un cran ; A fixe ; B revient.</x:v>
      </x:c>
      <x:c r="G28" s="13" t="str">
        <x:v>Le poste « Table d’inspection » est accessible ; miroir d’inspection est présent et aucune autre manipulation ne réserve cet original.</x:v>
      </x:c>
      <x:c r="H28" s="13" t="str">
        <x:v>Orienter un miroir sur trois positions de sprite pour regarder une cavité sans introduire d’outil dans l’original.</x:v>
      </x:c>
      <x:c r="I28" s="13" t="str">
        <x:v>Un détail du fond apparaît dans le reflet agrandi et peut être nommé.</x:v>
      </x:c>
      <x:c r="J28" s="13" t="str">
        <x:v>Un reflet vide ne valide aucun indice ; il faut changer de position.</x:v>
      </x:c>
      <x:c r="K28" s="13" t="str">
        <x:v>Enregistrer l’étape 023, les indices effectivement vus et la pose validée de l’objet. Une sortie avant confirmation conserve le dernier état stable ; l’original garde un seul propriétaire et emplacement.</x:v>
      </x:c>
      <x:c r="L28" s="13" t="str">
        <x:v>Mode par crans et clics successifs ; descriptions des repères ; assistance de placement avec les mêmes indices et le même résultat narratif.</x:v>
      </x:c>
      <x:c r="M28" s="13" t="str">
        <x:v>Reconstitution documentée V4 — nouvelle rédaction V5</x:v>
      </x:c>
    </x:row>
    <x:row r="29" ht="87" customHeight="1">
      <x:c r="A29" s="14" t="str">
        <x:v>TR-A024</x:v>
      </x:c>
      <x:c r="B29" s="14" t="str">
        <x:v>Fixer l’état initial</x:v>
      </x:c>
      <x:c r="C29" s="14" t="str">
        <x:v>TR-SC04</x:v>
      </x:c>
      <x:c r="D29" s="14" t="str">
        <x:v>panneau de constat ; x=31 %, y=7 %, largeur=38 %, hauteur=15 % du cadrage de ce poste.</x:v>
      </x:c>
      <x:c r="E29" s="14" t="str">
        <x:v>Cliquer les choix lisibles puis confirmer le panneau récapitulatif.</x:v>
      </x:c>
      <x:c r="F29" s="14" t="str">
        <x:v>Croix directionnelle parcourt les choix ; A sélectionne ; Y ouvre le récapitulatif.</x:v>
      </x:c>
      <x:c r="G29" s="14" t="str">
        <x:v>Le poste « Table d’inspection » est accessible ; panneau de constat est présent et aucune autre manipulation ne réserve cet original.</x:v>
      </x:c>
      <x:c r="H29" s="14" t="str">
        <x:v>Revoir les faces, la fissure et la marque repérée puis enregistrer une vue initiale avant toute opération autorisée.</x:v>
      </x:c>
      <x:c r="I29" s="14" t="str">
        <x:v>Une image de comparaison stable est créée et les champs inconnus restent ouverts.</x:v>
      </x:c>
      <x:c r="J29" s="14" t="str">
        <x:v>Un détail absent peut être ajouté par retour à l’inspection, sans falsifier la première vue.</x:v>
      </x:c>
      <x:c r="K29" s="14" t="str">
        <x:v>Enregistrer l’étape 024, les indices effectivement vus et la pose validée de l’objet. Une sortie avant confirmation conserve le dernier état stable ; l’original garde un seul propriétaire et emplacement.</x:v>
      </x:c>
      <x:c r="L29" s="14" t="str">
        <x:v>Mode par crans et clics successifs ; descriptions des repères ; assistance de placement avec les mêmes indices et le même résultat narratif.</x:v>
      </x:c>
      <x:c r="M29" s="14" t="str">
        <x:v>Reconstitution documentée V4 — nouvelle rédaction V5</x:v>
      </x:c>
    </x:row>
    <x:row r="30" ht="87" customHeight="1">
      <x:c r="A30" s="13" t="str">
        <x:v>TR-A025</x:v>
      </x:c>
      <x:c r="B30" s="13" t="str">
        <x:v>Reconnaître la couche amovible</x:v>
      </x:c>
      <x:c r="C30" s="13" t="str">
        <x:v>TR-SC05</x:v>
      </x:c>
      <x:c r="D30" s="13" t="str">
        <x:v>plaquette de texture ; x=28 %, y=28 %, largeur=44 %, hauteur=46 % du cadrage de ce poste.</x:v>
      </x:c>
      <x:c r="E30" s="13" t="str">
        <x:v>Faire glisser le calque ou la vignette ; boutons de pose pour orienter.</x:v>
      </x:c>
      <x:c r="F30" s="13" t="str">
        <x:v>Stick pour l’alignement ; LB/RB pour les poses ; A compare.</x:v>
      </x:c>
      <x:c r="G30" s="13" t="str">
        <x:v>Le poste « Plateau de préparation stylisée » est accessible ; plaquette de texture est présent et aucune autre manipulation ne réserve cet original.</x:v>
      </x:c>
      <x:c r="H30" s="13" t="str">
        <x:v>Comparer une matière d’exercice à la zone préparée de l’objet et distinguer la couche amovible de la patine historique.</x:v>
      </x:c>
      <x:c r="I30" s="13" t="str">
        <x:v>Les deux surfaces prennent des contours différents et la zone autorisée est clairement bornée.</x:v>
      </x:c>
      <x:c r="J30" s="13" t="str">
        <x:v>Une patine historique choisie reste protégée ; le geste ne démarre pas.</x:v>
      </x:c>
      <x:c r="K30" s="13" t="str">
        <x:v>Enregistrer l’étape 025, les indices effectivement vus et la pose validée de l’objet. Une sortie avant confirmation conserve le dernier état stable ; l’original garde un seul propriétaire et emplacement.</x:v>
      </x:c>
      <x:c r="L30" s="13" t="str">
        <x:v>Mode par crans et clics successifs ; descriptions des repères ; assistance de placement avec les mêmes indices et le même résultat narratif.</x:v>
      </x:c>
      <x:c r="M30" s="13" t="str">
        <x:v>Reconstitution documentée V4 — nouvelle rédaction V5</x:v>
      </x:c>
    </x:row>
    <x:row r="31" ht="87" customHeight="1">
      <x:c r="A31" s="14" t="str">
        <x:v>TR-A026</x:v>
      </x:c>
      <x:c r="B31" s="14" t="str">
        <x:v>Soulever une fibre prévue</x:v>
      </x:c>
      <x:c r="C31" s="14" t="str">
        <x:v>TR-SC05</x:v>
      </x:c>
      <x:c r="D31" s="14" t="str">
        <x:v>fibre détachable ; x=7 %, y=23 %, largeur=19 %, hauteur=48 % du cadrage de ce poste.</x:v>
      </x:c>
      <x:c r="E31" s="14" t="str">
        <x:v>Faire glisser la poignée le long du rail ; relâcher sur un cran.</x:v>
      </x:c>
      <x:c r="F31" s="14" t="str">
        <x:v>Stick ou croix déplace d’un cran ; A verrouille ; B recule.</x:v>
      </x:c>
      <x:c r="G31" s="14" t="str">
        <x:v>Le poste « Plateau de préparation stylisée » est accessible ; fibre détachable est présent et aucune autre manipulation ne réserve cet original.</x:v>
      </x:c>
      <x:c r="H31" s="14" t="str">
        <x:v>Saisir l’extrémité déjà libre de la fibre d’exercice ou de l’élément autorisé puis la tirer le long de son guide de jeu.</x:v>
      </x:c>
      <x:c r="I31" s="14" t="str">
        <x:v>La fibre rejoint une coupelle liée à l’objet ; son ancien emplacement reste visible.</x:v>
      </x:c>
      <x:c r="J31" s="14" t="str">
        <x:v>Un mouvement hors du guide remet la fibre au dernier point stable sans arracher l’original.</x:v>
      </x:c>
      <x:c r="K31" s="14" t="str">
        <x:v>Enregistrer l’étape 026, les indices effectivement vus et la pose validée de l’objet. Une sortie avant confirmation conserve le dernier état stable ; l’original garde un seul propriétaire et emplacement.</x:v>
      </x:c>
      <x:c r="L31" s="14" t="str">
        <x:v>Mode par crans et clics successifs ; descriptions des repères ; assistance de placement avec les mêmes indices et le même résultat narratif.</x:v>
      </x:c>
      <x:c r="M31" s="14" t="str">
        <x:v>Reconstitution documentée V4 — nouvelle rédaction V5</x:v>
      </x:c>
    </x:row>
    <x:row r="32" ht="87" customHeight="1">
      <x:c r="A32" s="13" t="str">
        <x:v>TR-A027</x:v>
      </x:c>
      <x:c r="B32" s="13" t="str">
        <x:v>Balayer la poussière stylisée</x:v>
      </x:c>
      <x:c r="C32" s="13" t="str">
        <x:v>TR-SC05</x:v>
      </x:c>
      <x:c r="D32" s="13" t="str">
        <x:v>zone préparée ; x=74 %, y=23 %, largeur=19 %, hauteur=48 % du cadrage de ce poste.</x:v>
      </x:c>
      <x:c r="E32" s="13" t="str">
        <x:v>Maintenir puis suivre les segments, ou cliquer leurs points successifs.</x:v>
      </x:c>
      <x:c r="F32" s="13" t="str">
        <x:v>Stick entre les points ; A valide chaque segment ; B retire le dernier.</x:v>
      </x:c>
      <x:c r="G32" s="13" t="str">
        <x:v>Le poste « Plateau de préparation stylisée » est accessible ; zone préparée est présent et aucune autre manipulation ne réserve cet original.</x:v>
      </x:c>
      <x:c r="H32" s="13" t="str">
        <x:v>Passer l’outil fictif sur les cellules de poussière prévues en contournant les marques protégées par les repères.</x:v>
      </x:c>
      <x:c r="I32" s="13" t="str">
        <x:v>Les cellules disparaissent progressivement et les marques anciennes gardent leur aspect.</x:v>
      </x:c>
      <x:c r="J32" s="13" t="str">
        <x:v>Le bord protégé arrête l’outil ; l’aide peut tracer le contour praticable.</x:v>
      </x:c>
      <x:c r="K32" s="13" t="str">
        <x:v>Enregistrer l’étape 027, les indices effectivement vus et la pose validée de l’objet. Une sortie avant confirmation conserve le dernier état stable ; l’original garde un seul propriétaire et emplacement.</x:v>
      </x:c>
      <x:c r="L32" s="13" t="str">
        <x:v>Mode par crans et clics successifs ; descriptions des repères ; assistance de placement avec les mêmes indices et le même résultat narratif.</x:v>
      </x:c>
      <x:c r="M32" s="13" t="str">
        <x:v>Reconstitution documentée V4 — nouvelle rédaction V5</x:v>
      </x:c>
    </x:row>
    <x:row r="33" ht="87" customHeight="1">
      <x:c r="A33" s="14" t="str">
        <x:v>TR-A028</x:v>
      </x:c>
      <x:c r="B33" s="14" t="str">
        <x:v>Trier les éléments détachés</x:v>
      </x:c>
      <x:c r="C33" s="14" t="str">
        <x:v>TR-SC05</x:v>
      </x:c>
      <x:c r="D33" s="14" t="str">
        <x:v>coupelles indexées ; x=22 %, y=77 %, largeur=24 %, hauteur=14 % du cadrage de ce poste.</x:v>
      </x:c>
      <x:c r="E33" s="14" t="str">
        <x:v>Prendre l’élément puis le déposer sur une zone compatible en aperçu.</x:v>
      </x:c>
      <x:c r="F33" s="14" t="str">
        <x:v>Stick choisit l’emplacement ; A prend puis pose ; B annule l’aperçu.</x:v>
      </x:c>
      <x:c r="G33" s="14" t="str">
        <x:v>Le poste « Plateau de préparation stylisée » est accessible ; coupelles indexées est présent et aucune autre manipulation ne réserve cet original.</x:v>
      </x:c>
      <x:c r="H33" s="14" t="str">
        <x:v>Déplacer chaque élément préparé vers la coupelle portant son repère d’origine, en comparant forme et étiquette.</x:v>
      </x:c>
      <x:c r="I33" s="14" t="str">
        <x:v>Les coupelles montrent leur contenu et un lien visuel vers l’emplacement source.</x:v>
      </x:c>
      <x:c r="J33" s="14" t="str">
        <x:v>Une association incohérente laisse l’élément sur le plateau d’attente.</x:v>
      </x:c>
      <x:c r="K33" s="14" t="str">
        <x:v>Enregistrer l’étape 028, les indices effectivement vus et la pose validée de l’objet. Une sortie avant confirmation conserve le dernier état stable ; l’original garde un seul propriétaire et emplacement.</x:v>
      </x:c>
      <x:c r="L33" s="14" t="str">
        <x:v>Mode par crans et clics successifs ; descriptions des repères ; assistance de placement avec les mêmes indices et le même résultat narratif.</x:v>
      </x:c>
      <x:c r="M33" s="14" t="str">
        <x:v>Reconstitution documentée V4 — nouvelle rédaction V5</x:v>
      </x:c>
    </x:row>
    <x:row r="34" ht="87" customHeight="1">
      <x:c r="A34" s="13" t="str">
        <x:v>TR-A029</x:v>
      </x:c>
      <x:c r="B34" s="13" t="str">
        <x:v>Appliquer le film fictif</x:v>
      </x:c>
      <x:c r="C34" s="13" t="str">
        <x:v>TR-SC05</x:v>
      </x:c>
      <x:c r="D34" s="13" t="str">
        <x:v>ruban de conservation imaginaire ; x=51 %, y=77 %, largeur=24 %, hauteur=14 % du cadrage de ce poste.</x:v>
      </x:c>
      <x:c r="E34" s="13" t="str">
        <x:v>Maintenir puis suivre les segments, ou cliquer leurs points successifs.</x:v>
      </x:c>
      <x:c r="F34" s="13" t="str">
        <x:v>Stick entre les points ; A valide chaque segment ; B retire le dernier.</x:v>
      </x:c>
      <x:c r="G34" s="13" t="str">
        <x:v>Le poste « Plateau de préparation stylisée » est accessible ; ruban de conservation imaginaire est présent et aucune autre manipulation ne réserve cet original.</x:v>
      </x:c>
      <x:c r="H34" s="13" t="str">
        <x:v>Suivre le chemin prévu sur une pièce d’exercice ou une zone explicitement autorisée, avec un ruban fictif qui se déroule par segments.</x:v>
      </x:c>
      <x:c r="I34" s="13" t="str">
        <x:v>Le film change de motif lorsque chaque segment est posé et laisse les indices lisibles.</x:v>
      </x:c>
      <x:c r="J34" s="13" t="str">
        <x:v>Un segment hors zone se retire séparément ; aucune réaction chimique réelle n’est décrite.</x:v>
      </x:c>
      <x:c r="K34" s="13" t="str">
        <x:v>Enregistrer l’étape 029, les indices effectivement vus et la pose validée de l’objet. Une sortie avant confirmation conserve le dernier état stable ; l’original garde un seul propriétaire et emplacement.</x:v>
      </x:c>
      <x:c r="L34" s="13" t="str">
        <x:v>Mode par crans et clics successifs ; descriptions des repères ; assistance de placement avec les mêmes indices et le même résultat narratif.</x:v>
      </x:c>
      <x:c r="M34" s="13" t="str">
        <x:v>Reconstitution documentée V4 — nouvelle rédaction V5</x:v>
      </x:c>
    </x:row>
    <x:row r="35" ht="87" customHeight="1">
      <x:c r="A35" s="14" t="str">
        <x:v>TR-A030</x:v>
      </x:c>
      <x:c r="B35" s="14" t="str">
        <x:v>Comparer avant et après</x:v>
      </x:c>
      <x:c r="C35" s="14" t="str">
        <x:v>TR-SC05</x:v>
      </x:c>
      <x:c r="D35" s="14" t="str">
        <x:v>vues de surface ; x=31 %, y=7 %, largeur=38 %, hauteur=15 % du cadrage de ce poste.</x:v>
      </x:c>
      <x:c r="E35" s="14" t="str">
        <x:v>Faire glisser le calque ou la vignette ; boutons de pose pour orienter.</x:v>
      </x:c>
      <x:c r="F35" s="14" t="str">
        <x:v>Stick pour l’alignement ; LB/RB pour les poses ; A compare.</x:v>
      </x:c>
      <x:c r="G35" s="14" t="str">
        <x:v>Le poste « Plateau de préparation stylisée » est accessible ; vues de surface est présent et aucune autre manipulation ne réserve cet original.</x:v>
      </x:c>
      <x:c r="H35" s="14" t="str">
        <x:v>Faire coulisser la vue initiale au-dessus de l’état actuel pour vérifier les marques qui devaient être conservées.</x:v>
      </x:c>
      <x:c r="I35" s="14" t="str">
        <x:v>La ligne de comparaison montre les changements permis et la patine préservée.</x:v>
      </x:c>
      <x:c r="J35" s="14" t="str">
        <x:v>Une différence douteuse ouvre un arrêt d’examen plutôt qu’une validation automatique.</x:v>
      </x:c>
      <x:c r="K35" s="14" t="str">
        <x:v>Enregistrer l’étape 030, les indices effectivement vus et la pose validée de l’objet. Une sortie avant confirmation conserve le dernier état stable ; l’original garde un seul propriétaire et emplacement.</x:v>
      </x:c>
      <x:c r="L35" s="14" t="str">
        <x:v>Mode par crans et clics successifs ; descriptions des repères ; assistance de placement avec les mêmes indices et le même résultat narratif.</x:v>
      </x:c>
      <x:c r="M35" s="14" t="str">
        <x:v>Reconstitution documentée V4 — nouvelle rédaction V5</x:v>
      </x:c>
    </x:row>
    <x:row r="36" ht="87" customHeight="1">
      <x:c r="A36" s="13" t="str">
        <x:v>TR-A031</x:v>
      </x:c>
      <x:c r="B36" s="13" t="str">
        <x:v>Choisir les contacts</x:v>
      </x:c>
      <x:c r="C36" s="13" t="str">
        <x:v>TR-SC06</x:v>
      </x:c>
      <x:c r="D36" s="13" t="str">
        <x:v>patins de stabilisation ; x=28 %, y=28 %, largeur=44 %, hauteur=46 % du cadrage de ce poste.</x:v>
      </x:c>
      <x:c r="E36" s="13" t="str">
        <x:v>Prendre l’élément puis le déposer sur une zone compatible en aperçu.</x:v>
      </x:c>
      <x:c r="F36" s="13" t="str">
        <x:v>Stick choisit l’emplacement ; A prend puis pose ; B annule l’aperçu.</x:v>
      </x:c>
      <x:c r="G36" s="13" t="str">
        <x:v>Le poste « Berceau de stabilisation » est accessible ; patins de stabilisation est présent et aucune autre manipulation ne réserve cet original.</x:v>
      </x:c>
      <x:c r="H36" s="13" t="str">
        <x:v>Présenter les patins sur les zones d’appui autorisées puis observer la silhouette de l’objet sans les verrouiller.</x:v>
      </x:c>
      <x:c r="I36" s="13" t="str">
        <x:v>Les contacts compatibles apparaissent sous forme de surfaces pleines et nommées.</x:v>
      </x:c>
      <x:c r="J36" s="13" t="str">
        <x:v>Une zone fragile refuse le patin avant toute pression.</x:v>
      </x:c>
      <x:c r="K36" s="13" t="str">
        <x:v>Enregistrer l’étape 031, les indices effectivement vus et la pose validée de l’objet. Une sortie avant confirmation conserve le dernier état stable ; l’original garde un seul propriétaire et emplacement.</x:v>
      </x:c>
      <x:c r="L36" s="13" t="str">
        <x:v>Mode par crans et clics successifs ; descriptions des repères ; assistance de placement avec les mêmes indices et le même résultat narratif.</x:v>
      </x:c>
      <x:c r="M36" s="13" t="str">
        <x:v>Reconstitution documentée V4 — nouvelle rédaction V5</x:v>
      </x:c>
    </x:row>
    <x:row r="37" ht="87" customHeight="1">
      <x:c r="A37" s="14" t="str">
        <x:v>TR-A032</x:v>
      </x:c>
      <x:c r="B37" s="14" t="str">
        <x:v>Régler la hauteur</x:v>
      </x:c>
      <x:c r="C37" s="14" t="str">
        <x:v>TR-SC06</x:v>
      </x:c>
      <x:c r="D37" s="14" t="str">
        <x:v>colonnes du berceau ; x=7 %, y=23 %, largeur=19 %, hauteur=48 % du cadrage de ce poste.</x:v>
      </x:c>
      <x:c r="E37" s="14" t="str">
        <x:v>Faire glisser la poignée le long du rail ; relâcher sur un cran.</x:v>
      </x:c>
      <x:c r="F37" s="14" t="str">
        <x:v>Stick ou croix déplace d’un cran ; A verrouille ; B recule.</x:v>
      </x:c>
      <x:c r="G37" s="14" t="str">
        <x:v>Le poste « Berceau de stabilisation » est accessible ; colonnes du berceau est présent et aucune autre manipulation ne réserve cet original.</x:v>
      </x:c>
      <x:c r="H37" s="14" t="str">
        <x:v>Déplacer chaque colonne par crans jusqu’à ce que le repère de niveau passe entre les deux marques de référence.</x:v>
      </x:c>
      <x:c r="I37" s="14" t="str">
        <x:v>Le sprite cesse son inclinaison et les colonnes gardent leur hauteur visible.</x:v>
      </x:c>
      <x:c r="J37" s="14" t="str">
        <x:v>Une colonne trop haute peut être abaissée ; le berceau reste soutenu par son état précédent.</x:v>
      </x:c>
      <x:c r="K37" s="14" t="str">
        <x:v>Enregistrer l’étape 032, les indices effectivement vus et la pose validée de l’objet. Une sortie avant confirmation conserve le dernier état stable ; l’original garde un seul propriétaire et emplacement.</x:v>
      </x:c>
      <x:c r="L37" s="14" t="str">
        <x:v>Mode par crans et clics successifs ; descriptions des repères ; assistance de placement avec les mêmes indices et le même résultat narratif.</x:v>
      </x:c>
      <x:c r="M37" s="14" t="str">
        <x:v>Reconstitution documentée V4 — nouvelle rédaction V5</x:v>
      </x:c>
    </x:row>
    <x:row r="38" ht="87" customHeight="1">
      <x:c r="A38" s="13" t="str">
        <x:v>TR-A033</x:v>
      </x:c>
      <x:c r="B38" s="13" t="str">
        <x:v>Aligner les motifs</x:v>
      </x:c>
      <x:c r="C38" s="13" t="str">
        <x:v>TR-SC06</x:v>
      </x:c>
      <x:c r="D38" s="13" t="str">
        <x:v>anneaux fictifs ; x=74 %, y=23 %, largeur=19 %, hauteur=48 % du cadrage de ce poste.</x:v>
      </x:c>
      <x:c r="E38" s="13" t="str">
        <x:v>Tirer la poignée latérale entre les crans affichés ; cliquer pour arrêter.</x:v>
      </x:c>
      <x:c r="F38" s="13" t="str">
        <x:v>LB/RB choisit une face ou un cran ; A fixe ; B revient.</x:v>
      </x:c>
      <x:c r="G38" s="13" t="str">
        <x:v>Le poste « Berceau de stabilisation » est accessible ; anneaux fictifs est présent et aucune autre manipulation ne réserve cet original.</x:v>
      </x:c>
      <x:c r="H38" s="13" t="str">
        <x:v>Tourner trois anneaux symboliques pour compléter le motif montré par le support compatible, en observant les jonctions.</x:v>
      </x:c>
      <x:c r="I38" s="13" t="str">
        <x:v>Le motif continu donne un témoin stable et une animation courte de verrouillage fictif.</x:v>
      </x:c>
      <x:c r="J38" s="13" t="str">
        <x:v>Une jonction incorrecte demeure ouverte ; aucun compte à rebours ne force le geste.</x:v>
      </x:c>
      <x:c r="K38" s="13" t="str">
        <x:v>Enregistrer l’étape 033, les indices effectivement vus et la pose validée de l’objet. Une sortie avant confirmation conserve le dernier état stable ; l’original garde un seul propriétaire et emplacement.</x:v>
      </x:c>
      <x:c r="L38" s="13" t="str">
        <x:v>Mode par crans et clics successifs ; descriptions des repères ; assistance de placement avec les mêmes indices et le même résultat narratif.</x:v>
      </x:c>
      <x:c r="M38" s="13" t="str">
        <x:v>Reconstitution documentée V4 — nouvelle rédaction V5</x:v>
      </x:c>
    </x:row>
    <x:row r="39" ht="87" customHeight="1">
      <x:c r="A39" s="14" t="str">
        <x:v>TR-A034</x:v>
      </x:c>
      <x:c r="B39" s="14" t="str">
        <x:v>Vérifier les dégagements</x:v>
      </x:c>
      <x:c r="C39" s="14" t="str">
        <x:v>TR-SC06</x:v>
      </x:c>
      <x:c r="D39" s="14" t="str">
        <x:v>gabarit de marge ; x=22 %, y=77 %, largeur=24 %, hauteur=14 % du cadrage de ce poste.</x:v>
      </x:c>
      <x:c r="E39" s="14" t="str">
        <x:v>Faire glisser la poignée le long du rail ; relâcher sur un cran.</x:v>
      </x:c>
      <x:c r="F39" s="14" t="str">
        <x:v>Stick ou croix déplace d’un cran ; A verrouille ; B recule.</x:v>
      </x:c>
      <x:c r="G39" s="14" t="str">
        <x:v>Le poste « Berceau de stabilisation » est accessible ; gabarit de marge est présent et aucune autre manipulation ne réserve cet original.</x:v>
      </x:c>
      <x:c r="H39" s="14" t="str">
        <x:v>Faire passer un gabarit transparent le long des côtés de l’objet pour repérer les appuis trop proches des traces.</x:v>
      </x:c>
      <x:c r="I39" s="14" t="str">
        <x:v>Les passages libres sont conservés dans la vue de contrôle.</x:v>
      </x:c>
      <x:c r="J39" s="14" t="str">
        <x:v>Une marge bloquée renvoie au patin concerné seulement.</x:v>
      </x:c>
      <x:c r="K39" s="14" t="str">
        <x:v>Enregistrer l’étape 034, les indices effectivement vus et la pose validée de l’objet. Une sortie avant confirmation conserve le dernier état stable ; l’original garde un seul propriétaire et emplacement.</x:v>
      </x:c>
      <x:c r="L39" s="14" t="str">
        <x:v>Mode par crans et clics successifs ; descriptions des repères ; assistance de placement avec les mêmes indices et le même résultat narratif.</x:v>
      </x:c>
      <x:c r="M39" s="14" t="str">
        <x:v>Reconstitution documentée V4 — nouvelle rédaction V5</x:v>
      </x:c>
    </x:row>
    <x:row r="40" ht="87" customHeight="1">
      <x:c r="A40" s="13" t="str">
        <x:v>TR-A035</x:v>
      </x:c>
      <x:c r="B40" s="13" t="str">
        <x:v>Tester la stabilité de jeu</x:v>
      </x:c>
      <x:c r="C40" s="13" t="str">
        <x:v>TR-SC06</x:v>
      </x:c>
      <x:c r="D40" s="13" t="str">
        <x:v>levier d’essai ; x=51 %, y=77 %, largeur=24 %, hauteur=14 % du cadrage de ce poste.</x:v>
      </x:c>
      <x:c r="E40" s="13" t="str">
        <x:v>Cliquer les points d’action dans l’ordre et attendre leur retour visuel.</x:v>
      </x:c>
      <x:c r="F40" s="13" t="str">
        <x:v>Croix choisit le point actif ; A réalise l’étape ; B suspend entre deux étapes.</x:v>
      </x:c>
      <x:c r="G40" s="13" t="str">
        <x:v>Le poste « Berceau de stabilisation » est accessible ; levier d’essai est présent et aucune autre manipulation ne réserve cet original.</x:v>
      </x:c>
      <x:c r="H40" s="13" t="str">
        <x:v>Déclencher une courte animation de balancement simulé puis observer lequel des repères bouge encore.</x:v>
      </x:c>
      <x:c r="I40" s="13" t="str">
        <x:v>Le test affiche les contacts stables et le point à reprendre.</x:v>
      </x:c>
      <x:c r="J40" s="13" t="str">
        <x:v>Un essai insuffisant conserve l’objet en sécurité dans son berceau initial.</x:v>
      </x:c>
      <x:c r="K40" s="13" t="str">
        <x:v>Enregistrer l’étape 035, les indices effectivement vus et la pose validée de l’objet. Une sortie avant confirmation conserve le dernier état stable ; l’original garde un seul propriétaire et emplacement.</x:v>
      </x:c>
      <x:c r="L40" s="13" t="str">
        <x:v>Mode par crans et clics successifs ; descriptions des repères ; assistance de placement avec les mêmes indices et le même résultat narratif.</x:v>
      </x:c>
      <x:c r="M40" s="13" t="str">
        <x:v>Reconstitution documentée V4 — nouvelle rédaction V5</x:v>
      </x:c>
    </x:row>
    <x:row r="41" ht="87" customHeight="1">
      <x:c r="A41" s="14" t="str">
        <x:v>TR-A036</x:v>
      </x:c>
      <x:c r="B41" s="14" t="str">
        <x:v>Verrouiller la configuration</x:v>
      </x:c>
      <x:c r="C41" s="14" t="str">
        <x:v>TR-SC06</x:v>
      </x:c>
      <x:c r="D41" s="14" t="str">
        <x:v>loquet de mémoire ; x=31 %, y=7 %, largeur=38 %, hauteur=15 % du cadrage de ce poste.</x:v>
      </x:c>
      <x:c r="E41" s="14" t="str">
        <x:v>Cliquer les choix lisibles puis confirmer le panneau récapitulatif.</x:v>
      </x:c>
      <x:c r="F41" s="14" t="str">
        <x:v>Croix directionnelle parcourt les choix ; A sélectionne ; Y ouvre le récapitulatif.</x:v>
      </x:c>
      <x:c r="G41" s="14" t="str">
        <x:v>Le poste « Berceau de stabilisation » est accessible ; loquet de mémoire est présent et aucune autre manipulation ne réserve cet original.</x:v>
      </x:c>
      <x:c r="H41" s="14" t="str">
        <x:v>Comparer les appuis validés puis fermer le loquet qui enregistre cette configuration pour les étapes de transport et d’exposition.</x:v>
      </x:c>
      <x:c r="I41" s="14" t="str">
        <x:v>Le berceau reçoit un schéma réutilisable et un état stable confirmé.</x:v>
      </x:c>
      <x:c r="J41" s="14" t="str">
        <x:v>Une configuration incomplète reste brouillon sans consommer les patins.</x:v>
      </x:c>
      <x:c r="K41" s="14" t="str">
        <x:v>Enregistrer l’étape 036, les indices effectivement vus et la pose validée de l’objet. Une sortie avant confirmation conserve le dernier état stable ; l’original garde un seul propriétaire et emplacement.</x:v>
      </x:c>
      <x:c r="L41" s="14" t="str">
        <x:v>Mode par crans et clics successifs ; descriptions des repères ; assistance de placement avec les mêmes indices et le même résultat narratif.</x:v>
      </x:c>
      <x:c r="M41" s="14" t="str">
        <x:v>Reconstitution documentée V4 — nouvelle rédaction V5</x:v>
      </x:c>
    </x:row>
    <x:row r="42" ht="87" customHeight="1">
      <x:c r="A42" s="13" t="str">
        <x:v>TR-A037</x:v>
      </x:c>
      <x:c r="B42" s="13" t="str">
        <x:v>Étaler les fragments autorisés</x:v>
      </x:c>
      <x:c r="C42" s="13" t="str">
        <x:v>TR-SC07</x:v>
      </x:c>
      <x:c r="D42" s="13" t="str">
        <x:v>plateau de fragments ; x=28 %, y=28 %, largeur=44 %, hauteur=46 % du cadrage de ce poste.</x:v>
      </x:c>
      <x:c r="E42" s="13" t="str">
        <x:v>Prendre l’élément puis le déposer sur une zone compatible en aperçu.</x:v>
      </x:c>
      <x:c r="F42" s="13" t="str">
        <x:v>Stick choisit l’emplacement ; A prend puis pose ; B annule l’aperçu.</x:v>
      </x:c>
      <x:c r="G42" s="13" t="str">
        <x:v>Le poste « Établi de restauration » est accessible ; plateau de fragments est présent et aucune autre manipulation ne réserve cet original.</x:v>
      </x:c>
      <x:c r="H42" s="13" t="str">
        <x:v>Déposer chaque fragment sur une case vide en conservant son numéro et son orientation initiale.</x:v>
      </x:c>
      <x:c r="I42" s="13" t="str">
        <x:v>Le plateau présente toutes les pièces disponibles sans remplir les manques.</x:v>
      </x:c>
      <x:c r="J42" s="13" t="str">
        <x:v>Une case occupée refuse la superposition et renvoie au plateau d’attente.</x:v>
      </x:c>
      <x:c r="K42" s="13" t="str">
        <x:v>Enregistrer l’étape 037, les indices effectivement vus et la pose validée de l’objet. Une sortie avant confirmation conserve le dernier état stable ; l’original garde un seul propriétaire et emplacement.</x:v>
      </x:c>
      <x:c r="L42" s="13" t="str">
        <x:v>Mode par crans et clics successifs ; descriptions des repères ; assistance de placement avec les mêmes indices et le même résultat narratif.</x:v>
      </x:c>
      <x:c r="M42" s="13" t="str">
        <x:v>Reconstitution documentée V4 — nouvelle rédaction V5</x:v>
      </x:c>
    </x:row>
    <x:row r="43" ht="87" customHeight="1">
      <x:c r="A43" s="14" t="str">
        <x:v>TR-A038</x:v>
      </x:c>
      <x:c r="B43" s="14" t="str">
        <x:v>Comparer les contours</x:v>
      </x:c>
      <x:c r="C43" s="14" t="str">
        <x:v>TR-SC07</x:v>
      </x:c>
      <x:c r="D43" s="14" t="str">
        <x:v>bords de fragments ; x=7 %, y=23 %, largeur=19 %, hauteur=48 % du cadrage de ce poste.</x:v>
      </x:c>
      <x:c r="E43" s="14" t="str">
        <x:v>Faire glisser le calque ou la vignette ; boutons de pose pour orienter.</x:v>
      </x:c>
      <x:c r="F43" s="14" t="str">
        <x:v>Stick pour l’alignement ; LB/RB pour les poses ; A compare.</x:v>
      </x:c>
      <x:c r="G43" s="14" t="str">
        <x:v>Le poste « Établi de restauration » est accessible ; bords de fragments est présent et aucune autre manipulation ne réserve cet original.</x:v>
      </x:c>
      <x:c r="H43" s="14" t="str">
        <x:v>Rapprocher deux contours dans une fenêtre d’essai puis inverser la pose de l’un pour vérifier la continuité réelle.</x:v>
      </x:c>
      <x:c r="I43" s="14" t="str">
        <x:v>Les jonctions concordantes deviennent visibles tandis que les ruptures restent ouvertes.</x:v>
      </x:c>
      <x:c r="J43" s="14" t="str">
        <x:v>Une ressemblance partielle ne suffit pas ; les pièces reviennent séparées.</x:v>
      </x:c>
      <x:c r="K43" s="14" t="str">
        <x:v>Enregistrer l’étape 038, les indices effectivement vus et la pose validée de l’objet. Une sortie avant confirmation conserve le dernier état stable ; l’original garde un seul propriétaire et emplacement.</x:v>
      </x:c>
      <x:c r="L43" s="14" t="str">
        <x:v>Mode par crans et clics successifs ; descriptions des repères ; assistance de placement avec les mêmes indices et le même résultat narratif.</x:v>
      </x:c>
      <x:c r="M43" s="14" t="str">
        <x:v>Reconstitution documentée V4 — nouvelle rédaction V5</x:v>
      </x:c>
    </x:row>
    <x:row r="44" ht="87" customHeight="1">
      <x:c r="A44" s="13" t="str">
        <x:v>TR-A039</x:v>
      </x:c>
      <x:c r="B44" s="13" t="str">
        <x:v>Orienter la pièce de raccord</x:v>
      </x:c>
      <x:c r="C44" s="13" t="str">
        <x:v>TR-SC07</x:v>
      </x:c>
      <x:c r="D44" s="13" t="str">
        <x:v>fragment sélectionné ; x=74 %, y=23 %, largeur=19 %, hauteur=48 % du cadrage de ce poste.</x:v>
      </x:c>
      <x:c r="E44" s="13" t="str">
        <x:v>Tirer la poignée latérale entre les crans affichés ; cliquer pour arrêter.</x:v>
      </x:c>
      <x:c r="F44" s="13" t="str">
        <x:v>LB/RB choisit une face ou un cran ; A fixe ; B revient.</x:v>
      </x:c>
      <x:c r="G44" s="13" t="str">
        <x:v>Le poste « Établi de restauration » est accessible ; fragment sélectionné est présent et aucune autre manipulation ne réserve cet original.</x:v>
      </x:c>
      <x:c r="H44" s="13" t="str">
        <x:v>Passer la pièce entre ses orientations de sprite et rechercher celle qui prolonge une marque déjà reconnue.</x:v>
      </x:c>
      <x:c r="I44" s="13" t="str">
        <x:v>La marque traverse la jonction et confirme l’orientation compatible.</x:v>
      </x:c>
      <x:c r="J44" s="13" t="str">
        <x:v>Une pose incorrecte ne colle pas le fragment et peut être changée.</x:v>
      </x:c>
      <x:c r="K44" s="13" t="str">
        <x:v>Enregistrer l’étape 039, les indices effectivement vus et la pose validée de l’objet. Une sortie avant confirmation conserve le dernier état stable ; l’original garde un seul propriétaire et emplacement.</x:v>
      </x:c>
      <x:c r="L44" s="13" t="str">
        <x:v>Mode par crans et clics successifs ; descriptions des repères ; assistance de placement avec les mêmes indices et le même résultat narratif.</x:v>
      </x:c>
      <x:c r="M44" s="13" t="str">
        <x:v>Reconstitution documentée V4 — nouvelle rédaction V5</x:v>
      </x:c>
    </x:row>
    <x:row r="45" ht="87" customHeight="1">
      <x:c r="A45" s="14" t="str">
        <x:v>TR-A040</x:v>
      </x:c>
      <x:c r="B45" s="14" t="str">
        <x:v>Assembler sur support réversible</x:v>
      </x:c>
      <x:c r="C45" s="14" t="str">
        <x:v>TR-SC07</x:v>
      </x:c>
      <x:c r="D45" s="14" t="str">
        <x:v>cadre d’assemblage ; x=22 %, y=77 %, largeur=24 %, hauteur=14 % du cadrage de ce poste.</x:v>
      </x:c>
      <x:c r="E45" s="14" t="str">
        <x:v>Prendre l’élément puis le déposer sur une zone compatible en aperçu.</x:v>
      </x:c>
      <x:c r="F45" s="14" t="str">
        <x:v>Stick choisit l’emplacement ; A prend puis pose ; B annule l’aperçu.</x:v>
      </x:c>
      <x:c r="G45" s="14" t="str">
        <x:v>Le poste « Établi de restauration » est accessible ; cadre d’assemblage est présent et aucune autre manipulation ne réserve cet original.</x:v>
      </x:c>
      <x:c r="H45" s="14" t="str">
        <x:v>Placer les fragments compatibles dans le cadre, en suivant leurs appuis et en laissant les zones manquantes visibles.</x:v>
      </x:c>
      <x:c r="I45" s="14" t="str">
        <x:v>Le cadre montre une forme partielle stable avec des lacunes clairement conservées.</x:v>
      </x:c>
      <x:c r="J45" s="14" t="str">
        <x:v>Une pièce sans raccord confirmé reste sur le plateau au lieu d’être forcée.</x:v>
      </x:c>
      <x:c r="K45" s="14" t="str">
        <x:v>Enregistrer l’étape 040, les indices effectivement vus et la pose validée de l’objet. Une sortie avant confirmation conserve le dernier état stable ; l’original garde un seul propriétaire et emplacement.</x:v>
      </x:c>
      <x:c r="L45" s="14" t="str">
        <x:v>Mode par crans et clics successifs ; descriptions des repères ; assistance de placement avec les mêmes indices et le même résultat narratif.</x:v>
      </x:c>
      <x:c r="M45" s="14" t="str">
        <x:v>Reconstitution documentée V4 — nouvelle rédaction V5</x:v>
      </x:c>
    </x:row>
    <x:row r="46" ht="87" customHeight="1">
      <x:c r="A46" s="13" t="str">
        <x:v>TR-A041</x:v>
      </x:c>
      <x:c r="B46" s="13" t="str">
        <x:v>Distinguer ajout et original</x:v>
      </x:c>
      <x:c r="C46" s="13" t="str">
        <x:v>TR-SC07</x:v>
      </x:c>
      <x:c r="D46" s="13" t="str">
        <x:v>pièce de complément marquée ; x=51 %, y=77 %, largeur=24 %, hauteur=14 % du cadrage de ce poste.</x:v>
      </x:c>
      <x:c r="E46" s="13" t="str">
        <x:v>Faire glisser le calque ou la vignette ; boutons de pose pour orienter.</x:v>
      </x:c>
      <x:c r="F46" s="13" t="str">
        <x:v>Stick pour l’alignement ; LB/RB pour les poses ; A compare.</x:v>
      </x:c>
      <x:c r="G46" s="13" t="str">
        <x:v>Le poste « Établi de restauration » est accessible ; pièce de complément marquée est présent et aucune autre manipulation ne réserve cet original.</x:v>
      </x:c>
      <x:c r="H46" s="13" t="str">
        <x:v>Présenter un complément d’exercice ou d’exposition dont la marque le distingue du matériau original.</x:v>
      </x:c>
      <x:c r="I46" s="13" t="str">
        <x:v>La silhouette complète peut être comparée à la partie authentique sans les confondre.</x:v>
      </x:c>
      <x:c r="J46" s="13" t="str">
        <x:v>Un complément non marqué ne peut pas rejoindre la présentation finale.</x:v>
      </x:c>
      <x:c r="K46" s="13" t="str">
        <x:v>Enregistrer l’étape 041, les indices effectivement vus et la pose validée de l’objet. Une sortie avant confirmation conserve le dernier état stable ; l’original garde un seul propriétaire et emplacement.</x:v>
      </x:c>
      <x:c r="L46" s="13" t="str">
        <x:v>Mode par crans et clics successifs ; descriptions des repères ; assistance de placement avec les mêmes indices et le même résultat narratif.</x:v>
      </x:c>
      <x:c r="M46" s="13" t="str">
        <x:v>Reconstitution documentée V4 — nouvelle rédaction V5</x:v>
      </x:c>
    </x:row>
    <x:row r="47" ht="87" customHeight="1">
      <x:c r="A47" s="14" t="str">
        <x:v>TR-A042</x:v>
      </x:c>
      <x:c r="B47" s="14" t="str">
        <x:v>Documenter les lacunes</x:v>
      </x:c>
      <x:c r="C47" s="14" t="str">
        <x:v>TR-SC07</x:v>
      </x:c>
      <x:c r="D47" s="14" t="str">
        <x:v>repères de restauration ; x=31 %, y=7 %, largeur=38 %, hauteur=15 % du cadrage de ce poste.</x:v>
      </x:c>
      <x:c r="E47" s="14" t="str">
        <x:v>Cliquer les choix lisibles puis confirmer le panneau récapitulatif.</x:v>
      </x:c>
      <x:c r="F47" s="14" t="str">
        <x:v>Croix directionnelle parcourt les choix ; A sélectionne ; Y ouvre le récapitulatif.</x:v>
      </x:c>
      <x:c r="G47" s="14" t="str">
        <x:v>Le poste « Établi de restauration » est accessible ; repères de restauration est présent et aucune autre manipulation ne réserve cet original.</x:v>
      </x:c>
      <x:c r="H47" s="14" t="str">
        <x:v>Sélectionner les parties originales, les ajouts et les zones absentes dans la vue assemblée puis enregistrer leur légende.</x:v>
      </x:c>
      <x:c r="I47" s="14" t="str">
        <x:v>Le récit conserve les limites de la restauration et les pièces réellement disponibles.</x:v>
      </x:c>
      <x:c r="J47" s="14" t="str">
        <x:v>Une zone non attribuée reste inconnue jusqu’à une observation supplémentaire.</x:v>
      </x:c>
      <x:c r="K47" s="14" t="str">
        <x:v>Enregistrer l’étape 042, les indices effectivement vus et la pose validée de l’objet. Une sortie avant confirmation conserve le dernier état stable ; l’original garde un seul propriétaire et emplacement.</x:v>
      </x:c>
      <x:c r="L47" s="14" t="str">
        <x:v>Mode par crans et clics successifs ; descriptions des repères ; assistance de placement avec les mêmes indices et le même résultat narratif.</x:v>
      </x:c>
      <x:c r="M47" s="14" t="str">
        <x:v>Reconstitution documentée V4 — nouvelle rédaction V5</x:v>
      </x:c>
    </x:row>
    <x:row r="48" ht="87" customHeight="1">
      <x:c r="A48" s="13" t="str">
        <x:v>TR-A043</x:v>
      </x:c>
      <x:c r="B48" s="13" t="str">
        <x:v>Essayer trois socles</x:v>
      </x:c>
      <x:c r="C48" s="13" t="str">
        <x:v>TR-SC08</x:v>
      </x:c>
      <x:c r="D48" s="13" t="str">
        <x:v>socles de gabarit ; x=28 %, y=28 %, largeur=44 %, hauteur=46 % du cadrage de ce poste.</x:v>
      </x:c>
      <x:c r="E48" s="13" t="str">
        <x:v>Faire glisser le calque ou la vignette ; boutons de pose pour orienter.</x:v>
      </x:c>
      <x:c r="F48" s="13" t="str">
        <x:v>Stick pour l’alignement ; LB/RB pour les poses ; A compare.</x:v>
      </x:c>
      <x:c r="G48" s="13" t="str">
        <x:v>Le poste « Table des supports » est accessible ; socles de gabarit est présent et aucune autre manipulation ne réserve cet original.</x:v>
      </x:c>
      <x:c r="H48" s="13" t="str">
        <x:v>Présenter chaque socle sous le berceau et comparer largeur, hauteur et visibilité de la pièce.</x:v>
      </x:c>
      <x:c r="I48" s="13" t="str">
        <x:v>L’essai montre la silhouette complète du meuble et de l’objet.</x:v>
      </x:c>
      <x:c r="J48" s="13" t="str">
        <x:v>Un socle trop étroit reste une prévisualisation sans consommation.</x:v>
      </x:c>
      <x:c r="K48" s="13" t="str">
        <x:v>Enregistrer l’étape 043, les indices effectivement vus et la pose validée de l’objet. Une sortie avant confirmation conserve le dernier état stable ; l’original garde un seul propriétaire et emplacement.</x:v>
      </x:c>
      <x:c r="L48" s="13" t="str">
        <x:v>Mode par crans et clics successifs ; descriptions des repères ; assistance de placement avec les mêmes indices et le même résultat narratif.</x:v>
      </x:c>
      <x:c r="M48" s="13" t="str">
        <x:v>Reconstitution documentée V4 — nouvelle rédaction V5</x:v>
      </x:c>
    </x:row>
    <x:row r="49" ht="87" customHeight="1">
      <x:c r="A49" s="14" t="str">
        <x:v>TR-A044</x:v>
      </x:c>
      <x:c r="B49" s="14" t="str">
        <x:v>Placer les tiges prévues</x:v>
      </x:c>
      <x:c r="C49" s="14" t="str">
        <x:v>TR-SC08</x:v>
      </x:c>
      <x:c r="D49" s="14" t="str">
        <x:v>ancrages du support ; x=7 %, y=23 %, largeur=19 %, hauteur=48 % du cadrage de ce poste.</x:v>
      </x:c>
      <x:c r="E49" s="14" t="str">
        <x:v>Prendre l’élément puis le déposer sur une zone compatible en aperçu.</x:v>
      </x:c>
      <x:c r="F49" s="14" t="str">
        <x:v>Stick choisit l’emplacement ; A prend puis pose ; B annule l’aperçu.</x:v>
      </x:c>
      <x:c r="G49" s="14" t="str">
        <x:v>Le poste « Table des supports » est accessible ; ancrages du support est présent et aucune autre manipulation ne réserve cet original.</x:v>
      </x:c>
      <x:c r="H49" s="14" t="str">
        <x:v>Installer les tiges fictives dans les logements compatibles puis vérifier qu’elles restent derrière les indices à montrer.</x:v>
      </x:c>
      <x:c r="I49" s="14" t="str">
        <x:v>Les tiges apparaissent sur leurs points et la face narrative reste lisible.</x:v>
      </x:c>
      <x:c r="J49" s="14" t="str">
        <x:v>Un logement incompatible refuse la pièce et indique le gabarit attendu.</x:v>
      </x:c>
      <x:c r="K49" s="14" t="str">
        <x:v>Enregistrer l’étape 044, les indices effectivement vus et la pose validée de l’objet. Une sortie avant confirmation conserve le dernier état stable ; l’original garde un seul propriétaire et emplacement.</x:v>
      </x:c>
      <x:c r="L49" s="14" t="str">
        <x:v>Mode par crans et clics successifs ; descriptions des repères ; assistance de placement avec les mêmes indices et le même résultat narratif.</x:v>
      </x:c>
      <x:c r="M49" s="14" t="str">
        <x:v>Reconstitution documentée V4 — nouvelle rédaction V5</x:v>
      </x:c>
    </x:row>
    <x:row r="50" ht="87" customHeight="1">
      <x:c r="A50" s="13" t="str">
        <x:v>TR-A045</x:v>
      </x:c>
      <x:c r="B50" s="13" t="str">
        <x:v>Régler le centre visuel</x:v>
      </x:c>
      <x:c r="C50" s="13" t="str">
        <x:v>TR-SC08</x:v>
      </x:c>
      <x:c r="D50" s="13" t="str">
        <x:v>plateau mobile ; x=74 %, y=23 %, largeur=19 %, hauteur=48 % du cadrage de ce poste.</x:v>
      </x:c>
      <x:c r="E50" s="13" t="str">
        <x:v>Faire glisser la poignée le long du rail ; relâcher sur un cran.</x:v>
      </x:c>
      <x:c r="F50" s="13" t="str">
        <x:v>Stick ou croix déplace d’un cran ; A verrouille ; B recule.</x:v>
      </x:c>
      <x:c r="G50" s="13" t="str">
        <x:v>Le poste « Table des supports » est accessible ; plateau mobile est présent et aucune autre manipulation ne réserve cet original.</x:v>
      </x:c>
      <x:c r="H50" s="13" t="str">
        <x:v>Déplacer le plateau à l’intérieur de ses limites pour équilibrer l’objet et son espace de lecture.</x:v>
      </x:c>
      <x:c r="I50" s="13" t="str">
        <x:v>La silhouette se centre sans déplacer les points d’appui validés.</x:v>
      </x:c>
      <x:c r="J50" s="13" t="str">
        <x:v>Un bord trop proche bloque la course au dernier cran compatible.</x:v>
      </x:c>
      <x:c r="K50" s="13" t="str">
        <x:v>Enregistrer l’étape 045, les indices effectivement vus et la pose validée de l’objet. Une sortie avant confirmation conserve le dernier état stable ; l’original garde un seul propriétaire et emplacement.</x:v>
      </x:c>
      <x:c r="L50" s="13" t="str">
        <x:v>Mode par crans et clics successifs ; descriptions des repères ; assistance de placement avec les mêmes indices et le même résultat narratif.</x:v>
      </x:c>
      <x:c r="M50" s="13" t="str">
        <x:v>Reconstitution documentée V4 — nouvelle rédaction V5</x:v>
      </x:c>
    </x:row>
    <x:row r="51" ht="87" customHeight="1">
      <x:c r="A51" s="14" t="str">
        <x:v>TR-A046</x:v>
      </x:c>
      <x:c r="B51" s="14" t="str">
        <x:v>Tester le passage du meuble</x:v>
      </x:c>
      <x:c r="C51" s="14" t="str">
        <x:v>TR-SC08</x:v>
      </x:c>
      <x:c r="D51" s="14" t="str">
        <x:v>emprise au sol ; x=22 %, y=77 %, largeur=24 %, hauteur=14 % du cadrage de ce poste.</x:v>
      </x:c>
      <x:c r="E51" s="14" t="str">
        <x:v>Prendre l’élément puis le déposer sur une zone compatible en aperçu.</x:v>
      </x:c>
      <x:c r="F51" s="14" t="str">
        <x:v>Stick choisit l’emplacement ; A prend puis pose ; B annule l’aperçu.</x:v>
      </x:c>
      <x:c r="G51" s="14" t="str">
        <x:v>Le poste « Table des supports » est accessible ; emprise au sol est présent et aucune autre manipulation ne réserve cet original.</x:v>
      </x:c>
      <x:c r="H51" s="14" t="str">
        <x:v>Poser l’aperçu du meuble dans la pièce et faire parcourir le couloir par une silhouette témoin.</x:v>
      </x:c>
      <x:c r="I51" s="14" t="str">
        <x:v>Le passage, l’ouverture des portes et l’accès à la vitrine deviennent visibles.</x:v>
      </x:c>
      <x:c r="J51" s="14" t="str">
        <x:v>Une silhouette bloquée empêche la validation et désigne l’obstacle.</x:v>
      </x:c>
      <x:c r="K51" s="14" t="str">
        <x:v>Enregistrer l’étape 046, les indices effectivement vus et la pose validée de l’objet. Une sortie avant confirmation conserve le dernier état stable ; l’original garde un seul propriétaire et emplacement.</x:v>
      </x:c>
      <x:c r="L51" s="14" t="str">
        <x:v>Mode par crans et clics successifs ; descriptions des repères ; assistance de placement avec les mêmes indices et le même résultat narratif.</x:v>
      </x:c>
      <x:c r="M51" s="14" t="str">
        <x:v>Reconstitution documentée V4 — nouvelle rédaction V5</x:v>
      </x:c>
    </x:row>
    <x:row r="52" ht="87" customHeight="1">
      <x:c r="A52" s="13" t="str">
        <x:v>TR-A047</x:v>
      </x:c>
      <x:c r="B52" s="13" t="str">
        <x:v>Fixer les éléments décoratifs</x:v>
      </x:c>
      <x:c r="C52" s="13" t="str">
        <x:v>TR-SC08</x:v>
      </x:c>
      <x:c r="D52" s="13" t="str">
        <x:v>habillage du socle ; x=51 %, y=77 %, largeur=24 %, hauteur=14 % du cadrage de ce poste.</x:v>
      </x:c>
      <x:c r="E52" s="13" t="str">
        <x:v>Prendre l’élément puis le déposer sur une zone compatible en aperçu.</x:v>
      </x:c>
      <x:c r="F52" s="13" t="str">
        <x:v>Stick choisit l’emplacement ; A prend puis pose ; B annule l’aperçu.</x:v>
      </x:c>
      <x:c r="G52" s="13" t="str">
        <x:v>Le poste « Table des supports » est accessible ; habillage du socle est présent et aucune autre manipulation ne réserve cet original.</x:v>
      </x:c>
      <x:c r="H52" s="13" t="str">
        <x:v>Ajouter une plaque ou une bordure compatible dans les emplacements libres sans couvrir l’original.</x:v>
      </x:c>
      <x:c r="I52" s="13" t="str">
        <x:v>Le support prend l’apparence choisie tandis que les marques de réplique restent visibles.</x:v>
      </x:c>
      <x:c r="J52" s="13" t="str">
        <x:v>Une décoration qui masque provenance ou prise de transport doit être déplacée.</x:v>
      </x:c>
      <x:c r="K52" s="13" t="str">
        <x:v>Enregistrer l’étape 047, les indices effectivement vus et la pose validée de l’objet. Une sortie avant confirmation conserve le dernier état stable ; l’original garde un seul propriétaire et emplacement.</x:v>
      </x:c>
      <x:c r="L52" s="13" t="str">
        <x:v>Mode par crans et clics successifs ; descriptions des repères ; assistance de placement avec les mêmes indices et le même résultat narratif.</x:v>
      </x:c>
      <x:c r="M52" s="13" t="str">
        <x:v>Reconstitution documentée V4 — nouvelle rédaction V5</x:v>
      </x:c>
    </x:row>
    <x:row r="53" ht="87" customHeight="1">
      <x:c r="A53" s="14" t="str">
        <x:v>TR-A048</x:v>
      </x:c>
      <x:c r="B53" s="14" t="str">
        <x:v>Confirmer le support</x:v>
      </x:c>
      <x:c r="C53" s="14" t="str">
        <x:v>TR-SC08</x:v>
      </x:c>
      <x:c r="D53" s="14" t="str">
        <x:v>fiche de montage ; x=31 %, y=7 %, largeur=38 %, hauteur=15 % du cadrage de ce poste.</x:v>
      </x:c>
      <x:c r="E53" s="14" t="str">
        <x:v>Cliquer les choix lisibles puis confirmer le panneau récapitulatif.</x:v>
      </x:c>
      <x:c r="F53" s="14" t="str">
        <x:v>Croix directionnelle parcourt les choix ; A sélectionne ; Y ouvre le récapitulatif.</x:v>
      </x:c>
      <x:c r="G53" s="14" t="str">
        <x:v>Le poste « Table des supports » est accessible ; fiche de montage est présent et aucune autre manipulation ne réserve cet original.</x:v>
      </x:c>
      <x:c r="H53" s="14" t="str">
        <x:v>Revoir socle, appuis, emprise et coût puis confirmer uniquement les éléments réellement installés.</x:v>
      </x:c>
      <x:c r="I53" s="14" t="str">
        <x:v>Les matériaux choisis quittent le stock et le support reçoit son identifiant propre.</x:v>
      </x:c>
      <x:c r="J53" s="14" t="str">
        <x:v>Une validation interrompue ne consomme rien tant que l’ensemble reste en aperçu.</x:v>
      </x:c>
      <x:c r="K53" s="14" t="str">
        <x:v>Enregistrer l’étape 048, les indices effectivement vus et la pose validée de l’objet. Une sortie avant confirmation conserve le dernier état stable ; l’original garde un seul propriétaire et emplacement.</x:v>
      </x:c>
      <x:c r="L53" s="14" t="str">
        <x:v>Mode par crans et clics successifs ; descriptions des repères ; assistance de placement avec les mêmes indices et le même résultat narratif.</x:v>
      </x:c>
      <x:c r="M53" s="14" t="str">
        <x:v>Reconstitution documentée V4 — nouvelle rédaction V5</x:v>
      </x:c>
    </x:row>
    <x:row r="54" ht="87" customHeight="1">
      <x:c r="A54" s="13" t="str">
        <x:v>TR-A049</x:v>
      </x:c>
      <x:c r="B54" s="13" t="str">
        <x:v>Choisir le format de plaque</x:v>
      </x:c>
      <x:c r="C54" s="13" t="str">
        <x:v>TR-SC09</x:v>
      </x:c>
      <x:c r="D54" s="13" t="str">
        <x:v>plaques vierges ; x=28 %, y=28 %, largeur=44 %, hauteur=46 % du cadrage de ce poste.</x:v>
      </x:c>
      <x:c r="E54" s="13" t="str">
        <x:v>Faire glisser le calque ou la vignette ; boutons de pose pour orienter.</x:v>
      </x:c>
      <x:c r="F54" s="13" t="str">
        <x:v>Stick pour l’alignement ; LB/RB pour les poses ; A compare.</x:v>
      </x:c>
      <x:c r="G54" s="13" t="str">
        <x:v>Le poste « Panneau de gravure » est accessible ; plaques vierges est présent et aucune autre manipulation ne réserve cet original.</x:v>
      </x:c>
      <x:c r="H54" s="13" t="str">
        <x:v>Comparer une plaque courte, une plaque étendue et un renvoi d’archive à l’espace disponible sur le meuble.</x:v>
      </x:c>
      <x:c r="I54" s="13" t="str">
        <x:v>La longueur visible du récit change avec le format sélectionné.</x:v>
      </x:c>
      <x:c r="J54" s="13" t="str">
        <x:v>Une plaque trop grande ne s’installe pas dans le logement.</x:v>
      </x:c>
      <x:c r="K54" s="13" t="str">
        <x:v>Enregistrer l’étape 049, les indices effectivement vus et la pose validée de l’objet. Une sortie avant confirmation conserve le dernier état stable ; l’original garde un seul propriétaire et emplacement.</x:v>
      </x:c>
      <x:c r="L54" s="13" t="str">
        <x:v>Mode par crans et clics successifs ; descriptions des repères ; assistance de placement avec les mêmes indices et le même résultat narratif.</x:v>
      </x:c>
      <x:c r="M54" s="13" t="str">
        <x:v>Reconstitution documentée V4 — nouvelle rédaction V5</x:v>
      </x:c>
    </x:row>
    <x:row r="55" ht="87" customHeight="1">
      <x:c r="A55" s="14" t="str">
        <x:v>TR-A050</x:v>
      </x:c>
      <x:c r="B55" s="14" t="str">
        <x:v>Ordonner les informations</x:v>
      </x:c>
      <x:c r="C55" s="14" t="str">
        <x:v>TR-SC09</x:v>
      </x:c>
      <x:c r="D55" s="14" t="str">
        <x:v>lignes mobiles ; x=7 %, y=23 %, largeur=19 %, hauteur=48 % du cadrage de ce poste.</x:v>
      </x:c>
      <x:c r="E55" s="14" t="str">
        <x:v>Faire glisser la poignée le long du rail ; relâcher sur un cran.</x:v>
      </x:c>
      <x:c r="F55" s="14" t="str">
        <x:v>Stick ou croix déplace d’un cran ; A verrouille ; B recule.</x:v>
      </x:c>
      <x:c r="G55" s="14" t="str">
        <x:v>Le poste « Panneau de gravure » est accessible ; lignes mobiles est présent et aucune autre manipulation ne réserve cet original.</x:v>
      </x:c>
      <x:c r="H55" s="14" t="str">
        <x:v>Déplacer provenance, participants et contexte dans l’ordre de lecture choisi, en gardant leurs catégories distinctes.</x:v>
      </x:c>
      <x:c r="I55" s="14" t="str">
        <x:v>La prévisualisation montre la lecture obtenue depuis la place du visiteur.</x:v>
      </x:c>
      <x:c r="J55" s="14" t="str">
        <x:v>Déplacer une ligne ne transforme pas une hypothèse en fait établi.</x:v>
      </x:c>
      <x:c r="K55" s="14" t="str">
        <x:v>Enregistrer l’étape 050, les indices effectivement vus et la pose validée de l’objet. Une sortie avant confirmation conserve le dernier état stable ; l’original garde un seul propriétaire et emplacement.</x:v>
      </x:c>
      <x:c r="L55" s="14" t="str">
        <x:v>Mode par crans et clics successifs ; descriptions des repères ; assistance de placement avec les mêmes indices et le même résultat narratif.</x:v>
      </x:c>
      <x:c r="M55" s="14" t="str">
        <x:v>Reconstitution documentée V4 — nouvelle rédaction V5</x:v>
      </x:c>
    </x:row>
    <x:row r="56" ht="87" customHeight="1">
      <x:c r="A56" s="13" t="str">
        <x:v>TR-A051</x:v>
      </x:c>
      <x:c r="B56" s="13" t="str">
        <x:v>Choisir une attribution</x:v>
      </x:c>
      <x:c r="C56" s="13" t="str">
        <x:v>TR-SC09</x:v>
      </x:c>
      <x:c r="D56" s="13" t="str">
        <x:v>repères de participants ; x=74 %, y=23 %, largeur=19 %, hauteur=48 % du cadrage de ce poste.</x:v>
      </x:c>
      <x:c r="E56" s="13" t="str">
        <x:v>Cliquer les choix lisibles puis confirmer le panneau récapitulatif.</x:v>
      </x:c>
      <x:c r="F56" s="13" t="str">
        <x:v>Croix directionnelle parcourt les choix ; A sélectionne ; Y ouvre le récapitulatif.</x:v>
      </x:c>
      <x:c r="G56" s="13" t="str">
        <x:v>Le poste « Panneau de gravure » est accessible ; repères de participants est présent et aucune autre manipulation ne réserve cet original.</x:v>
      </x:c>
      <x:c r="H56" s="13" t="str">
        <x:v>Sélectionner les contributeurs confirmés par la mission et préciser leur geste dans les champs disponibles.</x:v>
      </x:c>
      <x:c r="I56" s="13" t="str">
        <x:v>Chaque nom s’associe à un acte et les témoignages incertains restent signalés.</x:v>
      </x:c>
      <x:c r="J56" s="13" t="str">
        <x:v>Un personnage absent de la chasse ne peut recevoir une participation inventée.</x:v>
      </x:c>
      <x:c r="K56" s="13" t="str">
        <x:v>Enregistrer l’étape 051, les indices effectivement vus et la pose validée de l’objet. Une sortie avant confirmation conserve le dernier état stable ; l’original garde un seul propriétaire et emplacement.</x:v>
      </x:c>
      <x:c r="L56" s="13" t="str">
        <x:v>Mode par crans et clics successifs ; descriptions des repères ; assistance de placement avec les mêmes indices et le même résultat narratif.</x:v>
      </x:c>
      <x:c r="M56" s="13" t="str">
        <x:v>Reconstitution documentée V4 — nouvelle rédaction V5</x:v>
      </x:c>
    </x:row>
    <x:row r="57" ht="87" customHeight="1">
      <x:c r="A57" s="14" t="str">
        <x:v>TR-A052</x:v>
      </x:c>
      <x:c r="B57" s="14" t="str">
        <x:v>Tracer les segments assistés</x:v>
      </x:c>
      <x:c r="C57" s="14" t="str">
        <x:v>TR-SC09</x:v>
      </x:c>
      <x:c r="D57" s="14" t="str">
        <x:v>guide de gravure fictive ; x=22 %, y=77 %, largeur=24 %, hauteur=14 % du cadrage de ce poste.</x:v>
      </x:c>
      <x:c r="E57" s="14" t="str">
        <x:v>Maintenir puis suivre les segments, ou cliquer leurs points successifs.</x:v>
      </x:c>
      <x:c r="F57" s="14" t="str">
        <x:v>Stick entre les points ; A valide chaque segment ; B retire le dernier.</x:v>
      </x:c>
      <x:c r="G57" s="14" t="str">
        <x:v>Le poste « Panneau de gravure » est accessible ; guide de gravure fictive est présent et aucune autre manipulation ne réserve cet original.</x:v>
      </x:c>
      <x:c r="H57" s="14" t="str">
        <x:v>Suivre des segments courts sur la plaque amovible, avec arrêts possibles entre chaque trait et aide au placement.</x:v>
      </x:c>
      <x:c r="I57" s="14" t="str">
        <x:v>Les traits apparaissent progressivement et restent lisibles à la taille d’exposition.</x:v>
      </x:c>
      <x:c r="J57" s="14" t="str">
        <x:v>Un trait manqué se reprend sur la plaque d’exercice ou le segment réversible prévu.</x:v>
      </x:c>
      <x:c r="K57" s="14" t="str">
        <x:v>Enregistrer l’étape 052, les indices effectivement vus et la pose validée de l’objet. Une sortie avant confirmation conserve le dernier état stable ; l’original garde un seul propriétaire et emplacement.</x:v>
      </x:c>
      <x:c r="L57" s="14" t="str">
        <x:v>Mode par crans et clics successifs ; descriptions des repères ; assistance de placement avec les mêmes indices et le même résultat narratif.</x:v>
      </x:c>
      <x:c r="M57" s="14" t="str">
        <x:v>Reconstitution documentée V4 — nouvelle rédaction V5</x:v>
      </x:c>
    </x:row>
    <x:row r="58" ht="87" customHeight="1">
      <x:c r="A58" s="13" t="str">
        <x:v>TR-A053</x:v>
      </x:c>
      <x:c r="B58" s="13" t="str">
        <x:v>Relire à distance de visite</x:v>
      </x:c>
      <x:c r="C58" s="13" t="str">
        <x:v>TR-SC09</x:v>
      </x:c>
      <x:c r="D58" s="13" t="str">
        <x:v>fenêtre de lecture ; x=51 %, y=77 %, largeur=24 %, hauteur=14 % du cadrage de ce poste.</x:v>
      </x:c>
      <x:c r="E58" s="13" t="str">
        <x:v>Faire glisser le calque ou la vignette ; boutons de pose pour orienter.</x:v>
      </x:c>
      <x:c r="F58" s="13" t="str">
        <x:v>Stick pour l’alignement ; LB/RB pour les poses ; A compare.</x:v>
      </x:c>
      <x:c r="G58" s="13" t="str">
        <x:v>Le poste « Panneau de gravure » est accessible ; fenêtre de lecture est présent et aucune autre manipulation ne réserve cet original.</x:v>
      </x:c>
      <x:c r="H58" s="13" t="str">
        <x:v>Passer de la vue rapprochée à la distance d’exposition puis ajuster contraste et disposition.</x:v>
      </x:c>
      <x:c r="I58" s="13" t="str">
        <x:v>La plaque devient lisible dans le décor réel de la galerie.</x:v>
      </x:c>
      <x:c r="J58" s="13" t="str">
        <x:v>Un texte trop dense invite à déplacer une partie vers l’archive liée.</x:v>
      </x:c>
      <x:c r="K58" s="13" t="str">
        <x:v>Enregistrer l’étape 053, les indices effectivement vus et la pose validée de l’objet. Une sortie avant confirmation conserve le dernier état stable ; l’original garde un seul propriétaire et emplacement.</x:v>
      </x:c>
      <x:c r="L58" s="13" t="str">
        <x:v>Mode par crans et clics successifs ; descriptions des repères ; assistance de placement avec les mêmes indices et le même résultat narratif.</x:v>
      </x:c>
      <x:c r="M58" s="13" t="str">
        <x:v>Reconstitution documentée V4 — nouvelle rédaction V5</x:v>
      </x:c>
    </x:row>
    <x:row r="59" ht="87" customHeight="1">
      <x:c r="A59" s="14" t="str">
        <x:v>TR-A054</x:v>
      </x:c>
      <x:c r="B59" s="14" t="str">
        <x:v>Poser la plaque amovible</x:v>
      </x:c>
      <x:c r="C59" s="14" t="str">
        <x:v>TR-SC09</x:v>
      </x:c>
      <x:c r="D59" s="14" t="str">
        <x:v>logement du meuble ; x=31 %, y=7 %, largeur=38 %, hauteur=15 % du cadrage de ce poste.</x:v>
      </x:c>
      <x:c r="E59" s="14" t="str">
        <x:v>Faire glisser la poignée le long du rail ; relâcher sur un cran.</x:v>
      </x:c>
      <x:c r="F59" s="14" t="str">
        <x:v>Stick ou croix déplace d’un cran ; A verrouille ; B recule.</x:v>
      </x:c>
      <x:c r="G59" s="14" t="str">
        <x:v>Le poste « Panneau de gravure » est accessible ; logement du meuble est présent et aucune autre manipulation ne réserve cet original.</x:v>
      </x:c>
      <x:c r="H59" s="14" t="str">
        <x:v>Glisser la plaque dans son rail, vérifier son orientation et fermer le petit arrêt visible.</x:v>
      </x:c>
      <x:c r="I59" s="14" t="str">
        <x:v>Le meuble affiche le récit retenu et conserve la possibilité de mise à jour documentée.</x:v>
      </x:c>
      <x:c r="J59" s="14" t="str">
        <x:v>Une insertion de travers revient au rail d’entrée sans toucher le trophée.</x:v>
      </x:c>
      <x:c r="K59" s="14" t="str">
        <x:v>Enregistrer l’étape 054, les indices effectivement vus et la pose validée de l’objet. Une sortie avant confirmation conserve le dernier état stable ; l’original garde un seul propriétaire et emplacement.</x:v>
      </x:c>
      <x:c r="L59" s="14" t="str">
        <x:v>Mode par crans et clics successifs ; descriptions des repères ; assistance de placement avec les mêmes indices et le même résultat narratif.</x:v>
      </x:c>
      <x:c r="M59" s="14" t="str">
        <x:v>Reconstitution documentée V4 — nouvelle rédaction V5</x:v>
      </x:c>
    </x:row>
    <x:row r="60" ht="87" customHeight="1">
      <x:c r="A60" s="13" t="str">
        <x:v>TR-A055</x:v>
      </x:c>
      <x:c r="B60" s="13" t="str">
        <x:v>Faire apparaître un relief</x:v>
      </x:c>
      <x:c r="C60" s="13" t="str">
        <x:v>TR-SC10</x:v>
      </x:c>
      <x:c r="D60" s="13" t="str">
        <x:v>lampe rasante ; x=28 %, y=28 %, largeur=44 %, hauteur=46 % du cadrage de ce poste.</x:v>
      </x:c>
      <x:c r="E60" s="13" t="str">
        <x:v>Déplacer la lampe sur son rail d’angles puis choisir son intensité.</x:v>
      </x:c>
      <x:c r="F60" s="13" t="str">
        <x:v>LB/RB choisit l’angle ; haut/bas l’intensité ; A fixe la vue.</x:v>
      </x:c>
      <x:c r="G60" s="13" t="str">
        <x:v>Le poste « Banc des traces » est accessible ; lampe rasante est présent et aucune autre manipulation ne réserve cet original.</x:v>
      </x:c>
      <x:c r="H60" s="13" t="str">
        <x:v>Balayer trois angles de lumière préparés et comparer l’ombre d’une marque avec sa vue de face.</x:v>
      </x:c>
      <x:c r="I60" s="13" t="str">
        <x:v>Le détail devient une forme lisible qui peut être reliée à un geste de chasse.</x:v>
      </x:c>
      <x:c r="J60" s="13" t="str">
        <x:v>Une ombre décorative ne déclenche pas automatiquement un indice.</x:v>
      </x:c>
      <x:c r="K60" s="13" t="str">
        <x:v>Enregistrer l’étape 055, les indices effectivement vus et la pose validée de l’objet. Une sortie avant confirmation conserve le dernier état stable ; l’original garde un seul propriétaire et emplacement.</x:v>
      </x:c>
      <x:c r="L60" s="13" t="str">
        <x:v>Mode par crans et clics successifs ; descriptions des repères ; assistance de placement avec les mêmes indices et le même résultat narratif.</x:v>
      </x:c>
      <x:c r="M60" s="13" t="str">
        <x:v>Reconstitution documentée V4 — nouvelle rédaction V5</x:v>
      </x:c>
    </x:row>
    <x:row r="61" ht="87" customHeight="1">
      <x:c r="A61" s="14" t="str">
        <x:v>TR-A056</x:v>
      </x:c>
      <x:c r="B61" s="14" t="str">
        <x:v>Superposer un calque</x:v>
      </x:c>
      <x:c r="C61" s="14" t="str">
        <x:v>TR-SC10</x:v>
      </x:c>
      <x:c r="D61" s="14" t="str">
        <x:v>calque de motif ; x=7 %, y=23 %, largeur=19 %, hauteur=48 % du cadrage de ce poste.</x:v>
      </x:c>
      <x:c r="E61" s="14" t="str">
        <x:v>Faire glisser le calque ou la vignette ; boutons de pose pour orienter.</x:v>
      </x:c>
      <x:c r="F61" s="14" t="str">
        <x:v>Stick pour l’alignement ; LB/RB pour les poses ; A compare.</x:v>
      </x:c>
      <x:c r="G61" s="14" t="str">
        <x:v>Le poste « Banc des traces » est accessible ; calque de motif est présent et aucune autre manipulation ne réserve cet original.</x:v>
      </x:c>
      <x:c r="H61" s="14" t="str">
        <x:v>Aligner deux repères connus du calque avant de comparer la partie centrale au motif de l’objet.</x:v>
      </x:c>
      <x:c r="I61" s="14" t="str">
        <x:v>Les zones communes et les divergences sont montrées simultanément.</x:v>
      </x:c>
      <x:c r="J61" s="14" t="str">
        <x:v>Un seul repère aligné laisse la comparaison non concluante.</x:v>
      </x:c>
      <x:c r="K61" s="14" t="str">
        <x:v>Enregistrer l’étape 056, les indices effectivement vus et la pose validée de l’objet. Une sortie avant confirmation conserve le dernier état stable ; l’original garde un seul propriétaire et emplacement.</x:v>
      </x:c>
      <x:c r="L61" s="14" t="str">
        <x:v>Mode par crans et clics successifs ; descriptions des repères ; assistance de placement avec les mêmes indices et le même résultat narratif.</x:v>
      </x:c>
      <x:c r="M61" s="14" t="str">
        <x:v>Reconstitution documentée V4 — nouvelle rédaction V5</x:v>
      </x:c>
    </x:row>
    <x:row r="62" ht="87" customHeight="1">
      <x:c r="A62" s="13" t="str">
        <x:v>TR-A057</x:v>
      </x:c>
      <x:c r="B62" s="13" t="str">
        <x:v>Suivre une rayure interrompue</x:v>
      </x:c>
      <x:c r="C62" s="13" t="str">
        <x:v>TR-SC10</x:v>
      </x:c>
      <x:c r="D62" s="13" t="str">
        <x:v>marque discontinue ; x=74 %, y=23 %, largeur=19 %, hauteur=48 % du cadrage de ce poste.</x:v>
      </x:c>
      <x:c r="E62" s="13" t="str">
        <x:v>Maintenir puis suivre les segments, ou cliquer leurs points successifs.</x:v>
      </x:c>
      <x:c r="F62" s="13" t="str">
        <x:v>Stick entre les points ; A valide chaque segment ; B retire le dernier.</x:v>
      </x:c>
      <x:c r="G62" s="13" t="str">
        <x:v>Le poste « Banc des traces » est accessible ; marque discontinue est présent et aucune autre manipulation ne réserve cet original.</x:v>
      </x:c>
      <x:c r="H62" s="13" t="str">
        <x:v>Parcourir les segments réellement visibles et s’arrêter au fragment manquant. Reprendre seulement sur un autre segment observé.</x:v>
      </x:c>
      <x:c r="I62" s="13" t="str">
        <x:v>Le dossier conserve plusieurs segments et une lacune, sans inventer leur liaison.</x:v>
      </x:c>
      <x:c r="J62" s="13" t="str">
        <x:v>Relier la lacune par un trait libre est refusé avec une explication visuelle.</x:v>
      </x:c>
      <x:c r="K62" s="13" t="str">
        <x:v>Enregistrer l’étape 057, les indices effectivement vus et la pose validée de l’objet. Une sortie avant confirmation conserve le dernier état stable ; l’original garde un seul propriétaire et emplacement.</x:v>
      </x:c>
      <x:c r="L62" s="13" t="str">
        <x:v>Mode par crans et clics successifs ; descriptions des repères ; assistance de placement avec les mêmes indices et le même résultat narratif.</x:v>
      </x:c>
      <x:c r="M62" s="13" t="str">
        <x:v>Reconstitution documentée V4 — nouvelle rédaction V5</x:v>
      </x:c>
    </x:row>
    <x:row r="63" ht="87" customHeight="1">
      <x:c r="A63" s="14" t="str">
        <x:v>TR-A058</x:v>
      </x:c>
      <x:c r="B63" s="14" t="str">
        <x:v>Comparer le sens de l’impact</x:v>
      </x:c>
      <x:c r="C63" s="14" t="str">
        <x:v>TR-SC10</x:v>
      </x:c>
      <x:c r="D63" s="14" t="str">
        <x:v>deux vues de marque ; x=22 %, y=77 %, largeur=24 %, hauteur=14 % du cadrage de ce poste.</x:v>
      </x:c>
      <x:c r="E63" s="14" t="str">
        <x:v>Tirer la poignée latérale entre les crans affichés ; cliquer pour arrêter.</x:v>
      </x:c>
      <x:c r="F63" s="14" t="str">
        <x:v>LB/RB choisit une face ou un cran ; A fixe ; B revient.</x:v>
      </x:c>
      <x:c r="G63" s="14" t="str">
        <x:v>Le poste « Banc des traces » est accessible ; deux vues de marque est présent et aucune autre manipulation ne réserve cet original.</x:v>
      </x:c>
      <x:c r="H63" s="14" t="str">
        <x:v>Orienter les vues de sprite pour comparer les directions possibles d’une marque et ses bords relevés.</x:v>
      </x:c>
      <x:c r="I63" s="14" t="str">
        <x:v>Deux hypothèses peuvent rester affichées si la forme ne tranche pas.</x:v>
      </x:c>
      <x:c r="J63" s="14" t="str">
        <x:v>Un angle insuffisant garde le statut hypothèse au lieu de forcer une solution.</x:v>
      </x:c>
      <x:c r="K63" s="14" t="str">
        <x:v>Enregistrer l’étape 058, les indices effectivement vus et la pose validée de l’objet. Une sortie avant confirmation conserve le dernier état stable ; l’original garde un seul propriétaire et emplacement.</x:v>
      </x:c>
      <x:c r="L63" s="14" t="str">
        <x:v>Mode par crans et clics successifs ; descriptions des repères ; assistance de placement avec les mêmes indices et le même résultat narratif.</x:v>
      </x:c>
      <x:c r="M63" s="14" t="str">
        <x:v>Reconstitution documentée V4 — nouvelle rédaction V5</x:v>
      </x:c>
    </x:row>
    <x:row r="64" ht="87" customHeight="1">
      <x:c r="A64" s="13" t="str">
        <x:v>TR-A059</x:v>
      </x:c>
      <x:c r="B64" s="13" t="str">
        <x:v>Associer trace et lieu</x:v>
      </x:c>
      <x:c r="C64" s="13" t="str">
        <x:v>TR-SC10</x:v>
      </x:c>
      <x:c r="D64" s="13" t="str">
        <x:v>carte de provenance ; x=51 %, y=77 %, largeur=24 %, hauteur=14 % du cadrage de ce poste.</x:v>
      </x:c>
      <x:c r="E64" s="13" t="str">
        <x:v>Prendre l’élément puis le déposer sur une zone compatible en aperçu.</x:v>
      </x:c>
      <x:c r="F64" s="13" t="str">
        <x:v>Stick choisit l’emplacement ; A prend puis pose ; B annule l’aperçu.</x:v>
      </x:c>
      <x:c r="G64" s="13" t="str">
        <x:v>Le poste « Banc des traces » est accessible ; carte de provenance est présent et aucune autre manipulation ne réserve cet original.</x:v>
      </x:c>
      <x:c r="H64" s="13" t="str">
        <x:v>Poser la vignette de trace sur le secteur de terrain effectivement observé pendant la mission.</x:v>
      </x:c>
      <x:c r="I64" s="13" t="str">
        <x:v>Le lien ouvre une courte relecture du lieu et de ses conditions.</x:v>
      </x:c>
      <x:c r="J64" s="13" t="str">
        <x:v>Un secteur jamais visité demeure indisponible comme preuve.</x:v>
      </x:c>
      <x:c r="K64" s="13" t="str">
        <x:v>Enregistrer l’étape 059, les indices effectivement vus et la pose validée de l’objet. Une sortie avant confirmation conserve le dernier état stable ; l’original garde un seul propriétaire et emplacement.</x:v>
      </x:c>
      <x:c r="L64" s="13" t="str">
        <x:v>Mode par crans et clics successifs ; descriptions des repères ; assistance de placement avec les mêmes indices et le même résultat narratif.</x:v>
      </x:c>
      <x:c r="M64" s="13" t="str">
        <x:v>Reconstitution documentée V4 — nouvelle rédaction V5</x:v>
      </x:c>
    </x:row>
    <x:row r="65" ht="87" customHeight="1">
      <x:c r="A65" s="14" t="str">
        <x:v>TR-A060</x:v>
      </x:c>
      <x:c r="B65" s="14" t="str">
        <x:v>Séparer observation et interprétation</x:v>
      </x:c>
      <x:c r="C65" s="14" t="str">
        <x:v>TR-SC10</x:v>
      </x:c>
      <x:c r="D65" s="14" t="str">
        <x:v>panneau de récit ; x=31 %, y=7 %, largeur=38 %, hauteur=15 % du cadrage de ce poste.</x:v>
      </x:c>
      <x:c r="E65" s="14" t="str">
        <x:v>Cliquer les choix lisibles puis confirmer le panneau récapitulatif.</x:v>
      </x:c>
      <x:c r="F65" s="14" t="str">
        <x:v>Croix directionnelle parcourt les choix ; A sélectionne ; Y ouvre le récapitulatif.</x:v>
      </x:c>
      <x:c r="G65" s="14" t="str">
        <x:v>Le poste « Banc des traces » est accessible ; panneau de récit est présent et aucune autre manipulation ne réserve cet original.</x:v>
      </x:c>
      <x:c r="H65" s="14" t="str">
        <x:v>Classer les détails trouvés dans observations, interprétations et questions encore ouvertes.</x:v>
      </x:c>
      <x:c r="I65" s="14" t="str">
        <x:v>Le récit final peut citer ce qui est certain tout en conservant ses limites.</x:v>
      </x:c>
      <x:c r="J65" s="14" t="str">
        <x:v>Une interprétation sans indice lié reste une question ouverte.</x:v>
      </x:c>
      <x:c r="K65" s="14" t="str">
        <x:v>Enregistrer l’étape 060, les indices effectivement vus et la pose validée de l’objet. Une sortie avant confirmation conserve le dernier état stable ; l’original garde un seul propriétaire et emplacement.</x:v>
      </x:c>
      <x:c r="L65" s="14" t="str">
        <x:v>Mode par crans et clics successifs ; descriptions des repères ; assistance de placement avec les mêmes indices et le même résultat narratif.</x:v>
      </x:c>
      <x:c r="M65" s="14" t="str">
        <x:v>Reconstitution documentée V4 — nouvelle rédaction V5</x:v>
      </x:c>
    </x:row>
    <x:row r="66" ht="87" customHeight="1">
      <x:c r="A66" s="13" t="str">
        <x:v>TR-A061</x:v>
      </x:c>
      <x:c r="B66" s="13" t="str">
        <x:v>Placer les objets témoins</x:v>
      </x:c>
      <x:c r="C66" s="13" t="str">
        <x:v>TR-SC11</x:v>
      </x:c>
      <x:c r="D66" s="13" t="str">
        <x:v>supports de comparaison ; x=28 %, y=28 %, largeur=44 %, hauteur=46 % du cadrage de ce poste.</x:v>
      </x:c>
      <x:c r="E66" s="13" t="str">
        <x:v>Prendre l’élément puis le déposer sur une zone compatible en aperçu.</x:v>
      </x:c>
      <x:c r="F66" s="13" t="str">
        <x:v>Stick choisit l’emplacement ; A prend puis pose ; B annule l’aperçu.</x:v>
      </x:c>
      <x:c r="G66" s="13" t="str">
        <x:v>Le poste « Table des récits croisés » est accessible ; supports de comparaison est présent et aucune autre manipulation ne réserve cet original.</x:v>
      </x:c>
      <x:c r="H66" s="13" t="str">
        <x:v>Poser les objets liés dans des supports distincts en conservant leur propriétaire et leur provenance.</x:v>
      </x:c>
      <x:c r="I66" s="13" t="str">
        <x:v>Les pièces sont visibles ensemble sans fusion de leurs identifiants.</x:v>
      </x:c>
      <x:c r="J66" s="13" t="str">
        <x:v>Un original indisponible peut être représenté par une copie explicitement marquée.</x:v>
      </x:c>
      <x:c r="K66" s="13" t="str">
        <x:v>Enregistrer l’étape 061, les indices effectivement vus et la pose validée de l’objet. Une sortie avant confirmation conserve le dernier état stable ; l’original garde un seul propriétaire et emplacement.</x:v>
      </x:c>
      <x:c r="L66" s="13" t="str">
        <x:v>Mode par crans et clics successifs ; descriptions des repères ; assistance de placement avec les mêmes indices et le même résultat narratif.</x:v>
      </x:c>
      <x:c r="M66" s="13" t="str">
        <x:v>Reconstitution documentée V4 — nouvelle rédaction V5</x:v>
      </x:c>
    </x:row>
    <x:row r="67" ht="87" customHeight="1">
      <x:c r="A67" s="14" t="str">
        <x:v>TR-A062</x:v>
      </x:c>
      <x:c r="B67" s="14" t="str">
        <x:v>Aligner la chronologie</x:v>
      </x:c>
      <x:c r="C67" s="14" t="str">
        <x:v>TR-SC11</x:v>
      </x:c>
      <x:c r="D67" s="14" t="str">
        <x:v>plaques d’événements ; x=7 %, y=23 %, largeur=19 %, hauteur=48 % du cadrage de ce poste.</x:v>
      </x:c>
      <x:c r="E67" s="14" t="str">
        <x:v>Faire glisser la poignée le long du rail ; relâcher sur un cran.</x:v>
      </x:c>
      <x:c r="F67" s="14" t="str">
        <x:v>Stick ou croix déplace d’un cran ; A verrouille ; B recule.</x:v>
      </x:c>
      <x:c r="G67" s="14" t="str">
        <x:v>Le poste « Table des récits croisés » est accessible ; plaques d’événements est présent et aucune autre manipulation ne réserve cet original.</x:v>
      </x:c>
      <x:c r="H67" s="14" t="str">
        <x:v>Déplacer les plaques selon les événements connus et laisser un intervalle visible lorsqu’une date reste incertaine.</x:v>
      </x:c>
      <x:c r="I67" s="14" t="str">
        <x:v>La frise montre ordre confirmé et intervalle inconnu.</x:v>
      </x:c>
      <x:c r="J67" s="14" t="str">
        <x:v>Un ordre contredisant une preuve ouvre cette preuve au lieu d’être accepté.</x:v>
      </x:c>
      <x:c r="K67" s="14" t="str">
        <x:v>Enregistrer l’étape 062, les indices effectivement vus et la pose validée de l’objet. Une sortie avant confirmation conserve le dernier état stable ; l’original garde un seul propriétaire et emplacement.</x:v>
      </x:c>
      <x:c r="L67" s="14" t="str">
        <x:v>Mode par crans et clics successifs ; descriptions des repères ; assistance de placement avec les mêmes indices et le même résultat narratif.</x:v>
      </x:c>
      <x:c r="M67" s="14" t="str">
        <x:v>Reconstitution documentée V4 — nouvelle rédaction V5</x:v>
      </x:c>
    </x:row>
    <x:row r="68" ht="87" customHeight="1">
      <x:c r="A68" s="13" t="str">
        <x:v>TR-A063</x:v>
      </x:c>
      <x:c r="B68" s="13" t="str">
        <x:v>Écouter depuis le bon objet</x:v>
      </x:c>
      <x:c r="C68" s="13" t="str">
        <x:v>TR-SC11</x:v>
      </x:c>
      <x:c r="D68" s="13" t="str">
        <x:v>repère de témoin ; x=74 %, y=23 %, largeur=19 %, hauteur=48 % du cadrage de ce poste.</x:v>
      </x:c>
      <x:c r="E68" s="13" t="str">
        <x:v>Cliquer les choix lisibles puis confirmer le panneau récapitulatif.</x:v>
      </x:c>
      <x:c r="F68" s="13" t="str">
        <x:v>Croix directionnelle parcourt les choix ; A sélectionne ; Y ouvre le récapitulatif.</x:v>
      </x:c>
      <x:c r="G68" s="13" t="str">
        <x:v>Le poste « Table des récits croisés » est accessible ; repère de témoin est présent et aucune autre manipulation ne réserve cet original.</x:v>
      </x:c>
      <x:c r="H68" s="13" t="str">
        <x:v>Choisir un objet puis le témoin qui l’a réellement vu pour entendre son récit situé.</x:v>
      </x:c>
      <x:c r="I68" s="13" t="str">
        <x:v>La voix et les détails s’associent à un contexte précis de la mission.</x:v>
      </x:c>
      <x:c r="J68" s="13" t="str">
        <x:v>Un témoin absent ne fournit pas une information omnisciente.</x:v>
      </x:c>
      <x:c r="K68" s="13" t="str">
        <x:v>Enregistrer l’étape 063, les indices effectivement vus et la pose validée de l’objet. Une sortie avant confirmation conserve le dernier état stable ; l’original garde un seul propriétaire et emplacement.</x:v>
      </x:c>
      <x:c r="L68" s="13" t="str">
        <x:v>Mode par crans et clics successifs ; descriptions des repères ; assistance de placement avec les mêmes indices et le même résultat narratif.</x:v>
      </x:c>
      <x:c r="M68" s="13" t="str">
        <x:v>Reconstitution documentée V4 — nouvelle rédaction V5</x:v>
      </x:c>
    </x:row>
    <x:row r="69" ht="87" customHeight="1">
      <x:c r="A69" s="14" t="str">
        <x:v>TR-A064</x:v>
      </x:c>
      <x:c r="B69" s="14" t="str">
        <x:v>Rapprocher deux marques</x:v>
      </x:c>
      <x:c r="C69" s="14" t="str">
        <x:v>TR-SC11</x:v>
      </x:c>
      <x:c r="D69" s="14" t="str">
        <x:v>fenêtres jumelées ; x=22 %, y=77 %, largeur=24 %, hauteur=14 % du cadrage de ce poste.</x:v>
      </x:c>
      <x:c r="E69" s="14" t="str">
        <x:v>Faire glisser le calque ou la vignette ; boutons de pose pour orienter.</x:v>
      </x:c>
      <x:c r="F69" s="14" t="str">
        <x:v>Stick pour l’alignement ; LB/RB pour les poses ; A compare.</x:v>
      </x:c>
      <x:c r="G69" s="14" t="str">
        <x:v>Le poste « Table des récits croisés » est accessible ; fenêtres jumelées est présent et aucune autre manipulation ne réserve cet original.</x:v>
      </x:c>
      <x:c r="H69" s="14" t="str">
        <x:v>Faire glisser les détails de deux objets jusqu’à comparer direction, matière de jeu et position.</x:v>
      </x:c>
      <x:c r="I69" s="14" t="str">
        <x:v>Une correspondance révèle une action partagée ou conserve une divergence explicite.</x:v>
      </x:c>
      <x:c r="J69" s="14" t="str">
        <x:v>Les vues peuvent être séparées à nouveau sans modifier les objets.</x:v>
      </x:c>
      <x:c r="K69" s="14" t="str">
        <x:v>Enregistrer l’étape 064, les indices effectivement vus et la pose validée de l’objet. Une sortie avant confirmation conserve le dernier état stable ; l’original garde un seul propriétaire et emplacement.</x:v>
      </x:c>
      <x:c r="L69" s="14" t="str">
        <x:v>Mode par crans et clics successifs ; descriptions des repères ; assistance de placement avec les mêmes indices et le même résultat narratif.</x:v>
      </x:c>
      <x:c r="M69" s="14" t="str">
        <x:v>Reconstitution documentée V4 — nouvelle rédaction V5</x:v>
      </x:c>
    </x:row>
    <x:row r="70" ht="87" customHeight="1">
      <x:c r="A70" s="13" t="str">
        <x:v>TR-A065</x:v>
      </x:c>
      <x:c r="B70" s="13" t="str">
        <x:v>Présenter une contradiction</x:v>
      </x:c>
      <x:c r="C70" s="13" t="str">
        <x:v>TR-SC11</x:v>
      </x:c>
      <x:c r="D70" s="13" t="str">
        <x:v>plaque de question ; x=51 %, y=77 %, largeur=24 %, hauteur=14 % du cadrage de ce poste.</x:v>
      </x:c>
      <x:c r="E70" s="13" t="str">
        <x:v>Prendre l’élément puis le déposer sur une zone compatible en aperçu.</x:v>
      </x:c>
      <x:c r="F70" s="13" t="str">
        <x:v>Stick choisit l’emplacement ; A prend puis pose ; B annule l’aperçu.</x:v>
      </x:c>
      <x:c r="G70" s="13" t="str">
        <x:v>Le poste « Table des récits croisés » est accessible ; plaque de question est présent et aucune autre manipulation ne réserve cet original.</x:v>
      </x:c>
      <x:c r="H70" s="13" t="str">
        <x:v>Poser la question entre les deux versions et choisir le détail concret à montrer aux témoins.</x:v>
      </x:c>
      <x:c r="I70" s="13" t="str">
        <x:v>Les réactions portent sur la trace choisie et peuvent ajouter un contexte.</x:v>
      </x:c>
      <x:c r="J70" s="13" t="str">
        <x:v>Une absence de réponse demeure dans le dossier ; aucun aveu automatique.</x:v>
      </x:c>
      <x:c r="K70" s="13" t="str">
        <x:v>Enregistrer l’étape 065, les indices effectivement vus et la pose validée de l’objet. Une sortie avant confirmation conserve le dernier état stable ; l’original garde un seul propriétaire et emplacement.</x:v>
      </x:c>
      <x:c r="L70" s="13" t="str">
        <x:v>Mode par crans et clics successifs ; descriptions des repères ; assistance de placement avec les mêmes indices et le même résultat narratif.</x:v>
      </x:c>
      <x:c r="M70" s="13" t="str">
        <x:v>Reconstitution documentée V4 — nouvelle rédaction V5</x:v>
      </x:c>
    </x:row>
    <x:row r="71" ht="87" customHeight="1">
      <x:c r="A71" s="14" t="str">
        <x:v>TR-A066</x:v>
      </x:c>
      <x:c r="B71" s="14" t="str">
        <x:v>Composer le récit commun</x:v>
      </x:c>
      <x:c r="C71" s="14" t="str">
        <x:v>TR-SC11</x:v>
      </x:c>
      <x:c r="D71" s="14" t="str">
        <x:v>panneau d’exposition ; x=31 %, y=7 %, largeur=38 %, hauteur=15 % du cadrage de ce poste.</x:v>
      </x:c>
      <x:c r="E71" s="14" t="str">
        <x:v>Cliquer les choix lisibles puis confirmer le panneau récapitulatif.</x:v>
      </x:c>
      <x:c r="F71" s="14" t="str">
        <x:v>Croix directionnelle parcourt les choix ; A sélectionne ; Y ouvre le récapitulatif.</x:v>
      </x:c>
      <x:c r="G71" s="14" t="str">
        <x:v>Le poste « Table des récits croisés » est accessible ; panneau d’exposition est présent et aucune autre manipulation ne réserve cet original.</x:v>
      </x:c>
      <x:c r="H71" s="14" t="str">
        <x:v>Choisir les faits partagés puis ajouter les versions distinctes avec leur attribution.</x:v>
      </x:c>
      <x:c r="I71" s="14" t="str">
        <x:v>La galerie montre un récit lisible qui garde la pluralité des voix.</x:v>
      </x:c>
      <x:c r="J71" s="14" t="str">
        <x:v>Une conclusion non étayée reste un brouillon et n’accorde pas de reconnaissance nouvelle.</x:v>
      </x:c>
      <x:c r="K71" s="14" t="str">
        <x:v>Enregistrer l’étape 066, les indices effectivement vus et la pose validée de l’objet. Une sortie avant confirmation conserve le dernier état stable ; l’original garde un seul propriétaire et emplacement.</x:v>
      </x:c>
      <x:c r="L71" s="14" t="str">
        <x:v>Mode par crans et clics successifs ; descriptions des repères ; assistance de placement avec les mêmes indices et le même résultat narratif.</x:v>
      </x:c>
      <x:c r="M71" s="14" t="str">
        <x:v>Reconstitution documentée V4 — nouvelle rédaction V5</x:v>
      </x:c>
    </x:row>
    <x:row r="72" ht="87" customHeight="1">
      <x:c r="A72" s="13" t="str">
        <x:v>TR-A067</x:v>
      </x:c>
      <x:c r="B72" s="13" t="str">
        <x:v>Ouvrir une niche vide</x:v>
      </x:c>
      <x:c r="C72" s="13" t="str">
        <x:v>TR-SC12</x:v>
      </x:c>
      <x:c r="D72" s="13" t="str">
        <x:v>poignée du cabinet ; x=28 %, y=28 %, largeur=44 %, hauteur=46 % du cadrage de ce poste.</x:v>
      </x:c>
      <x:c r="E72" s="13" t="str">
        <x:v>Faire glisser la poignée le long du rail ; relâcher sur un cran.</x:v>
      </x:c>
      <x:c r="F72" s="13" t="str">
        <x:v>Stick ou croix déplace d’un cran ; A verrouille ; B recule.</x:v>
      </x:c>
      <x:c r="G72" s="13" t="str">
        <x:v>Le poste « Cabinet d’essai à compartiments » est accessible ; poignée du cabinet est présent et aucune autre manipulation ne réserve cet original.</x:v>
      </x:c>
      <x:c r="H72" s="13" t="str">
        <x:v>Tirer la poignée jusqu’au cran ouvert puis observer le trajet de la porte et la profondeur disponible.</x:v>
      </x:c>
      <x:c r="I72" s="13" t="str">
        <x:v>La niche apparaît vide avec ses rails, son fond et ses marges.</x:v>
      </x:c>
      <x:c r="J72" s="13" t="str">
        <x:v>Une ouverture incomplète garde le support inaccessible plutôt que traverser la porte.</x:v>
      </x:c>
      <x:c r="K72" s="13" t="str">
        <x:v>Enregistrer l’étape 067, les indices effectivement vus et la pose validée de l’objet. Une sortie avant confirmation conserve le dernier état stable ; l’original garde un seul propriétaire et emplacement.</x:v>
      </x:c>
      <x:c r="L72" s="13" t="str">
        <x:v>Mode par crans et clics successifs ; descriptions des repères ; assistance de placement avec les mêmes indices et le même résultat narratif.</x:v>
      </x:c>
      <x:c r="M72" s="13" t="str">
        <x:v>Reconstitution documentée V4 — nouvelle rédaction V5</x:v>
      </x:c>
    </x:row>
    <x:row r="73" ht="87" customHeight="1">
      <x:c r="A73" s="14" t="str">
        <x:v>TR-A068</x:v>
      </x:c>
      <x:c r="B73" s="14" t="str">
        <x:v>Déplacer les rails internes</x:v>
      </x:c>
      <x:c r="C73" s="14" t="str">
        <x:v>TR-SC12</x:v>
      </x:c>
      <x:c r="D73" s="14" t="str">
        <x:v>rails de niche ; x=7 %, y=23 %, largeur=19 %, hauteur=48 % du cadrage de ce poste.</x:v>
      </x:c>
      <x:c r="E73" s="14" t="str">
        <x:v>Faire glisser la poignée le long du rail ; relâcher sur un cran.</x:v>
      </x:c>
      <x:c r="F73" s="14" t="str">
        <x:v>Stick ou croix déplace d’un cran ; A verrouille ; B recule.</x:v>
      </x:c>
      <x:c r="G73" s="14" t="str">
        <x:v>Le poste « Cabinet d’essai à compartiments » est accessible ; rails de niche est présent et aucune autre manipulation ne réserve cet original.</x:v>
      </x:c>
      <x:c r="H73" s="14" t="str">
        <x:v>Faire coulisser les rails séparément selon le gabarit du berceau et vérifier leur niveau.</x:v>
      </x:c>
      <x:c r="I73" s="14" t="str">
        <x:v>La niche prend la largeur utile et les deux appuis deviennent visibles.</x:v>
      </x:c>
      <x:c r="J73" s="14" t="str">
        <x:v>Un rail trop proche du bord revient au dernier cran compatible.</x:v>
      </x:c>
      <x:c r="K73" s="14" t="str">
        <x:v>Enregistrer l’étape 068, les indices effectivement vus et la pose validée de l’objet. Une sortie avant confirmation conserve le dernier état stable ; l’original garde un seul propriétaire et emplacement.</x:v>
      </x:c>
      <x:c r="L73" s="14" t="str">
        <x:v>Mode par crans et clics successifs ; descriptions des repères ; assistance de placement avec les mêmes indices et le même résultat narratif.</x:v>
      </x:c>
      <x:c r="M73" s="14" t="str">
        <x:v>Reconstitution documentée V4 — nouvelle rédaction V5</x:v>
      </x:c>
    </x:row>
    <x:row r="74" ht="87" customHeight="1">
      <x:c r="A74" s="13" t="str">
        <x:v>TR-A069</x:v>
      </x:c>
      <x:c r="B74" s="13" t="str">
        <x:v>Essayer un volume témoin</x:v>
      </x:c>
      <x:c r="C74" s="13" t="str">
        <x:v>TR-SC12</x:v>
      </x:c>
      <x:c r="D74" s="13" t="str">
        <x:v>gabarit transparent ; x=74 %, y=23 %, largeur=19 %, hauteur=48 % du cadrage de ce poste.</x:v>
      </x:c>
      <x:c r="E74" s="13" t="str">
        <x:v>Prendre l’élément puis le déposer sur une zone compatible en aperçu.</x:v>
      </x:c>
      <x:c r="F74" s="13" t="str">
        <x:v>Stick choisit l’emplacement ; A prend puis pose ; B annule l’aperçu.</x:v>
      </x:c>
      <x:c r="G74" s="13" t="str">
        <x:v>Le poste « Cabinet d’essai à compartiments » est accessible ; gabarit transparent est présent et aucune autre manipulation ne réserve cet original.</x:v>
      </x:c>
      <x:c r="H74" s="13" t="str">
        <x:v>Insérer un volume d’exercice de même gabarit que le trophée puis tester la marge au-dessus et sur les côtés.</x:v>
      </x:c>
      <x:c r="I74" s="13" t="str">
        <x:v>Le gabarit montre les collisions possibles avant l’arrivée de l’original.</x:v>
      </x:c>
      <x:c r="J74" s="13" t="str">
        <x:v>Une marge insuffisante renvoie au réglage des rails.</x:v>
      </x:c>
      <x:c r="K74" s="13" t="str">
        <x:v>Enregistrer l’étape 069, les indices effectivement vus et la pose validée de l’objet. Une sortie avant confirmation conserve le dernier état stable ; l’original garde un seul propriétaire et emplacement.</x:v>
      </x:c>
      <x:c r="L74" s="13" t="str">
        <x:v>Mode par crans et clics successifs ; descriptions des repères ; assistance de placement avec les mêmes indices et le même résultat narratif.</x:v>
      </x:c>
      <x:c r="M74" s="13" t="str">
        <x:v>Reconstitution documentée V4 — nouvelle rédaction V5</x:v>
      </x:c>
    </x:row>
    <x:row r="75" ht="87" customHeight="1">
      <x:c r="A75" s="14" t="str">
        <x:v>TR-A070</x:v>
      </x:c>
      <x:c r="B75" s="14" t="str">
        <x:v>Poser le berceau</x:v>
      </x:c>
      <x:c r="C75" s="14" t="str">
        <x:v>TR-SC12</x:v>
      </x:c>
      <x:c r="D75" s="14" t="str">
        <x:v>berceau validé ; x=22 %, y=77 %, largeur=24 %, hauteur=14 % du cadrage de ce poste.</x:v>
      </x:c>
      <x:c r="E75" s="14" t="str">
        <x:v>Faire glisser la poignée le long du rail ; relâcher sur un cran.</x:v>
      </x:c>
      <x:c r="F75" s="14" t="str">
        <x:v>Stick ou croix déplace d’un cran ; A verrouille ; B recule.</x:v>
      </x:c>
      <x:c r="G75" s="14" t="str">
        <x:v>Le poste « Cabinet d’essai à compartiments » est accessible ; berceau validé est présent et aucune autre manipulation ne réserve cet original.</x:v>
      </x:c>
      <x:c r="H75" s="14" t="str">
        <x:v>Faire glisser le berceau sur les rails compatibles jusqu’au repère de fond, en gardant la face narrative tournée vers la visite.</x:v>
      </x:c>
      <x:c r="I75" s="14" t="str">
        <x:v>Le support atteint sa place et le contenant de transport devient vide.</x:v>
      </x:c>
      <x:c r="J75" s="14" t="str">
        <x:v>Un arrêt anticipé garde le berceau sur son point stable sans dupliquer l’objet.</x:v>
      </x:c>
      <x:c r="K75" s="14" t="str">
        <x:v>Enregistrer l’étape 070, les indices effectivement vus et la pose validée de l’objet. Une sortie avant confirmation conserve le dernier état stable ; l’original garde un seul propriétaire et emplacement.</x:v>
      </x:c>
      <x:c r="L75" s="14" t="str">
        <x:v>Mode par crans et clics successifs ; descriptions des repères ; assistance de placement avec les mêmes indices et le même résultat narratif.</x:v>
      </x:c>
      <x:c r="M75" s="14" t="str">
        <x:v>Reconstitution documentée V4 — nouvelle rédaction V5</x:v>
      </x:c>
    </x:row>
    <x:row r="76" ht="87" customHeight="1">
      <x:c r="A76" s="13" t="str">
        <x:v>TR-A071</x:v>
      </x:c>
      <x:c r="B76" s="13" t="str">
        <x:v>Fermer puis contrôler</x:v>
      </x:c>
      <x:c r="C76" s="13" t="str">
        <x:v>TR-SC12</x:v>
      </x:c>
      <x:c r="D76" s="13" t="str">
        <x:v>porte protégée ; x=51 %, y=77 %, largeur=24 %, hauteur=14 % du cadrage de ce poste.</x:v>
      </x:c>
      <x:c r="E76" s="13" t="str">
        <x:v>Cliquer les points d’action dans l’ordre et attendre leur retour visuel.</x:v>
      </x:c>
      <x:c r="F76" s="13" t="str">
        <x:v>Croix choisit le point actif ; A réalise l’étape ; B suspend entre deux étapes.</x:v>
      </x:c>
      <x:c r="G76" s="13" t="str">
        <x:v>Le poste « Cabinet d’essai à compartiments » est accessible ; porte protégée est présent et aucune autre manipulation ne réserve cet original.</x:v>
      </x:c>
      <x:c r="H76" s="13" t="str">
        <x:v>Fermer lentement la porte par crans, regarder la marge intérieure puis rouvrir pour vérifier le maintien du berceau.</x:v>
      </x:c>
      <x:c r="I76" s="13" t="str">
        <x:v>Le cabinet valide son ouverture et sa fermeture autour du volume réel.</x:v>
      </x:c>
      <x:c r="J76" s="13" t="str">
        <x:v>Un contact de gabarit arrête la fermeture avant la pièce et signale le rail concerné.</x:v>
      </x:c>
      <x:c r="K76" s="13" t="str">
        <x:v>Enregistrer l’étape 071, les indices effectivement vus et la pose validée de l’objet. Une sortie avant confirmation conserve le dernier état stable ; l’original garde un seul propriétaire et emplacement.</x:v>
      </x:c>
      <x:c r="L76" s="13" t="str">
        <x:v>Mode par crans et clics successifs ; descriptions des repères ; assistance de placement avec les mêmes indices et le même résultat narratif.</x:v>
      </x:c>
      <x:c r="M76" s="13" t="str">
        <x:v>Reconstitution documentée V4 — nouvelle rédaction V5</x:v>
      </x:c>
    </x:row>
    <x:row r="77" ht="87" customHeight="1">
      <x:c r="A77" s="14" t="str">
        <x:v>TR-A072</x:v>
      </x:c>
      <x:c r="B77" s="14" t="str">
        <x:v>Enregistrer la niche</x:v>
      </x:c>
      <x:c r="C77" s="14" t="str">
        <x:v>TR-SC12</x:v>
      </x:c>
      <x:c r="D77" s="14" t="str">
        <x:v>plaque de compartiment ; x=31 %, y=7 %, largeur=38 %, hauteur=15 % du cadrage de ce poste.</x:v>
      </x:c>
      <x:c r="E77" s="14" t="str">
        <x:v>Cliquer les choix lisibles puis confirmer le panneau récapitulatif.</x:v>
      </x:c>
      <x:c r="F77" s="14" t="str">
        <x:v>Croix directionnelle parcourt les choix ; A sélectionne ; Y ouvre le récapitulatif.</x:v>
      </x:c>
      <x:c r="G77" s="14" t="str">
        <x:v>Le poste « Cabinet d’essai à compartiments » est accessible ; plaque de compartiment est présent et aucune autre manipulation ne réserve cet original.</x:v>
      </x:c>
      <x:c r="H77" s="14" t="str">
        <x:v>Confirmer objet, support et emplacement puis choisir si la niche apparaît dans le parcours de visite.</x:v>
      </x:c>
      <x:c r="I77" s="14" t="str">
        <x:v>La niche reçoit l’unique localisation de l’original et son état d’exposition.</x:v>
      </x:c>
      <x:c r="J77" s="14" t="str">
        <x:v>Une fermeture interrompue garde la dernière place stable sans valider la vitrine.</x:v>
      </x:c>
      <x:c r="K77" s="14" t="str">
        <x:v>Enregistrer l’étape 072, les indices effectivement vus et la pose validée de l’objet. Une sortie avant confirmation conserve le dernier état stable ; l’original garde un seul propriétaire et emplacement.</x:v>
      </x:c>
      <x:c r="L77" s="14" t="str">
        <x:v>Mode par crans et clics successifs ; descriptions des repères ; assistance de placement avec les mêmes indices et le même résultat narratif.</x:v>
      </x:c>
      <x:c r="M77" s="14" t="str">
        <x:v>Reconstitution documentée V4 — nouvelle rédaction V5</x:v>
      </x:c>
    </x:row>
    <x:row r="78" ht="87" customHeight="1">
      <x:c r="A78" s="13" t="str">
        <x:v>TR-A073</x:v>
      </x:c>
      <x:c r="B78" s="13" t="str">
        <x:v>Choisir une place de galerie</x:v>
      </x:c>
      <x:c r="C78" s="13" t="str">
        <x:v>TR-SC13</x:v>
      </x:c>
      <x:c r="D78" s="13" t="str">
        <x:v>emprise de meuble ; x=28 %, y=28 %, largeur=44 %, hauteur=46 % du cadrage de ce poste.</x:v>
      </x:c>
      <x:c r="E78" s="13" t="str">
        <x:v>Prendre l’élément puis le déposer sur une zone compatible en aperçu.</x:v>
      </x:c>
      <x:c r="F78" s="13" t="str">
        <x:v>Stick choisit l’emplacement ; A prend puis pose ; B annule l’aperçu.</x:v>
      </x:c>
      <x:c r="G78" s="13" t="str">
        <x:v>Le poste « Galerie du vaisseau personnel » est accessible ; emprise de meuble est présent et aucune autre manipulation ne réserve cet original.</x:v>
      </x:c>
      <x:c r="H78" s="13" t="str">
        <x:v>Présenter le meuble sur les zones prévues de trophy-hall puis faire passer la silhouette du joueur jusqu’au sas.</x:v>
      </x:c>
      <x:c r="I78" s="13" t="str">
        <x:v>Le plan conserve les accès utiles et le meuble prend sa place dans le décor.</x:v>
      </x:c>
      <x:c r="J78" s="13" t="str">
        <x:v>Un meuble sur le passage principal reste en aperçu.</x:v>
      </x:c>
      <x:c r="K78" s="13" t="str">
        <x:v>Enregistrer l’étape 073, les indices effectivement vus et la pose validée de l’objet. Une sortie avant confirmation conserve le dernier état stable ; l’original garde un seul propriétaire et emplacement.</x:v>
      </x:c>
      <x:c r="L78" s="13" t="str">
        <x:v>Mode par crans et clics successifs ; descriptions des repères ; assistance de placement avec les mêmes indices et le même résultat narratif.</x:v>
      </x:c>
      <x:c r="M78" s="13" t="str">
        <x:v>Reconstitution documentée V4 — nouvelle rédaction V5</x:v>
      </x:c>
    </x:row>
    <x:row r="79" ht="87" customHeight="1">
      <x:c r="A79" s="14" t="str">
        <x:v>TR-A074</x:v>
      </x:c>
      <x:c r="B79" s="14" t="str">
        <x:v>Orienter la prise vers l’entrée</x:v>
      </x:c>
      <x:c r="C79" s="14" t="str">
        <x:v>TR-SC13</x:v>
      </x:c>
      <x:c r="D79" s="14" t="str">
        <x:v>socle pivotant ; x=7 %, y=23 %, largeur=19 %, hauteur=48 % du cadrage de ce poste.</x:v>
      </x:c>
      <x:c r="E79" s="14" t="str">
        <x:v>Tirer la poignée latérale entre les crans affichés ; cliquer pour arrêter.</x:v>
      </x:c>
      <x:c r="F79" s="14" t="str">
        <x:v>LB/RB choisit une face ou un cran ; A fixe ; B revient.</x:v>
      </x:c>
      <x:c r="G79" s="14" t="str">
        <x:v>Le poste « Galerie du vaisseau personnel » est accessible ; socle pivotant est présent et aucune autre manipulation ne réserve cet original.</x:v>
      </x:c>
      <x:c r="H79" s="14" t="str">
        <x:v>Choisir entre trois orientations de sprite pour rendre la face narrative visible depuis l’entrée de la galerie.</x:v>
      </x:c>
      <x:c r="I79" s="14" t="str">
        <x:v>Le visiteur voit la marque à la distance prévue sans ouvrir l’atelier.</x:v>
      </x:c>
      <x:c r="J79" s="14" t="str">
        <x:v>Une orientation masquant la plaque peut être corrigée sans démonter le support.</x:v>
      </x:c>
      <x:c r="K79" s="14" t="str">
        <x:v>Enregistrer l’étape 074, les indices effectivement vus et la pose validée de l’objet. Une sortie avant confirmation conserve le dernier état stable ; l’original garde un seul propriétaire et emplacement.</x:v>
      </x:c>
      <x:c r="L79" s="14" t="str">
        <x:v>Mode par crans et clics successifs ; descriptions des repères ; assistance de placement avec les mêmes indices et le même résultat narratif.</x:v>
      </x:c>
      <x:c r="M79" s="14" t="str">
        <x:v>Reconstitution documentée V4 — nouvelle rédaction V5</x:v>
      </x:c>
    </x:row>
    <x:row r="80" ht="87" customHeight="1">
      <x:c r="A80" s="13" t="str">
        <x:v>TR-A075</x:v>
      </x:c>
      <x:c r="B80" s="13" t="str">
        <x:v>Régler la lumière de bord</x:v>
      </x:c>
      <x:c r="C80" s="13" t="str">
        <x:v>TR-SC13</x:v>
      </x:c>
      <x:c r="D80" s="13" t="str">
        <x:v>éclairage de vitrine ; x=74 %, y=23 %, largeur=19 %, hauteur=48 % du cadrage de ce poste.</x:v>
      </x:c>
      <x:c r="E80" s="13" t="str">
        <x:v>Déplacer la lampe sur son rail d’angles puis choisir son intensité.</x:v>
      </x:c>
      <x:c r="F80" s="13" t="str">
        <x:v>LB/RB choisit l’angle ; haut/bas l’intensité ; A fixe la vue.</x:v>
      </x:c>
      <x:c r="G80" s="13" t="str">
        <x:v>Le poste « Galerie du vaisseau personnel » est accessible ; éclairage de vitrine est présent et aucune autre manipulation ne réserve cet original.</x:v>
      </x:c>
      <x:c r="H80" s="13" t="str">
        <x:v>Sélectionner une intensité et un angle parmi les poses disponibles puis comparer le relief dans le décor.</x:v>
      </x:c>
      <x:c r="I80" s="13" t="str">
        <x:v>La pièce garde son contraste malgré les variations lumineuses du voyage.</x:v>
      </x:c>
      <x:c r="J80" s="13" t="str">
        <x:v>Une lumière trop faible propose un renfort accessible plutôt qu’un indice invisible.</x:v>
      </x:c>
      <x:c r="K80" s="13" t="str">
        <x:v>Enregistrer l’étape 075, les indices effectivement vus et la pose validée de l’objet. Une sortie avant confirmation conserve le dernier état stable ; l’original garde un seul propriétaire et emplacement.</x:v>
      </x:c>
      <x:c r="L80" s="13" t="str">
        <x:v>Mode par crans et clics successifs ; descriptions des repères ; assistance de placement avec les mêmes indices et le même résultat narratif.</x:v>
      </x:c>
      <x:c r="M80" s="13" t="str">
        <x:v>Reconstitution documentée V4 — nouvelle rédaction V5</x:v>
      </x:c>
    </x:row>
    <x:row r="81" ht="87" customHeight="1">
      <x:c r="A81" s="14" t="str">
        <x:v>TR-A076</x:v>
      </x:c>
      <x:c r="B81" s="14" t="str">
        <x:v>Relier le souvenir de mission</x:v>
      </x:c>
      <x:c r="C81" s="14" t="str">
        <x:v>TR-SC13</x:v>
      </x:c>
      <x:c r="D81" s="14" t="str">
        <x:v>plaquette de route ; x=22 %, y=77 %, largeur=24 %, hauteur=14 % du cadrage de ce poste.</x:v>
      </x:c>
      <x:c r="E81" s="14" t="str">
        <x:v>Prendre l’élément puis le déposer sur une zone compatible en aperçu.</x:v>
      </x:c>
      <x:c r="F81" s="14" t="str">
        <x:v>Stick choisit l’emplacement ; A prend puis pose ; B annule l’aperçu.</x:v>
      </x:c>
      <x:c r="G81" s="14" t="str">
        <x:v>Le poste « Galerie du vaisseau personnel » est accessible ; plaquette de route est présent et aucune autre manipulation ne réserve cet original.</x:v>
      </x:c>
      <x:c r="H81" s="14" t="str">
        <x:v>Insérer la plaquette de la route réellement parcourue dans le logement voisin du trophée.</x:v>
      </x:c>
      <x:c r="I81" s="14" t="str">
        <x:v>La visite peut ouvrir le lieu et les circonstances de la prise.</x:v>
      </x:c>
      <x:c r="J81" s="14" t="str">
        <x:v>Une route non parcourue ne peut être présentée comme provenance personnelle.</x:v>
      </x:c>
      <x:c r="K81" s="14" t="str">
        <x:v>Enregistrer l’étape 076, les indices effectivement vus et la pose validée de l’objet. Une sortie avant confirmation conserve le dernier état stable ; l’original garde un seul propriétaire et emplacement.</x:v>
      </x:c>
      <x:c r="L81" s="14" t="str">
        <x:v>Mode par crans et clics successifs ; descriptions des repères ; assistance de placement avec les mêmes indices et le même résultat narratif.</x:v>
      </x:c>
      <x:c r="M81" s="14" t="str">
        <x:v>Reconstitution documentée V4 — nouvelle rédaction V5</x:v>
      </x:c>
    </x:row>
    <x:row r="82" ht="87" customHeight="1">
      <x:c r="A82" s="13" t="str">
        <x:v>TR-A077</x:v>
      </x:c>
      <x:c r="B82" s="13" t="str">
        <x:v>Tester le parcours de visite</x:v>
      </x:c>
      <x:c r="C82" s="13" t="str">
        <x:v>TR-SC13</x:v>
      </x:c>
      <x:c r="D82" s="13" t="str">
        <x:v>repère au sol ; x=51 %, y=77 %, largeur=24 %, hauteur=14 % du cadrage de ce poste.</x:v>
      </x:c>
      <x:c r="E82" s="13" t="str">
        <x:v>Cliquer les points d’action dans l’ordre et attendre leur retour visuel.</x:v>
      </x:c>
      <x:c r="F82" s="13" t="str">
        <x:v>Croix choisit le point actif ; A réalise l’étape ; B suspend entre deux étapes.</x:v>
      </x:c>
      <x:c r="G82" s="13" t="str">
        <x:v>Le poste « Galerie du vaisseau personnel » est accessible ; repère au sol est présent et aucune autre manipulation ne réserve cet original.</x:v>
      </x:c>
      <x:c r="H82" s="13" t="str">
        <x:v>Marcher de l’entrée au meuble, examiner la plaque puis rejoindre la sortie en suivant les passages restés libres.</x:v>
      </x:c>
      <x:c r="I82" s="13" t="str">
        <x:v>La scène confirme les vues de lecture et l’accessibilité du support.</x:v>
      </x:c>
      <x:c r="J82" s="13" t="str">
        <x:v>Un angle de lecture trop fermé invite à déplacer le meuble en aperçu.</x:v>
      </x:c>
      <x:c r="K82" s="13" t="str">
        <x:v>Enregistrer l’étape 077, les indices effectivement vus et la pose validée de l’objet. Une sortie avant confirmation conserve le dernier état stable ; l’original garde un seul propriétaire et emplacement.</x:v>
      </x:c>
      <x:c r="L82" s="13" t="str">
        <x:v>Mode par crans et clics successifs ; descriptions des repères ; assistance de placement avec les mêmes indices et le même résultat narratif.</x:v>
      </x:c>
      <x:c r="M82" s="13" t="str">
        <x:v>Reconstitution documentée V4 — nouvelle rédaction V5</x:v>
      </x:c>
    </x:row>
    <x:row r="83" ht="87" customHeight="1">
      <x:c r="A83" s="14" t="str">
        <x:v>TR-A078</x:v>
      </x:c>
      <x:c r="B83" s="14" t="str">
        <x:v>Préparer un transfert</x:v>
      </x:c>
      <x:c r="C83" s="14" t="str">
        <x:v>TR-SC13</x:v>
      </x:c>
      <x:c r="D83" s="14" t="str">
        <x:v>conteneur de galerie ; x=31 %, y=7 %, largeur=38 %, hauteur=15 % du cadrage de ce poste.</x:v>
      </x:c>
      <x:c r="E83" s="14" t="str">
        <x:v>Cliquer les points d’action dans l’ordre et attendre leur retour visuel.</x:v>
      </x:c>
      <x:c r="F83" s="14" t="str">
        <x:v>Croix choisit le point actif ; A réalise l’étape ; B suspend entre deux étapes.</x:v>
      </x:c>
      <x:c r="G83" s="14" t="str">
        <x:v>Le poste « Galerie du vaisseau personnel » est accessible ; conteneur de galerie est présent et aucune autre manipulation ne réserve cet original.</x:v>
      </x:c>
      <x:c r="H83" s="14" t="str">
        <x:v>Ouvrir la niche, replacer le berceau dans son contenant et laisser une plaque indiquant sa destination.</x:v>
      </x:c>
      <x:c r="I83" s="14" t="str">
        <x:v>L’original quitte la galerie ; son récit peut rester consultable sur une place vide.</x:v>
      </x:c>
      <x:c r="J83" s="14" t="str">
        <x:v>Le transfert reste en attente tant que la destination ou le trajet n’est pas disponible.</x:v>
      </x:c>
      <x:c r="K83" s="14" t="str">
        <x:v>Enregistrer l’étape 078, les indices effectivement vus et la pose validée de l’objet. Une sortie avant confirmation conserve le dernier état stable ; l’original garde un seul propriétaire et emplacement.</x:v>
      </x:c>
      <x:c r="L83" s="14" t="str">
        <x:v>Mode par crans et clics successifs ; descriptions des repères ; assistance de placement avec les mêmes indices et le même résultat narratif.</x:v>
      </x:c>
      <x:c r="M83" s="14" t="str">
        <x:v>Reconstitution documentée V4 — nouvelle rédaction V5</x:v>
      </x:c>
    </x:row>
    <x:row r="84" ht="87" customHeight="1">
      <x:c r="A84" s="13" t="str">
        <x:v>TR-A079</x:v>
      </x:c>
      <x:c r="B84" s="13" t="str">
        <x:v>Choisir l’alcôve locale</x:v>
      </x:c>
      <x:c r="C84" s="13" t="str">
        <x:v>TR-SC14</x:v>
      </x:c>
      <x:c r="D84" s="13" t="str">
        <x:v>alcôve d’exposition ; x=28 %, y=28 %, largeur=44 %, hauteur=46 % du cadrage de ce poste.</x:v>
      </x:c>
      <x:c r="E84" s="13" t="str">
        <x:v>Prendre l’élément puis le déposer sur une zone compatible en aperçu.</x:v>
      </x:c>
      <x:c r="F84" s="13" t="str">
        <x:v>Stick choisit l’emplacement ; A prend puis pose ; B annule l’aperçu.</x:v>
      </x:c>
      <x:c r="G84" s="13" t="str">
        <x:v>Le poste « Pièce des trophées de résidence » est accessible ; alcôve d’exposition est présent et aucune autre manipulation ne réserve cet original.</x:v>
      </x:c>
      <x:c r="H84" s="13" t="str">
        <x:v>Comparer la niche proche du seuil et celle de l’atelier en tenant compte de la lumière et des visites possibles.</x:v>
      </x:c>
      <x:c r="I84" s="13" t="str">
        <x:v>L’emplacement choisi change la première vue des visiteurs.</x:v>
      </x:c>
      <x:c r="J84" s="13" t="str">
        <x:v>Une résidence inactive ne reçoit pas de nouvel original sans transfert réel.</x:v>
      </x:c>
      <x:c r="K84" s="13" t="str">
        <x:v>Enregistrer l’étape 079, les indices effectivement vus et la pose validée de l’objet. Une sortie avant confirmation conserve le dernier état stable ; l’original garde un seul propriétaire et emplacement.</x:v>
      </x:c>
      <x:c r="L84" s="13" t="str">
        <x:v>Mode par crans et clics successifs ; descriptions des repères ; assistance de placement avec les mêmes indices et le même résultat narratif.</x:v>
      </x:c>
      <x:c r="M84" s="13" t="str">
        <x:v>Reconstitution documentée V4 — nouvelle rédaction V5</x:v>
      </x:c>
    </x:row>
    <x:row r="85" ht="87" customHeight="1">
      <x:c r="A85" s="14" t="str">
        <x:v>TR-A080</x:v>
      </x:c>
      <x:c r="B85" s="14" t="str">
        <x:v>Accorder le support au lieu</x:v>
      </x:c>
      <x:c r="C85" s="14" t="str">
        <x:v>TR-SC14</x:v>
      </x:c>
      <x:c r="D85" s="14" t="str">
        <x:v>habillage local ; x=7 %, y=23 %, largeur=19 %, hauteur=48 % du cadrage de ce poste.</x:v>
      </x:c>
      <x:c r="E85" s="14" t="str">
        <x:v>Faire glisser le calque ou la vignette ; boutons de pose pour orienter.</x:v>
      </x:c>
      <x:c r="F85" s="14" t="str">
        <x:v>Stick pour l’alignement ; LB/RB pour les poses ; A compare.</x:v>
      </x:c>
      <x:c r="G85" s="14" t="str">
        <x:v>Le poste « Pièce des trophées de résidence » est accessible ; habillage local est présent et aucune autre manipulation ne réserve cet original.</x:v>
      </x:c>
      <x:c r="H85" s="14" t="str">
        <x:v>Présenter deux habillages issus de l’artisanat local puis vérifier qu’ils laissent visibles les marques d’identification.</x:v>
      </x:c>
      <x:c r="I85" s="14" t="str">
        <x:v>Le meuble s’accorde aux matériaux du quartier sans modifier l’objet exposé.</x:v>
      </x:c>
      <x:c r="J85" s="14" t="str">
        <x:v>Un habillage incompatible reste un essai et ne consomme pas de matériau.</x:v>
      </x:c>
      <x:c r="K85" s="14" t="str">
        <x:v>Enregistrer l’étape 080, les indices effectivement vus et la pose validée de l’objet. Une sortie avant confirmation conserve le dernier état stable ; l’original garde un seul propriétaire et emplacement.</x:v>
      </x:c>
      <x:c r="L85" s="14" t="str">
        <x:v>Mode par crans et clics successifs ; descriptions des repères ; assistance de placement avec les mêmes indices et le même résultat narratif.</x:v>
      </x:c>
      <x:c r="M85" s="14" t="str">
        <x:v>Reconstitution documentée V4 — nouvelle rédaction V5</x:v>
      </x:c>
    </x:row>
    <x:row r="86" ht="87" customHeight="1">
      <x:c r="A86" s="13" t="str">
        <x:v>TR-A081</x:v>
      </x:c>
      <x:c r="B86" s="13" t="str">
        <x:v>Déplacer un siège de récit</x:v>
      </x:c>
      <x:c r="C86" s="13" t="str">
        <x:v>TR-SC14</x:v>
      </x:c>
      <x:c r="D86" s="13" t="str">
        <x:v>siège de visite ; x=74 %, y=23 %, largeur=19 %, hauteur=48 % du cadrage de ce poste.</x:v>
      </x:c>
      <x:c r="E86" s="13" t="str">
        <x:v>Prendre l’élément puis le déposer sur une zone compatible en aperçu.</x:v>
      </x:c>
      <x:c r="F86" s="13" t="str">
        <x:v>Stick choisit l’emplacement ; A prend puis pose ; B annule l’aperçu.</x:v>
      </x:c>
      <x:c r="G86" s="13" t="str">
        <x:v>Le poste « Pièce des trophées de résidence » est accessible ; siège de visite est présent et aucune autre manipulation ne réserve cet original.</x:v>
      </x:c>
      <x:c r="H86" s="13" t="str">
        <x:v>Poser un siège à portée de lecture et tester le passage entre seuil, coffre et atelier.</x:v>
      </x:c>
      <x:c r="I86" s="13" t="str">
        <x:v>La scène de visite obtient une place utilisable face au trophée.</x:v>
      </x:c>
      <x:c r="J86" s="13" t="str">
        <x:v>Un siège qui bloque une porte doit être déplacé avant validation.</x:v>
      </x:c>
      <x:c r="K86" s="13" t="str">
        <x:v>Enregistrer l’étape 081, les indices effectivement vus et la pose validée de l’objet. Une sortie avant confirmation conserve le dernier état stable ; l’original garde un seul propriétaire et emplacement.</x:v>
      </x:c>
      <x:c r="L86" s="13" t="str">
        <x:v>Mode par crans et clics successifs ; descriptions des repères ; assistance de placement avec les mêmes indices et le même résultat narratif.</x:v>
      </x:c>
      <x:c r="M86" s="13" t="str">
        <x:v>Reconstitution documentée V4 — nouvelle rédaction V5</x:v>
      </x:c>
    </x:row>
    <x:row r="87" ht="87" customHeight="1">
      <x:c r="A87" s="14" t="str">
        <x:v>TR-A082</x:v>
      </x:c>
      <x:c r="B87" s="14" t="str">
        <x:v>Préparer une présentation privée</x:v>
      </x:c>
      <x:c r="C87" s="14" t="str">
        <x:v>TR-SC14</x:v>
      </x:c>
      <x:c r="D87" s="14" t="str">
        <x:v>repères de visite ; x=22 %, y=77 %, largeur=24 %, hauteur=14 % du cadrage de ce poste.</x:v>
      </x:c>
      <x:c r="E87" s="14" t="str">
        <x:v>Cliquer les choix lisibles puis confirmer le panneau récapitulatif.</x:v>
      </x:c>
      <x:c r="F87" s="14" t="str">
        <x:v>Croix directionnelle parcourt les choix ; A sélectionne ; Y ouvre le récapitulatif.</x:v>
      </x:c>
      <x:c r="G87" s="14" t="str">
        <x:v>Le poste « Pièce des trophées de résidence » est accessible ; repères de visite est présent et aucune autre manipulation ne réserve cet original.</x:v>
      </x:c>
      <x:c r="H87" s="14" t="str">
        <x:v>Choisir quels objets restent visibles et quels compartiments demeurent fermés pour la rencontre prévue.</x:v>
      </x:c>
      <x:c r="I87" s="14" t="str">
        <x:v>Les visiteurs commentent uniquement le parcours ouvert.</x:v>
      </x:c>
      <x:c r="J87" s="14" t="str">
        <x:v>Fermer une vitrine ne modifie ni propriété ni reconnaissance.</x:v>
      </x:c>
      <x:c r="K87" s="14" t="str">
        <x:v>Enregistrer l’étape 082, les indices effectivement vus et la pose validée de l’objet. Une sortie avant confirmation conserve le dernier état stable ; l’original garde un seul propriétaire et emplacement.</x:v>
      </x:c>
      <x:c r="L87" s="14" t="str">
        <x:v>Mode par crans et clics successifs ; descriptions des repères ; assistance de placement avec les mêmes indices et le même résultat narratif.</x:v>
      </x:c>
      <x:c r="M87" s="14" t="str">
        <x:v>Reconstitution documentée V4 — nouvelle rédaction V5</x:v>
      </x:c>
    </x:row>
    <x:row r="88" ht="87" customHeight="1">
      <x:c r="A88" s="13" t="str">
        <x:v>TR-A083</x:v>
      </x:c>
      <x:c r="B88" s="13" t="str">
        <x:v>Montrer une trace à un proche</x:v>
      </x:c>
      <x:c r="C88" s="13" t="str">
        <x:v>TR-SC14</x:v>
      </x:c>
      <x:c r="D88" s="13" t="str">
        <x:v>lampe d’alcôve ; x=51 %, y=77 %, largeur=24 %, hauteur=14 % du cadrage de ce poste.</x:v>
      </x:c>
      <x:c r="E88" s="13" t="str">
        <x:v>Déplacer la lampe sur son rail d’angles puis choisir son intensité.</x:v>
      </x:c>
      <x:c r="F88" s="13" t="str">
        <x:v>LB/RB choisit l’angle ; haut/bas l’intensité ; A fixe la vue.</x:v>
      </x:c>
      <x:c r="G88" s="13" t="str">
        <x:v>Le poste « Pièce des trophées de résidence » est accessible ; lampe d’alcôve est présent et aucune autre manipulation ne réserve cet original.</x:v>
      </x:c>
      <x:c r="H88" s="13" t="str">
        <x:v>Orienter la lumière sur le détail déjà découvert au moment où le proche s’approche du meuble.</x:v>
      </x:c>
      <x:c r="I88" s="13" t="str">
        <x:v>La réaction porte sur la marque réellement visible et sur son histoire connue.</x:v>
      </x:c>
      <x:c r="J88" s="13" t="str">
        <x:v>Un visiteur absent ou indisponible ne parle pas depuis le vide.</x:v>
      </x:c>
      <x:c r="K88" s="13" t="str">
        <x:v>Enregistrer l’étape 083, les indices effectivement vus et la pose validée de l’objet. Une sortie avant confirmation conserve le dernier état stable ; l’original garde un seul propriétaire et emplacement.</x:v>
      </x:c>
      <x:c r="L88" s="13" t="str">
        <x:v>Mode par crans et clics successifs ; descriptions des repères ; assistance de placement avec les mêmes indices et le même résultat narratif.</x:v>
      </x:c>
      <x:c r="M88" s="13" t="str">
        <x:v>Reconstitution documentée V4 — nouvelle rédaction V5</x:v>
      </x:c>
    </x:row>
    <x:row r="89" ht="87" customHeight="1">
      <x:c r="A89" s="14" t="str">
        <x:v>TR-A084</x:v>
      </x:c>
      <x:c r="B89" s="14" t="str">
        <x:v>Emballer pour déménager</x:v>
      </x:c>
      <x:c r="C89" s="14" t="str">
        <x:v>TR-SC14</x:v>
      </x:c>
      <x:c r="D89" s="14" t="str">
        <x:v>caisse de résidence ; x=31 %, y=7 %, largeur=38 %, hauteur=15 % du cadrage de ce poste.</x:v>
      </x:c>
      <x:c r="E89" s="14" t="str">
        <x:v>Cliquer les points d’action dans l’ordre et attendre leur retour visuel.</x:v>
      </x:c>
      <x:c r="F89" s="14" t="str">
        <x:v>Croix choisit le point actif ; A réalise l’étape ; B suspend entre deux étapes.</x:v>
      </x:c>
      <x:c r="G89" s="14" t="str">
        <x:v>Le poste « Pièce des trophées de résidence » est accessible ; caisse de résidence est présent et aucune autre manipulation ne réserve cet original.</x:v>
      </x:c>
      <x:c r="H89" s="14" t="str">
        <x:v>Retirer la plaque amovible, ouvrir le support, replacer le berceau et fermer la caisse avant le changement de domicile.</x:v>
      </x:c>
      <x:c r="I89" s="14" t="str">
        <x:v>Les éléments rejoignent une seule charge de transfert identifiée.</x:v>
      </x:c>
      <x:c r="J89" s="14" t="str">
        <x:v>Un déménagement incomplet laisse la résidence précédente et les biens dans leurs états actuels.</x:v>
      </x:c>
      <x:c r="K89" s="14" t="str">
        <x:v>Enregistrer l’étape 084, les indices effectivement vus et la pose validée de l’objet. Une sortie avant confirmation conserve le dernier état stable ; l’original garde un seul propriétaire et emplacement.</x:v>
      </x:c>
      <x:c r="L89" s="14" t="str">
        <x:v>Mode par crans et clics successifs ; descriptions des repères ; assistance de placement avec les mêmes indices et le même résultat narratif.</x:v>
      </x:c>
      <x:c r="M89" s="14" t="str">
        <x:v>Reconstitution documentée V4 — nouvelle rédaction V5</x:v>
      </x:c>
    </x:row>
    <x:row r="90" ht="87" customHeight="1">
      <x:c r="A90" s="13" t="str">
        <x:v>TR-A085</x:v>
      </x:c>
      <x:c r="B90" s="13" t="str">
        <x:v>Présenter la prise au dépôt</x:v>
      </x:c>
      <x:c r="C90" s="13" t="str">
        <x:v>TR-SC15</x:v>
      </x:c>
      <x:c r="D90" s="13" t="str">
        <x:v>banc de réception ; x=28 %, y=28 %, largeur=44 %, hauteur=46 % du cadrage de ce poste.</x:v>
      </x:c>
      <x:c r="E90" s="13" t="str">
        <x:v>Prendre l’élément puis le déposer sur une zone compatible en aperçu.</x:v>
      </x:c>
      <x:c r="F90" s="13" t="str">
        <x:v>Stick choisit l’emplacement ; A prend puis pose ; B annule l’aperçu.</x:v>
      </x:c>
      <x:c r="G90" s="13" t="str">
        <x:v>Le poste « Salle des dépôts du clan » est accessible ; banc de réception est présent et aucune autre manipulation ne réserve cet original.</x:v>
      </x:c>
      <x:c r="H90" s="13" t="str">
        <x:v>Poser le berceau sur le banc collectif et montrer sa provenance aux personnes présentes.</x:v>
      </x:c>
      <x:c r="I90" s="13" t="str">
        <x:v>Le dépôt apparaît comme personnel, prêté ou commun selon l’accord réel.</x:v>
      </x:c>
      <x:c r="J90" s="13" t="str">
        <x:v>Une simple pose ne change pas automatiquement le propriétaire.</x:v>
      </x:c>
      <x:c r="K90" s="13" t="str">
        <x:v>Enregistrer l’étape 085, les indices effectivement vus et la pose validée de l’objet. Une sortie avant confirmation conserve le dernier état stable ; l’original garde un seul propriétaire et emplacement.</x:v>
      </x:c>
      <x:c r="L90" s="13" t="str">
        <x:v>Mode par crans et clics successifs ; descriptions des repères ; assistance de placement avec les mêmes indices et le même résultat narratif.</x:v>
      </x:c>
      <x:c r="M90" s="13" t="str">
        <x:v>Reconstitution documentée V4 — nouvelle rédaction V5</x:v>
      </x:c>
    </x:row>
    <x:row r="91" ht="87" customHeight="1">
      <x:c r="A91" s="14" t="str">
        <x:v>TR-A086</x:v>
      </x:c>
      <x:c r="B91" s="14" t="str">
        <x:v>Choisir le mode de garde</x:v>
      </x:c>
      <x:c r="C91" s="14" t="str">
        <x:v>TR-SC15</x:v>
      </x:c>
      <x:c r="D91" s="14" t="str">
        <x:v>plaquettes de dépôt ; x=7 %, y=23 %, largeur=19 %, hauteur=48 % du cadrage de ce poste.</x:v>
      </x:c>
      <x:c r="E91" s="14" t="str">
        <x:v>Cliquer les choix lisibles puis confirmer le panneau récapitulatif.</x:v>
      </x:c>
      <x:c r="F91" s="14" t="str">
        <x:v>Croix directionnelle parcourt les choix ; A sélectionne ; Y ouvre le récapitulatif.</x:v>
      </x:c>
      <x:c r="G91" s="14" t="str">
        <x:v>Le poste « Salle des dépôts du clan » est accessible ; plaquettes de dépôt est présent et aucune autre manipulation ne réserve cet original.</x:v>
      </x:c>
      <x:c r="H91" s="14" t="str">
        <x:v>Comparer exposition temporaire, prêt d’étude et bien commun avant de choisir le mode autorisé par le propriétaire.</x:v>
      </x:c>
      <x:c r="I91" s="14" t="str">
        <x:v>Les droits de retrait et de manipulation deviennent lisibles sur le support.</x:v>
      </x:c>
      <x:c r="J91" s="14" t="str">
        <x:v>Un accord manquant laisse l’objet sur le banc sans transfert de propriété.</x:v>
      </x:c>
      <x:c r="K91" s="14" t="str">
        <x:v>Enregistrer l’étape 086, les indices effectivement vus et la pose validée de l’objet. Une sortie avant confirmation conserve le dernier état stable ; l’original garde un seul propriétaire et emplacement.</x:v>
      </x:c>
      <x:c r="L91" s="14" t="str">
        <x:v>Mode par crans et clics successifs ; descriptions des repères ; assistance de placement avec les mêmes indices et le même résultat narratif.</x:v>
      </x:c>
      <x:c r="M91" s="14" t="str">
        <x:v>Reconstitution documentée V4 — nouvelle rédaction V5</x:v>
      </x:c>
    </x:row>
    <x:row r="92" ht="87" customHeight="1">
      <x:c r="A92" s="13" t="str">
        <x:v>TR-A087</x:v>
      </x:c>
      <x:c r="B92" s="13" t="str">
        <x:v>Réunir les contributions</x:v>
      </x:c>
      <x:c r="C92" s="13" t="str">
        <x:v>TR-SC15</x:v>
      </x:c>
      <x:c r="D92" s="13" t="str">
        <x:v>marques de participants ; x=74 %, y=23 %, largeur=19 %, hauteur=48 % du cadrage de ce poste.</x:v>
      </x:c>
      <x:c r="E92" s="13" t="str">
        <x:v>Faire glisser le calque ou la vignette ; boutons de pose pour orienter.</x:v>
      </x:c>
      <x:c r="F92" s="13" t="str">
        <x:v>Stick pour l’alignement ; LB/RB pour les poses ; A compare.</x:v>
      </x:c>
      <x:c r="G92" s="13" t="str">
        <x:v>Le poste « Salle des dépôts du clan » est accessible ; marques de participants est présent et aucune autre manipulation ne réserve cet original.</x:v>
      </x:c>
      <x:c r="H92" s="13" t="str">
        <x:v>Rapprocher les traces établies des gestes accomplis par chaque membre pendant la mission.</x:v>
      </x:c>
      <x:c r="I92" s="13" t="str">
        <x:v>La plaque collective montre qui a pisté, couvert, affronté ou ramené la prise.</x:v>
      </x:c>
      <x:c r="J92" s="13" t="str">
        <x:v>Une contribution supposée reste à confirmer et ne donne pas une récompense répétée.</x:v>
      </x:c>
      <x:c r="K92" s="13" t="str">
        <x:v>Enregistrer l’étape 087, les indices effectivement vus et la pose validée de l’objet. Une sortie avant confirmation conserve le dernier état stable ; l’original garde un seul propriétaire et emplacement.</x:v>
      </x:c>
      <x:c r="L92" s="13" t="str">
        <x:v>Mode par crans et clics successifs ; descriptions des repères ; assistance de placement avec les mêmes indices et le même résultat narratif.</x:v>
      </x:c>
      <x:c r="M92" s="13" t="str">
        <x:v>Reconstitution documentée V4 — nouvelle rédaction V5</x:v>
      </x:c>
    </x:row>
    <x:row r="93" ht="87" customHeight="1">
      <x:c r="A93" s="14" t="str">
        <x:v>TR-A088</x:v>
      </x:c>
      <x:c r="B93" s="14" t="str">
        <x:v>Installer dans le parcours commun</x:v>
      </x:c>
      <x:c r="C93" s="14" t="str">
        <x:v>TR-SC15</x:v>
      </x:c>
      <x:c r="D93" s="14" t="str">
        <x:v>socle collectif ; x=22 %, y=77 %, largeur=24 %, hauteur=14 % du cadrage de ce poste.</x:v>
      </x:c>
      <x:c r="E93" s="14" t="str">
        <x:v>Faire glisser la poignée le long du rail ; relâcher sur un cran.</x:v>
      </x:c>
      <x:c r="F93" s="14" t="str">
        <x:v>Stick ou croix déplace d’un cran ; A verrouille ; B recule.</x:v>
      </x:c>
      <x:c r="G93" s="14" t="str">
        <x:v>Le poste « Salle des dépôts du clan » est accessible ; socle collectif est présent et aucune autre manipulation ne réserve cet original.</x:v>
      </x:c>
      <x:c r="H93" s="14" t="str">
        <x:v>Pousser le berceau jusqu’à son emplacement compatible puis ajuster l’ordre des plaques voisines.</x:v>
      </x:c>
      <x:c r="I93" s="14" t="str">
        <x:v>L’objet entre dans le récit de la galerie et garde sa propre identité.</x:v>
      </x:c>
      <x:c r="J93" s="14" t="str">
        <x:v>Une place occupée impose un échange physique préalable.</x:v>
      </x:c>
      <x:c r="K93" s="14" t="str">
        <x:v>Enregistrer l’étape 088, les indices effectivement vus et la pose validée de l’objet. Une sortie avant confirmation conserve le dernier état stable ; l’original garde un seul propriétaire et emplacement.</x:v>
      </x:c>
      <x:c r="L93" s="14" t="str">
        <x:v>Mode par crans et clics successifs ; descriptions des repères ; assistance de placement avec les mêmes indices et le même résultat narratif.</x:v>
      </x:c>
      <x:c r="M93" s="14" t="str">
        <x:v>Reconstitution documentée V4 — nouvelle rédaction V5</x:v>
      </x:c>
    </x:row>
    <x:row r="94" ht="87" customHeight="1">
      <x:c r="A94" s="13" t="str">
        <x:v>TR-A089</x:v>
      </x:c>
      <x:c r="B94" s="13" t="str">
        <x:v>Ouvrir la visite de retour</x:v>
      </x:c>
      <x:c r="C94" s="13" t="str">
        <x:v>TR-SC15</x:v>
      </x:c>
      <x:c r="D94" s="13" t="str">
        <x:v>lumières du parcours ; x=51 %, y=77 %, largeur=24 %, hauteur=14 % du cadrage de ce poste.</x:v>
      </x:c>
      <x:c r="E94" s="13" t="str">
        <x:v>Cliquer les points d’action dans l’ordre et attendre leur retour visuel.</x:v>
      </x:c>
      <x:c r="F94" s="13" t="str">
        <x:v>Croix choisit le point actif ; A réalise l’étape ; B suspend entre deux étapes.</x:v>
      </x:c>
      <x:c r="G94" s="13" t="str">
        <x:v>Le poste « Salle des dépôts du clan » est accessible ; lumières du parcours est présent et aucune autre manipulation ne réserve cet original.</x:v>
      </x:c>
      <x:c r="H94" s="13" t="str">
        <x:v>Allumer les points de lecture dans l’ordre choisi puis accompagner le groupe depuis le sas jusqu’à la prise.</x:v>
      </x:c>
      <x:c r="I94" s="13" t="str">
        <x:v>Les réactions s’enchaînent selon les objets réellement exposés et les absents connus.</x:v>
      </x:c>
      <x:c r="J94" s="13" t="str">
        <x:v>Une personne indisponible est remplacée par son message attribué seulement s’il existe.</x:v>
      </x:c>
      <x:c r="K94" s="13" t="str">
        <x:v>Enregistrer l’étape 089, les indices effectivement vus et la pose validée de l’objet. Une sortie avant confirmation conserve le dernier état stable ; l’original garde un seul propriétaire et emplacement.</x:v>
      </x:c>
      <x:c r="L94" s="13" t="str">
        <x:v>Mode par crans et clics successifs ; descriptions des repères ; assistance de placement avec les mêmes indices et le même résultat narratif.</x:v>
      </x:c>
      <x:c r="M94" s="13" t="str">
        <x:v>Reconstitution documentée V4 — nouvelle rédaction V5</x:v>
      </x:c>
    </x:row>
    <x:row r="95" ht="87" customHeight="1">
      <x:c r="A95" s="14" t="str">
        <x:v>TR-A090</x:v>
      </x:c>
      <x:c r="B95" s="14" t="str">
        <x:v>Retirer un dépôt</x:v>
      </x:c>
      <x:c r="C95" s="14" t="str">
        <x:v>TR-SC15</x:v>
      </x:c>
      <x:c r="D95" s="14" t="str">
        <x:v>arrêt de socle ; x=31 %, y=7 %, largeur=38 %, hauteur=15 % du cadrage de ce poste.</x:v>
      </x:c>
      <x:c r="E95" s="14" t="str">
        <x:v>Cliquer les points d’action dans l’ordre et attendre leur retour visuel.</x:v>
      </x:c>
      <x:c r="F95" s="14" t="str">
        <x:v>Croix choisit le point actif ; A réalise l’étape ; B suspend entre deux étapes.</x:v>
      </x:c>
      <x:c r="G95" s="14" t="str">
        <x:v>Le poste « Salle des dépôts du clan » est accessible ; arrêt de socle est présent et aucune autre manipulation ne réserve cet original.</x:v>
      </x:c>
      <x:c r="H95" s="14" t="str">
        <x:v>Vérifier le droit de retrait, ouvrir l’arrêt puis déplacer le berceau vers son contenant de départ.</x:v>
      </x:c>
      <x:c r="I95" s="14" t="str">
        <x:v>La place devient vide et le registre ferme le dépôt sans effacer son histoire.</x:v>
      </x:c>
      <x:c r="J95" s="14" t="str">
        <x:v>Un objet engagé dans une exposition de mission reste réservé jusqu’au point de retrait prévu.</x:v>
      </x:c>
      <x:c r="K95" s="14" t="str">
        <x:v>Enregistrer l’étape 090, les indices effectivement vus et la pose validée de l’objet. Une sortie avant confirmation conserve le dernier état stable ; l’original garde un seul propriétaire et emplacement.</x:v>
      </x:c>
      <x:c r="L95" s="14" t="str">
        <x:v>Mode par crans et clics successifs ; descriptions des repères ; assistance de placement avec les mêmes indices et le même résultat narratif.</x:v>
      </x:c>
      <x:c r="M95" s="14" t="str">
        <x:v>Reconstitution documentée V4 — nouvelle rédaction V5</x:v>
      </x:c>
    </x:row>
    <x:row r="96" ht="87" customHeight="1">
      <x:c r="A96" s="13" t="str">
        <x:v>TR-A091</x:v>
      </x:c>
      <x:c r="B96" s="13" t="str">
        <x:v>Vérifier la destination</x:v>
      </x:c>
      <x:c r="C96" s="13" t="str">
        <x:v>TR-SC16</x:v>
      </x:c>
      <x:c r="D96" s="13" t="str">
        <x:v>plaques de lieu ; x=28 %, y=28 %, largeur=44 %, hauteur=46 % du cadrage de ce poste.</x:v>
      </x:c>
      <x:c r="E96" s="13" t="str">
        <x:v>Faire glisser le calque ou la vignette ; boutons de pose pour orienter.</x:v>
      </x:c>
      <x:c r="F96" s="13" t="str">
        <x:v>Stick pour l’alignement ; LB/RB pour les poses ; A compare.</x:v>
      </x:c>
      <x:c r="G96" s="13" t="str">
        <x:v>Le poste « Table de restitution et de transit » est accessible ; plaques de lieu est présent et aucune autre manipulation ne réserve cet original.</x:v>
      </x:c>
      <x:c r="H96" s="13" t="str">
        <x:v>Comparer le lieu demandé à ses accès réels, son support disponible et le trajet prévu pour y parvenir.</x:v>
      </x:c>
      <x:c r="I96" s="13" t="str">
        <x:v>La destination retenue possède un espace libre identifié.</x:v>
      </x:c>
      <x:c r="J96" s="13" t="str">
        <x:v>Une destination indisponible reste une intention et ne déplace rien.</x:v>
      </x:c>
      <x:c r="K96" s="13" t="str">
        <x:v>Enregistrer l’étape 091, les indices effectivement vus et la pose validée de l’objet. Une sortie avant confirmation conserve le dernier état stable ; l’original garde un seul propriétaire et emplacement.</x:v>
      </x:c>
      <x:c r="L96" s="13" t="str">
        <x:v>Mode par crans et clics successifs ; descriptions des repères ; assistance de placement avec les mêmes indices et le même résultat narratif.</x:v>
      </x:c>
      <x:c r="M96" s="13" t="str">
        <x:v>Reconstitution documentée V4 — nouvelle rédaction V5</x:v>
      </x:c>
    </x:row>
    <x:row r="97" ht="87" customHeight="1">
      <x:c r="A97" s="14" t="str">
        <x:v>TR-A092</x:v>
      </x:c>
      <x:c r="B97" s="14" t="str">
        <x:v>Associer l’objet au contenant</x:v>
      </x:c>
      <x:c r="C97" s="14" t="str">
        <x:v>TR-SC16</x:v>
      </x:c>
      <x:c r="D97" s="14" t="str">
        <x:v>fenêtres de provenance ; x=7 %, y=23 %, largeur=19 %, hauteur=48 % du cadrage de ce poste.</x:v>
      </x:c>
      <x:c r="E97" s="14" t="str">
        <x:v>Faire glisser le calque ou la vignette ; boutons de pose pour orienter.</x:v>
      </x:c>
      <x:c r="F97" s="14" t="str">
        <x:v>Stick pour l’alignement ; LB/RB pour les poses ; A compare.</x:v>
      </x:c>
      <x:c r="G97" s="14" t="str">
        <x:v>Le poste « Table de restitution et de transit » est accessible ; fenêtres de provenance est présent et aucune autre manipulation ne réserve cet original.</x:v>
      </x:c>
      <x:c r="H97" s="14" t="str">
        <x:v>Mettre face à face l’identifiant de l’original et celui du contenant puis vérifier le gabarit.</x:v>
      </x:c>
      <x:c r="I97" s="14" t="str">
        <x:v>Un lien de transport unique est créé entre objet et caisse.</x:v>
      </x:c>
      <x:c r="J97" s="14" t="str">
        <x:v>Un identifiant différent ouvre les dossiers sans autoriser l’échange silencieux.</x:v>
      </x:c>
      <x:c r="K97" s="14" t="str">
        <x:v>Enregistrer l’étape 092, les indices effectivement vus et la pose validée de l’objet. Une sortie avant confirmation conserve le dernier état stable ; l’original garde un seul propriétaire et emplacement.</x:v>
      </x:c>
      <x:c r="L97" s="14" t="str">
        <x:v>Mode par crans et clics successifs ; descriptions des repères ; assistance de placement avec les mêmes indices et le même résultat narratif.</x:v>
      </x:c>
      <x:c r="M97" s="14" t="str">
        <x:v>Reconstitution documentée V4 — nouvelle rédaction V5</x:v>
      </x:c>
    </x:row>
    <x:row r="98" ht="87" customHeight="1">
      <x:c r="A98" s="13" t="str">
        <x:v>TR-A093</x:v>
      </x:c>
      <x:c r="B98" s="13" t="str">
        <x:v>Fixer les appuis de voyage</x:v>
      </x:c>
      <x:c r="C98" s="13" t="str">
        <x:v>TR-SC16</x:v>
      </x:c>
      <x:c r="D98" s="13" t="str">
        <x:v>patins du contenant ; x=74 %, y=23 %, largeur=19 %, hauteur=48 % du cadrage de ce poste.</x:v>
      </x:c>
      <x:c r="E98" s="13" t="str">
        <x:v>Faire glisser la poignée le long du rail ; relâcher sur un cran.</x:v>
      </x:c>
      <x:c r="F98" s="13" t="str">
        <x:v>Stick ou croix déplace d’un cran ; A verrouille ; B recule.</x:v>
      </x:c>
      <x:c r="G98" s="13" t="str">
        <x:v>Le poste « Table de restitution et de transit » est accessible ; patins du contenant est présent et aucune autre manipulation ne réserve cet original.</x:v>
      </x:c>
      <x:c r="H98" s="13" t="str">
        <x:v>Reprendre la configuration stable conservée ou l’ajuster aux limites du contenant choisi.</x:v>
      </x:c>
      <x:c r="I98" s="13" t="str">
        <x:v>Les patins montrent leur position validée et la pièce reste visible par sa fenêtre.</x:v>
      </x:c>
      <x:c r="J98" s="13" t="str">
        <x:v>Un contenant trop petit impose un autre choix avant fermeture.</x:v>
      </x:c>
      <x:c r="K98" s="13" t="str">
        <x:v>Enregistrer l’étape 093, les indices effectivement vus et la pose validée de l’objet. Une sortie avant confirmation conserve le dernier état stable ; l’original garde un seul propriétaire et emplacement.</x:v>
      </x:c>
      <x:c r="L98" s="13" t="str">
        <x:v>Mode par crans et clics successifs ; descriptions des repères ; assistance de placement avec les mêmes indices et le même résultat narratif.</x:v>
      </x:c>
      <x:c r="M98" s="13" t="str">
        <x:v>Reconstitution documentée V4 — nouvelle rédaction V5</x:v>
      </x:c>
    </x:row>
    <x:row r="99" ht="87" customHeight="1">
      <x:c r="A99" s="14" t="str">
        <x:v>TR-A094</x:v>
      </x:c>
      <x:c r="B99" s="14" t="str">
        <x:v>Fermer le transit</x:v>
      </x:c>
      <x:c r="C99" s="14" t="str">
        <x:v>TR-SC16</x:v>
      </x:c>
      <x:c r="D99" s="14" t="str">
        <x:v>loquet de voyage ; x=22 %, y=77 %, largeur=24 %, hauteur=14 % du cadrage de ce poste.</x:v>
      </x:c>
      <x:c r="E99" s="14" t="str">
        <x:v>Cliquer les points d’action dans l’ordre et attendre leur retour visuel.</x:v>
      </x:c>
      <x:c r="F99" s="14" t="str">
        <x:v>Croix choisit le point actif ; A réalise l’étape ; B suspend entre deux étapes.</x:v>
      </x:c>
      <x:c r="G99" s="14" t="str">
        <x:v>Le poste « Table de restitution et de transit » est accessible ; loquet de voyage est présent et aucune autre manipulation ne réserve cet original.</x:v>
      </x:c>
      <x:c r="H99" s="14" t="str">
        <x:v>Insérer la plaque de destination, fermer les éléments prévus et déplacer la caisse jusqu’au point de départ jouable.</x:v>
      </x:c>
      <x:c r="I99" s="14" t="str">
        <x:v>L’état passe d’exposé à en transit avec le porteur et le trajet indiqués.</x:v>
      </x:c>
      <x:c r="J99" s="14" t="str">
        <x:v>Une interruption conserve la caisse au dernier point confirmé.</x:v>
      </x:c>
      <x:c r="K99" s="14" t="str">
        <x:v>Enregistrer l’étape 094, les indices effectivement vus et la pose validée de l’objet. Une sortie avant confirmation conserve le dernier état stable ; l’original garde un seul propriétaire et emplacement.</x:v>
      </x:c>
      <x:c r="L99" s="14" t="str">
        <x:v>Mode par crans et clics successifs ; descriptions des repères ; assistance de placement avec les mêmes indices et le même résultat narratif.</x:v>
      </x:c>
      <x:c r="M99" s="14" t="str">
        <x:v>Reconstitution documentée V4 — nouvelle rédaction V5</x:v>
      </x:c>
    </x:row>
    <x:row r="100" ht="87" customHeight="1">
      <x:c r="A100" s="13" t="str">
        <x:v>TR-A095</x:v>
      </x:c>
      <x:c r="B100" s="13" t="str">
        <x:v>Remettre au destinataire</x:v>
      </x:c>
      <x:c r="C100" s="13" t="str">
        <x:v>TR-SC16</x:v>
      </x:c>
      <x:c r="D100" s="13" t="str">
        <x:v>banc de remise ; x=51 %, y=77 %, largeur=24 %, hauteur=14 % du cadrage de ce poste.</x:v>
      </x:c>
      <x:c r="E100" s="13" t="str">
        <x:v>Prendre l’élément puis le déposer sur une zone compatible en aperçu.</x:v>
      </x:c>
      <x:c r="F100" s="13" t="str">
        <x:v>Stick choisit l’emplacement ; A prend puis pose ; B annule l’aperçu.</x:v>
      </x:c>
      <x:c r="G100" s="13" t="str">
        <x:v>Le poste « Table de restitution et de transit » est accessible ; banc de remise est présent et aucune autre manipulation ne réserve cet original.</x:v>
      </x:c>
      <x:c r="H100" s="13" t="str">
        <x:v>Poser la caisse dans le lieu atteint puis attendre la présence du destinataire ou du poste autorisé.</x:v>
      </x:c>
      <x:c r="I100" s="13" t="str">
        <x:v>Le transfert de garde se joue dans la scène et met à jour la localisation une fois.</x:v>
      </x:c>
      <x:c r="J100" s="13" t="str">
        <x:v>Une arrivée sans destinataire conserve la caisse en attente sous sa garde actuelle.</x:v>
      </x:c>
      <x:c r="K100" s="13" t="str">
        <x:v>Enregistrer l’étape 095, les indices effectivement vus et la pose validée de l’objet. Une sortie avant confirmation conserve le dernier état stable ; l’original garde un seul propriétaire et emplacement.</x:v>
      </x:c>
      <x:c r="L100" s="13" t="str">
        <x:v>Mode par crans et clics successifs ; descriptions des repères ; assistance de placement avec les mêmes indices et le même résultat narratif.</x:v>
      </x:c>
      <x:c r="M100" s="13" t="str">
        <x:v>Reconstitution documentée V4 — nouvelle rédaction V5</x:v>
      </x:c>
    </x:row>
    <x:row r="101" ht="87" customHeight="1">
      <x:c r="A101" s="14" t="str">
        <x:v>TR-A096</x:v>
      </x:c>
      <x:c r="B101" s="14" t="str">
        <x:v>Fermer l’histoire du trajet</x:v>
      </x:c>
      <x:c r="C101" s="14" t="str">
        <x:v>TR-SC16</x:v>
      </x:c>
      <x:c r="D101" s="14" t="str">
        <x:v>plaque de retour ; x=31 %, y=7 %, largeur=38 %, hauteur=15 % du cadrage de ce poste.</x:v>
      </x:c>
      <x:c r="E101" s="14" t="str">
        <x:v>Cliquer les choix lisibles puis confirmer le panneau récapitulatif.</x:v>
      </x:c>
      <x:c r="F101" s="14" t="str">
        <x:v>Croix directionnelle parcourt les choix ; A sélectionne ; Y ouvre le récapitulatif.</x:v>
      </x:c>
      <x:c r="G101" s="14" t="str">
        <x:v>Le poste « Table de restitution et de transit » est accessible ; plaque de retour est présent et aucune autre manipulation ne réserve cet original.</x:v>
      </x:c>
      <x:c r="H101" s="14" t="str">
        <x:v>Comparer départ, arrivée et contenu réellement remis puis confirmer les changements achevés.</x:v>
      </x:c>
      <x:c r="I101" s="14" t="str">
        <x:v>Le registre conserve l’ancien emplacement, le trajet et la nouvelle garde.</x:v>
      </x:c>
      <x:c r="J101" s="14" t="str">
        <x:v>Une différence de contenu reste un incident ouvert ; elle ne crée pas un remplacement gratuit.</x:v>
      </x:c>
      <x:c r="K101" s="14" t="str">
        <x:v>Enregistrer l’étape 096, les indices effectivement vus et la pose validée de l’objet. Une sortie avant confirmation conserve le dernier état stable ; l’original garde un seul propriétaire et emplacement.</x:v>
      </x:c>
      <x:c r="L101" s="14" t="str">
        <x:v>Mode par crans et clics successifs ; descriptions des repères ; assistance de placement avec les mêmes indices et le même résultat narratif.</x:v>
      </x:c>
      <x:c r="M101" s="14" t="str">
        <x:v>Reconstitution documentée V4 — nouvelle rédaction V5</x:v>
      </x:c>
    </x:row>
  </x:sheetData>
  <x:pageMargins left="0.7" right="0.7" top="0.75" bottom="0.75" header="0.3" footer="0.3"/>
  <x:tableParts count="1">
    <x:tablePart xmlns:r="http://schemas.openxmlformats.org/officeDocument/2006/relationships" r:id="R4a0d9f364976491e"/>
  </x:tableParts>
</x:worksheet>
</file>

<file path=xl/worksheets/sheet8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Familles de trophées</x:v>
      </x:c>
      <x:c r="B2" s="3"/>
      <x:c r="C2" s="3"/>
      <x:c r="D2" s="3"/>
      <x:c r="E2" s="3"/>
      <x:c r="F2" s="3"/>
    </x:row>
    <x:row r="3">
      <x:c r="A3" s="4"/>
      <x:c r="B3" s="4"/>
      <x:c r="C3" s="4"/>
      <x:c r="D3" s="4"/>
      <x:c r="E3" s="4"/>
      <x:c r="F3" s="4"/>
    </x:row>
    <x:row r="4">
      <x:c r="A4" s="2" t="str">
        <x:v>Trophées · 18 fiches · Lecture intégrale dans « Lire Trophées » ou le lecteur HTML.</x:v>
      </x:c>
      <x:c r="B4" s="2"/>
      <x:c r="C4" s="2"/>
      <x:c r="D4" s="2"/>
      <x:c r="E4" s="2"/>
      <x:c r="F4" s="2"/>
    </x:row>
    <x:row r="5" ht="48" customHeight="1">
      <x:c r="A5" s="43" t="str">
        <x:v>Identifiant</x:v>
      </x:c>
      <x:c r="B5" s="44" t="str">
        <x:v>Titre</x:v>
      </x:c>
      <x:c r="C5" s="44" t="str">
        <x:v>Support</x:v>
      </x:c>
      <x:c r="D5" s="44" t="str">
        <x:v>Examens</x:v>
      </x:c>
      <x:c r="E5" s="44" t="str">
        <x:v>Limite</x:v>
      </x:c>
      <x:c r="F5" s="45" t="str">
        <x:v>Provenance</x:v>
      </x:c>
    </x:row>
    <x:row r="6" ht="57" customHeight="1">
      <x:c r="A6" s="13" t="str">
        <x:v>TR-F01</x:v>
      </x:c>
      <x:c r="B6" s="13" t="str">
        <x:v>Crâne de proie</x:v>
      </x:c>
      <x:c r="C6" s="13" t="str">
        <x:v>Berceau large à appuis latéraux</x:v>
      </x:c>
      <x:c r="D6" s="13" t="str">
        <x:v>Orientation de trois faces, relief, marques de chasse et provenance.</x:v>
      </x:c>
      <x:c r="E6" s="13" t="str">
        <x:v>Les dimensions suivent la créature réellement rencontrée ; aucune valeur automatique pour une espèce inconnue.</x:v>
      </x:c>
      <x:c r="F6" s="13" t="str">
        <x:v>Reconstitution documentée V4 — nouvelle rédaction V5</x:v>
      </x:c>
    </x:row>
    <x:row r="7" ht="44" customHeight="1">
      <x:c r="A7" s="14" t="str">
        <x:v>TR-F02</x:v>
      </x:c>
      <x:c r="B7" s="14" t="str">
        <x:v>Plaque osseuse</x:v>
      </x:c>
      <x:c r="C7" s="14" t="str">
        <x:v>Support plat à marge visible</x:v>
      </x:c>
      <x:c r="D7" s="14" t="str">
        <x:v>Lumière rasante, comparaison de courbure et traces de portage.</x:v>
      </x:c>
      <x:c r="E7" s="14" t="str">
        <x:v>Les fractures anciennes restent distinctes des interventions d’atelier.</x:v>
      </x:c>
      <x:c r="F7" s="14" t="str">
        <x:v>Reconstitution documentée V4 — nouvelle rédaction V5</x:v>
      </x:c>
    </x:row>
    <x:row r="8" ht="44" customHeight="1">
      <x:c r="A8" s="13" t="str">
        <x:v>TR-F03</x:v>
      </x:c>
      <x:c r="B8" s="13" t="str">
        <x:v>Corne ou défense</x:v>
      </x:c>
      <x:c r="C8" s="13" t="str">
        <x:v>Socle à deux contacts</x:v>
      </x:c>
      <x:c r="D8" s="13" t="str">
        <x:v>Orientation du profil, extrémité intacte ou cassée et gabarit.</x:v>
      </x:c>
      <x:c r="E8" s="13" t="str">
        <x:v>Un fragment manquant n’est pas recréé comme original.</x:v>
      </x:c>
      <x:c r="F8" s="13" t="str">
        <x:v>Reconstitution documentée V4 — nouvelle rédaction V5</x:v>
      </x:c>
    </x:row>
    <x:row r="9" ht="44" customHeight="1">
      <x:c r="A9" s="14" t="str">
        <x:v>TR-F04</x:v>
      </x:c>
      <x:c r="B9" s="14" t="str">
        <x:v>Griffe ou appendice</x:v>
      </x:c>
      <x:c r="C9" s="14" t="str">
        <x:v>Petit berceau indexé</x:v>
      </x:c>
      <x:c r="D9" s="14" t="str">
        <x:v>Comparaison des faces et origine de prélèvement fictionnelle déjà établie.</x:v>
      </x:c>
      <x:c r="E9" s="14" t="str">
        <x:v>Les pièces d’un même individu ne multiplient pas le prestige de la chasse.</x:v>
      </x:c>
      <x:c r="F9" s="14" t="str">
        <x:v>Reconstitution documentée V4 — nouvelle rédaction V5</x:v>
      </x:c>
    </x:row>
    <x:row r="10" ht="44" customHeight="1">
      <x:c r="A10" s="13" t="str">
        <x:v>TR-F05</x:v>
      </x:c>
      <x:c r="B10" s="13" t="str">
        <x:v>Armure de rival</x:v>
      </x:c>
      <x:c r="C10" s="13" t="str">
        <x:v>Mannequin partiel ou cadre</x:v>
      </x:c>
      <x:c r="D10" s="13" t="str">
        <x:v>Marques de duel, réparations et identité du porteur.</x:v>
      </x:c>
      <x:c r="E10" s="13" t="str">
        <x:v>Un prêt ou un don se distingue d’une victoire et d’un objet abandonné.</x:v>
      </x:c>
      <x:c r="F10" s="13" t="str">
        <x:v>Reconstitution documentée V4 — nouvelle rédaction V5</x:v>
      </x:c>
    </x:row>
    <x:row r="11" ht="44" customHeight="1">
      <x:c r="A11" s="14" t="str">
        <x:v>TR-F06</x:v>
      </x:c>
      <x:c r="B11" s="14" t="str">
        <x:v>Masque</x:v>
      </x:c>
      <x:c r="C11" s="14" t="str">
        <x:v>Support à pic protégé ou berceau</x:v>
      </x:c>
      <x:c r="D11" s="14" t="str">
        <x:v>Face, revers, traces d’usage et récit de transmission.</x:v>
      </x:c>
      <x:c r="E11" s="14" t="str">
        <x:v>Un masque mémoriel ne confère pas le rang de son ancien porteur.</x:v>
      </x:c>
      <x:c r="F11" s="14" t="str">
        <x:v>Reconstitution documentée V4 — nouvelle rédaction V5</x:v>
      </x:c>
    </x:row>
    <x:row r="12" ht="44" customHeight="1">
      <x:c r="A12" s="13" t="str">
        <x:v>TR-F07</x:v>
      </x:c>
      <x:c r="B12" s="13" t="str">
        <x:v>Arme confiée</x:v>
      </x:c>
      <x:c r="C12" s="13" t="str">
        <x:v>Râtelier compatible</x:v>
      </x:c>
      <x:c r="D12" s="13" t="str">
        <x:v>Gabarit, marques d’entretien et histoire de ses détenteurs.</x:v>
      </x:c>
      <x:c r="E12" s="13" t="str">
        <x:v>Une arme de vitrine peut être indisponible au combat tant qu’elle n’est pas retirée.</x:v>
      </x:c>
      <x:c r="F12" s="13" t="str">
        <x:v>Reconstitution documentée V4 — nouvelle rédaction V5</x:v>
      </x:c>
    </x:row>
    <x:row r="13" ht="44" customHeight="1">
      <x:c r="A13" s="14" t="str">
        <x:v>TR-F08</x:v>
      </x:c>
      <x:c r="B13" s="14" t="str">
        <x:v>Fragment de vaisseau</x:v>
      </x:c>
      <x:c r="C13" s="14" t="str">
        <x:v>Cadre mural renforcé</x:v>
      </x:c>
      <x:c r="D13" s="14" t="str">
        <x:v>Couches de réparation, gravures et orientation de coque.</x:v>
      </x:c>
      <x:c r="E13" s="14" t="str">
        <x:v>Un débris découvert ne prouve pas qui a détruit le navire.</x:v>
      </x:c>
      <x:c r="F13" s="14" t="str">
        <x:v>Reconstitution documentée V4 — nouvelle rédaction V5</x:v>
      </x:c>
    </x:row>
    <x:row r="14" ht="44" customHeight="1">
      <x:c r="A14" s="13" t="str">
        <x:v>TR-F09</x:v>
      </x:c>
      <x:c r="B14" s="13" t="str">
        <x:v>Balise de route</x:v>
      </x:c>
      <x:c r="C14" s="13" t="str">
        <x:v>Socle technique fictif</x:v>
      </x:c>
      <x:c r="D14" s="13" t="str">
        <x:v>Pulsations enregistrées, repères et usure de voyage.</x:v>
      </x:c>
      <x:c r="E14" s="13" t="str">
        <x:v>Les signaux incomplets restent des traces et non des coordonnées certaines.</x:v>
      </x:c>
      <x:c r="F14" s="13" t="str">
        <x:v>Reconstitution documentée V4 — nouvelle rédaction V5</x:v>
      </x:c>
    </x:row>
    <x:row r="15" ht="57" customHeight="1">
      <x:c r="A15" s="14" t="str">
        <x:v>TR-F10</x:v>
      </x:c>
      <x:c r="B15" s="14" t="str">
        <x:v>Objet humain de mission</x:v>
      </x:c>
      <x:c r="C15" s="14" t="str">
        <x:v>Petit cabinet de provenance</x:v>
      </x:c>
      <x:c r="D15" s="14" t="str">
        <x:v>Usage supposé, contexte observé et témoignage volontaire.</x:v>
      </x:c>
      <x:c r="E15" s="14" t="str">
        <x:v>Un objet de Mara Venn garde son propriétaire et n’est jamais une preuve de possession de la personne.</x:v>
      </x:c>
      <x:c r="F15" s="14" t="str">
        <x:v>Reconstitution documentée V4 — nouvelle rédaction V5</x:v>
      </x:c>
    </x:row>
    <x:row r="16" ht="44" customHeight="1">
      <x:c r="A16" s="13" t="str">
        <x:v>TR-F11</x:v>
      </x:c>
      <x:c r="B16" s="13" t="str">
        <x:v>Fragment de carapace</x:v>
      </x:c>
      <x:c r="C16" s="13" t="str">
        <x:v>Support à pinces fictives</x:v>
      </x:c>
      <x:c r="D16" s="13" t="str">
        <x:v>Contour, couches visibles et indices liés à la rencontre.</x:v>
      </x:c>
      <x:c r="E16" s="13" t="str">
        <x:v>La manipulation reste stylisée et suit le parcours d’admission adapté.</x:v>
      </x:c>
      <x:c r="F16" s="13" t="str">
        <x:v>Reconstitution documentée V4 — nouvelle rédaction V5</x:v>
      </x:c>
    </x:row>
    <x:row r="17" ht="57" customHeight="1">
      <x:c r="A17" s="14" t="str">
        <x:v>TR-F12</x:v>
      </x:c>
      <x:c r="B17" s="14" t="str">
        <x:v>Matière végétale fictive</x:v>
      </x:c>
      <x:c r="C17" s="14" t="str">
        <x:v>Cadre transparent de conservation imaginaire</x:v>
      </x:c>
      <x:c r="D17" s="14" t="str">
        <x:v>Forme, lumière et lieu d’observation.</x:v>
      </x:c>
      <x:c r="E17" s="14" t="str">
        <x:v>Le prélèvement autorisé doit être réel dans la mission ; aucune flore canonique inventée comme attestée.</x:v>
      </x:c>
      <x:c r="F17" s="14" t="str">
        <x:v>Reconstitution documentée V4 — nouvelle rédaction V5</x:v>
      </x:c>
    </x:row>
    <x:row r="18" ht="44" customHeight="1">
      <x:c r="A18" s="13" t="str">
        <x:v>TR-F13</x:v>
      </x:c>
      <x:c r="B18" s="13" t="str">
        <x:v>Pierre de lieu</x:v>
      </x:c>
      <x:c r="C18" s="13" t="str">
        <x:v>Socle minéral</x:v>
      </x:c>
      <x:c r="D18" s="13" t="str">
        <x:v>Strates, empreinte et repère du terrain.</x:v>
      </x:c>
      <x:c r="E18" s="13" t="str">
        <x:v>Un souvenir d’exploration ne devient pas une victoire de chasse.</x:v>
      </x:c>
      <x:c r="F18" s="13" t="str">
        <x:v>Reconstitution documentée V4 — nouvelle rédaction V5</x:v>
      </x:c>
    </x:row>
    <x:row r="19" ht="44" customHeight="1">
      <x:c r="A19" s="14" t="str">
        <x:v>TR-F14</x:v>
      </x:c>
      <x:c r="B19" s="14" t="str">
        <x:v>Objet de cohorte</x:v>
      </x:c>
      <x:c r="C19" s="14" t="str">
        <x:v>Niche de mémoire</x:v>
      </x:c>
      <x:c r="D19" s="14" t="str">
        <x:v>Initiales de projet, usure partagée et scènes d’enfance.</x:v>
      </x:c>
      <x:c r="E19" s="14" t="str">
        <x:v>Les camarades cités suivent les états du parcours O6.</x:v>
      </x:c>
      <x:c r="F19" s="14" t="str">
        <x:v>Reconstitution documentée V4 — nouvelle rédaction V5</x:v>
      </x:c>
    </x:row>
    <x:row r="20" ht="44" customHeight="1">
      <x:c r="A20" s="13" t="str">
        <x:v>TR-F15</x:v>
      </x:c>
      <x:c r="B20" s="13" t="str">
        <x:v>Trophée de duel</x:v>
      </x:c>
      <x:c r="C20" s="13" t="str">
        <x:v>Support de défi</x:v>
      </x:c>
      <x:c r="D20" s="13" t="str">
        <x:v>Marques de l’épreuve, règles locales et résultat.</x:v>
      </x:c>
      <x:c r="E20" s="13" t="str">
        <x:v>Un duel d’exercice ne vaut pas un rite de progression commune.</x:v>
      </x:c>
      <x:c r="F20" s="13" t="str">
        <x:v>Reconstitution documentée V4 — nouvelle rédaction V5</x:v>
      </x:c>
    </x:row>
    <x:row r="21" ht="44" customHeight="1">
      <x:c r="A21" s="14" t="str">
        <x:v>TR-F16</x:v>
      </x:c>
      <x:c r="B21" s="14" t="str">
        <x:v>Objet de catastrophe</x:v>
      </x:c>
      <x:c r="C21" s="14" t="str">
        <x:v>Cabinet de mémoire</x:v>
      </x:c>
      <x:c r="D21" s="14" t="str">
        <x:v>Contexte naturel, traces de déplacement et témoignages des survivants.</x:v>
      </x:c>
      <x:c r="E21" s="14" t="str">
        <x:v>Aucune reconstruction de récit ne transforme la catastrophe O3 en attaque cachée.</x:v>
      </x:c>
      <x:c r="F21" s="14" t="str">
        <x:v>Reconstitution documentée V4 — nouvelle rédaction V5</x:v>
      </x:c>
    </x:row>
    <x:row r="22" ht="44" customHeight="1">
      <x:c r="A22" s="13" t="str">
        <x:v>TR-F17</x:v>
      </x:c>
      <x:c r="B22" s="13" t="str">
        <x:v>Objet du Warp</x:v>
      </x:c>
      <x:c r="C22" s="13" t="str">
        <x:v>Contenant de branche identifié</x:v>
      </x:c>
      <x:c r="D22" s="13" t="str">
        <x:v>Lieu historique, instance, trajet de retour et traces de la branche.</x:v>
      </x:c>
      <x:c r="E22" s="13" t="str">
        <x:v>Original unique ; pas de récolte répétée par réinitialisation du passé.</x:v>
      </x:c>
      <x:c r="F22" s="13" t="str">
        <x:v>Reconstitution documentée V4 — nouvelle rédaction V5</x:v>
      </x:c>
    </x:row>
    <x:row r="23" ht="44" customHeight="1">
      <x:c r="A23" s="14" t="str">
        <x:v>TR-F18</x:v>
      </x:c>
      <x:c r="B23" s="14" t="str">
        <x:v>Réplique pédagogique</x:v>
      </x:c>
      <x:c r="C23" s="14" t="str">
        <x:v>Socle marqué</x:v>
      </x:c>
      <x:c r="D23" s="14" t="str">
        <x:v>Repères d’exercice, gestes d’atelier et comparaison avec l’original autorisé.</x:v>
      </x:c>
      <x:c r="E23" s="14" t="str">
        <x:v>La copie est utile pour apprendre et exposer ; sa reconnaissance de chasse reste nulle.</x:v>
      </x:c>
      <x:c r="F23" s="14" t="str">
        <x:v>Reconstitution documentée V4 — nouvelle rédaction V5</x:v>
      </x:c>
    </x:row>
  </x:sheetData>
  <x:pageMargins left="0.7" right="0.7" top="0.75" bottom="0.75" header="0.3" footer="0.3"/>
  <x:tableParts count="1">
    <x:tablePart xmlns:r="http://schemas.openxmlformats.org/officeDocument/2006/relationships" r:id="R86b5c9ff1392465f"/>
  </x:tableParts>
</x:worksheet>
</file>

<file path=xl/worksheets/sheet8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Histoires des objets</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Situation</x:v>
      </x:c>
      <x:c r="D5" s="44" t="str">
        <x:v>Déclencheur</x:v>
      </x:c>
      <x:c r="E5" s="44" t="str">
        <x:v>Famille</x:v>
      </x:c>
      <x:c r="F5" s="44" t="str">
        <x:v>Structure</x:v>
      </x:c>
      <x:c r="G5" s="44" t="str">
        <x:v>Decision finale</x:v>
      </x:c>
      <x:c r="H5" s="44" t="str">
        <x:v>Statut dans le lore</x:v>
      </x:c>
      <x:c r="I5" s="45" t="str">
        <x:v>Provenance</x:v>
      </x:c>
    </x:row>
    <x:row r="6" ht="57" customHeight="1">
      <x:c r="A6" s="13" t="str">
        <x:v>TR-H01</x:v>
      </x:c>
      <x:c r="B6" s="13" t="str">
        <x:v>La marque derrière la corne</x:v>
      </x:c>
      <x:c r="C6" s="13" t="str">
        <x:v>Une corne rapportée d’une chasse possède une entaille que le récit initial attribue au dernier affrontement.</x:v>
      </x:c>
      <x:c r="D6" s="13" t="str">
        <x:v>Mission de chasse réussie ; corne réellement rapportée</x:v>
      </x:c>
      <x:c r="E6" s="13" t="str">
        <x:v>TR-F03</x:v>
      </x:c>
      <x:c r="F6" s="13" t="str">
        <x:v>Quatre révélations matérielles ; chaque découverte doit être observée avant son ajout au récit.</x:v>
      </x:c>
      <x:c r="G6" s="13" t="str">
        <x:v>Le trophée raconte un adversaire déjà éprouvé, sans inventer son histoire complète.</x:v>
      </x:c>
      <x:c r="H6" s="13" t="str">
        <x:v>Création du projet ; aucun nouvel événement présenté comme canon attesté.</x:v>
      </x:c>
      <x:c r="I6" s="13" t="str">
        <x:v>Reconstitution documentée V4 — nouvelle rédaction V5</x:v>
      </x:c>
    </x:row>
    <x:row r="7" ht="57" customHeight="1">
      <x:c r="A7" s="14" t="str">
        <x:v>TR-H02</x:v>
      </x:c>
      <x:c r="B7" s="14" t="str">
        <x:v>Le crâne de la chasse partagée</x:v>
      </x:c>
      <x:c r="C7" s="14" t="str">
        <x:v>L’exploit de l’ancêtre est réel, mais la présentation ancienne a laissé d’autres contributions dans l’ombre.</x:v>
      </x:c>
      <x:c r="D7" s="14" t="str">
        <x:v>O2 ou objet partagé autorisé ; témoins et traces disponibles</x:v>
      </x:c>
      <x:c r="E7" s="14" t="str">
        <x:v>TR-F01</x:v>
      </x:c>
      <x:c r="F7" s="14" t="str">
        <x:v>Quatre révélations matérielles ; chaque découverte doit être observée avant son ajout au récit.</x:v>
      </x:c>
      <x:c r="G7" s="14" t="str">
        <x:v>Le joueur choisit une présentation partagée ou un renvoi d’archive explicite.</x:v>
      </x:c>
      <x:c r="H7" s="14" t="str">
        <x:v>Création du projet ; aucun nouvel événement présenté comme canon attesté.</x:v>
      </x:c>
      <x:c r="I7" s="14" t="str">
        <x:v>Reconstitution documentée V4 — nouvelle rédaction V5</x:v>
      </x:c>
    </x:row>
    <x:row r="8" ht="57" customHeight="1">
      <x:c r="A8" s="13" t="str">
        <x:v>TR-H03</x:v>
      </x:c>
      <x:c r="B8" s="13" t="str">
        <x:v>Le masque aux deux attaches</x:v>
      </x:c>
      <x:c r="C8" s="13" t="str">
        <x:v>Un masque transmis porte deux systèmes d’attache provenant d’époques d’usage différentes.</x:v>
      </x:c>
      <x:c r="D8" s="13" t="str">
        <x:v>Masque confié ou hérité ; propriétaire connu</x:v>
      </x:c>
      <x:c r="E8" s="13" t="str">
        <x:v>TR-F06</x:v>
      </x:c>
      <x:c r="F8" s="13" t="str">
        <x:v>Quatre révélations matérielles ; chaque découverte doit être observée avant son ajout au récit.</x:v>
      </x:c>
      <x:c r="G8" s="13" t="str">
        <x:v>Le masque conserve son histoire sans accorder le rang de l’ancien porteur.</x:v>
      </x:c>
      <x:c r="H8" s="13" t="str">
        <x:v>Création du projet ; aucun nouvel événement présenté comme canon attesté.</x:v>
      </x:c>
      <x:c r="I8" s="13" t="str">
        <x:v>Reconstitution documentée V4 — nouvelle rédaction V5</x:v>
      </x:c>
    </x:row>
    <x:row r="9" ht="57" customHeight="1">
      <x:c r="A9" s="14" t="str">
        <x:v>TR-H04</x:v>
      </x:c>
      <x:c r="B9" s="14" t="str">
        <x:v>La balise qui rentra seule</x:v>
      </x:c>
      <x:c r="C9" s="14" t="str">
        <x:v>Une balise revenue d’une expédition ne porte pas les réponses espérées, mais elle a conservé des fragments de trajet.</x:v>
      </x:c>
      <x:c r="D9" s="14" t="str">
        <x:v>Retour d’expédition confirmé ; aucune personne déclarée revenue sans preuve</x:v>
      </x:c>
      <x:c r="E9" s="14" t="str">
        <x:v>TR-F09</x:v>
      </x:c>
      <x:c r="F9" s="14" t="str">
        <x:v>Quatre révélations matérielles ; chaque découverte doit être observée avant son ajout au récit.</x:v>
      </x:c>
      <x:c r="G9" s="14" t="str">
        <x:v>La mémoire du groupe conserve l’absence au lieu de la combler par un récit inventé.</x:v>
      </x:c>
      <x:c r="H9" s="14" t="str">
        <x:v>Création du projet ; aucun nouvel événement présenté comme canon attesté.</x:v>
      </x:c>
      <x:c r="I9" s="14" t="str">
        <x:v>Reconstitution documentée V4 — nouvelle rédaction V5</x:v>
      </x:c>
    </x:row>
    <x:row r="10" ht="57" customHeight="1">
      <x:c r="A10" s="13" t="str">
        <x:v>TR-H05</x:v>
      </x:c>
      <x:c r="B10" s="13" t="str">
        <x:v>La lame réparée trois fois</x:v>
      </x:c>
      <x:c r="C10" s="13" t="str">
        <x:v>Une lame confiée montre des interventions de plusieurs ateliers ; son propriétaire préfère parler de ses ratés.</x:v>
      </x:c>
      <x:c r="D10" s="13" t="str">
        <x:v>Prêt autorisé ; arme réellement indisponible pendant l’exposition</x:v>
      </x:c>
      <x:c r="E10" s="13" t="str">
        <x:v>TR-F07</x:v>
      </x:c>
      <x:c r="F10" s="13" t="str">
        <x:v>Quatre révélations matérielles ; chaque découverte doit être observée avant son ajout au récit.</x:v>
      </x:c>
      <x:c r="G10" s="13" t="str">
        <x:v>L’exposition respecte le retour de l’arme à son détenteur.</x:v>
      </x:c>
      <x:c r="H10" s="13" t="str">
        <x:v>Création du projet ; aucun nouvel événement présenté comme canon attesté.</x:v>
      </x:c>
      <x:c r="I10" s="13" t="str">
        <x:v>Reconstitution documentée V4 — nouvelle rédaction V5</x:v>
      </x:c>
    </x:row>
    <x:row r="11" ht="57" customHeight="1">
      <x:c r="A11" s="14" t="str">
        <x:v>TR-H06</x:v>
      </x:c>
      <x:c r="B11" s="14" t="str">
        <x:v>Le fragment de la longue coque</x:v>
      </x:c>
      <x:c r="C11" s="14" t="str">
        <x:v>Un fragment du navire porte une ancienne réparation recouverte par une plus récente.</x:v>
      </x:c>
      <x:c r="D11" s="14" t="str">
        <x:v>Réparation réelle de La Veille Partagée</x:v>
      </x:c>
      <x:c r="E11" s="14" t="str">
        <x:v>TR-F08</x:v>
      </x:c>
      <x:c r="F11" s="14" t="str">
        <x:v>Quatre révélations matérielles ; chaque découverte doit être observée avant son ajout au récit.</x:v>
      </x:c>
      <x:c r="G11" s="14" t="str">
        <x:v>Les équipiers commentent le lieu que l’objet a protégé.</x:v>
      </x:c>
      <x:c r="H11" s="14" t="str">
        <x:v>Création du projet ; aucun nouvel événement présenté comme canon attesté.</x:v>
      </x:c>
      <x:c r="I11" s="14" t="str">
        <x:v>Reconstitution documentée V4 — nouvelle rédaction V5</x:v>
      </x:c>
    </x:row>
    <x:row r="12" ht="57" customHeight="1">
      <x:c r="A12" s="13" t="str">
        <x:v>TR-H07</x:v>
      </x:c>
      <x:c r="B12" s="13" t="str">
        <x:v>Le lien de la cohorte</x:v>
      </x:c>
      <x:c r="C12" s="13" t="str">
        <x:v>Un petit objet d’exercice partagé à l’enfance revient dans les affaires du joueur.</x:v>
      </x:c>
      <x:c r="D12" s="13" t="str">
        <x:v>O6 et souvenir de cohorte obtenu dans la progression</x:v>
      </x:c>
      <x:c r="E12" s="13" t="str">
        <x:v>TR-F14</x:v>
      </x:c>
      <x:c r="F12" s="13" t="str">
        <x:v>Quatre révélations matérielles ; chaque découverte doit être observée avant son ajout au récit.</x:v>
      </x:c>
      <x:c r="G12" s="13" t="str">
        <x:v>La maison raconte une continuité ou un contraste choisi par le joueur.</x:v>
      </x:c>
      <x:c r="H12" s="13" t="str">
        <x:v>Création du projet ; aucun nouvel événement présenté comme canon attesté.</x:v>
      </x:c>
      <x:c r="I12" s="13" t="str">
        <x:v>Reconstitution documentée V4 — nouvelle rédaction V5</x:v>
      </x:c>
    </x:row>
    <x:row r="13" ht="57" customHeight="1">
      <x:c r="A13" s="14" t="str">
        <x:v>TR-H08</x:v>
      </x:c>
      <x:c r="B13" s="14" t="str">
        <x:v>La pierre après la crue</x:v>
      </x:c>
      <x:c r="C13" s="14" t="str">
        <x:v>Une pierre marquée a été déplacée par une catastrophe naturelle. Elle conserve la mémoire d’un lieu disparu.</x:v>
      </x:c>
      <x:c r="D13" s="14" t="str">
        <x:v>O3 ; objet récupéré avec accord de son détenteur</x:v>
      </x:c>
      <x:c r="E13" s="14" t="str">
        <x:v>TR-F16</x:v>
      </x:c>
      <x:c r="F13" s="14" t="str">
        <x:v>Quatre révélations matérielles ; chaque découverte doit être observée avant son ajout au récit.</x:v>
      </x:c>
      <x:c r="G13" s="14" t="str">
        <x:v>Le survivant choisit où l’objet demeure ; la catastrophe n’est pas réécrite en complot.</x:v>
      </x:c>
      <x:c r="H13" s="14" t="str">
        <x:v>Création du projet ; aucun nouvel événement présenté comme canon attesté.</x:v>
      </x:c>
      <x:c r="I13" s="14" t="str">
        <x:v>Reconstitution documentée V4 — nouvelle rédaction V5</x:v>
      </x:c>
    </x:row>
    <x:row r="14" ht="57" customHeight="1">
      <x:c r="A14" s="13" t="str">
        <x:v>TR-H09</x:v>
      </x:c>
      <x:c r="B14" s="13" t="str">
        <x:v>La plaque du nom fautif</x:v>
      </x:c>
      <x:c r="C14" s="13" t="str">
        <x:v>Une pièce liée à l’ancêtre conserve une preuve de sa faute réelle. Le joueur décide comment l’assumer publiquement.</x:v>
      </x:c>
      <x:c r="D14" s="13" t="str">
        <x:v>O4 ; preuve déjà établie par la voie</x:v>
      </x:c>
      <x:c r="E14" s="13" t="str">
        <x:v>TR-F05</x:v>
      </x:c>
      <x:c r="F14" s="13" t="str">
        <x:v>Quatre révélations matérielles ; chaque découverte doit être observée avant son ajout au récit.</x:v>
      </x:c>
      <x:c r="G14" s="13" t="str">
        <x:v>Le joueur choisit la présentation de la vérité, sans effacer la faute.</x:v>
      </x:c>
      <x:c r="H14" s="13" t="str">
        <x:v>Création du projet ; aucun nouvel événement présenté comme canon attesté.</x:v>
      </x:c>
      <x:c r="I14" s="13" t="str">
        <x:v>Reconstitution documentée V4 — nouvelle rédaction V5</x:v>
      </x:c>
    </x:row>
    <x:row r="15" ht="57" customHeight="1">
      <x:c r="A15" s="14" t="str">
        <x:v>TR-H10</x:v>
      </x:c>
      <x:c r="B15" s="14" t="str">
        <x:v>Le repère de Mara</x:v>
      </x:c>
      <x:c r="C15" s="14" t="str">
        <x:v>Un repère de piste confié par Mara Venn raconte une coopération limitée dans le temps.</x:v>
      </x:c>
      <x:c r="D15" s="14" t="str">
        <x:v>O5 après PLAN13/O5-M19 ; don ou prêt explicite ; départ EXP10/O5-M24 conservé</x:v>
      </x:c>
      <x:c r="E15" s="14" t="str">
        <x:v>TR-F10</x:v>
      </x:c>
      <x:c r="F15" s="14" t="str">
        <x:v>Quatre révélations matérielles ; chaque découverte doit être observée avant son ajout au récit.</x:v>
      </x:c>
      <x:c r="G15" s="14" t="str">
        <x:v>Le départ de Mara demeure acquis ; un contact ultérieur exige sa volonté.</x:v>
      </x:c>
      <x:c r="H15" s="14" t="str">
        <x:v>Création du projet ; aucun nouvel événement présenté comme canon attesté.</x:v>
      </x:c>
      <x:c r="I15" s="14" t="str">
        <x:v>Reconstitution documentée V4 — nouvelle rédaction V5</x:v>
      </x:c>
    </x:row>
    <x:row r="16" ht="57" customHeight="1">
      <x:c r="A16" s="13" t="str">
        <x:v>TR-H11</x:v>
      </x:c>
      <x:c r="B16" s="13" t="str">
        <x:v>L’objet d’avant le seuil</x:v>
      </x:c>
      <x:c r="C16" s="13" t="str">
        <x:v>Une pièce revenue du Warp porte une trace qui ne correspond pas exactement au relevé du présent.</x:v>
      </x:c>
      <x:c r="D16" s="13" t="str">
        <x:v>Cinq conditions Warp satisfaites ; retour engagé accompli</x:v>
      </x:c>
      <x:c r="E16" s="13" t="str">
        <x:v>TR-F17</x:v>
      </x:c>
      <x:c r="F16" s="13" t="str">
        <x:v>Quatre révélations matérielles ; chaque découverte doit être observée avant son ajout au récit.</x:v>
      </x:c>
      <x:c r="G16" s="13" t="str">
        <x:v>Une revisite ne permet pas de reprendre gratuitement le même original.</x:v>
      </x:c>
      <x:c r="H16" s="13" t="str">
        <x:v>Création du projet ; aucun nouvel événement présenté comme canon attesté.</x:v>
      </x:c>
      <x:c r="I16" s="13" t="str">
        <x:v>Reconstitution documentée V4 — nouvelle rédaction V5</x:v>
      </x:c>
    </x:row>
    <x:row r="17" ht="57" customHeight="1">
      <x:c r="A17" s="14" t="str">
        <x:v>TR-H12</x:v>
      </x:c>
      <x:c r="B17" s="14" t="str">
        <x:v>Le trophée resté sans victoire</x:v>
      </x:c>
      <x:c r="C17" s="14" t="str">
        <x:v>Une pièce rapportée d’un duel interrompu est conservée comme rappel d’une décision de repli.</x:v>
      </x:c>
      <x:c r="D17" s="14" t="str">
        <x:v>Duel réellement interrompu ; objet acquis selon le scénario</x:v>
      </x:c>
      <x:c r="E17" s="14" t="str">
        <x:v>TR-F15</x:v>
      </x:c>
      <x:c r="F17" s="14" t="str">
        <x:v>Quatre révélations matérielles ; chaque découverte doit être observée avant son ajout au récit.</x:v>
      </x:c>
      <x:c r="G17" s="14" t="str">
        <x:v>La présentation peut être fière d’une leçon tout en gardant le résultat exact.</x:v>
      </x:c>
      <x:c r="H17" s="14" t="str">
        <x:v>Création du projet ; aucun nouvel événement présenté comme canon attesté.</x:v>
      </x:c>
      <x:c r="I17" s="14" t="str">
        <x:v>Reconstitution documentée V4 — nouvelle rédaction V5</x:v>
      </x:c>
    </x:row>
  </x:sheetData>
  <x:pageMargins left="0.7" right="0.7" top="0.75" bottom="0.75" header="0.3" footer="0.3"/>
  <x:tableParts count="1">
    <x:tablePart xmlns:r="http://schemas.openxmlformats.org/officeDocument/2006/relationships" r:id="Rbcfefb4f329a4e39"/>
  </x:tableParts>
</x:worksheet>
</file>

<file path=xl/worksheets/sheet8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Révélations des objets</x:v>
      </x:c>
      <x:c r="B2" s="3"/>
      <x:c r="C2" s="3"/>
      <x:c r="D2" s="3"/>
      <x:c r="E2" s="3"/>
      <x:c r="F2" s="3"/>
    </x:row>
    <x:row r="3">
      <x:c r="A3" s="4"/>
      <x:c r="B3" s="4"/>
      <x:c r="C3" s="4"/>
      <x:c r="D3" s="4"/>
      <x:c r="E3" s="4"/>
      <x:c r="F3" s="4"/>
    </x:row>
    <x:row r="4">
      <x:c r="A4" s="2" t="str">
        <x:v>Trophées · 48 fiches · Lecture intégrale dans « Lire Trophées » ou le lecteur HTML.</x:v>
      </x:c>
      <x:c r="B4" s="2"/>
      <x:c r="C4" s="2"/>
      <x:c r="D4" s="2"/>
      <x:c r="E4" s="2"/>
      <x:c r="F4" s="2"/>
    </x:row>
    <x:row r="5" ht="48" customHeight="1">
      <x:c r="A5" s="43" t="str">
        <x:v>Identifiant</x:v>
      </x:c>
      <x:c r="B5" s="44" t="str">
        <x:v>Titre</x:v>
      </x:c>
      <x:c r="C5" s="44" t="str">
        <x:v>Histoire</x:v>
      </x:c>
      <x:c r="D5" s="44" t="str">
        <x:v>Ordre</x:v>
      </x:c>
      <x:c r="E5" s="44" t="str">
        <x:v>Action physique</x:v>
      </x:c>
      <x:c r="F5" s="44" t="str">
        <x:v>Retour et decouverte</x:v>
      </x:c>
      <x:c r="G5" s="44" t="str">
        <x:v>Condition</x:v>
      </x:c>
      <x:c r="H5" s="44" t="str">
        <x:v>Interaction</x:v>
      </x:c>
      <x:c r="I5" s="44" t="str">
        <x:v>Reprise</x:v>
      </x:c>
      <x:c r="J5" s="44" t="str">
        <x:v>État</x:v>
      </x:c>
      <x:c r="K5" s="45" t="str">
        <x:v>Provenance</x:v>
      </x:c>
    </x:row>
    <x:row r="6" ht="87" customHeight="1">
      <x:c r="A6" s="13" t="str">
        <x:v>TR-H01-S1</x:v>
      </x:c>
      <x:c r="B6" s="13" t="str">
        <x:v>Tourner le profil</x:v>
      </x:c>
      <x:c r="C6" s="13" t="str">
        <x:v>TR-H01</x:v>
      </x:c>
      <x:c r="D6" s="16" t="n">
        <x:v>1</x:v>
      </x:c>
      <x:c r="E6" s="13" t="str">
        <x:v>Faire pivoter la corne entre ses trois poses pour voir l’entaille depuis le côté interne.</x:v>
      </x:c>
      <x:c r="F6" s="13" t="str">
        <x:v>L’entaille traverse une ancienne zone d’usure ; elle pourrait précéder la chasse.</x:v>
      </x:c>
      <x:c r="G6" s="13" t="str">
        <x:v>L’étape précédente de TR-H01 est confirmée ; pour la première, le déclencheur est : Mission de chasse réussie ; corne réellement rapportée.</x:v>
      </x:c>
      <x:c r="H6" s="13" t="str">
        <x:v>Souris : manipuler le repère nommé puis confirmer sa position. Manette : sélectionner le repère, changer de pose par LB/RB, A pour confirmer ; l’objet reste en sprites 2D.</x:v>
      </x:c>
      <x:c r="I6" s="13" t="str">
        <x:v>Une mauvaise orientation laisse la découverte non acquise. Revenir au dernier cran, comparer la vue initiale et reprendre uniquement ce geste ; aucune preuve originale n’est détruite pour imposer la solution.</x:v>
      </x:c>
      <x:c r="J6" s="13" t="str">
        <x:v>TR-H01.indice1 devient observé seulement après le retour visible. Les hypothèses restent attribuées et l’original conserve sa localisation.</x:v>
      </x:c>
      <x:c r="K6" s="13" t="str">
        <x:v>Reconstitution documentée V4 — nouvelle rédaction V5</x:v>
      </x:c>
    </x:row>
    <x:row r="7" ht="87" customHeight="1">
      <x:c r="A7" s="14" t="str">
        <x:v>TR-H01-S2</x:v>
      </x:c>
      <x:c r="B7" s="14" t="str">
        <x:v>Éclairer la jonction</x:v>
      </x:c>
      <x:c r="C7" s="14" t="str">
        <x:v>TR-H01</x:v>
      </x:c>
      <x:c r="D7" s="17" t="n">
        <x:v>2</x:v>
      </x:c>
      <x:c r="E7" s="14" t="str">
        <x:v>Déplacer la lampe rasante jusqu’à distinguer le bord ancien de la marque récente.</x:v>
      </x:c>
      <x:c r="F7" s="14" t="str">
        <x:v>Deux états de surface apparaissent, sans date exacte imposée.</x:v>
      </x:c>
      <x:c r="G7" s="14" t="str">
        <x:v>L’étape précédente de TR-H01 est confirmée ; pour la première, le déclencheur est : Mission de chasse réussie ; corne réellement rapportée.</x:v>
      </x:c>
      <x:c r="H7" s="14" t="str">
        <x:v>Souris : manipuler le repère nommé puis confirmer sa position. Manette : sélectionner le repère, changer de pose par LB/RB, A pour confirmer ; l’objet reste en sprites 2D.</x:v>
      </x:c>
      <x:c r="I7" s="14" t="str">
        <x:v>Une mauvaise orientation laisse la découverte non acquise. Revenir au dernier cran, comparer la vue initiale et reprendre uniquement ce geste ; aucune preuve originale n’est détruite pour imposer la solution.</x:v>
      </x:c>
      <x:c r="J7" s="14" t="str">
        <x:v>TR-H01.indice2 devient observé seulement après le retour visible. Les hypothèses restent attribuées et l’original conserve sa localisation.</x:v>
      </x:c>
      <x:c r="K7" s="14" t="str">
        <x:v>Reconstitution documentée V4 — nouvelle rédaction V5</x:v>
      </x:c>
    </x:row>
    <x:row r="8" ht="87" customHeight="1">
      <x:c r="A8" s="13" t="str">
        <x:v>TR-H01-S3</x:v>
      </x:c>
      <x:c r="B8" s="13" t="str">
        <x:v>Comparer le terrain</x:v>
      </x:c>
      <x:c r="C8" s="13" t="str">
        <x:v>TR-H01</x:v>
      </x:c>
      <x:c r="D8" s="16" t="n">
        <x:v>3</x:v>
      </x:c>
      <x:c r="E8" s="13" t="str">
        <x:v>Superposer la vignette du lieu à la trace de frottement effectivement relevée.</x:v>
      </x:c>
      <x:c r="F8" s="13" t="str">
        <x:v>La proie avait utilisé une paroi rocheuse avant l’affrontement.</x:v>
      </x:c>
      <x:c r="G8" s="13" t="str">
        <x:v>L’étape précédente de TR-H01 est confirmée ; pour la première, le déclencheur est : Mission de chasse réussie ; corne réellement rapportée.</x:v>
      </x:c>
      <x:c r="H8" s="13" t="str">
        <x:v>Souris : manipuler le repère nommé puis confirmer sa position. Manette : sélectionner le repère, changer de pose par LB/RB, A pour confirmer ; l’objet reste en sprites 2D.</x:v>
      </x:c>
      <x:c r="I8" s="13" t="str">
        <x:v>Une mauvaise orientation laisse la découverte non acquise. Revenir au dernier cran, comparer la vue initiale et reprendre uniquement ce geste ; aucune preuve originale n’est détruite pour imposer la solution.</x:v>
      </x:c>
      <x:c r="J8" s="13" t="str">
        <x:v>TR-H01.indice3 devient observé seulement après le retour visible. Les hypothèses restent attribuées et l’original conserve sa localisation.</x:v>
      </x:c>
      <x:c r="K8" s="13" t="str">
        <x:v>Reconstitution documentée V4 — nouvelle rédaction V5</x:v>
      </x:c>
    </x:row>
    <x:row r="9" ht="87" customHeight="1">
      <x:c r="A9" s="14" t="str">
        <x:v>TR-H01-S4</x:v>
      </x:c>
      <x:c r="B9" s="14" t="str">
        <x:v>Composer la plaque</x:v>
      </x:c>
      <x:c r="C9" s="14" t="str">
        <x:v>TR-H01</x:v>
      </x:c>
      <x:c r="D9" s="17" t="n">
        <x:v>4</x:v>
      </x:c>
      <x:c r="E9" s="14" t="str">
        <x:v>Placer la chasse récente et l’usure ancienne sur deux lignes attribuées.</x:v>
      </x:c>
      <x:c r="F9" s="14" t="str">
        <x:v>Le trophée raconte un adversaire déjà éprouvé, sans inventer son histoire complète.</x:v>
      </x:c>
      <x:c r="G9" s="14" t="str">
        <x:v>L’étape précédente de TR-H01 est confirmée ; pour la première, le déclencheur est : Mission de chasse réussie ; corne réellement rapportée.</x:v>
      </x:c>
      <x:c r="H9" s="14" t="str">
        <x:v>Souris : manipuler le repère nommé puis confirmer sa position. Manette : sélectionner le repère, changer de pose par LB/RB, A pour confirmer ; l’objet reste en sprites 2D.</x:v>
      </x:c>
      <x:c r="I9" s="14" t="str">
        <x:v>Une mauvaise orientation laisse la découverte non acquise. Revenir au dernier cran, comparer la vue initiale et reprendre uniquement ce geste ; aucune preuve originale n’est détruite pour imposer la solution.</x:v>
      </x:c>
      <x:c r="J9" s="14" t="str">
        <x:v>TR-H01.indice4 devient observé seulement après le retour visible. Les hypothèses restent attribuées et l’original conserve sa localisation.</x:v>
      </x:c>
      <x:c r="K9" s="14" t="str">
        <x:v>Reconstitution documentée V4 — nouvelle rédaction V5</x:v>
      </x:c>
    </x:row>
    <x:row r="10" ht="87" customHeight="1">
      <x:c r="A10" s="13" t="str">
        <x:v>TR-H02-S1</x:v>
      </x:c>
      <x:c r="B10" s="13" t="str">
        <x:v>Observer le revers</x:v>
      </x:c>
      <x:c r="C10" s="13" t="str">
        <x:v>TR-H02</x:v>
      </x:c>
      <x:c r="D10" s="16" t="n">
        <x:v>1</x:v>
      </x:c>
      <x:c r="E10" s="13" t="str">
        <x:v>Tourner le berceau sur le revers où une seconde direction de marque devient visible.</x:v>
      </x:c>
      <x:c r="F10" s="13" t="str">
        <x:v>L’angle suggère une intervention différente de celle montrée sur la face principale.</x:v>
      </x:c>
      <x:c r="G10" s="13" t="str">
        <x:v>L’étape précédente de TR-H02 est confirmée ; pour la première, le déclencheur est : O2 ou objet partagé autorisé ; témoins et traces disponibles.</x:v>
      </x:c>
      <x:c r="H10" s="13" t="str">
        <x:v>Souris : manipuler le repère nommé puis confirmer sa position. Manette : sélectionner le repère, changer de pose par LB/RB, A pour confirmer ; l’objet reste en sprites 2D.</x:v>
      </x:c>
      <x:c r="I10" s="13" t="str">
        <x:v>Une mauvaise orientation laisse la découverte non acquise. Revenir au dernier cran, comparer la vue initiale et reprendre uniquement ce geste ; aucune preuve originale n’est détruite pour imposer la solution.</x:v>
      </x:c>
      <x:c r="J10" s="13" t="str">
        <x:v>TR-H02.indice1 devient observé seulement après le retour visible. Les hypothèses restent attribuées et l’original conserve sa localisation.</x:v>
      </x:c>
      <x:c r="K10" s="13" t="str">
        <x:v>Reconstitution documentée V4 — nouvelle rédaction V5</x:v>
      </x:c>
    </x:row>
    <x:row r="11" ht="87" customHeight="1">
      <x:c r="A11" s="14" t="str">
        <x:v>TR-H02-S2</x:v>
      </x:c>
      <x:c r="B11" s="14" t="str">
        <x:v>Rapprocher les marques</x:v>
      </x:c>
      <x:c r="C11" s="14" t="str">
        <x:v>TR-H02</x:v>
      </x:c>
      <x:c r="D11" s="17" t="n">
        <x:v>2</x:v>
      </x:c>
      <x:c r="E11" s="14" t="str">
        <x:v>Aligner les vues de deux traces sur une fenêtre jumelée, sans les forcer à devenir identiques.</x:v>
      </x:c>
      <x:c r="F11" s="14" t="str">
        <x:v>Les gestes peuvent appartenir à des participants distincts de la même chasse.</x:v>
      </x:c>
      <x:c r="G11" s="14" t="str">
        <x:v>L’étape précédente de TR-H02 est confirmée ; pour la première, le déclencheur est : O2 ou objet partagé autorisé ; témoins et traces disponibles.</x:v>
      </x:c>
      <x:c r="H11" s="14" t="str">
        <x:v>Souris : manipuler le repère nommé puis confirmer sa position. Manette : sélectionner le repère, changer de pose par LB/RB, A pour confirmer ; l’objet reste en sprites 2D.</x:v>
      </x:c>
      <x:c r="I11" s="14" t="str">
        <x:v>Une mauvaise orientation laisse la découverte non acquise. Revenir au dernier cran, comparer la vue initiale et reprendre uniquement ce geste ; aucune preuve originale n’est détruite pour imposer la solution.</x:v>
      </x:c>
      <x:c r="J11" s="14" t="str">
        <x:v>TR-H02.indice2 devient observé seulement après le retour visible. Les hypothèses restent attribuées et l’original conserve sa localisation.</x:v>
      </x:c>
      <x:c r="K11" s="14" t="str">
        <x:v>Reconstitution documentée V4 — nouvelle rédaction V5</x:v>
      </x:c>
    </x:row>
    <x:row r="12" ht="87" customHeight="1">
      <x:c r="A12" s="13" t="str">
        <x:v>TR-H02-S3</x:v>
      </x:c>
      <x:c r="B12" s="13" t="str">
        <x:v>Croiser les voix</x:v>
      </x:c>
      <x:c r="C12" s="13" t="str">
        <x:v>TR-H02</x:v>
      </x:c>
      <x:c r="D12" s="16" t="n">
        <x:v>3</x:v>
      </x:c>
      <x:c r="E12" s="13" t="str">
        <x:v>Placer les plaques de témoins devant les détails qu’ils ont réellement observés.</x:v>
      </x:c>
      <x:c r="F12" s="13" t="str">
        <x:v>Une contribution oubliée reçoit un acte précis ; l’exploit de l’ancêtre reste confirmé.</x:v>
      </x:c>
      <x:c r="G12" s="13" t="str">
        <x:v>L’étape précédente de TR-H02 est confirmée ; pour la première, le déclencheur est : O2 ou objet partagé autorisé ; témoins et traces disponibles.</x:v>
      </x:c>
      <x:c r="H12" s="13" t="str">
        <x:v>Souris : manipuler le repère nommé puis confirmer sa position. Manette : sélectionner le repère, changer de pose par LB/RB, A pour confirmer ; l’objet reste en sprites 2D.</x:v>
      </x:c>
      <x:c r="I12" s="13" t="str">
        <x:v>Une mauvaise orientation laisse la découverte non acquise. Revenir au dernier cran, comparer la vue initiale et reprendre uniquement ce geste ; aucune preuve originale n’est détruite pour imposer la solution.</x:v>
      </x:c>
      <x:c r="J12" s="13" t="str">
        <x:v>TR-H02.indice3 devient observé seulement après le retour visible. Les hypothèses restent attribuées et l’original conserve sa localisation.</x:v>
      </x:c>
      <x:c r="K12" s="13" t="str">
        <x:v>Reconstitution documentée V4 — nouvelle rédaction V5</x:v>
      </x:c>
    </x:row>
    <x:row r="13" ht="87" customHeight="1">
      <x:c r="A13" s="14" t="str">
        <x:v>TR-H02-S4</x:v>
      </x:c>
      <x:c r="B13" s="14" t="str">
        <x:v>Réorganiser l’exposition</x:v>
      </x:c>
      <x:c r="C13" s="14" t="str">
        <x:v>TR-H02</x:v>
      </x:c>
      <x:c r="D13" s="17" t="n">
        <x:v>4</x:v>
      </x:c>
      <x:c r="E13" s="14" t="str">
        <x:v>Déplacer les plaques d’essai pour présenter le chasseur principal et les contributeurs établis.</x:v>
      </x:c>
      <x:c r="F13" s="14" t="str">
        <x:v>Le joueur choisit une présentation partagée ou un renvoi d’archive explicite.</x:v>
      </x:c>
      <x:c r="G13" s="14" t="str">
        <x:v>L’étape précédente de TR-H02 est confirmée ; pour la première, le déclencheur est : O2 ou objet partagé autorisé ; témoins et traces disponibles.</x:v>
      </x:c>
      <x:c r="H13" s="14" t="str">
        <x:v>Souris : manipuler le repère nommé puis confirmer sa position. Manette : sélectionner le repère, changer de pose par LB/RB, A pour confirmer ; l’objet reste en sprites 2D.</x:v>
      </x:c>
      <x:c r="I13" s="14" t="str">
        <x:v>Une mauvaise orientation laisse la découverte non acquise. Revenir au dernier cran, comparer la vue initiale et reprendre uniquement ce geste ; aucune preuve originale n’est détruite pour imposer la solution.</x:v>
      </x:c>
      <x:c r="J13" s="14" t="str">
        <x:v>TR-H02.indice4 devient observé seulement après le retour visible. Les hypothèses restent attribuées et l’original conserve sa localisation.</x:v>
      </x:c>
      <x:c r="K13" s="14" t="str">
        <x:v>Reconstitution documentée V4 — nouvelle rédaction V5</x:v>
      </x:c>
    </x:row>
    <x:row r="14" ht="87" customHeight="1">
      <x:c r="A14" s="13" t="str">
        <x:v>TR-H03-S1</x:v>
      </x:c>
      <x:c r="B14" s="13" t="str">
        <x:v>Inspecter le revers</x:v>
      </x:c>
      <x:c r="C14" s="13" t="str">
        <x:v>TR-H03</x:v>
      </x:c>
      <x:c r="D14" s="16" t="n">
        <x:v>1</x:v>
      </x:c>
      <x:c r="E14" s="13" t="str">
        <x:v>Orienter le masque vers sa face interne et éclairer les logements d’attache.</x:v>
      </x:c>
      <x:c r="F14" s="13" t="str">
        <x:v>Deux placements successifs sont visibles sans identifier encore leurs utilisateurs.</x:v>
      </x:c>
      <x:c r="G14" s="13" t="str">
        <x:v>L’étape précédente de TR-H03 est confirmée ; pour la première, le déclencheur est : Masque confié ou hérité ; propriétaire connu.</x:v>
      </x:c>
      <x:c r="H14" s="13" t="str">
        <x:v>Souris : manipuler le repère nommé puis confirmer sa position. Manette : sélectionner le repère, changer de pose par LB/RB, A pour confirmer ; l’objet reste en sprites 2D.</x:v>
      </x:c>
      <x:c r="I14" s="13" t="str">
        <x:v>Une mauvaise orientation laisse la découverte non acquise. Revenir au dernier cran, comparer la vue initiale et reprendre uniquement ce geste ; aucune preuve originale n’est détruite pour imposer la solution.</x:v>
      </x:c>
      <x:c r="J14" s="13" t="str">
        <x:v>TR-H03.indice1 devient observé seulement après le retour visible. Les hypothèses restent attribuées et l’original conserve sa localisation.</x:v>
      </x:c>
      <x:c r="K14" s="13" t="str">
        <x:v>Reconstitution documentée V4 — nouvelle rédaction V5</x:v>
      </x:c>
    </x:row>
    <x:row r="15" ht="87" customHeight="1">
      <x:c r="A15" s="14" t="str">
        <x:v>TR-H03-S2</x:v>
      </x:c>
      <x:c r="B15" s="14" t="str">
        <x:v>Faire glisser le calque</x:v>
      </x:c>
      <x:c r="C15" s="14" t="str">
        <x:v>TR-H03</x:v>
      </x:c>
      <x:c r="D15" s="17" t="n">
        <x:v>2</x:v>
      </x:c>
      <x:c r="E15" s="14" t="str">
        <x:v>Aligner le calque de l’ancienne attache sur les marques conservées.</x:v>
      </x:c>
      <x:c r="F15" s="14" t="str">
        <x:v>Le premier porteur avait adapté le masque à un autre équipement.</x:v>
      </x:c>
      <x:c r="G15" s="14" t="str">
        <x:v>L’étape précédente de TR-H03 est confirmée ; pour la première, le déclencheur est : Masque confié ou hérité ; propriétaire connu.</x:v>
      </x:c>
      <x:c r="H15" s="14" t="str">
        <x:v>Souris : manipuler le repère nommé puis confirmer sa position. Manette : sélectionner le repère, changer de pose par LB/RB, A pour confirmer ; l’objet reste en sprites 2D.</x:v>
      </x:c>
      <x:c r="I15" s="14" t="str">
        <x:v>Une mauvaise orientation laisse la découverte non acquise. Revenir au dernier cran, comparer la vue initiale et reprendre uniquement ce geste ; aucune preuve originale n’est détruite pour imposer la solution.</x:v>
      </x:c>
      <x:c r="J15" s="14" t="str">
        <x:v>TR-H03.indice2 devient observé seulement après le retour visible. Les hypothèses restent attribuées et l’original conserve sa localisation.</x:v>
      </x:c>
      <x:c r="K15" s="14" t="str">
        <x:v>Reconstitution documentée V4 — nouvelle rédaction V5</x:v>
      </x:c>
    </x:row>
    <x:row r="16" ht="87" customHeight="1">
      <x:c r="A16" s="13" t="str">
        <x:v>TR-H03-S3</x:v>
      </x:c>
      <x:c r="B16" s="13" t="str">
        <x:v>Ouvrir le tiroir lié</x:v>
      </x:c>
      <x:c r="C16" s="13" t="str">
        <x:v>TR-H03</x:v>
      </x:c>
      <x:c r="D16" s="16" t="n">
        <x:v>3</x:v>
      </x:c>
      <x:c r="E16" s="13" t="str">
        <x:v>Tirer le tiroir d’archive correspondant à la transmission réellement connue.</x:v>
      </x:c>
      <x:c r="F16" s="13" t="str">
        <x:v>Le changement d’usage accompagne une relève, pas nécessairement un combat.</x:v>
      </x:c>
      <x:c r="G16" s="13" t="str">
        <x:v>L’étape précédente de TR-H03 est confirmée ; pour la première, le déclencheur est : Masque confié ou hérité ; propriétaire connu.</x:v>
      </x:c>
      <x:c r="H16" s="13" t="str">
        <x:v>Souris : manipuler le repère nommé puis confirmer sa position. Manette : sélectionner le repère, changer de pose par LB/RB, A pour confirmer ; l’objet reste en sprites 2D.</x:v>
      </x:c>
      <x:c r="I16" s="13" t="str">
        <x:v>Une mauvaise orientation laisse la découverte non acquise. Revenir au dernier cran, comparer la vue initiale et reprendre uniquement ce geste ; aucune preuve originale n’est détruite pour imposer la solution.</x:v>
      </x:c>
      <x:c r="J16" s="13" t="str">
        <x:v>TR-H03.indice3 devient observé seulement après le retour visible. Les hypothèses restent attribuées et l’original conserve sa localisation.</x:v>
      </x:c>
      <x:c r="K16" s="13" t="str">
        <x:v>Reconstitution documentée V4 — nouvelle rédaction V5</x:v>
      </x:c>
    </x:row>
    <x:row r="17" ht="87" customHeight="1">
      <x:c r="A17" s="14" t="str">
        <x:v>TR-H03-S4</x:v>
      </x:c>
      <x:c r="B17" s="14" t="str">
        <x:v>Poser deux repères</x:v>
      </x:c>
      <x:c r="C17" s="14" t="str">
        <x:v>TR-H03</x:v>
      </x:c>
      <x:c r="D17" s="17" t="n">
        <x:v>4</x:v>
      </x:c>
      <x:c r="E17" s="14" t="str">
        <x:v>Installer une plaque d’objet et une plaque de transmission séparées.</x:v>
      </x:c>
      <x:c r="F17" s="14" t="str">
        <x:v>Le masque conserve son histoire sans accorder le rang de l’ancien porteur.</x:v>
      </x:c>
      <x:c r="G17" s="14" t="str">
        <x:v>L’étape précédente de TR-H03 est confirmée ; pour la première, le déclencheur est : Masque confié ou hérité ; propriétaire connu.</x:v>
      </x:c>
      <x:c r="H17" s="14" t="str">
        <x:v>Souris : manipuler le repère nommé puis confirmer sa position. Manette : sélectionner le repère, changer de pose par LB/RB, A pour confirmer ; l’objet reste en sprites 2D.</x:v>
      </x:c>
      <x:c r="I17" s="14" t="str">
        <x:v>Une mauvaise orientation laisse la découverte non acquise. Revenir au dernier cran, comparer la vue initiale et reprendre uniquement ce geste ; aucune preuve originale n’est détruite pour imposer la solution.</x:v>
      </x:c>
      <x:c r="J17" s="14" t="str">
        <x:v>TR-H03.indice4 devient observé seulement après le retour visible. Les hypothèses restent attribuées et l’original conserve sa localisation.</x:v>
      </x:c>
      <x:c r="K17" s="14" t="str">
        <x:v>Reconstitution documentée V4 — nouvelle rédaction V5</x:v>
      </x:c>
    </x:row>
    <x:row r="18" ht="87" customHeight="1">
      <x:c r="A18" s="13" t="str">
        <x:v>TR-H04-S1</x:v>
      </x:c>
      <x:c r="B18" s="13" t="str">
        <x:v>Orienter le boîtier</x:v>
      </x:c>
      <x:c r="C18" s="13" t="str">
        <x:v>TR-H04</x:v>
      </x:c>
      <x:c r="D18" s="16" t="n">
        <x:v>1</x:v>
      </x:c>
      <x:c r="E18" s="13" t="str">
        <x:v>Tourner les faces du boîtier pour trouver le repère d’amarrage intact.</x:v>
      </x:c>
      <x:c r="F18" s="13" t="str">
        <x:v>La balise a voyagé dans un contenant différent de celui du départ.</x:v>
      </x:c>
      <x:c r="G18" s="13" t="str">
        <x:v>L’étape précédente de TR-H04 est confirmée ; pour la première, le déclencheur est : Retour d’expédition confirmé ; aucune personne déclarée revenue sans preuve.</x:v>
      </x:c>
      <x:c r="H18" s="13" t="str">
        <x:v>Souris : manipuler le repère nommé puis confirmer sa position. Manette : sélectionner le repère, changer de pose par LB/RB, A pour confirmer ; l’objet reste en sprites 2D.</x:v>
      </x:c>
      <x:c r="I18" s="13" t="str">
        <x:v>Une mauvaise orientation laisse la découverte non acquise. Revenir au dernier cran, comparer la vue initiale et reprendre uniquement ce geste ; aucune preuve originale n’est détruite pour imposer la solution.</x:v>
      </x:c>
      <x:c r="J18" s="13" t="str">
        <x:v>TR-H04.indice1 devient observé seulement après le retour visible. Les hypothèses restent attribuées et l’original conserve sa localisation.</x:v>
      </x:c>
      <x:c r="K18" s="13" t="str">
        <x:v>Reconstitution documentée V4 — nouvelle rédaction V5</x:v>
      </x:c>
    </x:row>
    <x:row r="19" ht="87" customHeight="1">
      <x:c r="A19" s="14" t="str">
        <x:v>TR-H04-S2</x:v>
      </x:c>
      <x:c r="B19" s="14" t="str">
        <x:v>Isoler la pulsation</x:v>
      </x:c>
      <x:c r="C19" s="14" t="str">
        <x:v>TR-H04</x:v>
      </x:c>
      <x:c r="D19" s="17" t="n">
        <x:v>2</x:v>
      </x:c>
      <x:c r="E19" s="14" t="str">
        <x:v>Déplacer les curseurs de l’interface fictive pour séparer deux rythmes enregistrés.</x:v>
      </x:c>
      <x:c r="F19" s="14" t="str">
        <x:v>Un appel correspond au retour ; l’autre demeure incomplet.</x:v>
      </x:c>
      <x:c r="G19" s="14" t="str">
        <x:v>L’étape précédente de TR-H04 est confirmée ; pour la première, le déclencheur est : Retour d’expédition confirmé ; aucune personne déclarée revenue sans preuve.</x:v>
      </x:c>
      <x:c r="H19" s="14" t="str">
        <x:v>Souris : manipuler le repère nommé puis confirmer sa position. Manette : sélectionner le repère, changer de pose par LB/RB, A pour confirmer ; l’objet reste en sprites 2D.</x:v>
      </x:c>
      <x:c r="I19" s="14" t="str">
        <x:v>Une mauvaise orientation laisse la découverte non acquise. Revenir au dernier cran, comparer la vue initiale et reprendre uniquement ce geste ; aucune preuve originale n’est détruite pour imposer la solution.</x:v>
      </x:c>
      <x:c r="J19" s="14" t="str">
        <x:v>TR-H04.indice2 devient observé seulement après le retour visible. Les hypothèses restent attribuées et l’original conserve sa localisation.</x:v>
      </x:c>
      <x:c r="K19" s="14" t="str">
        <x:v>Reconstitution documentée V4 — nouvelle rédaction V5</x:v>
      </x:c>
    </x:row>
    <x:row r="20" ht="87" customHeight="1">
      <x:c r="A20" s="13" t="str">
        <x:v>TR-H04-S3</x:v>
      </x:c>
      <x:c r="B20" s="13" t="str">
        <x:v>Aligner les escales</x:v>
      </x:c>
      <x:c r="C20" s="13" t="str">
        <x:v>TR-H04</x:v>
      </x:c>
      <x:c r="D20" s="16" t="n">
        <x:v>3</x:v>
      </x:c>
      <x:c r="E20" s="13" t="str">
        <x:v>Faire glisser les plaques de route selon les repères confirmés.</x:v>
      </x:c>
      <x:c r="F20" s="13" t="str">
        <x:v>Une halte intermédiaire apparaît, avec une durée encore incertaine.</x:v>
      </x:c>
      <x:c r="G20" s="13" t="str">
        <x:v>L’étape précédente de TR-H04 est confirmée ; pour la première, le déclencheur est : Retour d’expédition confirmé ; aucune personne déclarée revenue sans preuve.</x:v>
      </x:c>
      <x:c r="H20" s="13" t="str">
        <x:v>Souris : manipuler le repère nommé puis confirmer sa position. Manette : sélectionner le repère, changer de pose par LB/RB, A pour confirmer ; l’objet reste en sprites 2D.</x:v>
      </x:c>
      <x:c r="I20" s="13" t="str">
        <x:v>Une mauvaise orientation laisse la découverte non acquise. Revenir au dernier cran, comparer la vue initiale et reprendre uniquement ce geste ; aucune preuve originale n’est détruite pour imposer la solution.</x:v>
      </x:c>
      <x:c r="J20" s="13" t="str">
        <x:v>TR-H04.indice3 devient observé seulement après le retour visible. Les hypothèses restent attribuées et l’original conserve sa localisation.</x:v>
      </x:c>
      <x:c r="K20" s="13" t="str">
        <x:v>Reconstitution documentée V4 — nouvelle rédaction V5</x:v>
      </x:c>
    </x:row>
    <x:row r="21" ht="87" customHeight="1">
      <x:c r="A21" s="14" t="str">
        <x:v>TR-H04-S4</x:v>
      </x:c>
      <x:c r="B21" s="14" t="str">
        <x:v>Laisser une place vide</x:v>
      </x:c>
      <x:c r="C21" s="14" t="str">
        <x:v>TR-H04</x:v>
      </x:c>
      <x:c r="D21" s="17" t="n">
        <x:v>4</x:v>
      </x:c>
      <x:c r="E21" s="14" t="str">
        <x:v>Installer la balise près d’une plaque qui distingue retour d’objet et retour de personnes.</x:v>
      </x:c>
      <x:c r="F21" s="14" t="str">
        <x:v>La mémoire du groupe conserve l’absence au lieu de la combler par un récit inventé.</x:v>
      </x:c>
      <x:c r="G21" s="14" t="str">
        <x:v>L’étape précédente de TR-H04 est confirmée ; pour la première, le déclencheur est : Retour d’expédition confirmé ; aucune personne déclarée revenue sans preuve.</x:v>
      </x:c>
      <x:c r="H21" s="14" t="str">
        <x:v>Souris : manipuler le repère nommé puis confirmer sa position. Manette : sélectionner le repère, changer de pose par LB/RB, A pour confirmer ; l’objet reste en sprites 2D.</x:v>
      </x:c>
      <x:c r="I21" s="14" t="str">
        <x:v>Une mauvaise orientation laisse la découverte non acquise. Revenir au dernier cran, comparer la vue initiale et reprendre uniquement ce geste ; aucune preuve originale n’est détruite pour imposer la solution.</x:v>
      </x:c>
      <x:c r="J21" s="14" t="str">
        <x:v>TR-H04.indice4 devient observé seulement après le retour visible. Les hypothèses restent attribuées et l’original conserve sa localisation.</x:v>
      </x:c>
      <x:c r="K21" s="14" t="str">
        <x:v>Reconstitution documentée V4 — nouvelle rédaction V5</x:v>
      </x:c>
    </x:row>
    <x:row r="22" ht="87" customHeight="1">
      <x:c r="A22" s="13" t="str">
        <x:v>TR-H05-S1</x:v>
      </x:c>
      <x:c r="B22" s="13" t="str">
        <x:v>Éclairer les reprises</x:v>
      </x:c>
      <x:c r="C22" s="13" t="str">
        <x:v>TR-H05</x:v>
      </x:c>
      <x:c r="D22" s="16" t="n">
        <x:v>1</x:v>
      </x:c>
      <x:c r="E22" s="13" t="str">
        <x:v>Faire passer la lumière le long du profil de sprite sans décrire une opération de forge réelle.</x:v>
      </x:c>
      <x:c r="F22" s="13" t="str">
        <x:v>Trois reprises de texture deviennent visibles.</x:v>
      </x:c>
      <x:c r="G22" s="13" t="str">
        <x:v>L’étape précédente de TR-H05 est confirmée ; pour la première, le déclencheur est : Prêt autorisé ; arme réellement indisponible pendant l’exposition.</x:v>
      </x:c>
      <x:c r="H22" s="13" t="str">
        <x:v>Souris : manipuler le repère nommé puis confirmer sa position. Manette : sélectionner le repère, changer de pose par LB/RB, A pour confirmer ; l’objet reste en sprites 2D.</x:v>
      </x:c>
      <x:c r="I22" s="13" t="str">
        <x:v>Une mauvaise orientation laisse la découverte non acquise. Revenir au dernier cran, comparer la vue initiale et reprendre uniquement ce geste ; aucune preuve originale n’est détruite pour imposer la solution.</x:v>
      </x:c>
      <x:c r="J22" s="13" t="str">
        <x:v>TR-H05.indice1 devient observé seulement après le retour visible. Les hypothèses restent attribuées et l’original conserve sa localisation.</x:v>
      </x:c>
      <x:c r="K22" s="13" t="str">
        <x:v>Reconstitution documentée V4 — nouvelle rédaction V5</x:v>
      </x:c>
    </x:row>
    <x:row r="23" ht="87" customHeight="1">
      <x:c r="A23" s="14" t="str">
        <x:v>TR-H05-S2</x:v>
      </x:c>
      <x:c r="B23" s="14" t="str">
        <x:v>Comparer les motifs</x:v>
      </x:c>
      <x:c r="C23" s="14" t="str">
        <x:v>TR-H05</x:v>
      </x:c>
      <x:c r="D23" s="17" t="n">
        <x:v>2</x:v>
      </x:c>
      <x:c r="E23" s="14" t="str">
        <x:v>Superposer les signatures d’ateliers de projet aux zones connues.</x:v>
      </x:c>
      <x:c r="F23" s="14" t="str">
        <x:v>Deux ateliers sont reconnus ; le troisième reste sans attribution.</x:v>
      </x:c>
      <x:c r="G23" s="14" t="str">
        <x:v>L’étape précédente de TR-H05 est confirmée ; pour la première, le déclencheur est : Prêt autorisé ; arme réellement indisponible pendant l’exposition.</x:v>
      </x:c>
      <x:c r="H23" s="14" t="str">
        <x:v>Souris : manipuler le repère nommé puis confirmer sa position. Manette : sélectionner le repère, changer de pose par LB/RB, A pour confirmer ; l’objet reste en sprites 2D.</x:v>
      </x:c>
      <x:c r="I23" s="14" t="str">
        <x:v>Une mauvaise orientation laisse la découverte non acquise. Revenir au dernier cran, comparer la vue initiale et reprendre uniquement ce geste ; aucune preuve originale n’est détruite pour imposer la solution.</x:v>
      </x:c>
      <x:c r="J23" s="14" t="str">
        <x:v>TR-H05.indice2 devient observé seulement après le retour visible. Les hypothèses restent attribuées et l’original conserve sa localisation.</x:v>
      </x:c>
      <x:c r="K23" s="14" t="str">
        <x:v>Reconstitution documentée V4 — nouvelle rédaction V5</x:v>
      </x:c>
    </x:row>
    <x:row r="24" ht="87" customHeight="1">
      <x:c r="A24" s="13" t="str">
        <x:v>TR-H05-S3</x:v>
      </x:c>
      <x:c r="B24" s="13" t="str">
        <x:v>Écouter l’échec</x:v>
      </x:c>
      <x:c r="C24" s="13" t="str">
        <x:v>TR-H05</x:v>
      </x:c>
      <x:c r="D24" s="16" t="n">
        <x:v>3</x:v>
      </x:c>
      <x:c r="E24" s="13" t="str">
        <x:v>Choisir la reprise liée au témoignage du propriétaire.</x:v>
      </x:c>
      <x:c r="F24" s="13" t="str">
        <x:v>Une réparation suit une chasse manquée dont il a tiré une leçon.</x:v>
      </x:c>
      <x:c r="G24" s="13" t="str">
        <x:v>L’étape précédente de TR-H05 est confirmée ; pour la première, le déclencheur est : Prêt autorisé ; arme réellement indisponible pendant l’exposition.</x:v>
      </x:c>
      <x:c r="H24" s="13" t="str">
        <x:v>Souris : manipuler le repère nommé puis confirmer sa position. Manette : sélectionner le repère, changer de pose par LB/RB, A pour confirmer ; l’objet reste en sprites 2D.</x:v>
      </x:c>
      <x:c r="I24" s="13" t="str">
        <x:v>Une mauvaise orientation laisse la découverte non acquise. Revenir au dernier cran, comparer la vue initiale et reprendre uniquement ce geste ; aucune preuve originale n’est détruite pour imposer la solution.</x:v>
      </x:c>
      <x:c r="J24" s="13" t="str">
        <x:v>TR-H05.indice3 devient observé seulement après le retour visible. Les hypothèses restent attribuées et l’original conserve sa localisation.</x:v>
      </x:c>
      <x:c r="K24" s="13" t="str">
        <x:v>Reconstitution documentée V4 — nouvelle rédaction V5</x:v>
      </x:c>
    </x:row>
    <x:row r="25" ht="87" customHeight="1">
      <x:c r="A25" s="14" t="str">
        <x:v>TR-H05-S4</x:v>
      </x:c>
      <x:c r="B25" s="14" t="str">
        <x:v>Préparer le retrait</x:v>
      </x:c>
      <x:c r="C25" s="14" t="str">
        <x:v>TR-H05</x:v>
      </x:c>
      <x:c r="D25" s="17" t="n">
        <x:v>4</x:v>
      </x:c>
      <x:c r="E25" s="14" t="str">
        <x:v>Glisser la plaque de prêt dans son rail et laisser accessible le berceau de restitution.</x:v>
      </x:c>
      <x:c r="F25" s="14" t="str">
        <x:v>L’exposition respecte le retour de l’arme à son détenteur.</x:v>
      </x:c>
      <x:c r="G25" s="14" t="str">
        <x:v>L’étape précédente de TR-H05 est confirmée ; pour la première, le déclencheur est : Prêt autorisé ; arme réellement indisponible pendant l’exposition.</x:v>
      </x:c>
      <x:c r="H25" s="14" t="str">
        <x:v>Souris : manipuler le repère nommé puis confirmer sa position. Manette : sélectionner le repère, changer de pose par LB/RB, A pour confirmer ; l’objet reste en sprites 2D.</x:v>
      </x:c>
      <x:c r="I25" s="14" t="str">
        <x:v>Une mauvaise orientation laisse la découverte non acquise. Revenir au dernier cran, comparer la vue initiale et reprendre uniquement ce geste ; aucune preuve originale n’est détruite pour imposer la solution.</x:v>
      </x:c>
      <x:c r="J25" s="14" t="str">
        <x:v>TR-H05.indice4 devient observé seulement après le retour visible. Les hypothèses restent attribuées et l’original conserve sa localisation.</x:v>
      </x:c>
      <x:c r="K25" s="14" t="str">
        <x:v>Reconstitution documentée V4 — nouvelle rédaction V5</x:v>
      </x:c>
    </x:row>
    <x:row r="26" ht="87" customHeight="1">
      <x:c r="A26" s="13" t="str">
        <x:v>TR-H06-S1</x:v>
      </x:c>
      <x:c r="B26" s="13" t="str">
        <x:v>Poser le fragment sur gabarit</x:v>
      </x:c>
      <x:c r="C26" s="13" t="str">
        <x:v>TR-H06</x:v>
      </x:c>
      <x:c r="D26" s="16" t="n">
        <x:v>1</x:v>
      </x:c>
      <x:c r="E26" s="13" t="str">
        <x:v>Comparer le fragment à la silhouette de la coursive d’origine.</x:v>
      </x:c>
      <x:c r="F26" s="13" t="str">
        <x:v>Son emplacement montre qu’il protégeait un passage quotidien.</x:v>
      </x:c>
      <x:c r="G26" s="13" t="str">
        <x:v>L’étape précédente de TR-H06 est confirmée ; pour la première, le déclencheur est : Réparation réelle de La Veille Partagée.</x:v>
      </x:c>
      <x:c r="H26" s="13" t="str">
        <x:v>Souris : manipuler le repère nommé puis confirmer sa position. Manette : sélectionner le repère, changer de pose par LB/RB, A pour confirmer ; l’objet reste en sprites 2D.</x:v>
      </x:c>
      <x:c r="I26" s="13" t="str">
        <x:v>Une mauvaise orientation laisse la découverte non acquise. Revenir au dernier cran, comparer la vue initiale et reprendre uniquement ce geste ; aucune preuve originale n’est détruite pour imposer la solution.</x:v>
      </x:c>
      <x:c r="J26" s="13" t="str">
        <x:v>TR-H06.indice1 devient observé seulement après le retour visible. Les hypothèses restent attribuées et l’original conserve sa localisation.</x:v>
      </x:c>
      <x:c r="K26" s="13" t="str">
        <x:v>Reconstitution documentée V4 — nouvelle rédaction V5</x:v>
      </x:c>
    </x:row>
    <x:row r="27" ht="87" customHeight="1">
      <x:c r="A27" s="14" t="str">
        <x:v>TR-H06-S2</x:v>
      </x:c>
      <x:c r="B27" s="14" t="str">
        <x:v>Éclairer les couches</x:v>
      </x:c>
      <x:c r="C27" s="14" t="str">
        <x:v>TR-H06</x:v>
      </x:c>
      <x:c r="D27" s="17" t="n">
        <x:v>2</x:v>
      </x:c>
      <x:c r="E27" s="14" t="str">
        <x:v>Déplacer une lumière latérale sur les textures préparées.</x:v>
      </x:c>
      <x:c r="F27" s="14" t="str">
        <x:v>La reprise récente a conservé une partie de l’ancienne marque.</x:v>
      </x:c>
      <x:c r="G27" s="14" t="str">
        <x:v>L’étape précédente de TR-H06 est confirmée ; pour la première, le déclencheur est : Réparation réelle de La Veille Partagée.</x:v>
      </x:c>
      <x:c r="H27" s="14" t="str">
        <x:v>Souris : manipuler le repère nommé puis confirmer sa position. Manette : sélectionner le repère, changer de pose par LB/RB, A pour confirmer ; l’objet reste en sprites 2D.</x:v>
      </x:c>
      <x:c r="I27" s="14" t="str">
        <x:v>Une mauvaise orientation laisse la découverte non acquise. Revenir au dernier cran, comparer la vue initiale et reprendre uniquement ce geste ; aucune preuve originale n’est détruite pour imposer la solution.</x:v>
      </x:c>
      <x:c r="J27" s="14" t="str">
        <x:v>TR-H06.indice2 devient observé seulement après le retour visible. Les hypothèses restent attribuées et l’original conserve sa localisation.</x:v>
      </x:c>
      <x:c r="K27" s="14" t="str">
        <x:v>Reconstitution documentée V4 — nouvelle rédaction V5</x:v>
      </x:c>
    </x:row>
    <x:row r="28" ht="87" customHeight="1">
      <x:c r="A28" s="13" t="str">
        <x:v>TR-H06-S3</x:v>
      </x:c>
      <x:c r="B28" s="13" t="str">
        <x:v>Rapprocher les outils</x:v>
      </x:c>
      <x:c r="C28" s="13" t="str">
        <x:v>TR-H06</x:v>
      </x:c>
      <x:c r="D28" s="16" t="n">
        <x:v>3</x:v>
      </x:c>
      <x:c r="E28" s="13" t="str">
        <x:v>Présenter des modèles d’outils de jeu associés aux réparateurs connus.</x:v>
      </x:c>
      <x:c r="F28" s="13" t="str">
        <x:v>Deux générations de travail apparaissent sans attribuer l’inconnu.</x:v>
      </x:c>
      <x:c r="G28" s="13" t="str">
        <x:v>L’étape précédente de TR-H06 est confirmée ; pour la première, le déclencheur est : Réparation réelle de La Veille Partagée.</x:v>
      </x:c>
      <x:c r="H28" s="13" t="str">
        <x:v>Souris : manipuler le repère nommé puis confirmer sa position. Manette : sélectionner le repère, changer de pose par LB/RB, A pour confirmer ; l’objet reste en sprites 2D.</x:v>
      </x:c>
      <x:c r="I28" s="13" t="str">
        <x:v>Une mauvaise orientation laisse la découverte non acquise. Revenir au dernier cran, comparer la vue initiale et reprendre uniquement ce geste ; aucune preuve originale n’est détruite pour imposer la solution.</x:v>
      </x:c>
      <x:c r="J28" s="13" t="str">
        <x:v>TR-H06.indice3 devient observé seulement après le retour visible. Les hypothèses restent attribuées et l’original conserve sa localisation.</x:v>
      </x:c>
      <x:c r="K28" s="13" t="str">
        <x:v>Reconstitution documentée V4 — nouvelle rédaction V5</x:v>
      </x:c>
    </x:row>
    <x:row r="29" ht="87" customHeight="1">
      <x:c r="A29" s="14" t="str">
        <x:v>TR-H06-S4</x:v>
      </x:c>
      <x:c r="B29" s="14" t="str">
        <x:v>Installer près de la route</x:v>
      </x:c>
      <x:c r="C29" s="14" t="str">
        <x:v>TR-H06</x:v>
      </x:c>
      <x:c r="D29" s="17" t="n">
        <x:v>4</x:v>
      </x:c>
      <x:c r="E29" s="14" t="str">
        <x:v>Poser le fragment sur un cadre au bord du passage concerné.</x:v>
      </x:c>
      <x:c r="F29" s="14" t="str">
        <x:v>Les équipiers commentent le lieu que l’objet a protégé.</x:v>
      </x:c>
      <x:c r="G29" s="14" t="str">
        <x:v>L’étape précédente de TR-H06 est confirmée ; pour la première, le déclencheur est : Réparation réelle de La Veille Partagée.</x:v>
      </x:c>
      <x:c r="H29" s="14" t="str">
        <x:v>Souris : manipuler le repère nommé puis confirmer sa position. Manette : sélectionner le repère, changer de pose par LB/RB, A pour confirmer ; l’objet reste en sprites 2D.</x:v>
      </x:c>
      <x:c r="I29" s="14" t="str">
        <x:v>Une mauvaise orientation laisse la découverte non acquise. Revenir au dernier cran, comparer la vue initiale et reprendre uniquement ce geste ; aucune preuve originale n’est détruite pour imposer la solution.</x:v>
      </x:c>
      <x:c r="J29" s="14" t="str">
        <x:v>TR-H06.indice4 devient observé seulement après le retour visible. Les hypothèses restent attribuées et l’original conserve sa localisation.</x:v>
      </x:c>
      <x:c r="K29" s="14" t="str">
        <x:v>Reconstitution documentée V4 — nouvelle rédaction V5</x:v>
      </x:c>
    </x:row>
    <x:row r="30" ht="87" customHeight="1">
      <x:c r="A30" s="13" t="str">
        <x:v>TR-H07-S1</x:v>
      </x:c>
      <x:c r="B30" s="13" t="str">
        <x:v>Déplier le lien</x:v>
      </x:c>
      <x:c r="C30" s="13" t="str">
        <x:v>TR-H07</x:v>
      </x:c>
      <x:c r="D30" s="16" t="n">
        <x:v>1</x:v>
      </x:c>
      <x:c r="E30" s="13" t="str">
        <x:v>Ouvrir les trois segments préparés de l’objet sur une surface douce de jeu.</x:v>
      </x:c>
      <x:c r="F30" s="13" t="str">
        <x:v>Des marques d’usage différentes apparaissent sur chaque segment.</x:v>
      </x:c>
      <x:c r="G30" s="13" t="str">
        <x:v>L’étape précédente de TR-H07 est confirmée ; pour la première, le déclencheur est : O6 et souvenir de cohorte obtenu dans la progression.</x:v>
      </x:c>
      <x:c r="H30" s="13" t="str">
        <x:v>Souris : manipuler le repère nommé puis confirmer sa position. Manette : sélectionner le repère, changer de pose par LB/RB, A pour confirmer ; l’objet reste en sprites 2D.</x:v>
      </x:c>
      <x:c r="I30" s="13" t="str">
        <x:v>Une mauvaise orientation laisse la découverte non acquise. Revenir au dernier cran, comparer la vue initiale et reprendre uniquement ce geste ; aucune preuve originale n’est détruite pour imposer la solution.</x:v>
      </x:c>
      <x:c r="J30" s="13" t="str">
        <x:v>TR-H07.indice1 devient observé seulement après le retour visible. Les hypothèses restent attribuées et l’original conserve sa localisation.</x:v>
      </x:c>
      <x:c r="K30" s="13" t="str">
        <x:v>Reconstitution documentée V4 — nouvelle rédaction V5</x:v>
      </x:c>
    </x:row>
    <x:row r="31" ht="87" customHeight="1">
      <x:c r="A31" s="14" t="str">
        <x:v>TR-H07-S2</x:v>
      </x:c>
      <x:c r="B31" s="14" t="str">
        <x:v>Suivre le tracé</x:v>
      </x:c>
      <x:c r="C31" s="14" t="str">
        <x:v>TR-H07</x:v>
      </x:c>
      <x:c r="D31" s="17" t="n">
        <x:v>2</x:v>
      </x:c>
      <x:c r="E31" s="14" t="str">
        <x:v>Parcourir une gravure d’exercice avec le curseur par points successifs.</x:v>
      </x:c>
      <x:c r="F31" s="14" t="str">
        <x:v>Le geste rappelle une épreuve d’enfance jouée ou connue du parcours.</x:v>
      </x:c>
      <x:c r="G31" s="14" t="str">
        <x:v>L’étape précédente de TR-H07 est confirmée ; pour la première, le déclencheur est : O6 et souvenir de cohorte obtenu dans la progression.</x:v>
      </x:c>
      <x:c r="H31" s="14" t="str">
        <x:v>Souris : manipuler le repère nommé puis confirmer sa position. Manette : sélectionner le repère, changer de pose par LB/RB, A pour confirmer ; l’objet reste en sprites 2D.</x:v>
      </x:c>
      <x:c r="I31" s="14" t="str">
        <x:v>Une mauvaise orientation laisse la découverte non acquise. Revenir au dernier cran, comparer la vue initiale et reprendre uniquement ce geste ; aucune preuve originale n’est détruite pour imposer la solution.</x:v>
      </x:c>
      <x:c r="J31" s="14" t="str">
        <x:v>TR-H07.indice2 devient observé seulement après le retour visible. Les hypothèses restent attribuées et l’original conserve sa localisation.</x:v>
      </x:c>
      <x:c r="K31" s="14" t="str">
        <x:v>Reconstitution documentée V4 — nouvelle rédaction V5</x:v>
      </x:c>
    </x:row>
    <x:row r="32" ht="87" customHeight="1">
      <x:c r="A32" s="13" t="str">
        <x:v>TR-H07-S3</x:v>
      </x:c>
      <x:c r="B32" s="13" t="str">
        <x:v>Comparer les positions</x:v>
      </x:c>
      <x:c r="C32" s="13" t="str">
        <x:v>TR-H07</x:v>
      </x:c>
      <x:c r="D32" s="16" t="n">
        <x:v>3</x:v>
      </x:c>
      <x:c r="E32" s="13" t="str">
        <x:v>Placer les silhouettes de cohorte selon le souvenir établi.</x:v>
      </x:c>
      <x:c r="F32" s="13" t="str">
        <x:v>Le rival et les compagnons retrouvent leur place réelle dans la scène.</x:v>
      </x:c>
      <x:c r="G32" s="13" t="str">
        <x:v>L’étape précédente de TR-H07 est confirmée ; pour la première, le déclencheur est : O6 et souvenir de cohorte obtenu dans la progression.</x:v>
      </x:c>
      <x:c r="H32" s="13" t="str">
        <x:v>Souris : manipuler le repère nommé puis confirmer sa position. Manette : sélectionner le repère, changer de pose par LB/RB, A pour confirmer ; l’objet reste en sprites 2D.</x:v>
      </x:c>
      <x:c r="I32" s="13" t="str">
        <x:v>Une mauvaise orientation laisse la découverte non acquise. Revenir au dernier cran, comparer la vue initiale et reprendre uniquement ce geste ; aucune preuve originale n’est détruite pour imposer la solution.</x:v>
      </x:c>
      <x:c r="J32" s="13" t="str">
        <x:v>TR-H07.indice3 devient observé seulement après le retour visible. Les hypothèses restent attribuées et l’original conserve sa localisation.</x:v>
      </x:c>
      <x:c r="K32" s="13" t="str">
        <x:v>Reconstitution documentée V4 — nouvelle rédaction V5</x:v>
      </x:c>
    </x:row>
    <x:row r="33" ht="87" customHeight="1">
      <x:c r="A33" s="14" t="str">
        <x:v>TR-H07-S4</x:v>
      </x:c>
      <x:c r="B33" s="14" t="str">
        <x:v>Choisir la niche</x:v>
      </x:c>
      <x:c r="C33" s="14" t="str">
        <x:v>TR-H07</x:v>
      </x:c>
      <x:c r="D33" s="17" t="n">
        <x:v>4</x:v>
      </x:c>
      <x:c r="E33" s="14" t="str">
        <x:v>Installer le lien auprès d’une prise récente ou dans une niche d’enfance distincte.</x:v>
      </x:c>
      <x:c r="F33" s="14" t="str">
        <x:v>La maison raconte une continuité ou un contraste choisi par le joueur.</x:v>
      </x:c>
      <x:c r="G33" s="14" t="str">
        <x:v>L’étape précédente de TR-H07 est confirmée ; pour la première, le déclencheur est : O6 et souvenir de cohorte obtenu dans la progression.</x:v>
      </x:c>
      <x:c r="H33" s="14" t="str">
        <x:v>Souris : manipuler le repère nommé puis confirmer sa position. Manette : sélectionner le repère, changer de pose par LB/RB, A pour confirmer ; l’objet reste en sprites 2D.</x:v>
      </x:c>
      <x:c r="I33" s="14" t="str">
        <x:v>Une mauvaise orientation laisse la découverte non acquise. Revenir au dernier cran, comparer la vue initiale et reprendre uniquement ce geste ; aucune preuve originale n’est détruite pour imposer la solution.</x:v>
      </x:c>
      <x:c r="J33" s="14" t="str">
        <x:v>TR-H07.indice4 devient observé seulement après le retour visible. Les hypothèses restent attribuées et l’original conserve sa localisation.</x:v>
      </x:c>
      <x:c r="K33" s="14" t="str">
        <x:v>Reconstitution documentée V4 — nouvelle rédaction V5</x:v>
      </x:c>
    </x:row>
    <x:row r="34" ht="87" customHeight="1">
      <x:c r="A34" s="13" t="str">
        <x:v>TR-H08-S1</x:v>
      </x:c>
      <x:c r="B34" s="13" t="str">
        <x:v>Tourner la base</x:v>
      </x:c>
      <x:c r="C34" s="13" t="str">
        <x:v>TR-H08</x:v>
      </x:c>
      <x:c r="D34" s="16" t="n">
        <x:v>1</x:v>
      </x:c>
      <x:c r="E34" s="13" t="str">
        <x:v>Orienter la pierre pour voir la ligne de dépôt sur sa base.</x:v>
      </x:c>
      <x:c r="F34" s="13" t="str">
        <x:v>Le dépôt indique un déplacement par l’eau et les débris naturels.</x:v>
      </x:c>
      <x:c r="G34" s="13" t="str">
        <x:v>L’étape précédente de TR-H08 est confirmée ; pour la première, le déclencheur est : O3 ; objet récupéré avec accord de son détenteur.</x:v>
      </x:c>
      <x:c r="H34" s="13" t="str">
        <x:v>Souris : manipuler le repère nommé puis confirmer sa position. Manette : sélectionner le repère, changer de pose par LB/RB, A pour confirmer ; l’objet reste en sprites 2D.</x:v>
      </x:c>
      <x:c r="I34" s="13" t="str">
        <x:v>Une mauvaise orientation laisse la découverte non acquise. Revenir au dernier cran, comparer la vue initiale et reprendre uniquement ce geste ; aucune preuve originale n’est détruite pour imposer la solution.</x:v>
      </x:c>
      <x:c r="J34" s="13" t="str">
        <x:v>TR-H08.indice1 devient observé seulement après le retour visible. Les hypothèses restent attribuées et l’original conserve sa localisation.</x:v>
      </x:c>
      <x:c r="K34" s="13" t="str">
        <x:v>Reconstitution documentée V4 — nouvelle rédaction V5</x:v>
      </x:c>
    </x:row>
    <x:row r="35" ht="87" customHeight="1">
      <x:c r="A35" s="14" t="str">
        <x:v>TR-H08-S2</x:v>
      </x:c>
      <x:c r="B35" s="14" t="str">
        <x:v>Aligner le relief</x:v>
      </x:c>
      <x:c r="C35" s="14" t="str">
        <x:v>TR-H08</x:v>
      </x:c>
      <x:c r="D35" s="17" t="n">
        <x:v>2</x:v>
      </x:c>
      <x:c r="E35" s="14" t="str">
        <x:v>Rapprocher la forme de la pierre du relevé ancien du lieu.</x:v>
      </x:c>
      <x:c r="F35" s="14" t="str">
        <x:v>Une correspondance situe son origine probable dans une zone accessible.</x:v>
      </x:c>
      <x:c r="G35" s="14" t="str">
        <x:v>L’étape précédente de TR-H08 est confirmée ; pour la première, le déclencheur est : O3 ; objet récupéré avec accord de son détenteur.</x:v>
      </x:c>
      <x:c r="H35" s="14" t="str">
        <x:v>Souris : manipuler le repère nommé puis confirmer sa position. Manette : sélectionner le repère, changer de pose par LB/RB, A pour confirmer ; l’objet reste en sprites 2D.</x:v>
      </x:c>
      <x:c r="I35" s="14" t="str">
        <x:v>Une mauvaise orientation laisse la découverte non acquise. Revenir au dernier cran, comparer la vue initiale et reprendre uniquement ce geste ; aucune preuve originale n’est détruite pour imposer la solution.</x:v>
      </x:c>
      <x:c r="J35" s="14" t="str">
        <x:v>TR-H08.indice2 devient observé seulement après le retour visible. Les hypothèses restent attribuées et l’original conserve sa localisation.</x:v>
      </x:c>
      <x:c r="K35" s="14" t="str">
        <x:v>Reconstitution documentée V4 — nouvelle rédaction V5</x:v>
      </x:c>
    </x:row>
    <x:row r="36" ht="87" customHeight="1">
      <x:c r="A36" s="13" t="str">
        <x:v>TR-H08-S3</x:v>
      </x:c>
      <x:c r="B36" s="13" t="str">
        <x:v>Comparer les récits</x:v>
      </x:c>
      <x:c r="C36" s="13" t="str">
        <x:v>TR-H08</x:v>
      </x:c>
      <x:c r="D36" s="16" t="n">
        <x:v>3</x:v>
      </x:c>
      <x:c r="E36" s="13" t="str">
        <x:v>Placer les témoignages des survivants près des faces qu’ils reconnaissent.</x:v>
      </x:c>
      <x:c r="F36" s="13" t="str">
        <x:v>Les souvenirs convergent sur certains détails et divergent sur d’autres.</x:v>
      </x:c>
      <x:c r="G36" s="13" t="str">
        <x:v>L’étape précédente de TR-H08 est confirmée ; pour la première, le déclencheur est : O3 ; objet récupéré avec accord de son détenteur.</x:v>
      </x:c>
      <x:c r="H36" s="13" t="str">
        <x:v>Souris : manipuler le repère nommé puis confirmer sa position. Manette : sélectionner le repère, changer de pose par LB/RB, A pour confirmer ; l’objet reste en sprites 2D.</x:v>
      </x:c>
      <x:c r="I36" s="13" t="str">
        <x:v>Une mauvaise orientation laisse la découverte non acquise. Revenir au dernier cran, comparer la vue initiale et reprendre uniquement ce geste ; aucune preuve originale n’est détruite pour imposer la solution.</x:v>
      </x:c>
      <x:c r="J36" s="13" t="str">
        <x:v>TR-H08.indice3 devient observé seulement après le retour visible. Les hypothèses restent attribuées et l’original conserve sa localisation.</x:v>
      </x:c>
      <x:c r="K36" s="13" t="str">
        <x:v>Reconstitution documentée V4 — nouvelle rédaction V5</x:v>
      </x:c>
    </x:row>
    <x:row r="37" ht="87" customHeight="1">
      <x:c r="A37" s="14" t="str">
        <x:v>TR-H08-S4</x:v>
      </x:c>
      <x:c r="B37" s="14" t="str">
        <x:v>Laisser le choix du foyer</x:v>
      </x:c>
      <x:c r="C37" s="14" t="str">
        <x:v>TR-H08</x:v>
      </x:c>
      <x:c r="D37" s="17" t="n">
        <x:v>4</x:v>
      </x:c>
      <x:c r="E37" s="14" t="str">
        <x:v>Préparer un contenant de restitution ou une exposition consentie.</x:v>
      </x:c>
      <x:c r="F37" s="14" t="str">
        <x:v>Le survivant choisit où l’objet demeure ; la catastrophe n’est pas réécrite en complot.</x:v>
      </x:c>
      <x:c r="G37" s="14" t="str">
        <x:v>L’étape précédente de TR-H08 est confirmée ; pour la première, le déclencheur est : O3 ; objet récupéré avec accord de son détenteur.</x:v>
      </x:c>
      <x:c r="H37" s="14" t="str">
        <x:v>Souris : manipuler le repère nommé puis confirmer sa position. Manette : sélectionner le repère, changer de pose par LB/RB, A pour confirmer ; l’objet reste en sprites 2D.</x:v>
      </x:c>
      <x:c r="I37" s="14" t="str">
        <x:v>Une mauvaise orientation laisse la découverte non acquise. Revenir au dernier cran, comparer la vue initiale et reprendre uniquement ce geste ; aucune preuve originale n’est détruite pour imposer la solution.</x:v>
      </x:c>
      <x:c r="J37" s="14" t="str">
        <x:v>TR-H08.indice4 devient observé seulement après le retour visible. Les hypothèses restent attribuées et l’original conserve sa localisation.</x:v>
      </x:c>
      <x:c r="K37" s="14" t="str">
        <x:v>Reconstitution documentée V4 — nouvelle rédaction V5</x:v>
      </x:c>
    </x:row>
    <x:row r="38" ht="87" customHeight="1">
      <x:c r="A38" s="13" t="str">
        <x:v>TR-H09-S1</x:v>
      </x:c>
      <x:c r="B38" s="13" t="str">
        <x:v>Découvrir la face masquée</x:v>
      </x:c>
      <x:c r="C38" s="13" t="str">
        <x:v>TR-H09</x:v>
      </x:c>
      <x:c r="D38" s="16" t="n">
        <x:v>1</x:v>
      </x:c>
      <x:c r="E38" s="13" t="str">
        <x:v>Tourner la plaque sur son revers au moyen du berceau.</x:v>
      </x:c>
      <x:c r="F38" s="13" t="str">
        <x:v>La marque connue confirme le lien avec l’événement fautif.</x:v>
      </x:c>
      <x:c r="G38" s="13" t="str">
        <x:v>L’étape précédente de TR-H09 est confirmée ; pour la première, le déclencheur est : O4 ; preuve déjà établie par la voie.</x:v>
      </x:c>
      <x:c r="H38" s="13" t="str">
        <x:v>Souris : manipuler le repère nommé puis confirmer sa position. Manette : sélectionner le repère, changer de pose par LB/RB, A pour confirmer ; l’objet reste en sprites 2D.</x:v>
      </x:c>
      <x:c r="I38" s="13" t="str">
        <x:v>Une mauvaise orientation laisse la découverte non acquise. Revenir au dernier cran, comparer la vue initiale et reprendre uniquement ce geste ; aucune preuve originale n’est détruite pour imposer la solution.</x:v>
      </x:c>
      <x:c r="J38" s="13" t="str">
        <x:v>TR-H09.indice1 devient observé seulement après le retour visible. Les hypothèses restent attribuées et l’original conserve sa localisation.</x:v>
      </x:c>
      <x:c r="K38" s="13" t="str">
        <x:v>Reconstitution documentée V4 — nouvelle rédaction V5</x:v>
      </x:c>
    </x:row>
    <x:row r="39" ht="87" customHeight="1">
      <x:c r="A39" s="14" t="str">
        <x:v>TR-H09-S2</x:v>
      </x:c>
      <x:c r="B39" s="14" t="str">
        <x:v>Comparer l’archive</x:v>
      </x:c>
      <x:c r="C39" s="14" t="str">
        <x:v>TR-H09</x:v>
      </x:c>
      <x:c r="D39" s="17" t="n">
        <x:v>2</x:v>
      </x:c>
      <x:c r="E39" s="14" t="str">
        <x:v>Aligner le détail observé avec le document ou témoignage déjà validé.</x:v>
      </x:c>
      <x:c r="F39" s="14" t="str">
        <x:v>La correspondance renforce un fait existant sans inventer une nouvelle accusation.</x:v>
      </x:c>
      <x:c r="G39" s="14" t="str">
        <x:v>L’étape précédente de TR-H09 est confirmée ; pour la première, le déclencheur est : O4 ; preuve déjà établie par la voie.</x:v>
      </x:c>
      <x:c r="H39" s="14" t="str">
        <x:v>Souris : manipuler le repère nommé puis confirmer sa position. Manette : sélectionner le repère, changer de pose par LB/RB, A pour confirmer ; l’objet reste en sprites 2D.</x:v>
      </x:c>
      <x:c r="I39" s="14" t="str">
        <x:v>Une mauvaise orientation laisse la découverte non acquise. Revenir au dernier cran, comparer la vue initiale et reprendre uniquement ce geste ; aucune preuve originale n’est détruite pour imposer la solution.</x:v>
      </x:c>
      <x:c r="J39" s="14" t="str">
        <x:v>TR-H09.indice2 devient observé seulement après le retour visible. Les hypothèses restent attribuées et l’original conserve sa localisation.</x:v>
      </x:c>
      <x:c r="K39" s="14" t="str">
        <x:v>Reconstitution documentée V4 — nouvelle rédaction V5</x:v>
      </x:c>
    </x:row>
    <x:row r="40" ht="87" customHeight="1">
      <x:c r="A40" s="13" t="str">
        <x:v>TR-H09-S3</x:v>
      </x:c>
      <x:c r="B40" s="13" t="str">
        <x:v>Séparer les actes</x:v>
      </x:c>
      <x:c r="C40" s="13" t="str">
        <x:v>TR-H09</x:v>
      </x:c>
      <x:c r="D40" s="16" t="n">
        <x:v>3</x:v>
      </x:c>
      <x:c r="E40" s="13" t="str">
        <x:v>Faire glisser les plaques ancêtre et joueur dans deux cadres distincts.</x:v>
      </x:c>
      <x:c r="F40" s="13" t="str">
        <x:v>Les responsabilités ne se confondent pas.</x:v>
      </x:c>
      <x:c r="G40" s="13" t="str">
        <x:v>L’étape précédente de TR-H09 est confirmée ; pour la première, le déclencheur est : O4 ; preuve déjà établie par la voie.</x:v>
      </x:c>
      <x:c r="H40" s="13" t="str">
        <x:v>Souris : manipuler le repère nommé puis confirmer sa position. Manette : sélectionner le repère, changer de pose par LB/RB, A pour confirmer ; l’objet reste en sprites 2D.</x:v>
      </x:c>
      <x:c r="I40" s="13" t="str">
        <x:v>Une mauvaise orientation laisse la découverte non acquise. Revenir au dernier cran, comparer la vue initiale et reprendre uniquement ce geste ; aucune preuve originale n’est détruite pour imposer la solution.</x:v>
      </x:c>
      <x:c r="J40" s="13" t="str">
        <x:v>TR-H09.indice3 devient observé seulement après le retour visible. Les hypothèses restent attribuées et l’original conserve sa localisation.</x:v>
      </x:c>
      <x:c r="K40" s="13" t="str">
        <x:v>Reconstitution documentée V4 — nouvelle rédaction V5</x:v>
      </x:c>
    </x:row>
    <x:row r="41" ht="87" customHeight="1">
      <x:c r="A41" s="14" t="str">
        <x:v>TR-H09-S4</x:v>
      </x:c>
      <x:c r="B41" s="14" t="str">
        <x:v>Ouvrir la lecture</x:v>
      </x:c>
      <x:c r="C41" s="14" t="str">
        <x:v>TR-H09</x:v>
      </x:c>
      <x:c r="D41" s="17" t="n">
        <x:v>4</x:v>
      </x:c>
      <x:c r="E41" s="14" t="str">
        <x:v>Installer une plaque contextualisée ou réserver l’original à une archive accessible.</x:v>
      </x:c>
      <x:c r="F41" s="14" t="str">
        <x:v>Le joueur choisit la présentation de la vérité, sans effacer la faute.</x:v>
      </x:c>
      <x:c r="G41" s="14" t="str">
        <x:v>L’étape précédente de TR-H09 est confirmée ; pour la première, le déclencheur est : O4 ; preuve déjà établie par la voie.</x:v>
      </x:c>
      <x:c r="H41" s="14" t="str">
        <x:v>Souris : manipuler le repère nommé puis confirmer sa position. Manette : sélectionner le repère, changer de pose par LB/RB, A pour confirmer ; l’objet reste en sprites 2D.</x:v>
      </x:c>
      <x:c r="I41" s="14" t="str">
        <x:v>Une mauvaise orientation laisse la découverte non acquise. Revenir au dernier cran, comparer la vue initiale et reprendre uniquement ce geste ; aucune preuve originale n’est détruite pour imposer la solution.</x:v>
      </x:c>
      <x:c r="J41" s="14" t="str">
        <x:v>TR-H09.indice4 devient observé seulement après le retour visible. Les hypothèses restent attribuées et l’original conserve sa localisation.</x:v>
      </x:c>
      <x:c r="K41" s="14" t="str">
        <x:v>Reconstitution documentée V4 — nouvelle rédaction V5</x:v>
      </x:c>
    </x:row>
    <x:row r="42" ht="87" customHeight="1">
      <x:c r="A42" s="13" t="str">
        <x:v>TR-H10-S1</x:v>
      </x:c>
      <x:c r="B42" s="13" t="str">
        <x:v>Déplier le repère</x:v>
      </x:c>
      <x:c r="C42" s="13" t="str">
        <x:v>TR-H10</x:v>
      </x:c>
      <x:c r="D42" s="16" t="n">
        <x:v>1</x:v>
      </x:c>
      <x:c r="E42" s="13" t="str">
        <x:v>Ouvrir les sections prévues de l’objet et poser chacune sur sa marque.</x:v>
      </x:c>
      <x:c r="F42" s="13" t="str">
        <x:v>Une notation correspond à un passage réellement parcouru ensemble.</x:v>
      </x:c>
      <x:c r="G42" s="13" t="str">
        <x:v>L’étape précédente de TR-H10 est confirmée ; pour la première, le déclencheur est : O5 après PLAN13/O5-M19 ; don ou prêt explicite ; départ EXP10/O5-M24 conservé.</x:v>
      </x:c>
      <x:c r="H42" s="13" t="str">
        <x:v>Souris : manipuler le repère nommé puis confirmer sa position. Manette : sélectionner le repère, changer de pose par LB/RB, A pour confirmer ; l’objet reste en sprites 2D.</x:v>
      </x:c>
      <x:c r="I42" s="13" t="str">
        <x:v>Une mauvaise orientation laisse la découverte non acquise. Revenir au dernier cran, comparer la vue initiale et reprendre uniquement ce geste ; aucune preuve originale n’est détruite pour imposer la solution.</x:v>
      </x:c>
      <x:c r="J42" s="13" t="str">
        <x:v>TR-H10.indice1 devient observé seulement après le retour visible. Les hypothèses restent attribuées et l’original conserve sa localisation.</x:v>
      </x:c>
      <x:c r="K42" s="13" t="str">
        <x:v>Reconstitution documentée V4 — nouvelle rédaction V5</x:v>
      </x:c>
    </x:row>
    <x:row r="43" ht="87" customHeight="1">
      <x:c r="A43" s="14" t="str">
        <x:v>TR-H10-S2</x:v>
      </x:c>
      <x:c r="B43" s="14" t="str">
        <x:v>Comparer la piste</x:v>
      </x:c>
      <x:c r="C43" s="14" t="str">
        <x:v>TR-H10</x:v>
      </x:c>
      <x:c r="D43" s="17" t="n">
        <x:v>2</x:v>
      </x:c>
      <x:c r="E43" s="14" t="str">
        <x:v>Superposer le repère à la vignette de terrain de Namarra.</x:v>
      </x:c>
      <x:c r="F43" s="14" t="str">
        <x:v>La contribution de Mara apparaît comme lecture de piste, pas comme possession du joueur.</x:v>
      </x:c>
      <x:c r="G43" s="14" t="str">
        <x:v>L’étape précédente de TR-H10 est confirmée ; pour la première, le déclencheur est : O5 après PLAN13/O5-M19 ; don ou prêt explicite ; départ EXP10/O5-M24 conservé.</x:v>
      </x:c>
      <x:c r="H43" s="14" t="str">
        <x:v>Souris : manipuler le repère nommé puis confirmer sa position. Manette : sélectionner le repère, changer de pose par LB/RB, A pour confirmer ; l’objet reste en sprites 2D.</x:v>
      </x:c>
      <x:c r="I43" s="14" t="str">
        <x:v>Une mauvaise orientation laisse la découverte non acquise. Revenir au dernier cran, comparer la vue initiale et reprendre uniquement ce geste ; aucune preuve originale n’est détruite pour imposer la solution.</x:v>
      </x:c>
      <x:c r="J43" s="14" t="str">
        <x:v>TR-H10.indice2 devient observé seulement après le retour visible. Les hypothèses restent attribuées et l’original conserve sa localisation.</x:v>
      </x:c>
      <x:c r="K43" s="14" t="str">
        <x:v>Reconstitution documentée V4 — nouvelle rédaction V5</x:v>
      </x:c>
    </x:row>
    <x:row r="44" ht="87" customHeight="1">
      <x:c r="A44" s="13" t="str">
        <x:v>TR-H10-S3</x:v>
      </x:c>
      <x:c r="B44" s="13" t="str">
        <x:v>Lire la condition du don</x:v>
      </x:c>
      <x:c r="C44" s="13" t="str">
        <x:v>TR-H10</x:v>
      </x:c>
      <x:c r="D44" s="16" t="n">
        <x:v>3</x:v>
      </x:c>
      <x:c r="E44" s="13" t="str">
        <x:v>Tirer la petite plaque ou ouvrir le message volontaire lié à l’objet.</x:v>
      </x:c>
      <x:c r="F44" s="13" t="str">
        <x:v>Le statut de don, prêt ou souvenir partagé reste explicite.</x:v>
      </x:c>
      <x:c r="G44" s="13" t="str">
        <x:v>L’étape précédente de TR-H10 est confirmée ; pour la première, le déclencheur est : O5 après PLAN13/O5-M19 ; don ou prêt explicite ; départ EXP10/O5-M24 conservé.</x:v>
      </x:c>
      <x:c r="H44" s="13" t="str">
        <x:v>Souris : manipuler le repère nommé puis confirmer sa position. Manette : sélectionner le repère, changer de pose par LB/RB, A pour confirmer ; l’objet reste en sprites 2D.</x:v>
      </x:c>
      <x:c r="I44" s="13" t="str">
        <x:v>Une mauvaise orientation laisse la découverte non acquise. Revenir au dernier cran, comparer la vue initiale et reprendre uniquement ce geste ; aucune preuve originale n’est détruite pour imposer la solution.</x:v>
      </x:c>
      <x:c r="J44" s="13" t="str">
        <x:v>TR-H10.indice3 devient observé seulement après le retour visible. Les hypothèses restent attribuées et l’original conserve sa localisation.</x:v>
      </x:c>
      <x:c r="K44" s="13" t="str">
        <x:v>Reconstitution documentée V4 — nouvelle rédaction V5</x:v>
      </x:c>
    </x:row>
    <x:row r="45" ht="87" customHeight="1">
      <x:c r="A45" s="14" t="str">
        <x:v>TR-H10-S4</x:v>
      </x:c>
      <x:c r="B45" s="14" t="str">
        <x:v>Choisir la présentation</x:v>
      </x:c>
      <x:c r="C45" s="14" t="str">
        <x:v>TR-H10</x:v>
      </x:c>
      <x:c r="D45" s="17" t="n">
        <x:v>4</x:v>
      </x:c>
      <x:c r="E45" s="14" t="str">
        <x:v>Installer le repère dans la maison ou préparer son retour selon son statut.</x:v>
      </x:c>
      <x:c r="F45" s="14" t="str">
        <x:v>Le départ de Mara demeure acquis ; un contact ultérieur exige sa volonté.</x:v>
      </x:c>
      <x:c r="G45" s="14" t="str">
        <x:v>L’étape précédente de TR-H10 est confirmée ; pour la première, le déclencheur est : O5 après PLAN13/O5-M19 ; don ou prêt explicite ; départ EXP10/O5-M24 conservé.</x:v>
      </x:c>
      <x:c r="H45" s="14" t="str">
        <x:v>Souris : manipuler le repère nommé puis confirmer sa position. Manette : sélectionner le repère, changer de pose par LB/RB, A pour confirmer ; l’objet reste en sprites 2D.</x:v>
      </x:c>
      <x:c r="I45" s="14" t="str">
        <x:v>Une mauvaise orientation laisse la découverte non acquise. Revenir au dernier cran, comparer la vue initiale et reprendre uniquement ce geste ; aucune preuve originale n’est détruite pour imposer la solution.</x:v>
      </x:c>
      <x:c r="J45" s="14" t="str">
        <x:v>TR-H10.indice4 devient observé seulement après le retour visible. Les hypothèses restent attribuées et l’original conserve sa localisation.</x:v>
      </x:c>
      <x:c r="K45" s="14" t="str">
        <x:v>Reconstitution documentée V4 — nouvelle rédaction V5</x:v>
      </x:c>
    </x:row>
    <x:row r="46" ht="87" customHeight="1">
      <x:c r="A46" s="13" t="str">
        <x:v>TR-H11-S1</x:v>
      </x:c>
      <x:c r="B46" s="13" t="str">
        <x:v>Présenter la marque de branche</x:v>
      </x:c>
      <x:c r="C46" s="13" t="str">
        <x:v>TR-H11</x:v>
      </x:c>
      <x:c r="D46" s="16" t="n">
        <x:v>1</x:v>
      </x:c>
      <x:c r="E46" s="13" t="str">
        <x:v>Orienter le contenant jusqu’à rendre sa provenance temporelle visible.</x:v>
      </x:c>
      <x:c r="F46" s="13" t="str">
        <x:v>L’instance de l’objet est rattachée au voyage précis.</x:v>
      </x:c>
      <x:c r="G46" s="13" t="str">
        <x:v>L’étape précédente de TR-H11 est confirmée ; pour la première, le déclencheur est : Cinq conditions Warp satisfaites ; retour engagé accompli.</x:v>
      </x:c>
      <x:c r="H46" s="13" t="str">
        <x:v>Souris : manipuler le repère nommé puis confirmer sa position. Manette : sélectionner le repère, changer de pose par LB/RB, A pour confirmer ; l’objet reste en sprites 2D.</x:v>
      </x:c>
      <x:c r="I46" s="13" t="str">
        <x:v>Une mauvaise orientation laisse la découverte non acquise. Revenir au dernier cran, comparer la vue initiale et reprendre uniquement ce geste ; aucune preuve originale n’est détruite pour imposer la solution.</x:v>
      </x:c>
      <x:c r="J46" s="13" t="str">
        <x:v>TR-H11.indice1 devient observé seulement après le retour visible. Les hypothèses restent attribuées et l’original conserve sa localisation.</x:v>
      </x:c>
      <x:c r="K46" s="13" t="str">
        <x:v>Reconstitution documentée V4 — nouvelle rédaction V5</x:v>
      </x:c>
    </x:row>
    <x:row r="47" ht="87" customHeight="1">
      <x:c r="A47" s="14" t="str">
        <x:v>TR-H11-S2</x:v>
      </x:c>
      <x:c r="B47" s="14" t="str">
        <x:v>Comparer les deux vues</x:v>
      </x:c>
      <x:c r="C47" s="14" t="str">
        <x:v>TR-H11</x:v>
      </x:c>
      <x:c r="D47" s="17" t="n">
        <x:v>2</x:v>
      </x:c>
      <x:c r="E47" s="14" t="str">
        <x:v>Faire coulisser le relevé du présent au-dessus de la pièce rapportée.</x:v>
      </x:c>
      <x:c r="F47" s="14" t="str">
        <x:v>Une différence locale apparaît sans réécrire automatiquement le monde principal.</x:v>
      </x:c>
      <x:c r="G47" s="14" t="str">
        <x:v>L’étape précédente de TR-H11 est confirmée ; pour la première, le déclencheur est : Cinq conditions Warp satisfaites ; retour engagé accompli.</x:v>
      </x:c>
      <x:c r="H47" s="14" t="str">
        <x:v>Souris : manipuler le repère nommé puis confirmer sa position. Manette : sélectionner le repère, changer de pose par LB/RB, A pour confirmer ; l’objet reste en sprites 2D.</x:v>
      </x:c>
      <x:c r="I47" s="14" t="str">
        <x:v>Une mauvaise orientation laisse la découverte non acquise. Revenir au dernier cran, comparer la vue initiale et reprendre uniquement ce geste ; aucune preuve originale n’est détruite pour imposer la solution.</x:v>
      </x:c>
      <x:c r="J47" s="14" t="str">
        <x:v>TR-H11.indice2 devient observé seulement après le retour visible. Les hypothèses restent attribuées et l’original conserve sa localisation.</x:v>
      </x:c>
      <x:c r="K47" s="14" t="str">
        <x:v>Reconstitution documentée V4 — nouvelle rédaction V5</x:v>
      </x:c>
    </x:row>
    <x:row r="48" ht="87" customHeight="1">
      <x:c r="A48" s="13" t="str">
        <x:v>TR-H11-S3</x:v>
      </x:c>
      <x:c r="B48" s="13" t="str">
        <x:v>Placer l’incertitude</x:v>
      </x:c>
      <x:c r="C48" s="13" t="str">
        <x:v>TR-H11</x:v>
      </x:c>
      <x:c r="D48" s="16" t="n">
        <x:v>3</x:v>
      </x:c>
      <x:c r="E48" s="13" t="str">
        <x:v>Poser un repère de question sur la partie dont l’histoire reste inconnue.</x:v>
      </x:c>
      <x:c r="F48" s="13" t="str">
        <x:v>La galerie distingue observation historique et interprétation.</x:v>
      </x:c>
      <x:c r="G48" s="13" t="str">
        <x:v>L’étape précédente de TR-H11 est confirmée ; pour la première, le déclencheur est : Cinq conditions Warp satisfaites ; retour engagé accompli.</x:v>
      </x:c>
      <x:c r="H48" s="13" t="str">
        <x:v>Souris : manipuler le repère nommé puis confirmer sa position. Manette : sélectionner le repère, changer de pose par LB/RB, A pour confirmer ; l’objet reste en sprites 2D.</x:v>
      </x:c>
      <x:c r="I48" s="13" t="str">
        <x:v>Une mauvaise orientation laisse la découverte non acquise. Revenir au dernier cran, comparer la vue initiale et reprendre uniquement ce geste ; aucune preuve originale n’est détruite pour imposer la solution.</x:v>
      </x:c>
      <x:c r="J48" s="13" t="str">
        <x:v>TR-H11.indice3 devient observé seulement après le retour visible. Les hypothèses restent attribuées et l’original conserve sa localisation.</x:v>
      </x:c>
      <x:c r="K48" s="13" t="str">
        <x:v>Reconstitution documentée V4 — nouvelle rédaction V5</x:v>
      </x:c>
    </x:row>
    <x:row r="49" ht="87" customHeight="1">
      <x:c r="A49" s="14" t="str">
        <x:v>TR-H11-S4</x:v>
      </x:c>
      <x:c r="B49" s="14" t="str">
        <x:v>Exposer l’unique original</x:v>
      </x:c>
      <x:c r="C49" s="14" t="str">
        <x:v>TR-H11</x:v>
      </x:c>
      <x:c r="D49" s="17" t="n">
        <x:v>4</x:v>
      </x:c>
      <x:c r="E49" s="14" t="str">
        <x:v>Installer la pièce puis marquer toute copie éventuelle.</x:v>
      </x:c>
      <x:c r="F49" s="14" t="str">
        <x:v>Une revisite ne permet pas de reprendre gratuitement le même original.</x:v>
      </x:c>
      <x:c r="G49" s="14" t="str">
        <x:v>L’étape précédente de TR-H11 est confirmée ; pour la première, le déclencheur est : Cinq conditions Warp satisfaites ; retour engagé accompli.</x:v>
      </x:c>
      <x:c r="H49" s="14" t="str">
        <x:v>Souris : manipuler le repère nommé puis confirmer sa position. Manette : sélectionner le repère, changer de pose par LB/RB, A pour confirmer ; l’objet reste en sprites 2D.</x:v>
      </x:c>
      <x:c r="I49" s="14" t="str">
        <x:v>Une mauvaise orientation laisse la découverte non acquise. Revenir au dernier cran, comparer la vue initiale et reprendre uniquement ce geste ; aucune preuve originale n’est détruite pour imposer la solution.</x:v>
      </x:c>
      <x:c r="J49" s="14" t="str">
        <x:v>TR-H11.indice4 devient observé seulement après le retour visible. Les hypothèses restent attribuées et l’original conserve sa localisation.</x:v>
      </x:c>
      <x:c r="K49" s="14" t="str">
        <x:v>Reconstitution documentée V4 — nouvelle rédaction V5</x:v>
      </x:c>
    </x:row>
    <x:row r="50" ht="87" customHeight="1">
      <x:c r="A50" s="13" t="str">
        <x:v>TR-H12-S1</x:v>
      </x:c>
      <x:c r="B50" s="13" t="str">
        <x:v>Inspecter la limite</x:v>
      </x:c>
      <x:c r="C50" s="13" t="str">
        <x:v>TR-H12</x:v>
      </x:c>
      <x:c r="D50" s="16" t="n">
        <x:v>1</x:v>
      </x:c>
      <x:c r="E50" s="13" t="str">
        <x:v>Tourner la pièce pour voir la marque de l’épreuve interrompue.</x:v>
      </x:c>
      <x:c r="F50" s="13" t="str">
        <x:v>Le détail confirme que le duel n’a pas atteint son terme.</x:v>
      </x:c>
      <x:c r="G50" s="13" t="str">
        <x:v>L’étape précédente de TR-H12 est confirmée ; pour la première, le déclencheur est : Duel réellement interrompu ; objet acquis selon le scénario.</x:v>
      </x:c>
      <x:c r="H50" s="13" t="str">
        <x:v>Souris : manipuler le repère nommé puis confirmer sa position. Manette : sélectionner le repère, changer de pose par LB/RB, A pour confirmer ; l’objet reste en sprites 2D.</x:v>
      </x:c>
      <x:c r="I50" s="13" t="str">
        <x:v>Une mauvaise orientation laisse la découverte non acquise. Revenir au dernier cran, comparer la vue initiale et reprendre uniquement ce geste ; aucune preuve originale n’est détruite pour imposer la solution.</x:v>
      </x:c>
      <x:c r="J50" s="13" t="str">
        <x:v>TR-H12.indice1 devient observé seulement après le retour visible. Les hypothèses restent attribuées et l’original conserve sa localisation.</x:v>
      </x:c>
      <x:c r="K50" s="13" t="str">
        <x:v>Reconstitution documentée V4 — nouvelle rédaction V5</x:v>
      </x:c>
    </x:row>
    <x:row r="51" ht="87" customHeight="1">
      <x:c r="A51" s="14" t="str">
        <x:v>TR-H12-S2</x:v>
      </x:c>
      <x:c r="B51" s="14" t="str">
        <x:v>Aligner les moments</x:v>
      </x:c>
      <x:c r="C51" s="14" t="str">
        <x:v>TR-H12</x:v>
      </x:c>
      <x:c r="D51" s="17" t="n">
        <x:v>2</x:v>
      </x:c>
      <x:c r="E51" s="14" t="str">
        <x:v>Déplacer les plaques de début, interruption et retour dans l’ordre connu.</x:v>
      </x:c>
      <x:c r="F51" s="14" t="str">
        <x:v>L’absence de victoire reste explicite.</x:v>
      </x:c>
      <x:c r="G51" s="14" t="str">
        <x:v>L’étape précédente de TR-H12 est confirmée ; pour la première, le déclencheur est : Duel réellement interrompu ; objet acquis selon le scénario.</x:v>
      </x:c>
      <x:c r="H51" s="14" t="str">
        <x:v>Souris : manipuler le repère nommé puis confirmer sa position. Manette : sélectionner le repère, changer de pose par LB/RB, A pour confirmer ; l’objet reste en sprites 2D.</x:v>
      </x:c>
      <x:c r="I51" s="14" t="str">
        <x:v>Une mauvaise orientation laisse la découverte non acquise. Revenir au dernier cran, comparer la vue initiale et reprendre uniquement ce geste ; aucune preuve originale n’est détruite pour imposer la solution.</x:v>
      </x:c>
      <x:c r="J51" s="14" t="str">
        <x:v>TR-H12.indice2 devient observé seulement après le retour visible. Les hypothèses restent attribuées et l’original conserve sa localisation.</x:v>
      </x:c>
      <x:c r="K51" s="14" t="str">
        <x:v>Reconstitution documentée V4 — nouvelle rédaction V5</x:v>
      </x:c>
    </x:row>
    <x:row r="52" ht="87" customHeight="1">
      <x:c r="A52" s="13" t="str">
        <x:v>TR-H12-S3</x:v>
      </x:c>
      <x:c r="B52" s="13" t="str">
        <x:v>Montrer le choix</x:v>
      </x:c>
      <x:c r="C52" s="13" t="str">
        <x:v>TR-H12</x:v>
      </x:c>
      <x:c r="D52" s="16" t="n">
        <x:v>3</x:v>
      </x:c>
      <x:c r="E52" s="13" t="str">
        <x:v>Placer le repère du secours ou du repli qui a motivé l’interruption.</x:v>
      </x:c>
      <x:c r="F52" s="13" t="str">
        <x:v>Le récit reconnaît une décision sans inventer un succès de combat.</x:v>
      </x:c>
      <x:c r="G52" s="13" t="str">
        <x:v>L’étape précédente de TR-H12 est confirmée ; pour la première, le déclencheur est : Duel réellement interrompu ; objet acquis selon le scénario.</x:v>
      </x:c>
      <x:c r="H52" s="13" t="str">
        <x:v>Souris : manipuler le repère nommé puis confirmer sa position. Manette : sélectionner le repère, changer de pose par LB/RB, A pour confirmer ; l’objet reste en sprites 2D.</x:v>
      </x:c>
      <x:c r="I52" s="13" t="str">
        <x:v>Une mauvaise orientation laisse la découverte non acquise. Revenir au dernier cran, comparer la vue initiale et reprendre uniquement ce geste ; aucune preuve originale n’est détruite pour imposer la solution.</x:v>
      </x:c>
      <x:c r="J52" s="13" t="str">
        <x:v>TR-H12.indice3 devient observé seulement après le retour visible. Les hypothèses restent attribuées et l’original conserve sa localisation.</x:v>
      </x:c>
      <x:c r="K52" s="13" t="str">
        <x:v>Reconstitution documentée V4 — nouvelle rédaction V5</x:v>
      </x:c>
    </x:row>
    <x:row r="53" ht="87" customHeight="1">
      <x:c r="A53" s="14" t="str">
        <x:v>TR-H12-S4</x:v>
      </x:c>
      <x:c r="B53" s="14" t="str">
        <x:v>Choisir un meuble de mémoire</x:v>
      </x:c>
      <x:c r="C53" s="14" t="str">
        <x:v>TR-H12</x:v>
      </x:c>
      <x:c r="D53" s="17" t="n">
        <x:v>4</x:v>
      </x:c>
      <x:c r="E53" s="14" t="str">
        <x:v>Installer l’objet dans une niche sobre ou le conserver au coffre.</x:v>
      </x:c>
      <x:c r="F53" s="14" t="str">
        <x:v>La présentation peut être fière d’une leçon tout en gardant le résultat exact.</x:v>
      </x:c>
      <x:c r="G53" s="14" t="str">
        <x:v>L’étape précédente de TR-H12 est confirmée ; pour la première, le déclencheur est : Duel réellement interrompu ; objet acquis selon le scénario.</x:v>
      </x:c>
      <x:c r="H53" s="14" t="str">
        <x:v>Souris : manipuler le repère nommé puis confirmer sa position. Manette : sélectionner le repère, changer de pose par LB/RB, A pour confirmer ; l’objet reste en sprites 2D.</x:v>
      </x:c>
      <x:c r="I53" s="14" t="str">
        <x:v>Une mauvaise orientation laisse la découverte non acquise. Revenir au dernier cran, comparer la vue initiale et reprendre uniquement ce geste ; aucune preuve originale n’est détruite pour imposer la solution.</x:v>
      </x:c>
      <x:c r="J53" s="14" t="str">
        <x:v>TR-H12.indice4 devient observé seulement après le retour visible. Les hypothèses restent attribuées et l’original conserve sa localisation.</x:v>
      </x:c>
      <x:c r="K53" s="14" t="str">
        <x:v>Reconstitution documentée V4 — nouvelle rédaction V5</x:v>
      </x:c>
    </x:row>
  </x:sheetData>
  <x:pageMargins left="0.7" right="0.7" top="0.75" bottom="0.75" header="0.3" footer="0.3"/>
  <x:tableParts count="1">
    <x:tablePart xmlns:r="http://schemas.openxmlformats.org/officeDocument/2006/relationships" r:id="R487136c7b78a44e2"/>
  </x:tableParts>
</x:worksheet>
</file>

<file path=xl/worksheets/sheet8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Meubles et exposition</x:v>
      </x:c>
      <x:c r="B2" s="3"/>
      <x:c r="C2" s="3"/>
      <x:c r="D2" s="3"/>
      <x:c r="E2" s="3"/>
      <x:c r="F2" s="3"/>
    </x:row>
    <x:row r="3">
      <x:c r="A3" s="4"/>
      <x:c r="B3" s="4"/>
      <x:c r="C3" s="4"/>
      <x:c r="D3" s="4"/>
      <x:c r="E3" s="4"/>
      <x:c r="F3" s="4"/>
    </x:row>
    <x:row r="4">
      <x:c r="A4" s="2" t="str">
        <x:v>Trophées · 24 fiches · Lecture intégrale dans « Lire Trophées » ou le lecteur HTML.</x:v>
      </x:c>
      <x:c r="B4" s="2"/>
      <x:c r="C4" s="2"/>
      <x:c r="D4" s="2"/>
      <x:c r="E4" s="2"/>
      <x:c r="F4" s="2"/>
    </x:row>
    <x:row r="5" ht="48" customHeight="1">
      <x:c r="A5" s="43" t="str">
        <x:v>Identifiant</x:v>
      </x:c>
      <x:c r="B5" s="44" t="str">
        <x:v>Titre</x:v>
      </x:c>
      <x:c r="C5" s="44" t="str">
        <x:v>Famille cible</x:v>
      </x:c>
      <x:c r="D5" s="44" t="str">
        <x:v>Capacité</x:v>
      </x:c>
      <x:c r="E5" s="44" t="str">
        <x:v>Gestes</x:v>
      </x:c>
      <x:c r="F5" s="44" t="str">
        <x:v>Contrainte</x:v>
      </x:c>
      <x:c r="G5" s="45" t="str">
        <x:v>Provenance</x:v>
      </x:c>
    </x:row>
    <x:row r="6" ht="44" customHeight="1">
      <x:c r="A6" s="13" t="str">
        <x:v>TR-D01</x:v>
      </x:c>
      <x:c r="B6" s="13" t="str">
        <x:v>Cabinet bas à deux niches</x:v>
      </x:c>
      <x:c r="C6" s="13" t="str">
        <x:v>Petit objet ou plaque</x:v>
      </x:c>
      <x:c r="D6" s="13" t="str">
        <x:v>2 petites niches ; portes sur rails</x:v>
      </x:c>
      <x:c r="E6" s="13" t="str">
        <x:v>Ouvrir, régler les rails, placer le berceau puis vérifier la marge.</x:v>
      </x:c>
      <x:c r="F6" s="13" t="str">
        <x:v>Seuil de résidence ; passage frontal maintenu.</x:v>
      </x:c>
      <x:c r="G6" s="13" t="str">
        <x:v>Reconstitution documentée V4 — nouvelle rédaction V5</x:v>
      </x:c>
    </x:row>
    <x:row r="7" ht="44" customHeight="1">
      <x:c r="A7" s="14" t="str">
        <x:v>TR-D02</x:v>
      </x:c>
      <x:c r="B7" s="14" t="str">
        <x:v>Cabinet haut à quatre niches</x:v>
      </x:c>
      <x:c r="C7" s="14" t="str">
        <x:v>Petits objets de plusieurs récits</x:v>
      </x:c>
      <x:c r="D7" s="14" t="str">
        <x:v>4 niches indépendantes</x:v>
      </x:c>
      <x:c r="E7" s="14" t="str">
        <x:v>Choisir l’ordre de visite et ajuster chaque plaque à hauteur de lecture.</x:v>
      </x:c>
      <x:c r="F7" s="14" t="str">
        <x:v>Atelier ou galerie ; accès aux niches hautes par commande adaptée.</x:v>
      </x:c>
      <x:c r="G7" s="14" t="str">
        <x:v>Reconstitution documentée V4 — nouvelle rédaction V5</x:v>
      </x:c>
    </x:row>
    <x:row r="8" ht="44" customHeight="1">
      <x:c r="A8" s="13" t="str">
        <x:v>TR-D03</x:v>
      </x:c>
      <x:c r="B8" s="13" t="str">
        <x:v>Niche de crâne large</x:v>
      </x:c>
      <x:c r="C8" s="13" t="str">
        <x:v>Crâne de proie compatible</x:v>
      </x:c>
      <x:c r="D8" s="13" t="str">
        <x:v>1 grand volume</x:v>
      </x:c>
      <x:c r="E8" s="13" t="str">
        <x:v>Essayer le gabarit, régler les appuis et orienter la face narrative.</x:v>
      </x:c>
      <x:c r="F8" s="13" t="str">
        <x:v>Emprise large ; aucune porte condamnée.</x:v>
      </x:c>
      <x:c r="G8" s="13" t="str">
        <x:v>Reconstitution documentée V4 — nouvelle rédaction V5</x:v>
      </x:c>
    </x:row>
    <x:row r="9" ht="44" customHeight="1">
      <x:c r="A9" s="14" t="str">
        <x:v>TR-D04</x:v>
      </x:c>
      <x:c r="B9" s="14" t="str">
        <x:v>Support de masque à pic protégé</x:v>
      </x:c>
      <x:c r="C9" s="14" t="str">
        <x:v>Masque autorisé</x:v>
      </x:c>
      <x:c r="D9" s="14" t="str">
        <x:v>1 masque</x:v>
      </x:c>
      <x:c r="E9" s="14" t="str">
        <x:v>Placer le support arrière et vérifier que le masque peut être retiré par sa pose prévue.</x:v>
      </x:c>
      <x:c r="F9" s="14" t="str">
        <x:v>La pointe stylisée ne traverse pas arbitrairement l’objet.</x:v>
      </x:c>
      <x:c r="G9" s="14" t="str">
        <x:v>Reconstitution documentée V4 — nouvelle rédaction V5</x:v>
      </x:c>
    </x:row>
    <x:row r="10" ht="44" customHeight="1">
      <x:c r="A10" s="13" t="str">
        <x:v>TR-D05</x:v>
      </x:c>
      <x:c r="B10" s="13" t="str">
        <x:v>Râtelier d’armes vertical</x:v>
      </x:c>
      <x:c r="C10" s="13" t="str">
        <x:v>Armes de gabarit prévu</x:v>
      </x:c>
      <x:c r="D10" s="13" t="str">
        <x:v>3 emplacements</x:v>
      </x:c>
      <x:c r="E10" s="13" t="str">
        <x:v>Choisir les attaches et conserver l’ordre de retrait.</x:v>
      </x:c>
      <x:c r="F10" s="13" t="str">
        <x:v>Les armes exposées quittent l’équipement disponible.</x:v>
      </x:c>
      <x:c r="G10" s="13" t="str">
        <x:v>Reconstitution documentée V4 — nouvelle rédaction V5</x:v>
      </x:c>
    </x:row>
    <x:row r="11" ht="44" customHeight="1">
      <x:c r="A11" s="14" t="str">
        <x:v>TR-D06</x:v>
      </x:c>
      <x:c r="B11" s="14" t="str">
        <x:v>Râtelier d’armes horizontal</x:v>
      </x:c>
      <x:c r="C11" s="14" t="str">
        <x:v>Arme longue</x:v>
      </x:c>
      <x:c r="D11" s="14" t="str">
        <x:v>1 grande arme</x:v>
      </x:c>
      <x:c r="E11" s="14" t="str">
        <x:v>Comparer la longueur aux deux appuis puis fixer la plaque sous l’arme.</x:v>
      </x:c>
      <x:c r="F11" s="14" t="str">
        <x:v>Mur libre et trajectoire de retrait visible.</x:v>
      </x:c>
      <x:c r="G11" s="14" t="str">
        <x:v>Reconstitution documentée V4 — nouvelle rédaction V5</x:v>
      </x:c>
    </x:row>
    <x:row r="12" ht="44" customHeight="1">
      <x:c r="A12" s="13" t="str">
        <x:v>TR-D07</x:v>
      </x:c>
      <x:c r="B12" s="13" t="str">
        <x:v>Socle de corne</x:v>
      </x:c>
      <x:c r="C12" s="13" t="str">
        <x:v>Corne ou défense</x:v>
      </x:c>
      <x:c r="D12" s="13" t="str">
        <x:v>1 volume courbe</x:v>
      </x:c>
      <x:c r="E12" s="13" t="str">
        <x:v>Orienter le profil et ajuster les contacts latéraux.</x:v>
      </x:c>
      <x:c r="F12" s="13" t="str">
        <x:v>L’extrémité garde une marge de circulation.</x:v>
      </x:c>
      <x:c r="G12" s="13" t="str">
        <x:v>Reconstitution documentée V4 — nouvelle rédaction V5</x:v>
      </x:c>
    </x:row>
    <x:row r="13" ht="44" customHeight="1">
      <x:c r="A13" s="14" t="str">
        <x:v>TR-D08</x:v>
      </x:c>
      <x:c r="B13" s="14" t="str">
        <x:v>Cadre de fragments</x:v>
      </x:c>
      <x:c r="C13" s="14" t="str">
        <x:v>Fragments déjà séparés</x:v>
      </x:c>
      <x:c r="D13" s="14" t="str">
        <x:v>1 assemblage partiel</x:v>
      </x:c>
      <x:c r="E13" s="14" t="str">
        <x:v>Poser les fragments authentiques et marquer les compléments.</x:v>
      </x:c>
      <x:c r="F13" s="14" t="str">
        <x:v>Les lacunes restent visibles.</x:v>
      </x:c>
      <x:c r="G13" s="14" t="str">
        <x:v>Reconstitution documentée V4 — nouvelle rédaction V5</x:v>
      </x:c>
    </x:row>
    <x:row r="14" ht="44" customHeight="1">
      <x:c r="A14" s="13" t="str">
        <x:v>TR-D09</x:v>
      </x:c>
      <x:c r="B14" s="13" t="str">
        <x:v>Table de mémoire</x:v>
      </x:c>
      <x:c r="C14" s="13" t="str">
        <x:v>Objets de cohorte ou de retour</x:v>
      </x:c>
      <x:c r="D14" s="13" t="str">
        <x:v>3 petits objets</x:v>
      </x:c>
      <x:c r="E14" s="13" t="str">
        <x:v>Placer les pièces selon un ordre de récit et laisser un espace de lecture.</x:v>
      </x:c>
      <x:c r="F14" s="13" t="str">
        <x:v>Pas de superposition ni de propriété fusionnée.</x:v>
      </x:c>
      <x:c r="G14" s="13" t="str">
        <x:v>Reconstitution documentée V4 — nouvelle rédaction V5</x:v>
      </x:c>
    </x:row>
    <x:row r="15" ht="44" customHeight="1">
      <x:c r="A15" s="14" t="str">
        <x:v>TR-D10</x:v>
      </x:c>
      <x:c r="B15" s="14" t="str">
        <x:v>Cadre de coque</x:v>
      </x:c>
      <x:c r="C15" s="14" t="str">
        <x:v>Fragment de vaisseau</x:v>
      </x:c>
      <x:c r="D15" s="14" t="str">
        <x:v>1 panneau compatible</x:v>
      </x:c>
      <x:c r="E15" s="14" t="str">
        <x:v>Comparer l’orientation de coque et poser ses attaches de jeu.</x:v>
      </x:c>
      <x:c r="F15" s="14" t="str">
        <x:v>Ancrage mural validé par l’artisan.</x:v>
      </x:c>
      <x:c r="G15" s="14" t="str">
        <x:v>Reconstitution documentée V4 — nouvelle rédaction V5</x:v>
      </x:c>
    </x:row>
    <x:row r="16" ht="44" customHeight="1">
      <x:c r="A16" s="13" t="str">
        <x:v>TR-D11</x:v>
      </x:c>
      <x:c r="B16" s="13" t="str">
        <x:v>Cabinet d’objet humain</x:v>
      </x:c>
      <x:c r="C16" s="13" t="str">
        <x:v>Objet personnel confié</x:v>
      </x:c>
      <x:c r="D16" s="13" t="str">
        <x:v>1 à 3 petits éléments liés</x:v>
      </x:c>
      <x:c r="E16" s="13" t="str">
        <x:v>Présenter provenance et statut de don ou prêt.</x:v>
      </x:c>
      <x:c r="F16" s="13" t="str">
        <x:v>La personne associée garde son autonomie.</x:v>
      </x:c>
      <x:c r="G16" s="13" t="str">
        <x:v>Reconstitution documentée V4 — nouvelle rédaction V5</x:v>
      </x:c>
    </x:row>
    <x:row r="17" ht="44" customHeight="1">
      <x:c r="A17" s="14" t="str">
        <x:v>TR-D12</x:v>
      </x:c>
      <x:c r="B17" s="14" t="str">
        <x:v>Meuble des routes</x:v>
      </x:c>
      <x:c r="C17" s="14" t="str">
        <x:v>Balises et repères</x:v>
      </x:c>
      <x:c r="D17" s="14" t="str">
        <x:v>3 supports</x:v>
      </x:c>
      <x:c r="E17" s="14" t="str">
        <x:v>Relier chaque objet à un trajet réellement connu.</x:v>
      </x:c>
      <x:c r="F17" s="14" t="str">
        <x:v>Les routes inconnues restent indiquées comme telles.</x:v>
      </x:c>
      <x:c r="G17" s="14" t="str">
        <x:v>Reconstitution documentée V4 — nouvelle rédaction V5</x:v>
      </x:c>
    </x:row>
    <x:row r="18" ht="44" customHeight="1">
      <x:c r="A18" s="13" t="str">
        <x:v>TR-D13</x:v>
      </x:c>
      <x:c r="B18" s="13" t="str">
        <x:v>Socle collectif central</x:v>
      </x:c>
      <x:c r="C18" s="13" t="str">
        <x:v>Grande prise commune</x:v>
      </x:c>
      <x:c r="D18" s="13" t="str">
        <x:v>1 original</x:v>
      </x:c>
      <x:c r="E18" s="13" t="str">
        <x:v>Installer le berceau puis répartir les plaques de contribution.</x:v>
      </x:c>
      <x:c r="F18" s="13" t="str">
        <x:v>Tour de visite praticable sur les faces prévues.</x:v>
      </x:c>
      <x:c r="G18" s="13" t="str">
        <x:v>Reconstitution documentée V4 — nouvelle rédaction V5</x:v>
      </x:c>
    </x:row>
    <x:row r="19" ht="44" customHeight="1">
      <x:c r="A19" s="14" t="str">
        <x:v>TR-D14</x:v>
      </x:c>
      <x:c r="B19" s="14" t="str">
        <x:v>Galerie des plaques</x:v>
      </x:c>
      <x:c r="C19" s="14" t="str">
        <x:v>Plaques et objets plats</x:v>
      </x:c>
      <x:c r="D19" s="14" t="str">
        <x:v>6 rails indépendants</x:v>
      </x:c>
      <x:c r="E19" s="14" t="str">
        <x:v>Faire glisser chaque pièce dans son logement et composer l’ordre.</x:v>
      </x:c>
      <x:c r="F19" s="14" t="str">
        <x:v>La lecture reste possible depuis le couloir.</x:v>
      </x:c>
      <x:c r="G19" s="14" t="str">
        <x:v>Reconstitution documentée V4 — nouvelle rédaction V5</x:v>
      </x:c>
    </x:row>
    <x:row r="20" ht="44" customHeight="1">
      <x:c r="A20" s="13" t="str">
        <x:v>TR-D15</x:v>
      </x:c>
      <x:c r="B20" s="13" t="str">
        <x:v>Niche de place vide</x:v>
      </x:c>
      <x:c r="C20" s="13" t="str">
        <x:v>Souvenir d’objet déplacé</x:v>
      </x:c>
      <x:c r="D20" s="13" t="str">
        <x:v>Aucun original</x:v>
      </x:c>
      <x:c r="E20" s="13" t="str">
        <x:v>Laisser empreinte de socle et plaque de destination.</x:v>
      </x:c>
      <x:c r="F20" s="13" t="str">
        <x:v>Le vide ne compte pas comme trophée supplémentaire.</x:v>
      </x:c>
      <x:c r="G20" s="13" t="str">
        <x:v>Reconstitution documentée V4 — nouvelle rédaction V5</x:v>
      </x:c>
    </x:row>
    <x:row r="21" ht="44" customHeight="1">
      <x:c r="A21" s="14" t="str">
        <x:v>TR-D16</x:v>
      </x:c>
      <x:c r="B21" s="14" t="str">
        <x:v>Vitrine d’observation séparée</x:v>
      </x:c>
      <x:c r="C21" s="14" t="str">
        <x:v>Objet inconnu admis en attente</x:v>
      </x:c>
      <x:c r="D21" s="14" t="str">
        <x:v>1 contenant fermé</x:v>
      </x:c>
      <x:c r="E21" s="14" t="str">
        <x:v>Observer les signaux et comparer les vues sans ouvrir l’original.</x:v>
      </x:c>
      <x:c r="F21" s="14" t="str">
        <x:v>Aucune reconnaissance définitive tant que le récit reste inconnu.</x:v>
      </x:c>
      <x:c r="G21" s="14" t="str">
        <x:v>Reconstitution documentée V4 — nouvelle rédaction V5</x:v>
      </x:c>
    </x:row>
    <x:row r="22" ht="44" customHeight="1">
      <x:c r="A22" s="13" t="str">
        <x:v>TR-D17</x:v>
      </x:c>
      <x:c r="B22" s="13" t="str">
        <x:v>Support de réplique</x:v>
      </x:c>
      <x:c r="C22" s="13" t="str">
        <x:v>Modèle pédagogique</x:v>
      </x:c>
      <x:c r="D22" s="13" t="str">
        <x:v>1 copie marquée</x:v>
      </x:c>
      <x:c r="E22" s="13" t="str">
        <x:v>Installer la copie et son renvoi vers l’original.</x:v>
      </x:c>
      <x:c r="F22" s="13" t="str">
        <x:v>Zéro prestige de chasse dupliqué.</x:v>
      </x:c>
      <x:c r="G22" s="13" t="str">
        <x:v>Reconstitution documentée V4 — nouvelle rédaction V5</x:v>
      </x:c>
    </x:row>
    <x:row r="23" ht="44" customHeight="1">
      <x:c r="A23" s="14" t="str">
        <x:v>TR-D18</x:v>
      </x:c>
      <x:c r="B23" s="14" t="str">
        <x:v>Meuble de voyage repliable</x:v>
      </x:c>
      <x:c r="C23" s="14" t="str">
        <x:v>Petits trophées transportables</x:v>
      </x:c>
      <x:c r="D23" s="14" t="str">
        <x:v>2 niches courtes</x:v>
      </x:c>
      <x:c r="E23" s="14" t="str">
        <x:v>Fermer, replier et porter seulement après mise en berceau.</x:v>
      </x:c>
      <x:c r="F23" s="14" t="str">
        <x:v>Le repli exige des niches compatibles et vides de volumes trop grands.</x:v>
      </x:c>
      <x:c r="G23" s="14" t="str">
        <x:v>Reconstitution documentée V4 — nouvelle rédaction V5</x:v>
      </x:c>
    </x:row>
    <x:row r="24" ht="44" customHeight="1">
      <x:c r="A24" s="13" t="str">
        <x:v>TR-D19</x:v>
      </x:c>
      <x:c r="B24" s="13" t="str">
        <x:v>Alcôve des survivants</x:v>
      </x:c>
      <x:c r="C24" s="13" t="str">
        <x:v>Objets de catastrophe confiés</x:v>
      </x:c>
      <x:c r="D24" s="13" t="str">
        <x:v>3 objets de mémoire</x:v>
      </x:c>
      <x:c r="E24" s="13" t="str">
        <x:v>Présenter les voix consenties et les lieux choisis par leurs propriétaires.</x:v>
      </x:c>
      <x:c r="F24" s="13" t="str">
        <x:v>Pas de transformation en victoire militaire.</x:v>
      </x:c>
      <x:c r="G24" s="13" t="str">
        <x:v>Reconstitution documentée V4 — nouvelle rédaction V5</x:v>
      </x:c>
    </x:row>
    <x:row r="25" ht="44" customHeight="1">
      <x:c r="A25" s="14" t="str">
        <x:v>TR-D20</x:v>
      </x:c>
      <x:c r="B25" s="14" t="str">
        <x:v>Cadre temporel</x:v>
      </x:c>
      <x:c r="C25" s="14" t="str">
        <x:v>Objet de branche Warp</x:v>
      </x:c>
      <x:c r="D25" s="14" t="str">
        <x:v>1 original temporel</x:v>
      </x:c>
      <x:c r="E25" s="14" t="str">
        <x:v>Afficher branche, trajet et comparaison avec les vues connues.</x:v>
      </x:c>
      <x:c r="F25" s="14" t="str">
        <x:v>Aucune seconde instance gratuite du même objet.</x:v>
      </x:c>
      <x:c r="G25" s="14" t="str">
        <x:v>Reconstitution documentée V4 — nouvelle rédaction V5</x:v>
      </x:c>
    </x:row>
    <x:row r="26" ht="44" customHeight="1">
      <x:c r="A26" s="13" t="str">
        <x:v>TR-D21</x:v>
      </x:c>
      <x:c r="B26" s="13" t="str">
        <x:v>Meuble de duel</x:v>
      </x:c>
      <x:c r="C26" s="13" t="str">
        <x:v>Prise ou souvenir d’épreuve</x:v>
      </x:c>
      <x:c r="D26" s="13" t="str">
        <x:v>1 pièce et 2 plaques</x:v>
      </x:c>
      <x:c r="E26" s="13" t="str">
        <x:v>Inscrire règles locales, résultat et décision finale.</x:v>
      </x:c>
      <x:c r="F26" s="13" t="str">
        <x:v>Un duel interrompu garde son résultat incomplet.</x:v>
      </x:c>
      <x:c r="G26" s="13" t="str">
        <x:v>Reconstitution documentée V4 — nouvelle rédaction V5</x:v>
      </x:c>
    </x:row>
    <x:row r="27" ht="44" customHeight="1">
      <x:c r="A27" s="14" t="str">
        <x:v>TR-D22</x:v>
      </x:c>
      <x:c r="B27" s="14" t="str">
        <x:v>Cabinet de restitution</x:v>
      </x:c>
      <x:c r="C27" s="14" t="str">
        <x:v>Prêts prêts au départ</x:v>
      </x:c>
      <x:c r="D27" s="14" t="str">
        <x:v>2 contenants</x:v>
      </x:c>
      <x:c r="E27" s="14" t="str">
        <x:v>Vérifier propriétaire, destination et trajet avant remise.</x:v>
      </x:c>
      <x:c r="F27" s="14" t="str">
        <x:v>Un bien en restitution n’est plus exposé comme disponible au clan.</x:v>
      </x:c>
      <x:c r="G27" s="14" t="str">
        <x:v>Reconstitution documentée V4 — nouvelle rédaction V5</x:v>
      </x:c>
    </x:row>
    <x:row r="28" ht="44" customHeight="1">
      <x:c r="A28" s="13" t="str">
        <x:v>TR-D23</x:v>
      </x:c>
      <x:c r="B28" s="13" t="str">
        <x:v>Mur de transmission</x:v>
      </x:c>
      <x:c r="C28" s="13" t="str">
        <x:v>Objets confiés aux suivants</x:v>
      </x:c>
      <x:c r="D28" s="13" t="str">
        <x:v>4 supports de gabarit limité</x:v>
      </x:c>
      <x:c r="E28" s="13" t="str">
        <x:v>Distinguer don, prêt durable et objet conservé.</x:v>
      </x:c>
      <x:c r="F28" s="13" t="str">
        <x:v>La transmission suit les personnes volontaires et la fin d’origine.</x:v>
      </x:c>
      <x:c r="G28" s="13" t="str">
        <x:v>Reconstitution documentée V4 — nouvelle rédaction V5</x:v>
      </x:c>
    </x:row>
    <x:row r="29" ht="44" customHeight="1">
      <x:c r="A29" s="14" t="str">
        <x:v>TR-D24</x:v>
      </x:c>
      <x:c r="B29" s="14" t="str">
        <x:v>Parcours mixte de galerie</x:v>
      </x:c>
      <x:c r="C29" s="14" t="str">
        <x:v>Meubles compatibles d’une salle</x:v>
      </x:c>
      <x:c r="D29" s="14" t="str">
        <x:v>Selon emprise réelle</x:v>
      </x:c>
      <x:c r="E29" s="14" t="str">
        <x:v>Marcher, lire, ouvrir une niche et rejoindre la sortie dans le plan final.</x:v>
      </x:c>
      <x:c r="F29" s="14" t="str">
        <x:v>Le contrôle porte sur toute la circulation, pas seulement chaque meuble isolé.</x:v>
      </x:c>
      <x:c r="G29" s="14" t="str">
        <x:v>Reconstitution documentée V4 — nouvelle rédaction V5</x:v>
      </x:c>
    </x:row>
  </x:sheetData>
  <x:pageMargins left="0.7" right="0.7" top="0.75" bottom="0.75" header="0.3" footer="0.3"/>
  <x:tableParts count="1">
    <x:tablePart xmlns:r="http://schemas.openxmlformats.org/officeDocument/2006/relationships" r:id="Ra52434d385aa4d4e"/>
  </x:tableParts>
</x:worksheet>
</file>

<file path=xl/worksheets/sheet8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Missions de l’atelier</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Déclencheur</x:v>
      </x:c>
      <x:c r="D5" s="44" t="str">
        <x:v>Lieux</x:v>
      </x:c>
      <x:c r="E5" s="44" t="str">
        <x:v>Situation</x:v>
      </x:c>
      <x:c r="F5" s="44" t="str">
        <x:v>Séquence jouable</x:v>
      </x:c>
      <x:c r="G5" s="44" t="str">
        <x:v>Choix</x:v>
      </x:c>
      <x:c r="H5" s="44" t="str">
        <x:v>Coût et limite</x:v>
      </x:c>
      <x:c r="I5" s="44" t="str">
        <x:v>Réussite</x:v>
      </x:c>
      <x:c r="J5" s="44" t="str">
        <x:v>Échec et reprise</x:v>
      </x:c>
      <x:c r="K5" s="44" t="str">
        <x:v>Liaisons</x:v>
      </x:c>
      <x:c r="L5" s="44" t="str">
        <x:v>État persistant</x:v>
      </x:c>
      <x:c r="M5" s="45" t="str">
        <x:v>Provenance</x:v>
      </x:c>
    </x:row>
    <x:row r="6" ht="147" customHeight="1">
      <x:c r="A6" s="13" t="str">
        <x:v>TR-M01</x:v>
      </x:c>
      <x:c r="B6" s="13" t="str">
        <x:v>Une place encore vide</x:v>
      </x:c>
      <x:c r="C6" s="13" t="str">
        <x:v>Tutoriel disponible au Homeworld ; à bord seulement après acquisition</x:v>
      </x:c>
      <x:c r="D6" s="13" t="str">
        <x:v>Atelier local ; terrain accessible ; TR-SC12/01/02</x:v>
      </x:c>
      <x:c r="E6" s="13" t="str">
        <x:v>Le joueur découvre une niche vide avant de posséder un trophée prêt à exposer. L’artisan lui fait comprendre que l’histoire commence au lieu de découverte, avec ce qui est réellement observable.</x:v>
      </x:c>
      <x:c r="F6" s="13" t="str">
        <x:v>01 Ouvrir la niche et examiner rails et marges. 02 Se rendre sur le lieu et cadrer objet, sol et repère fixe. 03 Relever les traces pertinentes sans inventer de combat. 04 Choisir le berceau selon le gabarit. 05 Placer les attaches sur les bons appuis en gardant la marque visible. 06 Insérer la provenance, fermer le contenant et le transporter jusqu’à l’atelier.</x:v>
      </x:c>
      <x:c r="G6" s="13" t="str">
        <x:v>Choisir le parcours d’exercice sur modèle ou l’objet autorisé déjà obtenu par une mission.</x:v>
      </x:c>
      <x:c r="H6" s="13" t="str">
        <x:v>65 à 114 secondes de gestes indicatifs, plus marche et observation ; aucun chronomètre obligatoire.</x:v>
      </x:c>
      <x:c r="I6" s="13" t="str">
        <x:v>Le contenant arrive avec contexte, identifiant et support compatible.</x:v>
      </x:c>
      <x:c r="J6" s="13" t="str">
        <x:v>Chaque geste revient à son dernier état stable ; une découverte mal cadrée peut être observée de nouveau.</x:v>
      </x:c>
      <x:c r="K6" s="13" t="str">
        <x:v>TR-A001..012 ; TR-A067 ; avant Blooded possible</x:v>
      </x:c>
      <x:c r="L6" s="13" t="str">
        <x:v>TR-M01 conserve séparément missionTerminée, missionRéussie, choixRetenu, participantsRevenus et objetsDéplacés. Les récompenses ne sont appliquées qu’une fois ; une reprise retrouve les objets à leur dernière position confirmée.</x:v>
      </x:c>
      <x:c r="M6" s="13" t="str">
        <x:v>Reconstitution documentée V4 — nouvelle rédaction V5</x:v>
      </x:c>
    </x:row>
    <x:row r="7" ht="162" customHeight="1">
      <x:c r="A7" s="14" t="str">
        <x:v>TR-M02</x:v>
      </x:c>
      <x:c r="B7" s="14" t="str">
        <x:v>Ce que la surface raconte</x:v>
      </x:c>
      <x:c r="C7" s="14" t="str">
        <x:v>TR-M01 réussie ; même objet ou modèle</x:v>
      </x:c>
      <x:c r="D7" s="14" t="str">
        <x:v>TR-SC03/04/05/06</x:v>
      </x:c>
      <x:c r="E7" s="14" t="str">
        <x:v>L’objet arrivé au poste révèle une face que le joueur n’avait pas vue sur le terrain. L’artisan montre comment conserver une trace fragile et pourquoi un aspect ancien n’est pas nécessairement un défaut à supprimer.</x:v>
      </x:c>
      <x:c r="F7" s="14" t="str">
        <x:v>07 Glisser la caisse sur le rail d’admission, source visible. 08 Examiner les signaux d’un contrôle fictif ; si inconnus, conserver l’original fermé et apprendre sur modèle. 09 Observer face, profil et revers. 10 Repérer zone fragile et marque narrative puis sauvegarder l’état initial. 11 Soulever uniquement la fibre détachable prévue et la conserver indexée. 12 Régler les appuis et aligner les motifs du stabilisateur fictif.</x:v>
      </x:c>
      <x:c r="G7" s="14" t="str">
        <x:v>Poursuivre l’examen de l’original admis ou utiliser une réplique pédagogique si son état demande une étude.</x:v>
      </x:c>
      <x:c r="H7" s="14" t="str">
        <x:v>79 à 143 secondes de gestes indicatifs ; outils et matières de science-fiction.</x:v>
      </x:c>
      <x:c r="I7" s="14" t="str">
        <x:v>L’objet possède un état initial conservé, des indices observés et une configuration stable.</x:v>
      </x:c>
      <x:c r="J7" s="14" t="str">
        <x:v>Une mauvaise pose se reprend sans détruire l’unique preuve ; un état inconnu demeure inconnu.</x:v>
      </x:c>
      <x:c r="K7" s="14" t="str">
        <x:v>TR-A013..036 ; inspection ; accessibilité</x:v>
      </x:c>
      <x:c r="L7" s="14" t="str">
        <x:v>TR-M02 conserve séparément missionTerminée, missionRéussie, choixRetenu, participantsRevenus et objetsDéplacés. Les récompenses ne sont appliquées qu’une fois ; une reprise retrouve les objets à leur dernière position confirmée.</x:v>
      </x:c>
      <x:c r="M7" s="14" t="str">
        <x:v>Reconstitution documentée V4 — nouvelle rédaction V5</x:v>
      </x:c>
    </x:row>
    <x:row r="8" ht="177" customHeight="1">
      <x:c r="A8" s="13" t="str">
        <x:v>TR-M03</x:v>
      </x:c>
      <x:c r="B8" s="13" t="str">
        <x:v>Donner une place à l’histoire</x:v>
      </x:c>
      <x:c r="C8" s="13" t="str">
        <x:v>TR-M02 réussie ; support compatible</x:v>
      </x:c>
      <x:c r="D8" s="13" t="str">
        <x:v>TR-SC07/08/09/10/12</x:v>
      </x:c>
      <x:c r="E8" s="13" t="str">
        <x:v>La dernière partie relie les gestes de l’atelier au récit montré aux visiteurs. Le joueur doit choisir une présentation lisible, garder les incertitudes et transporter lui-même le berceau jusqu’au meuble.</x:v>
      </x:c>
      <x:c r="F8" s="13" t="str">
        <x:v>13 Assembler les fragments déjà séparés autorisés ou les pièces numérotées du modèle, sans casser un original intact. 14 Choisir une base et régler l’équilibre. 15 Faire apparaître la marque à la lumière rasante. 16 Compléter la provenance et graver une plaque amovible par segments assistés. 17 Porter le berceau jusqu’au cabinet, verrouiller le socle et ajuster les rails. 18 Fermer, vérifier la marge, rouvrir puis confirmer l’exposition finale.</x:v>
      </x:c>
      <x:c r="G8" s="13" t="str">
        <x:v>Plaque courte avec renvoi d’archive ou présentation plus détaillée dans un meuble adapté.</x:v>
      </x:c>
      <x:c r="H8" s="13" t="str">
        <x:v>102 à 183 secondes de gestes indicatifs ; matériaux du support et place réelle dans la pièce.</x:v>
      </x:c>
      <x:c r="I8" s="13" t="str">
        <x:v>Le trophée est exposé à une seule localisation avec un récit fidèle aux indices.</x:v>
      </x:c>
      <x:c r="J8" s="13" t="str">
        <x:v>Une marge insuffisante renvoie au support ; l’exposition reste incomplète tant que le contrôle final échoue.</x:v>
      </x:c>
      <x:c r="K8" s="13" t="str">
        <x:v>TR-A037..072 ; tutoriel 18 étapes complet</x:v>
      </x:c>
      <x:c r="L8" s="13" t="str">
        <x:v>TR-M03 conserve séparément missionTerminée, missionRéussie, choixRetenu, participantsRevenus et objetsDéplacés. Les récompenses ne sont appliquées qu’une fois ; une reprise retrouve les objets à leur dernière position confirmée.</x:v>
      </x:c>
      <x:c r="M8" s="13" t="str">
        <x:v>Reconstitution documentée V4 — nouvelle rédaction V5</x:v>
      </x:c>
    </x:row>
    <x:row r="9" ht="102" customHeight="1">
      <x:c r="A9" s="14" t="str">
        <x:v>TR-M04</x:v>
      </x:c>
      <x:c r="B9" s="14" t="str">
        <x:v>La corne qui ne passe pas</x:v>
      </x:c>
      <x:c r="C9" s="14" t="str">
        <x:v>Corne de grande taille réellement rapportée</x:v>
      </x:c>
      <x:c r="D9" s="14" t="str">
        <x:v>TR-SC04/08/12 ; galerie</x:v>
      </x:c>
      <x:c r="E9" s="14" t="str">
        <x:v>Le premier cabinet disponible est trop court pour la corne. Le joueur pourrait la tourner pour cacher le problème, mais cette orientation masque la trace qui donne son sens à la prise.</x:v>
      </x:c>
      <x:c r="F9" s="14" t="str">
        <x:v>Mesurer le gabarit ; observer la face narrative ; essayer deux socles ; déplacer un meuble en aperçu ; transporter un volume témoin ; vérifier le passage ; installer le berceau choisi ; relire la plaque depuis l’entrée.</x:v>
      </x:c>
      <x:c r="G9" s="14" t="str">
        <x:v>Fabriquer un support plus large ou choisir une autre alcôve avec un trajet de visite différent.</x:v>
      </x:c>
      <x:c r="H9" s="14" t="str">
        <x:v>Matériaux et surface occupée ; aucun fragment n’est retiré pour forcer l’objet à entrer.</x:v>
      </x:c>
      <x:c r="I9" s="14" t="str">
        <x:v>La corne tient dans son support et la marque demeure visible.</x:v>
      </x:c>
      <x:c r="J9" s="14" t="str">
        <x:v>Un essai incompatible reste réversible et les matériaux ne sont consommés qu’à la validation.</x:v>
      </x:c>
      <x:c r="K9" s="14" t="str">
        <x:v>TR-H01 ; placement</x:v>
      </x:c>
      <x:c r="L9" s="14" t="str">
        <x:v>TR-M04 conserve séparément missionTerminée, missionRéussie, choixRetenu, participantsRevenus et objetsDéplacés. Les récompenses ne sont appliquées qu’une fois ; une reprise retrouve les objets à leur dernière position confirmée.</x:v>
      </x:c>
      <x:c r="M9" s="14" t="str">
        <x:v>Reconstitution documentée V4 — nouvelle rédaction V5</x:v>
      </x:c>
    </x:row>
    <x:row r="10" ht="102" customHeight="1">
      <x:c r="A10" s="13" t="str">
        <x:v>TR-M05</x:v>
      </x:c>
      <x:c r="B10" s="13" t="str">
        <x:v>Deux voix pour une même chasse</x:v>
      </x:c>
      <x:c r="C10" s="13" t="str">
        <x:v>TR-H02 disponible</x:v>
      </x:c>
      <x:c r="D10" s="13" t="str">
        <x:v>TR-SC04/10/11/15</x:v>
      </x:c>
      <x:c r="E10" s="13" t="str">
        <x:v>Les participants reviennent avec deux récits qui semblent incompatibles. Leka propose de commencer par l’objet, car chacun a vu une face différente pendant l’affrontement.</x:v>
      </x:c>
      <x:c r="F10" s="13" t="str">
        <x:v>Tourner le crâne ; éclairer deux marques ; comparer leurs directions ; placer les témoins devant les détails ; écouter les gestes décrits ; ordonner les plaques ; ouvrir une présentation au foyer.</x:v>
      </x:c>
      <x:c r="G10" s="13" t="str">
        <x:v>Exposer un récit partagé ou une plaque principale avec contributions accessibles.</x:v>
      </x:c>
      <x:c r="H10" s="13" t="str">
        <x:v>Temps de deux témoins et place d’archive ; la chasse ne donne qu’un résultat de récompense.</x:v>
      </x:c>
      <x:c r="I10" s="13" t="str">
        <x:v>Le récit reconnaît les contributions établies sans effacer l’exploit principal.</x:v>
      </x:c>
      <x:c r="J10" s="13" t="str">
        <x:v>Si une trace reste ambiguë, elle garde son statut de question et la plaque peut rester provisoire.</x:v>
      </x:c>
      <x:c r="K10" s="13" t="str">
        <x:v>O2 ; TR-H02</x:v>
      </x:c>
      <x:c r="L10" s="13" t="str">
        <x:v>TR-M05 conserve séparément missionTerminée, missionRéussie, choixRetenu, participantsRevenus et objetsDéplacés. Les récompenses ne sont appliquées qu’une fois ; une reprise retrouve les objets à leur dernière position confirmée.</x:v>
      </x:c>
      <x:c r="M10" s="13" t="str">
        <x:v>Reconstitution documentée V4 — nouvelle rédaction V5</x:v>
      </x:c>
    </x:row>
    <x:row r="11" ht="102" customHeight="1">
      <x:c r="A11" s="14" t="str">
        <x:v>TR-M06</x:v>
      </x:c>
      <x:c r="B11" s="14" t="str">
        <x:v>Le masque doit pouvoir repartir</x:v>
      </x:c>
      <x:c r="C11" s="14" t="str">
        <x:v>Masque prêté pour étude</x:v>
      </x:c>
      <x:c r="D11" s="14" t="str">
        <x:v>TR-SC04/09/16</x:v>
      </x:c>
      <x:c r="E11" s="14" t="str">
        <x:v>Un visiteur confie son masque pour une courte étude. Le joueur découvre une ancienne adaptation et souhaite l’exposer, mais le propriétaire prépare déjà son prochain départ.</x:v>
      </x:c>
      <x:c r="F11" s="14" t="str">
        <x:v>Examiner le revers ; comparer les attaches ; relever les détails autorisés ; préparer une copie marquée si nécessaire ; choisir une plaque de prêt ; replacer le masque dans son contenant ; réaliser la remise au sas.</x:v>
      </x:c>
      <x:c r="G11" s="14" t="str">
        <x:v>Exposition brève de l’original ou étude plus longue sur reproduction autorisée.</x:v>
      </x:c>
      <x:c r="H11" s="14" t="str">
        <x:v>Temps limité par le départ fictionnel ; coût de la copie éventuelle.</x:v>
      </x:c>
      <x:c r="I11" s="14" t="str">
        <x:v>Le masque repart avec son propriétaire et le récit conservé indique clairement son statut.</x:v>
      </x:c>
      <x:c r="J11" s="14" t="str">
        <x:v>Un retard ouvre une scène de restitution ; aucun droit sur la personne ou son équipement n’est inventé.</x:v>
      </x:c>
      <x:c r="K11" s="14" t="str">
        <x:v>TR-H03 ; prêts</x:v>
      </x:c>
      <x:c r="L11" s="14" t="str">
        <x:v>TR-M06 conserve séparément missionTerminée, missionRéussie, choixRetenu, participantsRevenus et objetsDéplacés. Les récompenses ne sont appliquées qu’une fois ; une reprise retrouve les objets à leur dernière position confirmée.</x:v>
      </x:c>
      <x:c r="M11" s="14" t="str">
        <x:v>Reconstitution documentée V4 — nouvelle rédaction V5</x:v>
      </x:c>
    </x:row>
    <x:row r="12" ht="102" customHeight="1">
      <x:c r="A12" s="13" t="str">
        <x:v>TR-M07</x:v>
      </x:c>
      <x:c r="B12" s="13" t="str">
        <x:v>Un fragment dans la coursive</x:v>
      </x:c>
      <x:c r="C12" s="13" t="str">
        <x:v>Réparation réelle de la coque</x:v>
      </x:c>
      <x:c r="D12" s="13" t="str">
        <x:v>CNS-P15/P17 ; TR-SC07/08</x:v>
      </x:c>
      <x:c r="E12" s="13" t="str">
        <x:v>Rava propose de conserver un morceau retiré lors de la réparation. Le fragment n’est pas spectaculaire, mais plusieurs équipiers reconnaissent le passage qu’il a protégé pendant une extraction.</x:v>
      </x:c>
      <x:c r="F12" s="13" t="str">
        <x:v>Comparer le fragment au gabarit de coque ; éclairer les reprises anciennes ; identifier les parties originales ; choisir un cadre mural ; transporter le cadre ; l’installer près du trajet concerné ; inviter les témoins du retour.</x:v>
      </x:c>
      <x:c r="G12" s="13" t="str">
        <x:v>Exposer la réparation dans la coursive ou garder le fragment dans la mémoire des traversées.</x:v>
      </x:c>
      <x:c r="H12" s="13" t="str">
        <x:v>Support et emprise murale ; le passage doit rester libre pour les charges.</x:v>
      </x:c>
      <x:c r="I12" s="13" t="str">
        <x:v>Le navire conserve une trace visible de son histoire vécue.</x:v>
      </x:c>
      <x:c r="J12" s="13" t="str">
        <x:v>Une attribution incertaine reste ouverte ; aucune bataille absente du parcours n’est ajoutée.</x:v>
      </x:c>
      <x:c r="K12" s="13" t="str">
        <x:v>TR-H06 ; CNS-M14</x:v>
      </x:c>
      <x:c r="L12" s="13" t="str">
        <x:v>TR-M07 conserve séparément missionTerminée, missionRéussie, choixRetenu, participantsRevenus et objetsDéplacés. Les récompenses ne sont appliquées qu’une fois ; une reprise retrouve les objets à leur dernière position confirmée.</x:v>
      </x:c>
      <x:c r="M12" s="13" t="str">
        <x:v>Reconstitution documentée V4 — nouvelle rédaction V5</x:v>
      </x:c>
    </x:row>
    <x:row r="13" ht="102" customHeight="1">
      <x:c r="A13" s="14" t="str">
        <x:v>TR-M08</x:v>
      </x:c>
      <x:c r="B13" s="14" t="str">
        <x:v>Le souvenir n’est pas une prise</x:v>
      </x:c>
      <x:c r="C13" s="14" t="str">
        <x:v>Objet de catastrophe ou de sauvetage confié</x:v>
      </x:c>
      <x:c r="D13" s="14" t="str">
        <x:v>TR-SC10/11/14</x:v>
      </x:c>
      <x:c r="E13" s="14" t="str">
        <x:v>Une personne souhaite que son objet soit vu, mais refuse qu’il soit présenté comme trophée de victoire. Le joueur doit apprendre à lui donner une place qui respecte son histoire.</x:v>
      </x:c>
      <x:c r="F13" s="14" t="str">
        <x:v>Observer les marques ; comparer les témoignages consentis ; distinguer lieu perdu et acte de secours ; choisir un cabinet de mémoire ; déplacer la plaque de catégorie ; préparer la visite avec le propriétaire.</x:v>
      </x:c>
      <x:c r="G13" s="14" t="str">
        <x:v>Exposition consentie dans le foyer ou restitution accompagnée d’un relevé conservé.</x:v>
      </x:c>
      <x:c r="H13" s="14" t="str">
        <x:v>Une place de mémoire et du temps de visite ; aucun prestige de chasse n’est accordé.</x:v>
      </x:c>
      <x:c r="I13" s="14" t="str">
        <x:v>L’objet raconte la catastrophe naturelle ou le secours réel avec les limites des souvenirs.</x:v>
      </x:c>
      <x:c r="J13" s="14" t="str">
        <x:v>Un désaccord sur la présentation laisse l’original en dépôt fermé jusqu’au choix de son détenteur.</x:v>
      </x:c>
      <x:c r="K13" s="14" t="str">
        <x:v>O3 ; TR-H08</x:v>
      </x:c>
      <x:c r="L13" s="14" t="str">
        <x:v>TR-M08 conserve séparément missionTerminée, missionRéussie, choixRetenu, participantsRevenus et objetsDéplacés. Les récompenses ne sont appliquées qu’une fois ; une reprise retrouve les objets à leur dernière position confirmée.</x:v>
      </x:c>
      <x:c r="M13" s="14" t="str">
        <x:v>Reconstitution documentée V4 — nouvelle rédaction V5</x:v>
      </x:c>
    </x:row>
    <x:row r="14" ht="102" customHeight="1">
      <x:c r="A14" s="13" t="str">
        <x:v>TR-M09</x:v>
      </x:c>
      <x:c r="B14" s="13" t="str">
        <x:v>La trace restée une question</x:v>
      </x:c>
      <x:c r="C14" s="13" t="str">
        <x:v>Objet avec indice incomplet</x:v>
      </x:c>
      <x:c r="D14" s="13" t="str">
        <x:v>TR-SC04/10/11</x:v>
      </x:c>
      <x:c r="E14" s="13" t="str">
        <x:v>Une marque semble promettre une découverte, mais aucun angle ne permet d’établir toute sa signification. Le joueur doit décider jusqu’où montrer une hypothèse sans la transformer en certitude.</x:v>
      </x:c>
      <x:c r="F14" s="13" t="str">
        <x:v>Observer trois faces ; régler la lumière ; comparer les calques disponibles ; demander le témoignage pertinent ; classer les observations ; préparer deux versions de plaque ; tester leur lecture devant un visiteur.</x:v>
      </x:c>
      <x:c r="G14" s="13" t="str">
        <x:v>Présenter la question ouverte ou conserver l’objet en étude jusqu’à une nouvelle preuve.</x:v>
      </x:c>
      <x:c r="H14" s="13" t="str">
        <x:v>Temps d’atelier ; aucune récompense de vérité découverte tant que la preuve manque.</x:v>
      </x:c>
      <x:c r="I14" s="13" t="str">
        <x:v>La galerie peut montrer honnêtement un récit incomplet.</x:v>
      </x:c>
      <x:c r="J14" s="13" t="str">
        <x:v>Une interprétation erronée reste corrigeable dans la plaque ; l’état matériel initial est conservé.</x:v>
      </x:c>
      <x:c r="K14" s="13" t="str">
        <x:v>Authenticité ; enquêtes d’objet</x:v>
      </x:c>
      <x:c r="L14" s="13" t="str">
        <x:v>TR-M09 conserve séparément missionTerminée, missionRéussie, choixRetenu, participantsRevenus et objetsDéplacés. Les récompenses ne sont appliquées qu’une fois ; une reprise retrouve les objets à leur dernière position confirmée.</x:v>
      </x:c>
      <x:c r="M14" s="13" t="str">
        <x:v>Reconstitution documentée V4 — nouvelle rédaction V5</x:v>
      </x:c>
    </x:row>
    <x:row r="15" ht="102" customHeight="1">
      <x:c r="A15" s="14" t="str">
        <x:v>TR-M10</x:v>
      </x:c>
      <x:c r="B15" s="14" t="str">
        <x:v>Le retour du même original</x:v>
      </x:c>
      <x:c r="C15" s="14" t="str">
        <x:v>Objet revenu d’une branche Warp</x:v>
      </x:c>
      <x:c r="D15" s="14" t="str">
        <x:v>TR-SC03/10/16</x:v>
      </x:c>
      <x:c r="E15" s="14" t="str">
        <x:v>L’objet temporel ressemble à une pièce déjà connue, mais sa provenance de branche impose de vérifier son identité. La découverte intéresse le clan sans autoriser une récolte répétée du passé.</x:v>
      </x:c>
      <x:c r="F15" s="14" t="str">
        <x:v>Lire la marque de branche ; comparer les identifiants ; observer les détails divergents ; choisir un support temporel ; inscrire trajet et incertitudes ; transporter l’original ; marquer toute reproduction d’étude.</x:v>
      </x:c>
      <x:c r="G15" s="14" t="str">
        <x:v>Exposer l’objet avec comparaison ou le garder dans une archive de voyage accessible.</x:v>
      </x:c>
      <x:c r="H15" s="14" t="str">
        <x:v>Accès Warp déjà obtenu par les cinq conditions communes ; aucun nouveau départ requis pour terminer l’atelier.</x:v>
      </x:c>
      <x:c r="I15" s="14" t="str">
        <x:v>L’unique instance est localisée et son histoire temporelle reste distincte du présent.</x:v>
      </x:c>
      <x:c r="J15" s="14" t="str">
        <x:v>Un identifiant incohérent ouvre un incident de provenance sans créer une copie de remplacement.</x:v>
      </x:c>
      <x:c r="K15" s="14" t="str">
        <x:v>TR-H11 ; Warp</x:v>
      </x:c>
      <x:c r="L15" s="14" t="str">
        <x:v>TR-M10 conserve séparément missionTerminée, missionRéussie, choixRetenu, participantsRevenus et objetsDéplacés. Les récompenses ne sont appliquées qu’une fois ; une reprise retrouve les objets à leur dernière position confirmée.</x:v>
      </x:c>
      <x:c r="M15" s="14" t="str">
        <x:v>Reconstitution documentée V4 — nouvelle rédaction V5</x:v>
      </x:c>
    </x:row>
    <x:row r="16" ht="102" customHeight="1">
      <x:c r="A16" s="13" t="str">
        <x:v>TR-M11</x:v>
      </x:c>
      <x:c r="B16" s="13" t="str">
        <x:v>La galerie avant le départ</x:v>
      </x:c>
      <x:c r="C16" s="13" t="str">
        <x:v>Changement de résidence ou expédition de clan</x:v>
      </x:c>
      <x:c r="D16" s="13" t="str">
        <x:v>TR-SC13/14/16</x:v>
      </x:c>
      <x:c r="E16" s="13" t="str">
        <x:v>Le joueur ne peut pas emporter toute sa galerie. Chaque objet a un gabarit, une histoire et parfois un propriétaire qui attend son retour. Le choix du départ devient une scène de mémoire.</x:v>
      </x:c>
      <x:c r="F16" s="13" t="str">
        <x:v>Parcourir les meubles ; sélectionner les originaux utiles ; consulter les prêts ; préparer les berceaux ; déplacer les caisses vers la baie ; laisser des plaques de destination ; vérifier les places restées vides.</x:v>
      </x:c>
      <x:c r="G16" s="13" t="str">
        <x:v>Voyager léger avec quelques pièces ou organiser un transport plus important qui consomme des réserves.</x:v>
      </x:c>
      <x:c r="H16" s="13" t="str">
        <x:v>Capacité réelle de soute et temps de manutention ; aucun inventaire illimité.</x:v>
      </x:c>
      <x:c r="I16" s="13" t="str">
        <x:v>Les objets emportés, confiés et laissés restent chacun à une localisation unique.</x:v>
      </x:c>
      <x:c r="J16" s="13" t="str">
        <x:v>Une caisse oubliée reste dans la galerie ou au sas ; elle n’apparaît pas à destination.</x:v>
      </x:c>
      <x:c r="K16" s="13" t="str">
        <x:v>Déménagement ; navire</x:v>
      </x:c>
      <x:c r="L16" s="13" t="str">
        <x:v>TR-M11 conserve séparément missionTerminée, missionRéussie, choixRetenu, participantsRevenus et objetsDéplacés. Les récompenses ne sont appliquées qu’une fois ; une reprise retrouve les objets à leur dernière position confirmée.</x:v>
      </x:c>
      <x:c r="M16" s="13" t="str">
        <x:v>Reconstitution documentée V4 — nouvelle rédaction V5</x:v>
      </x:c>
    </x:row>
    <x:row r="17" ht="102" customHeight="1">
      <x:c r="A17" s="14" t="str">
        <x:v>TR-M12</x:v>
      </x:c>
      <x:c r="B17" s="14" t="str">
        <x:v>Ce que les suivants verront</x:v>
      </x:c>
      <x:c r="C17" s="14" t="str">
        <x:v>Ancient ou scène de transmission disponible</x:v>
      </x:c>
      <x:c r="D17" s="14" t="str">
        <x:v>Maison ou CNS-P17 ; TR-SC11/15</x:v>
      </x:c>
      <x:c r="E17" s="14" t="str">
        <x:v>La dernière exposition du parcours demande quels objets seront transmis, lesquels repartiront avec le joueur et quelles places resteront volontairement vides. Les personnes présentes apportent leurs propres souvenirs.</x:v>
      </x:c>
      <x:c r="F17" s="14" t="str">
        <x:v>Marcher dans le parcours ; manipuler trois pièces liées à la partie ; écouter les volontaires ; choisir les modes de garde ; déplacer les objets confiés ; préparer les plaques ; laisser le successeur mener la première visite.</x:v>
      </x:c>
      <x:c r="G17" s="14" t="str">
        <x:v>Transmettre une galerie, répartir les objets entre plusieurs lieux ou conserver un ensemble personnel réduit.</x:v>
      </x:c>
      <x:c r="H17" s="14" t="str">
        <x:v>Les droits des propriétaires et les choix de fin déjà pris restent applicables.</x:v>
      </x:c>
      <x:c r="I17" s="14" t="str">
        <x:v>La galerie prolonge le dénouement exclusif de la voie choisie à Elite.</x:v>
      </x:c>
      <x:c r="J17" s="14" t="str">
        <x:v>Un destinataire absent laisse le transfert en attente et l’objet à sa place actuelle.</x:v>
      </x:c>
      <x:c r="K17" s="14" t="str">
        <x:v>O1..O6 ; héritage</x:v>
      </x:c>
      <x:c r="L17" s="14" t="str">
        <x:v>TR-M12 conserve séparément missionTerminée, missionRéussie, choixRetenu, participantsRevenus et objetsDéplacés. Les récompenses ne sont appliquées qu’une fois ; une reprise retrouve les objets à leur dernière position confirmée.</x:v>
      </x:c>
      <x:c r="M17" s="14" t="str">
        <x:v>Reconstitution documentée V4 — nouvelle rédaction V5</x:v>
      </x:c>
    </x:row>
  </x:sheetData>
  <x:pageMargins left="0.7" right="0.7" top="0.75" bottom="0.75" header="0.3" footer="0.3"/>
  <x:tableParts count="1">
    <x:tablePart xmlns:r="http://schemas.openxmlformats.org/officeDocument/2006/relationships" r:id="R86166cb17cd34a95"/>
  </x:tableParts>
</x:worksheet>
</file>

<file path=xl/worksheets/sheet8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Aides des mini-jeux</x:v>
      </x:c>
      <x:c r="B2" s="3"/>
      <x:c r="C2" s="3"/>
      <x:c r="D2" s="3"/>
      <x:c r="E2" s="3"/>
      <x:c r="F2" s="3"/>
    </x:row>
    <x:row r="3">
      <x:c r="A3" s="4"/>
      <x:c r="B3" s="4"/>
      <x:c r="C3" s="4"/>
      <x:c r="D3" s="4"/>
      <x:c r="E3" s="4"/>
      <x:c r="F3" s="4"/>
    </x:row>
    <x:row r="4">
      <x:c r="A4" s="2" t="str">
        <x:v>Trophées · 12 fiches · Lecture intégrale dans « Lire Trophées » ou le lecteur HTML.</x:v>
      </x:c>
      <x:c r="B4" s="2"/>
      <x:c r="C4" s="2"/>
      <x:c r="D4" s="2"/>
      <x:c r="E4" s="2"/>
      <x:c r="F4" s="2"/>
    </x:row>
    <x:row r="5" ht="48" customHeight="1">
      <x:c r="A5" s="43" t="str">
        <x:v>Identifiant</x:v>
      </x:c>
      <x:c r="B5" s="44" t="str">
        <x:v>Titre</x:v>
      </x:c>
      <x:c r="C5" s="44" t="str">
        <x:v>Portee</x:v>
      </x:c>
      <x:c r="D5" s="44" t="str">
        <x:v>Adaptation</x:v>
      </x:c>
      <x:c r="E5" s="44" t="str">
        <x:v>Equivalence</x:v>
      </x:c>
      <x:c r="F5" s="45" t="str">
        <x:v>Provenance</x:v>
      </x:c>
    </x:row>
    <x:row r="6" ht="44" customHeight="1">
      <x:c r="A6" s="13" t="str">
        <x:v>TR-ACC01</x:v>
      </x:c>
      <x:c r="B6" s="13" t="str">
        <x:v>Actions par crans</x:v>
      </x:c>
      <x:c r="C6" s="13" t="str">
        <x:v>Rotation et lumière</x:v>
      </x:c>
      <x:c r="D6" s="13" t="str">
        <x:v>Remplacer le mouvement continu par des positions nommées.</x:v>
      </x:c>
      <x:c r="E6" s="13" t="str">
        <x:v>Les mêmes vues et indices restent accessibles.</x:v>
      </x:c>
      <x:c r="F6" s="13" t="str">
        <x:v>Reconstitution documentée V4 — nouvelle rédaction V5</x:v>
      </x:c>
    </x:row>
    <x:row r="7" ht="44" customHeight="1">
      <x:c r="A7" s="14" t="str">
        <x:v>TR-ACC02</x:v>
      </x:c>
      <x:c r="B7" s="14" t="str">
        <x:v>Clics successifs</x:v>
      </x:c>
      <x:c r="C7" s="14" t="str">
        <x:v>Glissières et tracés</x:v>
      </x:c>
      <x:c r="D7" s="14" t="str">
        <x:v>Un clic prend, les flèches déplacent, un clic pose.</x:v>
      </x:c>
      <x:c r="E7" s="14" t="str">
        <x:v>Aucun maintien prolongé obligatoire.</x:v>
      </x:c>
      <x:c r="F7" s="14" t="str">
        <x:v>Reconstitution documentée V4 — nouvelle rédaction V5</x:v>
      </x:c>
    </x:row>
    <x:row r="8" ht="44" customHeight="1">
      <x:c r="A8" s="13" t="str">
        <x:v>TR-ACC03</x:v>
      </x:c>
      <x:c r="B8" s="13" t="str">
        <x:v>Aide au placement</x:v>
      </x:c>
      <x:c r="C8" s="13" t="str">
        <x:v>Socles et fragments</x:v>
      </x:c>
      <x:c r="D8" s="13" t="str">
        <x:v>Montrer les zones compatibles après observation du gabarit.</x:v>
      </x:c>
      <x:c r="E8" s="13" t="str">
        <x:v>L’aide ne révèle pas une preuve narrative jamais trouvée.</x:v>
      </x:c>
      <x:c r="F8" s="13" t="str">
        <x:v>Reconstitution documentée V4 — nouvelle rédaction V5</x:v>
      </x:c>
    </x:row>
    <x:row r="9" ht="44" customHeight="1">
      <x:c r="A9" s="14" t="str">
        <x:v>TR-ACC04</x:v>
      </x:c>
      <x:c r="B9" s="14" t="str">
        <x:v>Commande unique</x:v>
      </x:c>
      <x:c r="C9" s="14" t="str">
        <x:v>Séquences courtes</x:v>
      </x:c>
      <x:c r="D9" s="14" t="str">
        <x:v>Faire parcourir les actions possibles par une commande et confirmer séparément.</x:v>
      </x:c>
      <x:c r="E9" s="14" t="str">
        <x:v>La séquence conserve ses étapes et ses retours.</x:v>
      </x:c>
      <x:c r="F9" s="14" t="str">
        <x:v>Reconstitution documentée V4 — nouvelle rédaction V5</x:v>
      </x:c>
    </x:row>
    <x:row r="10" ht="44" customHeight="1">
      <x:c r="A10" s="13" t="str">
        <x:v>TR-ACC05</x:v>
      </x:c>
      <x:c r="B10" s="13" t="str">
        <x:v>Repères multisensoriels</x:v>
      </x:c>
      <x:c r="C10" s="13" t="str">
        <x:v>Tous les postes</x:v>
      </x:c>
      <x:c r="D10" s="13" t="str">
        <x:v>Associer forme, texte et son facultatif aux témoins de jeu.</x:v>
      </x:c>
      <x:c r="E10" s="13" t="str">
        <x:v>La couleur seule n’est jamais indispensable.</x:v>
      </x:c>
      <x:c r="F10" s="13" t="str">
        <x:v>Reconstitution documentée V4 — nouvelle rédaction V5</x:v>
      </x:c>
    </x:row>
    <x:row r="11" ht="44" customHeight="1">
      <x:c r="A11" s="14" t="str">
        <x:v>TR-ACC06</x:v>
      </x:c>
      <x:c r="B11" s="14" t="str">
        <x:v>Lecture agrandie</x:v>
      </x:c>
      <x:c r="C11" s="14" t="str">
        <x:v>Plaques et indices</x:v>
      </x:c>
      <x:c r="D11" s="14" t="str">
        <x:v>Zoom de texte et fenêtre de détail indépendante du décor.</x:v>
      </x:c>
      <x:c r="E11" s="14" t="str">
        <x:v>Le contexte de l’objet reste accessible en retour.</x:v>
      </x:c>
      <x:c r="F11" s="14" t="str">
        <x:v>Reconstitution documentée V4 — nouvelle rédaction V5</x:v>
      </x:c>
    </x:row>
    <x:row r="12" ht="44" customHeight="1">
      <x:c r="A12" s="13" t="str">
        <x:v>TR-ACC07</x:v>
      </x:c>
      <x:c r="B12" s="13" t="str">
        <x:v>Intensité visuelle</x:v>
      </x:c>
      <x:c r="C12" s="13" t="str">
        <x:v>Préparation et trophées</x:v>
      </x:c>
      <x:c r="D12" s="13" t="str">
        <x:v>Choisir une représentation plus abstraite des matières et traces.</x:v>
      </x:c>
      <x:c r="E12" s="13" t="str">
        <x:v>Les indices utilisent les mêmes positions et informations.</x:v>
      </x:c>
      <x:c r="F12" s="13" t="str">
        <x:v>Reconstitution documentée V4 — nouvelle rédaction V5</x:v>
      </x:c>
    </x:row>
    <x:row r="13" ht="44" customHeight="1">
      <x:c r="A13" s="14" t="str">
        <x:v>TR-ACC08</x:v>
      </x:c>
      <x:c r="B13" s="14" t="str">
        <x:v>Temps souple</x:v>
      </x:c>
      <x:c r="C13" s="14" t="str">
        <x:v>Gestes d’atelier</x:v>
      </x:c>
      <x:c r="D13" s="14" t="str">
        <x:v>Les durées sont indicatives ; pause possible entre les étapes.</x:v>
      </x:c>
      <x:c r="E13" s="14" t="str">
        <x:v>Aucune valeur narrative diminuée par une exécution lente.</x:v>
      </x:c>
      <x:c r="F13" s="14" t="str">
        <x:v>Reconstitution documentée V4 — nouvelle rédaction V5</x:v>
      </x:c>
    </x:row>
    <x:row r="14" ht="44" customHeight="1">
      <x:c r="A14" s="13" t="str">
        <x:v>TR-ACC09</x:v>
      </x:c>
      <x:c r="B14" s="13" t="str">
        <x:v>Vibrations facultatives</x:v>
      </x:c>
      <x:c r="C14" s="13" t="str">
        <x:v>Manette</x:v>
      </x:c>
      <x:c r="D14" s="13" t="str">
        <x:v>Remplacer les retours tactiles par des témoins visuels nommés.</x:v>
      </x:c>
      <x:c r="E14" s="13" t="str">
        <x:v>Le signal de réussite reste identique.</x:v>
      </x:c>
      <x:c r="F14" s="13" t="str">
        <x:v>Reconstitution documentée V4 — nouvelle rédaction V5</x:v>
      </x:c>
    </x:row>
    <x:row r="15" ht="44" customHeight="1">
      <x:c r="A15" s="14" t="str">
        <x:v>TR-ACC10</x:v>
      </x:c>
      <x:c r="B15" s="14" t="str">
        <x:v>Audio indépendant</x:v>
      </x:c>
      <x:c r="C15" s="14" t="str">
        <x:v>Histoires d’objets</x:v>
      </x:c>
      <x:c r="D15" s="14" t="str">
        <x:v>Sous-titres attribués et transcription consultable après écoute.</x:v>
      </x:c>
      <x:c r="E15" s="14" t="str">
        <x:v>Les voix restent liées à leur témoin et à leur connaissance réelle.</x:v>
      </x:c>
      <x:c r="F15" s="14" t="str">
        <x:v>Reconstitution documentée V4 — nouvelle rédaction V5</x:v>
      </x:c>
    </x:row>
    <x:row r="16" ht="44" customHeight="1">
      <x:c r="A16" s="13" t="str">
        <x:v>TR-ACC11</x:v>
      </x:c>
      <x:c r="B16" s="13" t="str">
        <x:v>Réduction des mouvements</x:v>
      </x:c>
      <x:c r="C16" s="13" t="str">
        <x:v>Zooms et transitions</x:v>
      </x:c>
      <x:c r="D16" s="13" t="str">
        <x:v>Transitions courtes et fixes, sans secousse nécessaire.</x:v>
      </x:c>
      <x:c r="E16" s="13" t="str">
        <x:v>Les poses utiles à l’inspection restent disponibles.</x:v>
      </x:c>
      <x:c r="F16" s="13" t="str">
        <x:v>Reconstitution documentée V4 — nouvelle rédaction V5</x:v>
      </x:c>
    </x:row>
    <x:row r="17" ht="44" customHeight="1">
      <x:c r="A17" s="14" t="str">
        <x:v>TR-ACC12</x:v>
      </x:c>
      <x:c r="B17" s="14" t="str">
        <x:v>Reprise guidée</x:v>
      </x:c>
      <x:c r="C17" s="14" t="str">
        <x:v>Retour après interruption</x:v>
      </x:c>
      <x:c r="D17" s="14" t="str">
        <x:v>Rappeler le dernier état stable, l’objet et la prochaine action possible.</x:v>
      </x:c>
      <x:c r="E17" s="14" t="str">
        <x:v>Le rappel n’exécute pas à la place du joueur une décision narrative.</x:v>
      </x:c>
      <x:c r="F17" s="14" t="str">
        <x:v>Reconstitution documentée V4 — nouvelle rédaction V5</x:v>
      </x:c>
    </x:row>
  </x:sheetData>
  <x:pageMargins left="0.7" right="0.7" top="0.75" bottom="0.75" header="0.3" footer="0.3"/>
  <x:tableParts count="1">
    <x:tablePart xmlns:r="http://schemas.openxmlformats.org/officeDocument/2006/relationships" r:id="R40262047b51b4b74"/>
  </x:tableParts>
</x:worksheet>
</file>

<file path=xl/worksheets/sheet8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États des trophées</x:v>
      </x:c>
      <x:c r="B2" s="3"/>
      <x:c r="C2" s="3"/>
      <x:c r="D2" s="3"/>
      <x:c r="E2" s="3"/>
    </x:row>
    <x:row r="3">
      <x:c r="A3" s="4"/>
      <x:c r="B3" s="4"/>
      <x:c r="C3" s="4"/>
      <x:c r="D3" s="4"/>
      <x:c r="E3" s="4"/>
    </x:row>
    <x:row r="4">
      <x:c r="A4" s="2" t="str">
        <x:v>Trophées · 20 fiches · Lecture intégrale dans « Lire Trophées » ou le lecteur HTML.</x:v>
      </x:c>
      <x:c r="B4" s="2"/>
      <x:c r="C4" s="2"/>
      <x:c r="D4" s="2"/>
      <x:c r="E4" s="2"/>
    </x:row>
    <x:row r="5" ht="48" customHeight="1">
      <x:c r="A5" s="43" t="str">
        <x:v>Identifiant</x:v>
      </x:c>
      <x:c r="B5" s="44" t="str">
        <x:v>Titre</x:v>
      </x:c>
      <x:c r="C5" s="44" t="str">
        <x:v>Contenu</x:v>
      </x:c>
      <x:c r="D5" s="44" t="str">
        <x:v>Règle</x:v>
      </x:c>
      <x:c r="E5" s="45" t="str">
        <x:v>Provenance</x:v>
      </x:c>
    </x:row>
    <x:row r="6" ht="44" customHeight="1">
      <x:c r="A6" s="13" t="str">
        <x:v>TR-STATE01</x:v>
      </x:c>
      <x:c r="B6" s="13" t="str">
        <x:v>trophyId</x:v>
      </x:c>
      <x:c r="C6" s="13" t="str">
        <x:v>Identifiant unique de l’original</x:v>
      </x:c>
      <x:c r="D6" s="13" t="str">
        <x:v>Créé une fois lors de l’acquisition réelle.</x:v>
      </x:c>
      <x:c r="E6" s="13" t="str">
        <x:v>Reconstitution documentée V4 — nouvelle rédaction V5</x:v>
      </x:c>
    </x:row>
    <x:row r="7" ht="44" customHeight="1">
      <x:c r="A7" s="14" t="str">
        <x:v>TR-STATE02</x:v>
      </x:c>
      <x:c r="B7" s="14" t="str">
        <x:v>instanceKind</x:v>
      </x:c>
      <x:c r="C7" s="14" t="str">
        <x:v>original / réplique / modèle</x:v>
      </x:c>
      <x:c r="D7" s="14" t="str">
        <x:v>Une copie garde le lien vers son original et une marque visible.</x:v>
      </x:c>
      <x:c r="E7" s="14" t="str">
        <x:v>Reconstitution documentée V4 — nouvelle rédaction V5</x:v>
      </x:c>
    </x:row>
    <x:row r="8" ht="44" customHeight="1">
      <x:c r="A8" s="13" t="str">
        <x:v>TR-STATE03</x:v>
      </x:c>
      <x:c r="B8" s="13" t="str">
        <x:v>ownerId</x:v>
      </x:c>
      <x:c r="C8" s="13" t="str">
        <x:v>Personne ou propriété collective définie</x:v>
      </x:c>
      <x:c r="D8" s="13" t="str">
        <x:v>Change seulement lors d’un transfert autorisé achevé.</x:v>
      </x:c>
      <x:c r="E8" s="13" t="str">
        <x:v>Reconstitution documentée V4 — nouvelle rédaction V5</x:v>
      </x:c>
    </x:row>
    <x:row r="9" ht="44" customHeight="1">
      <x:c r="A9" s="14" t="str">
        <x:v>TR-STATE04</x:v>
      </x:c>
      <x:c r="B9" s="14" t="str">
        <x:v>custodianId</x:v>
      </x:c>
      <x:c r="C9" s="14" t="str">
        <x:v>Gardien actuel</x:v>
      </x:c>
      <x:c r="D9" s="14" t="str">
        <x:v>Peut différer du propriétaire pendant un prêt.</x:v>
      </x:c>
      <x:c r="E9" s="14" t="str">
        <x:v>Reconstitution documentée V4 — nouvelle rédaction V5</x:v>
      </x:c>
    </x:row>
    <x:row r="10" ht="44" customHeight="1">
      <x:c r="A10" s="13" t="str">
        <x:v>TR-STATE05</x:v>
      </x:c>
      <x:c r="B10" s="13" t="str">
        <x:v>locationId</x:v>
      </x:c>
      <x:c r="C10" s="13" t="str">
        <x:v>Lieu, salle et support uniques</x:v>
      </x:c>
      <x:c r="D10" s="13" t="str">
        <x:v>Mis à jour par une transaction de déplacement.</x:v>
      </x:c>
      <x:c r="E10" s="13" t="str">
        <x:v>Reconstitution documentée V4 — nouvelle rédaction V5</x:v>
      </x:c>
    </x:row>
    <x:row r="11" ht="44" customHeight="1">
      <x:c r="A11" s="14" t="str">
        <x:v>TR-STATE06</x:v>
      </x:c>
      <x:c r="B11" s="14" t="str">
        <x:v>containerId</x:v>
      </x:c>
      <x:c r="C11" s="14" t="str">
        <x:v>Contenant de transport ou vide</x:v>
      </x:c>
      <x:c r="D11" s="14" t="str">
        <x:v>Un objet en caisse n’est pas simultanément exposé.</x:v>
      </x:c>
      <x:c r="E11" s="14" t="str">
        <x:v>Reconstitution documentée V4 — nouvelle rédaction V5</x:v>
      </x:c>
    </x:row>
    <x:row r="12" ht="44" customHeight="1">
      <x:c r="A12" s="13" t="str">
        <x:v>TR-STATE07</x:v>
      </x:c>
      <x:c r="B12" s="13" t="str">
        <x:v>missionOriginId</x:v>
      </x:c>
      <x:c r="C12" s="13" t="str">
        <x:v>Mission d’obtention</x:v>
      </x:c>
      <x:c r="D12" s="13" t="str">
        <x:v>Distingue réussite de chasse, découverte, don et mémoire.</x:v>
      </x:c>
      <x:c r="E12" s="13" t="str">
        <x:v>Reconstitution documentée V4 — nouvelle rédaction V5</x:v>
      </x:c>
    </x:row>
    <x:row r="13" ht="44" customHeight="1">
      <x:c r="A13" s="14" t="str">
        <x:v>TR-STATE08</x:v>
      </x:c>
      <x:c r="B13" s="14" t="str">
        <x:v>worldBranchId</x:v>
      </x:c>
      <x:c r="C13" s="14" t="str">
        <x:v>Présent ou branche Warp</x:v>
      </x:c>
      <x:c r="D13" s="14" t="str">
        <x:v>Préserve l’origine temporelle sans duplication.</x:v>
      </x:c>
      <x:c r="E13" s="14" t="str">
        <x:v>Reconstitution documentée V4 — nouvelle rédaction V5</x:v>
      </x:c>
    </x:row>
    <x:row r="14" ht="44" customHeight="1">
      <x:c r="A14" s="13" t="str">
        <x:v>TR-STATE09</x:v>
      </x:c>
      <x:c r="B14" s="13" t="str">
        <x:v>observedFaces</x:v>
      </x:c>
      <x:c r="C14" s="13" t="str">
        <x:v>Faces effectivement inspectées</x:v>
      </x:c>
      <x:c r="D14" s="13" t="str">
        <x:v>Face, profil et revers sont enregistrés séparément.</x:v>
      </x:c>
      <x:c r="E14" s="13" t="str">
        <x:v>Reconstitution documentée V4 — nouvelle rédaction V5</x:v>
      </x:c>
    </x:row>
    <x:row r="15" ht="44" customHeight="1">
      <x:c r="A15" s="14" t="str">
        <x:v>TR-STATE10</x:v>
      </x:c>
      <x:c r="B15" s="14" t="str">
        <x:v>observedClues</x:v>
      </x:c>
      <x:c r="C15" s="14" t="str">
        <x:v>Indices vus avec leur geste</x:v>
      </x:c>
      <x:c r="D15" s="14" t="str">
        <x:v>Une interprétation ne remplace pas l’observation.</x:v>
      </x:c>
      <x:c r="E15" s="14" t="str">
        <x:v>Reconstitution documentée V4 — nouvelle rédaction V5</x:v>
      </x:c>
    </x:row>
    <x:row r="16" ht="44" customHeight="1">
      <x:c r="A16" s="13" t="str">
        <x:v>TR-STATE11</x:v>
      </x:c>
      <x:c r="B16" s="13" t="str">
        <x:v>unknownQuestions</x:v>
      </x:c>
      <x:c r="C16" s="13" t="str">
        <x:v>Questions ouvertes</x:v>
      </x:c>
      <x:c r="D16" s="13" t="str">
        <x:v>Conservées dans le récit et ses révisions.</x:v>
      </x:c>
      <x:c r="E16" s="13" t="str">
        <x:v>Reconstitution documentée V4 — nouvelle rédaction V5</x:v>
      </x:c>
    </x:row>
    <x:row r="17" ht="44" customHeight="1">
      <x:c r="A17" s="14" t="str">
        <x:v>TR-STATE12</x:v>
      </x:c>
      <x:c r="B17" s="14" t="str">
        <x:v>initialView</x:v>
      </x:c>
      <x:c r="C17" s="14" t="str">
        <x:v>État initial documenté</x:v>
      </x:c>
      <x:c r="D17" s="14" t="str">
        <x:v>Référence d’inspection avant intervention autorisée.</x:v>
      </x:c>
      <x:c r="E17" s="14" t="str">
        <x:v>Reconstitution documentée V4 — nouvelle rédaction V5</x:v>
      </x:c>
    </x:row>
    <x:row r="18" ht="44" customHeight="1">
      <x:c r="A18" s="13" t="str">
        <x:v>TR-STATE13</x:v>
      </x:c>
      <x:c r="B18" s="13" t="str">
        <x:v>fragileZones</x:v>
      </x:c>
      <x:c r="C18" s="13" t="str">
        <x:v>Zones protégées</x:v>
      </x:c>
      <x:c r="D18" s="13" t="str">
        <x:v>Contraignent les appuis et les gestes futurs.</x:v>
      </x:c>
      <x:c r="E18" s="13" t="str">
        <x:v>Reconstitution documentée V4 — nouvelle rédaction V5</x:v>
      </x:c>
    </x:row>
    <x:row r="19" ht="44" customHeight="1">
      <x:c r="A19" s="14" t="str">
        <x:v>TR-STATE14</x:v>
      </x:c>
      <x:c r="B19" s="14" t="str">
        <x:v>supportConfig</x:v>
      </x:c>
      <x:c r="C19" s="14" t="str">
        <x:v>Socle, contacts, hauteur et pose</x:v>
      </x:c>
      <x:c r="D19" s="14" t="str">
        <x:v>Réutilisable si le nouveau contenant est compatible.</x:v>
      </x:c>
      <x:c r="E19" s="14" t="str">
        <x:v>Reconstitution documentée V4 — nouvelle rédaction V5</x:v>
      </x:c>
    </x:row>
    <x:row r="20" ht="44" customHeight="1">
      <x:c r="A20" s="13" t="str">
        <x:v>TR-STATE15</x:v>
      </x:c>
      <x:c r="B20" s="13" t="str">
        <x:v>presentationQuality</x:v>
      </x:c>
      <x:c r="C20" s="13" t="str">
        <x:v>Qualité de présentation de jeu</x:v>
      </x:c>
      <x:c r="D20" s="13" t="str">
        <x:v>Ne modifie pas l’authenticité ni les actes de chasse.</x:v>
      </x:c>
      <x:c r="E20" s="13" t="str">
        <x:v>Reconstitution documentée V4 — nouvelle rédaction V5</x:v>
      </x:c>
    </x:row>
    <x:row r="21" ht="44" customHeight="1">
      <x:c r="A21" s="14" t="str">
        <x:v>TR-STATE16</x:v>
      </x:c>
      <x:c r="B21" s="14" t="str">
        <x:v>storyAuthenticity</x:v>
      </x:c>
      <x:c r="C21" s="14" t="str">
        <x:v>Faits, sources et incertitudes</x:v>
      </x:c>
      <x:c r="D21" s="14" t="str">
        <x:v>Évolue seulement avec une observation ou un témoignage recevable.</x:v>
      </x:c>
      <x:c r="E21" s="14" t="str">
        <x:v>Reconstitution documentée V4 — nouvelle rédaction V5</x:v>
      </x:c>
    </x:row>
    <x:row r="22" ht="44" customHeight="1">
      <x:c r="A22" s="13" t="str">
        <x:v>TR-STATE17</x:v>
      </x:c>
      <x:c r="B22" s="13" t="str">
        <x:v>huntRecognition</x:v>
      </x:c>
      <x:c r="C22" s="13" t="str">
        <x:v>Reconnaissance des actes accomplis</x:v>
      </x:c>
      <x:c r="D22" s="13" t="str">
        <x:v>Résultat de mission appliqué une seule fois.</x:v>
      </x:c>
      <x:c r="E22" s="13" t="str">
        <x:v>Reconstitution documentée V4 — nouvelle rédaction V5</x:v>
      </x:c>
    </x:row>
    <x:row r="23" ht="44" customHeight="1">
      <x:c r="A23" s="14" t="str">
        <x:v>TR-STATE18</x:v>
      </x:c>
      <x:c r="B23" s="14" t="str">
        <x:v>displayPlate</x:v>
      </x:c>
      <x:c r="C23" s="14" t="str">
        <x:v>Texte et attribution de la plaque</x:v>
      </x:c>
      <x:c r="D23" s="14" t="str">
        <x:v>Amovible ; historique des révisions conservé.</x:v>
      </x:c>
      <x:c r="E23" s="14" t="str">
        <x:v>Reconstitution documentée V4 — nouvelle rédaction V5</x:v>
      </x:c>
    </x:row>
    <x:row r="24" ht="44" customHeight="1">
      <x:c r="A24" s="13" t="str">
        <x:v>TR-STATE19</x:v>
      </x:c>
      <x:c r="B24" s="13" t="str">
        <x:v>loanState</x:v>
      </x:c>
      <x:c r="C24" s="13" t="str">
        <x:v>Prêt, échéance fictionnelle et retour</x:v>
      </x:c>
      <x:c r="D24" s="13" t="str">
        <x:v>Le départ d’un membre ne rend pas son bien commun automatiquement.</x:v>
      </x:c>
      <x:c r="E24" s="13" t="str">
        <x:v>Reconstitution documentée V4 — nouvelle rédaction V5</x:v>
      </x:c>
    </x:row>
    <x:row r="25" ht="44" customHeight="1">
      <x:c r="A25" s="14" t="str">
        <x:v>TR-STATE20</x:v>
      </x:c>
      <x:c r="B25" s="14" t="str">
        <x:v>stableCheckpoint</x:v>
      </x:c>
      <x:c r="C25" s="14" t="str">
        <x:v>Dernière étape validée</x:v>
      </x:c>
      <x:c r="D25" s="14" t="str">
        <x:v>Une interruption revient à cet état sans dupliquer objet ou ressources.</x:v>
      </x:c>
      <x:c r="E25" s="14" t="str">
        <x:v>Reconstitution documentée V4 — nouvelle rédaction V5</x:v>
      </x:c>
    </x:row>
  </x:sheetData>
  <x:pageMargins left="0.7" right="0.7" top="0.75" bottom="0.75" header="0.3" footer="0.3"/>
  <x:tableParts count="1">
    <x:tablePart xmlns:r="http://schemas.openxmlformats.org/officeDocument/2006/relationships" r:id="Racbd63762a34464f"/>
  </x:tableParts>
</x:worksheet>
</file>

<file path=xl/worksheets/sheet9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V5 Enquêtes de trophées</x:v>
      </x:c>
      <x:c r="B2" s="3"/>
      <x:c r="C2" s="3"/>
      <x:c r="D2" s="3"/>
      <x:c r="E2" s="3"/>
      <x:c r="F2" s="3"/>
    </x:row>
    <x:row r="3">
      <x:c r="A3" s="4"/>
      <x:c r="B3" s="4"/>
      <x:c r="C3" s="4"/>
      <x:c r="D3" s="4"/>
      <x:c r="E3" s="4"/>
      <x:c r="F3" s="4"/>
    </x:row>
    <x:row r="4">
      <x:c r="A4" s="2" t="str">
        <x:v>Trophées · 48 fiches · Lecture intégrale dans « Lire Trophées » ou le lecteur HTML.</x:v>
      </x:c>
      <x:c r="B4" s="2"/>
      <x:c r="C4" s="2"/>
      <x:c r="D4" s="2"/>
      <x:c r="E4" s="2"/>
      <x:c r="F4" s="2"/>
    </x:row>
    <x:row r="5" ht="48" customHeight="1">
      <x:c r="A5" s="43" t="str">
        <x:v>Identifiant</x:v>
      </x:c>
      <x:c r="B5" s="44" t="str">
        <x:v>Titre</x:v>
      </x:c>
      <x:c r="C5" s="44" t="str">
        <x:v>Chaine</x:v>
      </x:c>
      <x:c r="D5" s="44" t="str">
        <x:v>Objet et contexte</x:v>
      </x:c>
      <x:c r="E5" s="44" t="str">
        <x:v>Ordre</x:v>
      </x:c>
      <x:c r="F5" s="44" t="str">
        <x:v>Point interactif</x:v>
      </x:c>
      <x:c r="G5" s="44" t="str">
        <x:v>Commandes</x:v>
      </x:c>
      <x:c r="H5" s="44" t="str">
        <x:v>Condition</x:v>
      </x:c>
      <x:c r="I5" s="44" t="str">
        <x:v>Action physique</x:v>
      </x:c>
      <x:c r="J5" s="44" t="str">
        <x:v>Retour visible</x:v>
      </x:c>
      <x:c r="K5" s="44" t="str">
        <x:v>Revelation</x:v>
      </x:c>
      <x:c r="L5" s="44" t="str">
        <x:v>Reprise</x:v>
      </x:c>
      <x:c r="M5" s="44" t="str">
        <x:v>État persistant</x:v>
      </x:c>
      <x:c r="N5" s="44" t="str">
        <x:v>Accessibilite</x:v>
      </x:c>
      <x:c r="O5" s="45" t="str">
        <x:v>Provenance</x:v>
      </x:c>
    </x:row>
    <x:row r="6" ht="102" customHeight="1">
      <x:c r="A6" s="13" t="str">
        <x:v>V5-TR-C01-S01</x:v>
      </x:c>
      <x:c r="B6" s="13" t="str">
        <x:v>Libérer les deux boucles d’essai</x:v>
      </x:c>
      <x:c r="C6" s="13" t="str">
        <x:v>C01 — Le masque du retour choisi</x:v>
      </x:c>
      <x:c r="D6" s="13" t="str">
        <x:v>Masque confié par un chasseur revenu volontairement à une halte ; objet original du projet. CNS-P16 puis dépôt ou restitution ; aucune hostilité familiale universelle.</x:v>
      </x:c>
      <x:c r="E6" s="16" t="n">
        <x:v>1</x:v>
      </x:c>
      <x:c r="F6" s="13" t="str">
        <x:v>boucles du support ; x=28 %, y=28 %, largeur=44 %, hauteur=46 % du cadrage dédié.</x:v>
      </x:c>
      <x:c r="G6" s="13" t="str">
        <x:v>Souris : Cliquer les points d’action dans l’ordre et attendre leur retour visuel. Manette : Croix choisit le point actif ; A réalise l’étape ; B suspend entre deux étapes.</x:v>
      </x:c>
      <x:c r="H6" s="13" t="str">
        <x:v>Étape précédente confirmée, original ou modèle autorisé présent ; reprise possible avant ce geste. Première étape : condition d’objet indiquée dans le contexte.</x:v>
      </x:c>
      <x:c r="I6" s="13" t="str">
        <x:v>Actionner la boucle haute puis la boucle latérale du berceau, en observant la marque de retenue qui demeure fermée. Faire basculer le masque sur sa pose d’inspection prévue seulement lorsque les deux boucles indiquent ouvert.</x:v>
      </x:c>
      <x:c r="J6" s="13" t="str">
        <x:v>Le revers devient visible sans retirer le masque de son support ; une attache plus récente apparaît.</x:v>
      </x:c>
      <x:c r="K6" s="13" t="str">
        <x:v>Deux périodes d’usage deviennent observables, sans identifier encore le moment du retour.</x:v>
      </x:c>
      <x:c r="L6" s="13" t="str">
        <x:v>La troisième retenue reste fermée ; un ordre incorrect revient au dernier état du berceau.</x:v>
      </x:c>
      <x:c r="M6" s="13" t="str">
        <x:v>V5-TR-C01.etape01 validée seulement après son retour visible ; indices et choix conservés, une seule localisation de l’original. La présentation, l’authenticité et la reconnaissance de chasse restent distinctes.</x:v>
      </x:c>
      <x:c r="N6" s="13" t="str">
        <x:v>Poses de sprites 2D, commandes par crans, clics successifs, zoom de détail et assistance équivalente ; pas de maintien prolongé ni de 3D obligatoire.</x:v>
      </x:c>
      <x:c r="O6" s="13" t="str">
        <x:v>Extension V5</x:v>
      </x:c>
    </x:row>
    <x:row r="7" ht="87" customHeight="1">
      <x:c r="A7" s="14" t="str">
        <x:v>V5-TR-C01-S02</x:v>
      </x:c>
      <x:c r="B7" s="14" t="str">
        <x:v>Dérouler le ruban de relevé</x:v>
      </x:c>
      <x:c r="C7" s="14" t="str">
        <x:v>C01 — Le masque du retour choisi</x:v>
      </x:c>
      <x:c r="D7" s="14" t="str">
        <x:v>Masque confié par un chasseur revenu volontairement à une halte ; objet original du projet. CNS-P16 puis dépôt ou restitution ; aucune hostilité familiale universelle.</x:v>
      </x:c>
      <x:c r="E7" s="17" t="n">
        <x:v>2</x:v>
      </x:c>
      <x:c r="F7" s="14" t="str">
        <x:v>ruban gradué fictif ; x=7 %, y=23 %, largeur=19 %, hauteur=48 % du cadrage dédié.</x:v>
      </x:c>
      <x:c r="G7" s="14" t="str">
        <x:v>Souris : Faire glisser la poignée le long du rail ; relâcher sur un cran. Manette : Stick ou croix déplace d’un cran ; A verrouille ; B recule.</x:v>
      </x:c>
      <x:c r="H7" s="14" t="str">
        <x:v>Étape précédente confirmée, original ou modèle autorisé présent ; reprise possible avant ce geste. Première étape : condition d’objet indiquée dans le contexte.</x:v>
      </x:c>
      <x:c r="I7" s="14" t="str">
        <x:v>Dérouler le ruban le long des logements d’attache et fixer ses deux repères sur les extrémités effectivement visibles. Comparer ensuite l’écart avec les silhouettes d’attaches du plateau.</x:v>
      </x:c>
      <x:c r="J7" s="14" t="str">
        <x:v>Une silhouette ancienne correspond à la première paire de logements, une autre à la seconde.</x:v>
      </x:c>
      <x:c r="K7" s="14" t="str">
        <x:v>Le masque a été adapté à deux usages réels ; aucune chronologie complète n’est encore prouvée.</x:v>
      </x:c>
      <x:c r="L7" s="14" t="str">
        <x:v>Un repère posé dans une zone masquée laisse la mesure incertaine et peut être déplacé.</x:v>
      </x:c>
      <x:c r="M7" s="14" t="str">
        <x:v>V5-TR-C01.etape02 validée seulement après son retour visible ; indices et choix conservés, une seule localisation de l’original. La présentation, l’authenticité et la reconnaissance de chasse restent distinctes.</x:v>
      </x:c>
      <x:c r="N7" s="14" t="str">
        <x:v>Poses de sprites 2D, commandes par crans, clics successifs, zoom de détail et assistance équivalente ; pas de maintien prolongé ni de 3D obligatoire.</x:v>
      </x:c>
      <x:c r="O7" s="14" t="str">
        <x:v>Extension V5</x:v>
      </x:c>
    </x:row>
    <x:row r="8" ht="87" customHeight="1">
      <x:c r="A8" s="13" t="str">
        <x:v>V5-TR-C01-S03</x:v>
      </x:c>
      <x:c r="B8" s="13" t="str">
        <x:v>Passer la lumière par l’ouverture</x:v>
      </x:c>
      <x:c r="C8" s="13" t="str">
        <x:v>C01 — Le masque du retour choisi</x:v>
      </x:c>
      <x:c r="D8" s="13" t="str">
        <x:v>Masque confié par un chasseur revenu volontairement à une halte ; objet original du projet. CNS-P16 puis dépôt ou restitution ; aucune hostilité familiale universelle.</x:v>
      </x:c>
      <x:c r="E8" s="16" t="n">
        <x:v>3</x:v>
      </x:c>
      <x:c r="F8" s="13" t="str">
        <x:v>lampe et fente du berceau ; x=74 %, y=23 %, largeur=19 %, hauteur=48 % du cadrage dédié.</x:v>
      </x:c>
      <x:c r="G8" s="13" t="str">
        <x:v>Souris : Déplacer la lampe sur son rail d’angles puis choisir son intensité. Manette : LB/RB choisit l’angle ; haut/bas l’intensité ; A fixe la vue.</x:v>
      </x:c>
      <x:c r="H8" s="13" t="str">
        <x:v>Étape précédente confirmée, original ou modèle autorisé présent ; reprise possible avant ce geste. Première étape : condition d’objet indiquée dans le contexte.</x:v>
      </x:c>
      <x:c r="I8" s="13" t="str">
        <x:v>Déplacer la lampe jusqu’à ce que son faisceau traverse la fente prévue du berceau. Maintenir une pose de lumière puis basculer le masque d’un cran pour suivre le relief intérieur.</x:v>
      </x:c>
      <x:c r="J8" s="13" t="str">
        <x:v>Une marque de retour apparaît sur une zone jusque-là dans l’ombre.</x:v>
      </x:c>
      <x:c r="K8" s="13" t="str">
        <x:v>La marque est matérielle ; sa signification demande encore une comparaison avec la plaque du détenteur.</x:v>
      </x:c>
      <x:c r="L8" s="13" t="str">
        <x:v>L’éblouissement masque seulement la vue actuelle ; revenir à la pose précédente garde l’observation acquise.</x:v>
      </x:c>
      <x:c r="M8" s="13" t="str">
        <x:v>V5-TR-C01.etape03 validée seulement après son retour visible ; indices et choix conservés, une seule localisation de l’original. La présentation, l’authenticité et la reconnaissance de chasse restent distinctes.</x:v>
      </x:c>
      <x:c r="N8" s="13" t="str">
        <x:v>Poses de sprites 2D, commandes par crans, clics successifs, zoom de détail et assistance équivalente ; pas de maintien prolongé ni de 3D obligatoire.</x:v>
      </x:c>
      <x:c r="O8" s="13" t="str">
        <x:v>Extension V5</x:v>
      </x:c>
    </x:row>
    <x:row r="9" ht="87" customHeight="1">
      <x:c r="A9" s="14" t="str">
        <x:v>V5-TR-C01-S04</x:v>
      </x:c>
      <x:c r="B9" s="14" t="str">
        <x:v>Glisser le peigne de lecture</x:v>
      </x:c>
      <x:c r="C9" s="14" t="str">
        <x:v>C01 — Le masque du retour choisi</x:v>
      </x:c>
      <x:c r="D9" s="14" t="str">
        <x:v>Masque confié par un chasseur revenu volontairement à une halte ; objet original du projet. CNS-P16 puis dépôt ou restitution ; aucune hostilité familiale universelle.</x:v>
      </x:c>
      <x:c r="E9" s="17" t="n">
        <x:v>4</x:v>
      </x:c>
      <x:c r="F9" s="14" t="str">
        <x:v>peigne transparent d’exercice ; x=22 %, y=77 %, largeur=24 %, hauteur=14 % du cadrage dédié.</x:v>
      </x:c>
      <x:c r="G9" s="14" t="str">
        <x:v>Souris : Faire glisser le calque ou la vignette ; boutons de pose pour orienter. Manette : Stick pour l’alignement ; LB/RB pour les poses ; A compare.</x:v>
      </x:c>
      <x:c r="H9" s="14" t="str">
        <x:v>Étape précédente confirmée, original ou modèle autorisé présent ; reprise possible avant ce geste. Première étape : condition d’objet indiquée dans le contexte.</x:v>
      </x:c>
      <x:c r="I9" s="14" t="str">
        <x:v>Placer les trois dents transparentes du peigne sur les repères connus autour de la marque. Faire coulisser la grille jusqu’à ce que les intervalles visibles coïncident, sans forcer le motif central.</x:v>
      </x:c>
      <x:c r="J9" s="14" t="str">
        <x:v>La grille isole un symbole de projet de deux rayures d’usage voisines.</x:v>
      </x:c>
      <x:c r="K9" s="14" t="str">
        <x:v>Le symbole correspond à une halte de retour connue du détenteur, pas à une marque de victoire inventée.</x:v>
      </x:c>
      <x:c r="L9" s="14" t="str">
        <x:v>Deux repères seulement alignés ne valident pas la lecture ; retirer la grille reste gratuit.</x:v>
      </x:c>
      <x:c r="M9" s="14" t="str">
        <x:v>V5-TR-C01.etape04 validée seulement après son retour visible ; indices et choix conservés, une seule localisation de l’original. La présentation, l’authenticité et la reconnaissance de chasse restent distinctes.</x:v>
      </x:c>
      <x:c r="N9" s="14" t="str">
        <x:v>Poses de sprites 2D, commandes par crans, clics successifs, zoom de détail et assistance équivalente ; pas de maintien prolongé ni de 3D obligatoire.</x:v>
      </x:c>
      <x:c r="O9" s="14" t="str">
        <x:v>Extension V5</x:v>
      </x:c>
    </x:row>
    <x:row r="10" ht="87" customHeight="1">
      <x:c r="A10" s="13" t="str">
        <x:v>V5-TR-C01-S05</x:v>
      </x:c>
      <x:c r="B10" s="13" t="str">
        <x:v>Ouvrir la plaquette confiée</x:v>
      </x:c>
      <x:c r="C10" s="13" t="str">
        <x:v>C01 — Le masque du retour choisi</x:v>
      </x:c>
      <x:c r="D10" s="13" t="str">
        <x:v>Masque confié par un chasseur revenu volontairement à une halte ; objet original du projet. CNS-P16 puis dépôt ou restitution ; aucune hostilité familiale universelle.</x:v>
      </x:c>
      <x:c r="E10" s="16" t="n">
        <x:v>5</x:v>
      </x:c>
      <x:c r="F10" s="13" t="str">
        <x:v>boîtier de témoignage ; x=51 %, y=77 %, largeur=24 %, hauteur=14 % du cadrage dédié.</x:v>
      </x:c>
      <x:c r="G10" s="13" t="str">
        <x:v>Souris : Cliquer les points d’action dans l’ordre et attendre leur retour visuel. Manette : Croix choisit le point actif ; A réalise l’étape ; B suspend entre deux étapes.</x:v>
      </x:c>
      <x:c r="H10" s="13" t="str">
        <x:v>Étape précédente confirmée, original ou modèle autorisé présent ; reprise possible avant ce geste. Première étape : condition d’objet indiquée dans le contexte.</x:v>
      </x:c>
      <x:c r="I10" s="13" t="str">
        <x:v>Faire glisser le verrou du petit boîtier remis avec le masque, déployer ses deux volets puis rapprocher la plaquette du motif observé. Le témoignage apparaît uniquement après la mise en correspondance.</x:v>
      </x:c>
      <x:c r="J10" s="13" t="str">
        <x:v>Le détenteur explique pourquoi il a choisi de revenir ; les traces restent affichées à côté de sa voix.</x:v>
      </x:c>
      <x:c r="K10" s="13" t="str">
        <x:v>Le retour fut un choix personnel ; le jeu ne le réécrit pas comme expulsion universelle.</x:v>
      </x:c>
      <x:c r="L10" s="13" t="str">
        <x:v>Un boîtier non confié n’est pas disponible ; la chaîne s’arrête avec la question ouverte.</x:v>
      </x:c>
      <x:c r="M10" s="13" t="str">
        <x:v>V5-TR-C01.etape05 validée seulement après son retour visible ; indices et choix conservés, une seule localisation de l’original. La présentation, l’authenticité et la reconnaissance de chasse restent distinctes.</x:v>
      </x:c>
      <x:c r="N10" s="13" t="str">
        <x:v>Poses de sprites 2D, commandes par crans, clics successifs, zoom de détail et assistance équivalente ; pas de maintien prolongé ni de 3D obligatoire.</x:v>
      </x:c>
      <x:c r="O10" s="13" t="str">
        <x:v>Extension V5</x:v>
      </x:c>
    </x:row>
    <x:row r="11" ht="87" customHeight="1">
      <x:c r="A11" s="14" t="str">
        <x:v>V5-TR-C01-S06</x:v>
      </x:c>
      <x:c r="B11" s="14" t="str">
        <x:v>Essayer les deux récits sur le cadre</x:v>
      </x:c>
      <x:c r="C11" s="14" t="str">
        <x:v>C01 — Le masque du retour choisi</x:v>
      </x:c>
      <x:c r="D11" s="14" t="str">
        <x:v>Masque confié par un chasseur revenu volontairement à une halte ; objet original du projet. CNS-P16 puis dépôt ou restitution ; aucune hostilité familiale universelle.</x:v>
      </x:c>
      <x:c r="E11" s="17" t="n">
        <x:v>6</x:v>
      </x:c>
      <x:c r="F11" s="14" t="str">
        <x:v>cadre de plaques mobiles ; x=31 %, y=7 %, largeur=38 %, hauteur=15 % du cadrage dédié.</x:v>
      </x:c>
      <x:c r="G11" s="14" t="str">
        <x:v>Souris : Faire glisser la poignée le long du rail ; relâcher sur un cran. Manette : Stick ou croix déplace d’un cran ; A verrouille ; B recule.</x:v>
      </x:c>
      <x:c r="H11" s="14" t="str">
        <x:v>Étape précédente confirmée, original ou modèle autorisé présent ; reprise possible avant ce geste. Première étape : condition d’objet indiquée dans le contexte.</x:v>
      </x:c>
      <x:c r="I11" s="14" t="str">
        <x:v>Déplacer une plaque centrée sur l’ancienne chasse puis une plaque centrée sur le retour choisi. Passer à la distance de visite pour voir quel récit devient dominant et lequel reste accessible.</x:v>
      </x:c>
      <x:c r="J11" s="14" t="str">
        <x:v>Les deux présentations changent l’ordre de lecture sans modifier les faits établis.</x:v>
      </x:c>
      <x:c r="K11" s="14" t="str">
        <x:v>Le joueur choisit ce qu’il met en avant tout en conservant l’histoire et la propriété.</x:v>
      </x:c>
      <x:c r="L11" s="14" t="str">
        <x:v>Une plaque qui masque le statut de prêt reste en aperçu et demande un autre emplacement.</x:v>
      </x:c>
      <x:c r="M11" s="14" t="str">
        <x:v>V5-TR-C01.etape06 validée seulement après son retour visible ; indices et choix conservés, une seule localisation de l’original. La présentation, l’authenticité et la reconnaissance de chasse restent distinctes.</x:v>
      </x:c>
      <x:c r="N11" s="14" t="str">
        <x:v>Poses de sprites 2D, commandes par crans, clics successifs, zoom de détail et assistance équivalente ; pas de maintien prolongé ni de 3D obligatoire.</x:v>
      </x:c>
      <x:c r="O11" s="14" t="str">
        <x:v>Extension V5</x:v>
      </x:c>
    </x:row>
    <x:row r="12" ht="87" customHeight="1">
      <x:c r="A12" s="13" t="str">
        <x:v>V5-TR-C01-S07</x:v>
      </x:c>
      <x:c r="B12" s="13" t="str">
        <x:v>Orienter le masque vers la halte</x:v>
      </x:c>
      <x:c r="C12" s="13" t="str">
        <x:v>C01 — Le masque du retour choisi</x:v>
      </x:c>
      <x:c r="D12" s="13" t="str">
        <x:v>Masque confié par un chasseur revenu volontairement à une halte ; objet original du projet. CNS-P16 puis dépôt ou restitution ; aucune hostilité familiale universelle.</x:v>
      </x:c>
      <x:c r="E12" s="16" t="n">
        <x:v>7</x:v>
      </x:c>
      <x:c r="F12" s="13" t="str">
        <x:v>support à trois poses ; x=28 %, y=28 %, largeur=44 %, hauteur=46 % du cadrage dédié.</x:v>
      </x:c>
      <x:c r="G12" s="13" t="str">
        <x:v>Souris : Tirer la poignée latérale entre les crans affichés ; cliquer pour arrêter. Manette : LB/RB choisit une face ou un cran ; A fixe ; B revient.</x:v>
      </x:c>
      <x:c r="H12" s="13" t="str">
        <x:v>Étape précédente confirmée, original ou modèle autorisé présent ; reprise possible avant ce geste. Première étape : condition d’objet indiquée dans le contexte.</x:v>
      </x:c>
      <x:c r="I12" s="13" t="str">
        <x:v>Poser le masque sur son support compatible puis choisir la face visible depuis le trajet de la galerie. Vérifier la plaque et la possibilité de retrait en faisant parcourir le passage par une silhouette témoin.</x:v>
      </x:c>
      <x:c r="J12" s="13" t="str">
        <x:v>L’objet devient lisible depuis l’entrée, avec sa marque de retour accessible à l’inspection.</x:v>
      </x:c>
      <x:c r="K12" s="13" t="str">
        <x:v>La présentation accueille un chasseur revenu ; elle n’expose pas une personne comme possession.</x:v>
      </x:c>
      <x:c r="L12" s="13" t="str">
        <x:v>Une orientation bloquant la prise de transport doit être changée avant validation finale.</x:v>
      </x:c>
      <x:c r="M12" s="13" t="str">
        <x:v>V5-TR-C01.etape07 validée seulement après son retour visible ; indices et choix conservés, une seule localisation de l’original. La présentation, l’authenticité et la reconnaissance de chasse restent distinctes.</x:v>
      </x:c>
      <x:c r="N12" s="13" t="str">
        <x:v>Poses de sprites 2D, commandes par crans, clics successifs, zoom de détail et assistance équivalente ; pas de maintien prolongé ni de 3D obligatoire.</x:v>
      </x:c>
      <x:c r="O12" s="13" t="str">
        <x:v>Extension V5</x:v>
      </x:c>
    </x:row>
    <x:row r="13" ht="87" customHeight="1">
      <x:c r="A13" s="14" t="str">
        <x:v>V5-TR-C01-S08</x:v>
      </x:c>
      <x:c r="B13" s="14" t="str">
        <x:v>Choisir le dernier trajet</x:v>
      </x:c>
      <x:c r="C13" s="14" t="str">
        <x:v>C01 — Le masque du retour choisi</x:v>
      </x:c>
      <x:c r="D13" s="14" t="str">
        <x:v>Masque confié par un chasseur revenu volontairement à une halte ; objet original du projet. CNS-P16 puis dépôt ou restitution ; aucune hostilité familiale universelle.</x:v>
      </x:c>
      <x:c r="E13" s="17" t="n">
        <x:v>8</x:v>
      </x:c>
      <x:c r="F13" s="14" t="str">
        <x:v>contenant et rail de destination ; x=7 %, y=23 %, largeur=19 %, hauteur=48 % du cadrage dédié.</x:v>
      </x:c>
      <x:c r="G13" s="14" t="str">
        <x:v>Souris : Cliquer les points d’action dans l’ordre et attendre leur retour visuel. Manette : Croix choisit le point actif ; A réalise l’étape ; B suspend entre deux étapes.</x:v>
      </x:c>
      <x:c r="H13" s="14" t="str">
        <x:v>Étape précédente confirmée, original ou modèle autorisé présent ; reprise possible avant ce geste. Première étape : condition d’objet indiquée dans le contexte.</x:v>
      </x:c>
      <x:c r="I13" s="14" t="str">
        <x:v>Préparer soit le dépôt temporaire soit le contenant de restitution selon l’accord du détenteur. Glisser la plaque de destination, fermer le berceau puis porter l’objet jusqu’au poste réellement accessible.</x:v>
      </x:c>
      <x:c r="J13" s="14" t="str">
        <x:v>Le masque possède une seule localisation finale ; une éventuelle place vide conserve le récit du prêt.</x:v>
      </x:c>
      <x:c r="K13" s="14" t="str">
        <x:v>La fin révèle le sens de l’accueil : la relation continue même lorsque l’objet repart.</x:v>
      </x:c>
      <x:c r="L13" s="14" t="str">
        <x:v>Un destinataire absent laisse le contenant en attente sous sa garde actuelle, sans transfert fictif.</x:v>
      </x:c>
      <x:c r="M13" s="14" t="str">
        <x:v>V5-TR-C01.etape08 validée seulement après son retour visible ; indices et choix conservés, une seule localisation de l’original. La présentation, l’authenticité et la reconnaissance de chasse restent distinctes.</x:v>
      </x:c>
      <x:c r="N13" s="14" t="str">
        <x:v>Poses de sprites 2D, commandes par crans, clics successifs, zoom de détail et assistance équivalente ; pas de maintien prolongé ni de 3D obligatoire.</x:v>
      </x:c>
      <x:c r="O13" s="14" t="str">
        <x:v>Extension V5</x:v>
      </x:c>
    </x:row>
    <x:row r="14" ht="87" customHeight="1">
      <x:c r="A14" s="13" t="str">
        <x:v>V5-TR-C02-S01</x:v>
      </x:c>
      <x:c r="B14" s="13" t="str">
        <x:v>Déployer le berceau en pétales</x:v>
      </x:c>
      <x:c r="C14" s="13" t="str">
        <x:v>C02 — La carapace aux quatre ombres</x:v>
      </x:c>
      <x:c r="D14" s="13" t="str">
        <x:v>Plaque de carapace du Fendeur de Lianes obtenue dans V5-CNS-M01 ; créature originale du projet. Inspection collective ; contributions établies par la chasse réelle.</x:v>
      </x:c>
      <x:c r="E14" s="16" t="n">
        <x:v>1</x:v>
      </x:c>
      <x:c r="F14" s="13" t="str">
        <x:v>quatre appuis articulés ; x=28 %, y=28 %, largeur=44 %, hauteur=46 % du cadrage dédié.</x:v>
      </x:c>
      <x:c r="G14" s="13" t="str">
        <x:v>Souris : Cliquer les points d’action dans l’ordre et attendre leur retour visuel. Manette : Croix choisit le point actif ; A réalise l’étape ; B suspend entre deux étapes.</x:v>
      </x:c>
      <x:c r="H14" s="13" t="str">
        <x:v>Étape précédente confirmée, original ou modèle autorisé présent ; reprise possible avant ce geste. Première étape : condition d’objet indiquée dans le contexte.</x:v>
      </x:c>
      <x:c r="I14" s="13" t="str">
        <x:v>Ouvrir les appuis dans l’ordre dessiné sur le support, poser la plaque sur les contacts autorisés puis refermer seulement les retenues latérales. Observer le profil de la carapace entre les appuis.</x:v>
      </x:c>
      <x:c r="J14" s="13" t="str">
        <x:v>Quatre zones de surface deviennent accessibles sans masquer les traces de combat.</x:v>
      </x:c>
      <x:c r="K14" s="13" t="str">
        <x:v>Les marques ne se trouvent pas toutes sur la face qui portait le coup décisif.</x:v>
      </x:c>
      <x:c r="L14" s="13" t="str">
        <x:v>Un appui sur une zone fragile refuse sa fermeture et revient à sa pose ouverte.</x:v>
      </x:c>
      <x:c r="M14" s="13" t="str">
        <x:v>V5-TR-C02.etape01 validée seulement après son retour visible ; indices et choix conservés, une seule localisation de l’original. La présentation, l’authenticité et la reconnaissance de chasse restent distinctes.</x:v>
      </x:c>
      <x:c r="N14" s="13" t="str">
        <x:v>Poses de sprites 2D, commandes par crans, clics successifs, zoom de détail et assistance équivalente ; pas de maintien prolongé ni de 3D obligatoire.</x:v>
      </x:c>
      <x:c r="O14" s="13" t="str">
        <x:v>Extension V5</x:v>
      </x:c>
    </x:row>
    <x:row r="15" ht="87" customHeight="1">
      <x:c r="A15" s="14" t="str">
        <x:v>V5-TR-C02-S02</x:v>
      </x:c>
      <x:c r="B15" s="14" t="str">
        <x:v>Suivre la première ombre</x:v>
      </x:c>
      <x:c r="C15" s="14" t="str">
        <x:v>C02 — La carapace aux quatre ombres</x:v>
      </x:c>
      <x:c r="D15" s="14" t="str">
        <x:v>Plaque de carapace du Fendeur de Lianes obtenue dans V5-CNS-M01 ; créature originale du projet. Inspection collective ; contributions établies par la chasse réelle.</x:v>
      </x:c>
      <x:c r="E15" s="17" t="n">
        <x:v>2</x:v>
      </x:c>
      <x:c r="F15" s="14" t="str">
        <x:v>lampe à fente étroite ; x=7 %, y=23 %, largeur=19 %, hauteur=48 % du cadrage dédié.</x:v>
      </x:c>
      <x:c r="G15" s="14" t="str">
        <x:v>Souris : Déplacer la lampe sur son rail d’angles puis choisir son intensité. Manette : LB/RB choisit l’angle ; haut/bas l’intensité ; A fixe la vue.</x:v>
      </x:c>
      <x:c r="H15" s="14" t="str">
        <x:v>Étape précédente confirmée, original ou modèle autorisé présent ; reprise possible avant ce geste. Première étape : condition d’objet indiquée dans le contexte.</x:v>
      </x:c>
      <x:c r="I15" s="14" t="str">
        <x:v>Faire passer la lumière par une fente du cadre puis déplacer son angle de deux crans. Suivre l’ombre de la première strie jusqu’à sa rupture au bord d’une excroissance.</x:v>
      </x:c>
      <x:c r="J15" s="14" t="str">
        <x:v>L’ombre révèle une direction qui correspond à l’approche haute de l’éclaireur.</x:v>
      </x:c>
      <x:c r="K15" s="14" t="str">
        <x:v>La première contribution concerne le rabattement, même si aucun coup final ne lui appartient.</x:v>
      </x:c>
      <x:c r="L15" s="14" t="str">
        <x:v>Une rupture de relief reste une rupture ; le curseur ne dessine pas une continuité absente.</x:v>
      </x:c>
      <x:c r="M15" s="14" t="str">
        <x:v>V5-TR-C02.etape02 validée seulement après son retour visible ; indices et choix conservés, une seule localisation de l’original. La présentation, l’authenticité et la reconnaissance de chasse restent distinctes.</x:v>
      </x:c>
      <x:c r="N15" s="14" t="str">
        <x:v>Poses de sprites 2D, commandes par crans, clics successifs, zoom de détail et assistance équivalente ; pas de maintien prolongé ni de 3D obligatoire.</x:v>
      </x:c>
      <x:c r="O15" s="14" t="str">
        <x:v>Extension V5</x:v>
      </x:c>
    </x:row>
    <x:row r="16" ht="87" customHeight="1">
      <x:c r="A16" s="13" t="str">
        <x:v>V5-TR-C02-S03</x:v>
      </x:c>
      <x:c r="B16" s="13" t="str">
        <x:v>Retourner le volet translucide</x:v>
      </x:c>
      <x:c r="C16" s="13" t="str">
        <x:v>C02 — La carapace aux quatre ombres</x:v>
      </x:c>
      <x:c r="D16" s="13" t="str">
        <x:v>Plaque de carapace du Fendeur de Lianes obtenue dans V5-CNS-M01 ; créature originale du projet. Inspection collective ; contributions établies par la chasse réelle.</x:v>
      </x:c>
      <x:c r="E16" s="16" t="n">
        <x:v>3</x:v>
      </x:c>
      <x:c r="F16" s="13" t="str">
        <x:v>volet de comparaison fictif ; x=74 %, y=23 %, largeur=19 %, hauteur=48 % du cadrage dédié.</x:v>
      </x:c>
      <x:c r="G16" s="13" t="str">
        <x:v>Souris : Tirer la poignée latérale entre les crans affichés ; cliquer pour arrêter. Manette : LB/RB choisit une face ou un cran ; A fixe ; B revient.</x:v>
      </x:c>
      <x:c r="H16" s="13" t="str">
        <x:v>Étape précédente confirmée, original ou modèle autorisé présent ; reprise possible avant ce geste. Première étape : condition d’objet indiquée dans le contexte.</x:v>
      </x:c>
      <x:c r="I16" s="13" t="str">
        <x:v>Tourner un volet transparent préparé devant la carapace pour superposer les contours de la seconde marque. Comparer ses deux poses et choisir celle qui respecte les repères du bord.</x:v>
      </x:c>
      <x:c r="J16" s="13" t="str">
        <x:v>Le volet montre une direction opposée à celle de la première intervention.</x:v>
      </x:c>
      <x:c r="K16" s="13" t="str">
        <x:v>Un second participant a fermé une fuite ; la chronologie doit encore être rapprochée du terrain.</x:v>
      </x:c>
      <x:c r="L16" s="13" t="str">
        <x:v>Une pose qui ne correspond qu’au centre laisse les bords non alignés et ne conclut rien.</x:v>
      </x:c>
      <x:c r="M16" s="13" t="str">
        <x:v>V5-TR-C02.etape03 validée seulement après son retour visible ; indices et choix conservés, une seule localisation de l’original. La présentation, l’authenticité et la reconnaissance de chasse restent distinctes.</x:v>
      </x:c>
      <x:c r="N16" s="13" t="str">
        <x:v>Poses de sprites 2D, commandes par crans, clics successifs, zoom de détail et assistance équivalente ; pas de maintien prolongé ni de 3D obligatoire.</x:v>
      </x:c>
      <x:c r="O16" s="13" t="str">
        <x:v>Extension V5</x:v>
      </x:c>
    </x:row>
    <x:row r="17" ht="87" customHeight="1">
      <x:c r="A17" s="14" t="str">
        <x:v>V5-TR-C02-S04</x:v>
      </x:c>
      <x:c r="B17" s="14" t="str">
        <x:v>Placer les silhouettes du terrain</x:v>
      </x:c>
      <x:c r="C17" s="14" t="str">
        <x:v>C02 — La carapace aux quatre ombres</x:v>
      </x:c>
      <x:c r="D17" s="14" t="str">
        <x:v>Plaque de carapace du Fendeur de Lianes obtenue dans V5-CNS-M01 ; créature originale du projet. Inspection collective ; contributions établies par la chasse réelle.</x:v>
      </x:c>
      <x:c r="E17" s="17" t="n">
        <x:v>4</x:v>
      </x:c>
      <x:c r="F17" s="14" t="str">
        <x:v>petites silhouettes de chasse ; x=22 %, y=77 %, largeur=24 %, hauteur=14 % du cadrage dédié.</x:v>
      </x:c>
      <x:c r="G17" s="14" t="str">
        <x:v>Souris : Prendre l’élément puis le déposer sur une zone compatible en aperçu. Manette : Stick choisit l’emplacement ; A prend puis pose ; B annule l’aperçu.</x:v>
      </x:c>
      <x:c r="H17" s="14" t="str">
        <x:v>Étape précédente confirmée, original ou modèle autorisé présent ; reprise possible avant ce geste. Première étape : condition d’objet indiquée dans le contexte.</x:v>
      </x:c>
      <x:c r="I17" s="14" t="str">
        <x:v>Déposer les silhouettes des participants sur le plan réellement relevé pendant la mission. Ajuster chaque position à partir des points observés, en laissant un emplacement inconnu si nécessaire.</x:v>
      </x:c>
      <x:c r="J17" s="14" t="str">
        <x:v>Les directions des deux marques rejoignent des positions compatibles du groupe.</x:v>
      </x:c>
      <x:c r="K17" s="14" t="str">
        <x:v>La lecture relie trace et terrain sans distribuer arbitrairement du mérite.</x:v>
      </x:c>
      <x:c r="L17" s="14" t="str">
        <x:v>Un participant absent de la mission ne figure pas dans les pièces disponibles.</x:v>
      </x:c>
      <x:c r="M17" s="14" t="str">
        <x:v>V5-TR-C02.etape04 validée seulement après son retour visible ; indices et choix conservés, une seule localisation de l’original. La présentation, l’authenticité et la reconnaissance de chasse restent distinctes.</x:v>
      </x:c>
      <x:c r="N17" s="14" t="str">
        <x:v>Poses de sprites 2D, commandes par crans, clics successifs, zoom de détail et assistance équivalente ; pas de maintien prolongé ni de 3D obligatoire.</x:v>
      </x:c>
      <x:c r="O17" s="14" t="str">
        <x:v>Extension V5</x:v>
      </x:c>
    </x:row>
    <x:row r="18" ht="87" customHeight="1">
      <x:c r="A18" s="13" t="str">
        <x:v>V5-TR-C02-S05</x:v>
      </x:c>
      <x:c r="B18" s="13" t="str">
        <x:v>Faire coulisser la fenêtre temporelle</x:v>
      </x:c>
      <x:c r="C18" s="13" t="str">
        <x:v>C02 — La carapace aux quatre ombres</x:v>
      </x:c>
      <x:c r="D18" s="13" t="str">
        <x:v>Plaque de carapace du Fendeur de Lianes obtenue dans V5-CNS-M01 ; créature originale du projet. Inspection collective ; contributions établies par la chasse réelle.</x:v>
      </x:c>
      <x:c r="E18" s="16" t="n">
        <x:v>5</x:v>
      </x:c>
      <x:c r="F18" s="13" t="str">
        <x:v>frise d’événements de chasse ; x=51 %, y=77 %, largeur=24 %, hauteur=14 % du cadrage dédié.</x:v>
      </x:c>
      <x:c r="G18" s="13" t="str">
        <x:v>Souris : Faire glisser la poignée le long du rail ; relâcher sur un cran. Manette : Stick ou croix déplace d’un cran ; A verrouille ; B recule.</x:v>
      </x:c>
      <x:c r="H18" s="13" t="str">
        <x:v>Étape précédente confirmée, original ou modèle autorisé présent ; reprise possible avant ce geste. Première étape : condition d’objet indiquée dans le contexte.</x:v>
      </x:c>
      <x:c r="I18" s="13" t="str">
        <x:v>Déplacer la fenêtre sur les trois moments enregistrés : approche, contre-embuscade et retour. À chaque arrêt, comparer les positions des silhouettes et la marque déjà identifiée.</x:v>
      </x:c>
      <x:c r="J18" s="13" t="str">
        <x:v>L’ordre des interventions devient visible et une action de couverture précède le coup final.</x:v>
      </x:c>
      <x:c r="K18" s="13" t="str">
        <x:v>La réussite dépend de plusieurs gestes distincts et non d’une égalité artificielle entre tous.</x:v>
      </x:c>
      <x:c r="L18" s="13" t="str">
        <x:v>Un moment non observé reste vide ; la fenêtre ne génère pas une scène supplémentaire.</x:v>
      </x:c>
      <x:c r="M18" s="13" t="str">
        <x:v>V5-TR-C02.etape05 validée seulement après son retour visible ; indices et choix conservés, une seule localisation de l’original. La présentation, l’authenticité et la reconnaissance de chasse restent distinctes.</x:v>
      </x:c>
      <x:c r="N18" s="13" t="str">
        <x:v>Poses de sprites 2D, commandes par crans, clics successifs, zoom de détail et assistance équivalente ; pas de maintien prolongé ni de 3D obligatoire.</x:v>
      </x:c>
      <x:c r="O18" s="13" t="str">
        <x:v>Extension V5</x:v>
      </x:c>
    </x:row>
    <x:row r="19" ht="87" customHeight="1">
      <x:c r="A19" s="14" t="str">
        <x:v>V5-TR-C02-S06</x:v>
      </x:c>
      <x:c r="B19" s="14" t="str">
        <x:v>Rassembler les quatre ombres</x:v>
      </x:c>
      <x:c r="C19" s="14" t="str">
        <x:v>C02 — La carapace aux quatre ombres</x:v>
      </x:c>
      <x:c r="D19" s="14" t="str">
        <x:v>Plaque de carapace du Fendeur de Lianes obtenue dans V5-CNS-M01 ; créature originale du projet. Inspection collective ; contributions établies par la chasse réelle.</x:v>
      </x:c>
      <x:c r="E19" s="17" t="n">
        <x:v>6</x:v>
      </x:c>
      <x:c r="F19" s="14" t="str">
        <x:v>cadre de quatre lumières ; x=31 %, y=7 %, largeur=38 %, hauteur=15 % du cadrage dédié.</x:v>
      </x:c>
      <x:c r="G19" s="14" t="str">
        <x:v>Souris : Cliquer les points d’action dans l’ordre et attendre leur retour visuel. Manette : Croix choisit le point actif ; A réalise l’étape ; B suspend entre deux étapes.</x:v>
      </x:c>
      <x:c r="H19" s="14" t="str">
        <x:v>Étape précédente confirmée, original ou modèle autorisé présent ; reprise possible avant ce geste. Première étape : condition d’objet indiquée dans le contexte.</x:v>
      </x:c>
      <x:c r="I19" s="14" t="str">
        <x:v>Activer les lumières une par une depuis leurs poses validées, puis conserver une vue de chaque marque dans son cadre. Comparer les quatre vues simultanément avant de choisir les liens prouvés.</x:v>
      </x:c>
      <x:c r="J19" s="14" t="str">
        <x:v>La carapace montre un récit cohérent avec des zones encore inexpliquées si la chasse ne les a pas révélées.</x:v>
      </x:c>
      <x:c r="K19" s="14" t="str">
        <x:v>Le récit complet n’exige pas de remplir toutes les cases par une invention.</x:v>
      </x:c>
      <x:c r="L19" s="14" t="str">
        <x:v>Une lampe mal placée peut être réglée seule ; les autres vues restent enregistrées.</x:v>
      </x:c>
      <x:c r="M19" s="14" t="str">
        <x:v>V5-TR-C02.etape06 validée seulement après son retour visible ; indices et choix conservés, une seule localisation de l’original. La présentation, l’authenticité et la reconnaissance de chasse restent distinctes.</x:v>
      </x:c>
      <x:c r="N19" s="14" t="str">
        <x:v>Poses de sprites 2D, commandes par crans, clics successifs, zoom de détail et assistance équivalente ; pas de maintien prolongé ni de 3D obligatoire.</x:v>
      </x:c>
      <x:c r="O19" s="14" t="str">
        <x:v>Extension V5</x:v>
      </x:c>
    </x:row>
    <x:row r="20" ht="87" customHeight="1">
      <x:c r="A20" s="13" t="str">
        <x:v>V5-TR-C02-S07</x:v>
      </x:c>
      <x:c r="B20" s="13" t="str">
        <x:v>Monter une plaque à plusieurs voix</x:v>
      </x:c>
      <x:c r="C20" s="13" t="str">
        <x:v>C02 — La carapace aux quatre ombres</x:v>
      </x:c>
      <x:c r="D20" s="13" t="str">
        <x:v>Plaque de carapace du Fendeur de Lianes obtenue dans V5-CNS-M01 ; créature originale du projet. Inspection collective ; contributions établies par la chasse réelle.</x:v>
      </x:c>
      <x:c r="E20" s="16" t="n">
        <x:v>7</x:v>
      </x:c>
      <x:c r="F20" s="13" t="str">
        <x:v>rails de contribution ; x=28 %, y=28 %, largeur=44 %, hauteur=46 % du cadrage dédié.</x:v>
      </x:c>
      <x:c r="G20" s="13" t="str">
        <x:v>Souris : Faire glisser la poignée le long du rail ; relâcher sur un cran. Manette : Stick ou croix déplace d’un cran ; A verrouille ; B recule.</x:v>
      </x:c>
      <x:c r="H20" s="13" t="str">
        <x:v>Étape précédente confirmée, original ou modèle autorisé présent ; reprise possible avant ce geste. Première étape : condition d’objet indiquée dans le contexte.</x:v>
      </x:c>
      <x:c r="I20" s="13" t="str">
        <x:v>Placer les noms et gestes établis sur des rails séparés autour de la plaque principale. Vérifier depuis chaque côté du meuble que personne n’est relégué derrière un obstacle illisible.</x:v>
      </x:c>
      <x:c r="J20" s="13" t="str">
        <x:v>Les visiteurs lisent le coup décisif, le rabattement et la couverture selon les preuves réelles.</x:v>
      </x:c>
      <x:c r="K20" s="13" t="str">
        <x:v>L’exploit principal demeure ; les soutiens reçoivent une place précise dans la mémoire.</x:v>
      </x:c>
      <x:c r="L20" s="13" t="str">
        <x:v>Une contribution sans preuve reste une annotation de témoignage attribuée.</x:v>
      </x:c>
      <x:c r="M20" s="13" t="str">
        <x:v>V5-TR-C02.etape07 validée seulement après son retour visible ; indices et choix conservés, une seule localisation de l’original. La présentation, l’authenticité et la reconnaissance de chasse restent distinctes.</x:v>
      </x:c>
      <x:c r="N20" s="13" t="str">
        <x:v>Poses de sprites 2D, commandes par crans, clics successifs, zoom de détail et assistance équivalente ; pas de maintien prolongé ni de 3D obligatoire.</x:v>
      </x:c>
      <x:c r="O20" s="13" t="str">
        <x:v>Extension V5</x:v>
      </x:c>
    </x:row>
    <x:row r="21" ht="87" customHeight="1">
      <x:c r="A21" s="14" t="str">
        <x:v>V5-TR-C02-S08</x:v>
      </x:c>
      <x:c r="B21" s="14" t="str">
        <x:v>Ouvrir le cercle de retour</x:v>
      </x:c>
      <x:c r="C21" s="14" t="str">
        <x:v>C02 — La carapace aux quatre ombres</x:v>
      </x:c>
      <x:c r="D21" s="14" t="str">
        <x:v>Plaque de carapace du Fendeur de Lianes obtenue dans V5-CNS-M01 ; créature originale du projet. Inspection collective ; contributions établies par la chasse réelle.</x:v>
      </x:c>
      <x:c r="E21" s="17" t="n">
        <x:v>8</x:v>
      </x:c>
      <x:c r="F21" s="14" t="str">
        <x:v>repères de visite collective ; x=7 %, y=23 %, largeur=19 %, hauteur=48 % du cadrage dédié.</x:v>
      </x:c>
      <x:c r="G21" s="14" t="str">
        <x:v>Souris : Cliquer les points d’action dans l’ordre et attendre leur retour visuel. Manette : Croix choisit le point actif ; A réalise l’étape ; B suspend entre deux étapes.</x:v>
      </x:c>
      <x:c r="H21" s="14" t="str">
        <x:v>Étape précédente confirmée, original ou modèle autorisé présent ; reprise possible avant ce geste. Première étape : condition d’objet indiquée dans le contexte.</x:v>
      </x:c>
      <x:c r="I21" s="14" t="str">
        <x:v>Installer le berceau dans la galerie, libérer le passage circulaire prévu puis accompagner les participants depuis le sas. À chaque arrêt, orienter la lumière vers la marque du récit entendu.</x:v>
      </x:c>
      <x:c r="J21" s="14" t="str">
        <x:v>Les réactions reconnaissent les gestes de la mission et les absences éventuelles.</x:v>
      </x:c>
      <x:c r="K21" s="14" t="str">
        <x:v>La chasse devient une histoire collective matérialisée par un seul original.</x:v>
      </x:c>
      <x:c r="L21" s="14" t="str">
        <x:v>Un membre non présent ne parle pas ; une voix archivée n’est utilisée que si elle existe.</x:v>
      </x:c>
      <x:c r="M21" s="14" t="str">
        <x:v>V5-TR-C02.etape08 validée seulement après son retour visible ; indices et choix conservés, une seule localisation de l’original. La présentation, l’authenticité et la reconnaissance de chasse restent distinctes.</x:v>
      </x:c>
      <x:c r="N21" s="14" t="str">
        <x:v>Poses de sprites 2D, commandes par crans, clics successifs, zoom de détail et assistance équivalente ; pas de maintien prolongé ni de 3D obligatoire.</x:v>
      </x:c>
      <x:c r="O21" s="14" t="str">
        <x:v>Extension V5</x:v>
      </x:c>
    </x:row>
    <x:row r="22" ht="87" customHeight="1">
      <x:c r="A22" s="13" t="str">
        <x:v>V5-TR-C03-S01</x:v>
      </x:c>
      <x:c r="B22" s="13" t="str">
        <x:v>Déplier sans effacer les plis</x:v>
      </x:c>
      <x:c r="C22" s="13" t="str">
        <x:v>C03 — Le repère plié de Mara</x:v>
      </x:c>
      <x:c r="D22" s="13" t="str">
        <x:v>Objet de piste donné ou prêté par Mara Venn après O5-M19 ; jamais avant la rencontre personnelle. Namarra PLAN13 ; son départ EXP10/O5-M24 reste acquis.</x:v>
      </x:c>
      <x:c r="E22" s="16" t="n">
        <x:v>1</x:v>
      </x:c>
      <x:c r="F22" s="13" t="str">
        <x:v>trois volets du repère ; x=28 %, y=28 %, largeur=44 %, hauteur=46 % du cadrage dédié.</x:v>
      </x:c>
      <x:c r="G22" s="13" t="str">
        <x:v>Souris : Cliquer les points d’action dans l’ordre et attendre leur retour visuel. Manette : Croix choisit le point actif ; A réalise l’étape ; B suspend entre deux étapes.</x:v>
      </x:c>
      <x:c r="H22" s="13" t="str">
        <x:v>Étape précédente confirmée, original ou modèle autorisé présent ; reprise possible avant ce geste. Première étape : condition d’objet indiquée dans le contexte.</x:v>
      </x:c>
      <x:c r="I22" s="13" t="str">
        <x:v>Ouvrir les volets du repère dans leur ordre visible et poser chaque section sur le plateau. Conserver les plis comme repères d’usage au lieu de chercher une surface artificiellement neuve.</x:v>
      </x:c>
      <x:c r="J22" s="13" t="str">
        <x:v>La forme déployée montre un trajet court et une zone laissée vierge.</x:v>
      </x:c>
      <x:c r="K22" s="13" t="str">
        <x:v>Le repère a été conçu pour une sortie limitée, pas comme carte complète de Namarra.</x:v>
      </x:c>
      <x:c r="L22" s="13" t="str">
        <x:v>Un volet encore retenu revient à son cran ; aucune déchirure de l’original n’est requise.</x:v>
      </x:c>
      <x:c r="M22" s="13" t="str">
        <x:v>V5-TR-C03.etape01 validée seulement après son retour visible ; indices et choix conservés, une seule localisation de l’original. La présentation, l’authenticité et la reconnaissance de chasse restent distinctes.</x:v>
      </x:c>
      <x:c r="N22" s="13" t="str">
        <x:v>Poses de sprites 2D, commandes par crans, clics successifs, zoom de détail et assistance équivalente ; pas de maintien prolongé ni de 3D obligatoire.</x:v>
      </x:c>
      <x:c r="O22" s="13" t="str">
        <x:v>Extension V5</x:v>
      </x:c>
    </x:row>
    <x:row r="23" ht="87" customHeight="1">
      <x:c r="A23" s="14" t="str">
        <x:v>V5-TR-C03-S02</x:v>
      </x:c>
      <x:c r="B23" s="14" t="str">
        <x:v>Aligner le pli avec le relief</x:v>
      </x:c>
      <x:c r="C23" s="14" t="str">
        <x:v>C03 — Le repère plié de Mara</x:v>
      </x:c>
      <x:c r="D23" s="14" t="str">
        <x:v>Objet de piste donné ou prêté par Mara Venn après O5-M19 ; jamais avant la rencontre personnelle. Namarra PLAN13 ; son départ EXP10/O5-M24 reste acquis.</x:v>
      </x:c>
      <x:c r="E23" s="17" t="n">
        <x:v>2</x:v>
      </x:c>
      <x:c r="F23" s="14" t="str">
        <x:v>calque du terrain de mission ; x=7 %, y=23 %, largeur=19 %, hauteur=48 % du cadrage dédié.</x:v>
      </x:c>
      <x:c r="G23" s="14" t="str">
        <x:v>Souris : Faire glisser le calque ou la vignette ; boutons de pose pour orienter. Manette : Stick pour l’alignement ; LB/RB pour les poses ; A compare.</x:v>
      </x:c>
      <x:c r="H23" s="14" t="str">
        <x:v>Étape précédente confirmée, original ou modèle autorisé présent ; reprise possible avant ce geste. Première étape : condition d’objet indiquée dans le contexte.</x:v>
      </x:c>
      <x:c r="I23" s="14" t="str">
        <x:v>Faire coïncider le pli principal avec la gorge effectivement parcourue. Utiliser un second repère visible pour vérifier l’orientation avant de comparer les notations proches du passage nord.</x:v>
      </x:c>
      <x:c r="J23" s="14" t="str">
        <x:v>La notation correspond à la route proposée par Mara pendant la mission.</x:v>
      </x:c>
      <x:c r="K23" s="14" t="str">
        <x:v>Sa contribution de pisteuse apparaît dans la matière de l’objet.</x:v>
      </x:c>
      <x:c r="L23" s="14" t="str">
        <x:v>Un alignement fondé sur un seul repère reste une hypothèse à vérifier.</x:v>
      </x:c>
      <x:c r="M23" s="14" t="str">
        <x:v>V5-TR-C03.etape02 validée seulement après son retour visible ; indices et choix conservés, une seule localisation de l’original. La présentation, l’authenticité et la reconnaissance de chasse restent distinctes.</x:v>
      </x:c>
      <x:c r="N23" s="14" t="str">
        <x:v>Poses de sprites 2D, commandes par crans, clics successifs, zoom de détail et assistance équivalente ; pas de maintien prolongé ni de 3D obligatoire.</x:v>
      </x:c>
      <x:c r="O23" s="14" t="str">
        <x:v>Extension V5</x:v>
      </x:c>
    </x:row>
    <x:row r="24" ht="87" customHeight="1">
      <x:c r="A24" s="13" t="str">
        <x:v>V5-TR-C03-S03</x:v>
      </x:c>
      <x:c r="B24" s="13" t="str">
        <x:v>Faire courir le curseur de pas</x:v>
      </x:c>
      <x:c r="C24" s="13" t="str">
        <x:v>C03 — Le repère plié de Mara</x:v>
      </x:c>
      <x:c r="D24" s="13" t="str">
        <x:v>Objet de piste donné ou prêté par Mara Venn après O5-M19 ; jamais avant la rencontre personnelle. Namarra PLAN13 ; son départ EXP10/O5-M24 reste acquis.</x:v>
      </x:c>
      <x:c r="E24" s="16" t="n">
        <x:v>3</x:v>
      </x:c>
      <x:c r="F24" s="13" t="str">
        <x:v>jeton de trajet ; x=74 %, y=23 %, largeur=19 %, hauteur=48 % du cadrage dédié.</x:v>
      </x:c>
      <x:c r="G24" s="13" t="str">
        <x:v>Souris : Faire glisser la poignée le long du rail ; relâcher sur un cran. Manette : Stick ou croix déplace d’un cran ; A verrouille ; B recule.</x:v>
      </x:c>
      <x:c r="H24" s="13" t="str">
        <x:v>Étape précédente confirmée, original ou modèle autorisé présent ; reprise possible avant ce geste. Première étape : condition d’objet indiquée dans le contexte.</x:v>
      </x:c>
      <x:c r="I24" s="13" t="str">
        <x:v>Déplacer le jeton sur les segments relevés en respectant les arrêts visibles. À chaque arrêt, choisir le passage montré par l’objet puis comparer avec la scène connue de la mission.</x:v>
      </x:c>
      <x:c r="J24" s="13" t="str">
        <x:v>Le trajet atteint le point où Mara a ouvert la route ; les erreurs reviennent au dernier arrêt.</x:v>
      </x:c>
      <x:c r="K24" s="13" t="str">
        <x:v>Le joueur retrouve ce qu’elle a fait, sans s’attribuer son initiative.</x:v>
      </x:c>
      <x:c r="L24" s="13" t="str">
        <x:v>Un raccourci hors du relevé n’est pas accepté comme déplacement réellement accompli.</x:v>
      </x:c>
      <x:c r="M24" s="13" t="str">
        <x:v>V5-TR-C03.etape03 validée seulement après son retour visible ; indices et choix conservés, une seule localisation de l’original. La présentation, l’authenticité et la reconnaissance de chasse restent distinctes.</x:v>
      </x:c>
      <x:c r="N24" s="13" t="str">
        <x:v>Poses de sprites 2D, commandes par crans, clics successifs, zoom de détail et assistance équivalente ; pas de maintien prolongé ni de 3D obligatoire.</x:v>
      </x:c>
      <x:c r="O24" s="13" t="str">
        <x:v>Extension V5</x:v>
      </x:c>
    </x:row>
    <x:row r="25" ht="87" customHeight="1">
      <x:c r="A25" s="14" t="str">
        <x:v>V5-TR-C03-S04</x:v>
      </x:c>
      <x:c r="B25" s="14" t="str">
        <x:v>Tourner le petit miroir de lecture</x:v>
      </x:c>
      <x:c r="C25" s="14" t="str">
        <x:v>C03 — Le repère plié de Mara</x:v>
      </x:c>
      <x:c r="D25" s="14" t="str">
        <x:v>Objet de piste donné ou prêté par Mara Venn après O5-M19 ; jamais avant la rencontre personnelle. Namarra PLAN13 ; son départ EXP10/O5-M24 reste acquis.</x:v>
      </x:c>
      <x:c r="E25" s="17" t="n">
        <x:v>4</x:v>
      </x:c>
      <x:c r="F25" s="14" t="str">
        <x:v>miroir de poche fictif ; x=22 %, y=77 %, largeur=24 %, hauteur=14 % du cadrage dédié.</x:v>
      </x:c>
      <x:c r="G25" s="14" t="str">
        <x:v>Souris : Tirer la poignée latérale entre les crans affichés ; cliquer pour arrêter. Manette : LB/RB choisit une face ou un cran ; A fixe ; B revient.</x:v>
      </x:c>
      <x:c r="H25" s="14" t="str">
        <x:v>Étape précédente confirmée, original ou modèle autorisé présent ; reprise possible avant ce geste. Première étape : condition d’objet indiquée dans le contexte.</x:v>
      </x:c>
      <x:c r="I25" s="14" t="str">
        <x:v>Présenter le miroir dans ses trois poses pour lire une notation placée au revers du volet. Comparer le reflet avec la vue directe afin de ne pas inverser le sens du repère.</x:v>
      </x:c>
      <x:c r="J25" s="14" t="str">
        <x:v>Une note indique la limite de la sortie ou la condition de retour de l’objet.</x:v>
      </x:c>
      <x:c r="K25" s="14" t="str">
        <x:v>Le don ou le prêt conserve les conditions décidées par Mara.</x:v>
      </x:c>
      <x:c r="L25" s="14" t="str">
        <x:v>Une lecture inversée laisse les deux sens affichés et demande la seconde vue.</x:v>
      </x:c>
      <x:c r="M25" s="14" t="str">
        <x:v>V5-TR-C03.etape04 validée seulement après son retour visible ; indices et choix conservés, une seule localisation de l’original. La présentation, l’authenticité et la reconnaissance de chasse restent distinctes.</x:v>
      </x:c>
      <x:c r="N25" s="14" t="str">
        <x:v>Poses de sprites 2D, commandes par crans, clics successifs, zoom de détail et assistance équivalente ; pas de maintien prolongé ni de 3D obligatoire.</x:v>
      </x:c>
      <x:c r="O25" s="14" t="str">
        <x:v>Extension V5</x:v>
      </x:c>
    </x:row>
    <x:row r="26" ht="87" customHeight="1">
      <x:c r="A26" s="13" t="str">
        <x:v>V5-TR-C03-S05</x:v>
      </x:c>
      <x:c r="B26" s="13" t="str">
        <x:v>Séparer nos deux trajets</x:v>
      </x:c>
      <x:c r="C26" s="13" t="str">
        <x:v>C03 — Le repère plié de Mara</x:v>
      </x:c>
      <x:c r="D26" s="13" t="str">
        <x:v>Objet de piste donné ou prêté par Mara Venn après O5-M19 ; jamais avant la rencontre personnelle. Namarra PLAN13 ; son départ EXP10/O5-M24 reste acquis.</x:v>
      </x:c>
      <x:c r="E26" s="16" t="n">
        <x:v>5</x:v>
      </x:c>
      <x:c r="F26" s="13" t="str">
        <x:v>deux rubans de route ; x=51 %, y=77 %, largeur=24 %, hauteur=14 % du cadrage dédié.</x:v>
      </x:c>
      <x:c r="G26" s="13" t="str">
        <x:v>Souris : Prendre l’élément puis le déposer sur une zone compatible en aperçu. Manette : Stick choisit l’emplacement ; A prend puis pose ; B annule l’aperçu.</x:v>
      </x:c>
      <x:c r="H26" s="13" t="str">
        <x:v>Étape précédente confirmée, original ou modèle autorisé présent ; reprise possible avant ce geste. Première étape : condition d’objet indiquée dans le contexte.</x:v>
      </x:c>
      <x:c r="I26" s="13" t="str">
        <x:v>Poser le ruban du joueur et celui de Mara sur leur segment commun, puis les écarter vers leurs destinations connues. Garder un intervalle si son trajet ultérieur n’est pas communiqué.</x:v>
      </x:c>
      <x:c r="J26" s="13" t="str">
        <x:v>Le passage partagé est visible tandis que les départs restent distincts.</x:v>
      </x:c>
      <x:c r="K26" s="13" t="str">
        <x:v>Une relation peut continuer sans présence permanente ni contrôle de sa destination.</x:v>
      </x:c>
      <x:c r="L26" s="13" t="str">
        <x:v>Le ruban de Mara ne peut être prolongé au-delà de ce qu’elle a volontairement indiqué.</x:v>
      </x:c>
      <x:c r="M26" s="13" t="str">
        <x:v>V5-TR-C03.etape05 validée seulement après son retour visible ; indices et choix conservés, une seule localisation de l’original. La présentation, l’authenticité et la reconnaissance de chasse restent distinctes.</x:v>
      </x:c>
      <x:c r="N26" s="13" t="str">
        <x:v>Poses de sprites 2D, commandes par crans, clics successifs, zoom de détail et assistance équivalente ; pas de maintien prolongé ni de 3D obligatoire.</x:v>
      </x:c>
      <x:c r="O26" s="13" t="str">
        <x:v>Extension V5</x:v>
      </x:c>
    </x:row>
    <x:row r="27" ht="87" customHeight="1">
      <x:c r="A27" s="14" t="str">
        <x:v>V5-TR-C03-S06</x:v>
      </x:c>
      <x:c r="B27" s="14" t="str">
        <x:v>Ouvrir le message consenti</x:v>
      </x:c>
      <x:c r="C27" s="14" t="str">
        <x:v>C03 — Le repère plié de Mara</x:v>
      </x:c>
      <x:c r="D27" s="14" t="str">
        <x:v>Objet de piste donné ou prêté par Mara Venn après O5-M19 ; jamais avant la rencontre personnelle. Namarra PLAN13 ; son départ EXP10/O5-M24 reste acquis.</x:v>
      </x:c>
      <x:c r="E27" s="17" t="n">
        <x:v>6</x:v>
      </x:c>
      <x:c r="F27" s="14" t="str">
        <x:v>plaquette de message liée ; x=31 %, y=7 %, largeur=38 %, hauteur=15 % du cadrage dédié.</x:v>
      </x:c>
      <x:c r="G27" s="14" t="str">
        <x:v>Souris : Cliquer les choix lisibles puis confirmer le panneau récapitulatif. Manette : Croix directionnelle parcourt les choix ; A sélectionne ; Y ouvre le récapitulatif.</x:v>
      </x:c>
      <x:c r="H27" s="14" t="str">
        <x:v>Étape précédente confirmée, original ou modèle autorisé présent ; reprise possible avant ce geste. Première étape : condition d’objet indiquée dans le contexte.</x:v>
      </x:c>
      <x:c r="I27" s="14" t="str">
        <x:v>Choisir le message réellement obtenu dans la partie et le placer à côté du repère. Laisser les messages absents hors du panneau ; écouter ou lire la version attribuée avant de rédiger une plaque.</x:v>
      </x:c>
      <x:c r="J27" s="14" t="str">
        <x:v>Le texte clarifie la place de l’objet dans la relation actuelle.</x:v>
      </x:c>
      <x:c r="K27" s="14" t="str">
        <x:v>L’atelier n’invente pas un contact ultérieur pour retenir Mara dans l’histoire du navire.</x:v>
      </x:c>
      <x:c r="L27" s="14" t="str">
        <x:v>Sans message disponible, l’étape conserve une question et permet une présentation plus sobre.</x:v>
      </x:c>
      <x:c r="M27" s="14" t="str">
        <x:v>V5-TR-C03.etape06 validée seulement après son retour visible ; indices et choix conservés, une seule localisation de l’original. La présentation, l’authenticité et la reconnaissance de chasse restent distinctes.</x:v>
      </x:c>
      <x:c r="N27" s="14" t="str">
        <x:v>Poses de sprites 2D, commandes par crans, clics successifs, zoom de détail et assistance équivalente ; pas de maintien prolongé ni de 3D obligatoire.</x:v>
      </x:c>
      <x:c r="O27" s="14" t="str">
        <x:v>Extension V5</x:v>
      </x:c>
    </x:row>
    <x:row r="28" ht="87" customHeight="1">
      <x:c r="A28" s="13" t="str">
        <x:v>V5-TR-C03-S07</x:v>
      </x:c>
      <x:c r="B28" s="13" t="str">
        <x:v>Choisir l’objet ou son empreinte</x:v>
      </x:c>
      <x:c r="C28" s="13" t="str">
        <x:v>C03 — Le repère plié de Mara</x:v>
      </x:c>
      <x:c r="D28" s="13" t="str">
        <x:v>Objet de piste donné ou prêté par Mara Venn après O5-M19 ; jamais avant la rencontre personnelle. Namarra PLAN13 ; son départ EXP10/O5-M24 reste acquis.</x:v>
      </x:c>
      <x:c r="E28" s="16" t="n">
        <x:v>7</x:v>
      </x:c>
      <x:c r="F28" s="13" t="str">
        <x:v>support de mémoire et copie marquée ; x=28 %, y=28 %, largeur=44 %, hauteur=46 % du cadrage dédié.</x:v>
      </x:c>
      <x:c r="G28" s="13" t="str">
        <x:v>Souris : Faire glisser le calque ou la vignette ; boutons de pose pour orienter. Manette : Stick pour l’alignement ; LB/RB pour les poses ; A compare.</x:v>
      </x:c>
      <x:c r="H28" s="13" t="str">
        <x:v>Étape précédente confirmée, original ou modèle autorisé présent ; reprise possible avant ce geste. Première étape : condition d’objet indiquée dans le contexte.</x:v>
      </x:c>
      <x:c r="I28" s="13" t="str">
        <x:v>Comparer l’exposition de l’original autorisé à celle d’une empreinte pédagogique marquée. Tester leur lisibilité et préparer le contenant si le statut de prêt exige la restitution.</x:v>
      </x:c>
      <x:c r="J28" s="13" t="str">
        <x:v>Les deux options gardent le souvenir, mais une seule expose l’original.</x:v>
      </x:c>
      <x:c r="K28" s="13" t="str">
        <x:v>La mémoire du joueur reste compatible avec l’autonomie et les biens de Mara.</x:v>
      </x:c>
      <x:c r="L28" s="13" t="str">
        <x:v>Une copie non marquée ne peut pas être validée comme alternative de présentation.</x:v>
      </x:c>
      <x:c r="M28" s="13" t="str">
        <x:v>V5-TR-C03.etape07 validée seulement après son retour visible ; indices et choix conservés, une seule localisation de l’original. La présentation, l’authenticité et la reconnaissance de chasse restent distinctes.</x:v>
      </x:c>
      <x:c r="N28" s="13" t="str">
        <x:v>Poses de sprites 2D, commandes par crans, clics successifs, zoom de détail et assistance équivalente ; pas de maintien prolongé ni de 3D obligatoire.</x:v>
      </x:c>
      <x:c r="O28" s="13" t="str">
        <x:v>Extension V5</x:v>
      </x:c>
    </x:row>
    <x:row r="29" ht="87" customHeight="1">
      <x:c r="A29" s="14" t="str">
        <x:v>V5-TR-C03-S08</x:v>
      </x:c>
      <x:c r="B29" s="14" t="str">
        <x:v>Achever le trajet choisi</x:v>
      </x:c>
      <x:c r="C29" s="14" t="str">
        <x:v>C03 — Le repère plié de Mara</x:v>
      </x:c>
      <x:c r="D29" s="14" t="str">
        <x:v>Objet de piste donné ou prêté par Mara Venn après O5-M19 ; jamais avant la rencontre personnelle. Namarra PLAN13 ; son départ EXP10/O5-M24 reste acquis.</x:v>
      </x:c>
      <x:c r="E29" s="17" t="n">
        <x:v>8</x:v>
      </x:c>
      <x:c r="F29" s="14" t="str">
        <x:v>rail de remise ou niche personnelle ; x=7 %, y=23 %, largeur=19 %, hauteur=48 % du cadrage dédié.</x:v>
      </x:c>
      <x:c r="G29" s="14" t="str">
        <x:v>Souris : Cliquer les points d’action dans l’ordre et attendre leur retour visuel. Manette : Croix choisit le point actif ; A réalise l’étape ; B suspend entre deux étapes.</x:v>
      </x:c>
      <x:c r="H29" s="14" t="str">
        <x:v>Étape précédente confirmée, original ou modèle autorisé présent ; reprise possible avant ce geste. Première étape : condition d’objet indiquée dans le contexte.</x:v>
      </x:c>
      <x:c r="I29" s="14" t="str">
        <x:v>Porter l’original vers sa destination autorisée, fermer le transfert puis installer la plaque du souvenir conservé. Si le destinataire n’est pas encore accessible, garder le contenant en attente clairement localisé.</x:v>
      </x:c>
      <x:c r="J29" s="14" t="str">
        <x:v>Le registre indique original exposé, en transit ou restitué ; jamais deux positions à la fois.</x:v>
      </x:c>
      <x:c r="K29" s="14" t="str">
        <x:v>La chaîne se conclut par un geste de relation concret, pas par l’acquisition d’une personne.</x:v>
      </x:c>
      <x:c r="L29" s="14" t="str">
        <x:v>Une remise incomplète reste ouverte sans supprimer l’objet ni prétendre que Mara l’a reçu.</x:v>
      </x:c>
      <x:c r="M29" s="14" t="str">
        <x:v>V5-TR-C03.etape08 validée seulement après son retour visible ; indices et choix conservés, une seule localisation de l’original. La présentation, l’authenticité et la reconnaissance de chasse restent distinctes.</x:v>
      </x:c>
      <x:c r="N29" s="14" t="str">
        <x:v>Poses de sprites 2D, commandes par crans, clics successifs, zoom de détail et assistance équivalente ; pas de maintien prolongé ni de 3D obligatoire.</x:v>
      </x:c>
      <x:c r="O29" s="14" t="str">
        <x:v>Extension V5</x:v>
      </x:c>
    </x:row>
    <x:row r="30" ht="87" customHeight="1">
      <x:c r="A30" s="13" t="str">
        <x:v>V5-TR-C04-S01</x:v>
      </x:c>
      <x:c r="B30" s="13" t="str">
        <x:v>Caler le fragment oblique</x:v>
      </x:c>
      <x:c r="C30" s="13" t="str">
        <x:v>C04 — La route dans l’éclat de coque</x:v>
      </x:c>
      <x:c r="D30" s="13" t="str">
        <x:v>Fragment autorisé de V5-CNS-M06 ; épave de la Dernière Veille. CNS-P16/P05 ; trois secteurs de route seulement si observés.</x:v>
      </x:c>
      <x:c r="E30" s="16" t="n">
        <x:v>1</x:v>
      </x:c>
      <x:c r="F30" s="13" t="str">
        <x:v>berceau à deux plans ; x=28 %, y=28 %, largeur=44 %, hauteur=46 % du cadrage dédié.</x:v>
      </x:c>
      <x:c r="G30" s="13" t="str">
        <x:v>Souris : Prendre l’élément puis le déposer sur une zone compatible en aperçu. Manette : Stick choisit l’emplacement ; A prend puis pose ; B annule l’aperçu.</x:v>
      </x:c>
      <x:c r="H30" s="13" t="str">
        <x:v>Étape précédente confirmée, original ou modèle autorisé présent ; reprise possible avant ce geste. Première étape : condition d’objet indiquée dans le contexte.</x:v>
      </x:c>
      <x:c r="I30" s="13" t="str">
        <x:v>Poser le fragment sur le plan incliné prévu puis ajuster le second appui jusqu’à rendre visibles les lignes de gravure. Comparer la marge du bord cassé avant de verrouiller.</x:v>
      </x:c>
      <x:c r="J30" s="13" t="str">
        <x:v>Le fragment tient sans cacher son bord incomplet ni ses anciennes réparations.</x:v>
      </x:c>
      <x:c r="K30" s="13" t="str">
        <x:v>La route est partielle dès le départ ; son manque fait partie du puzzle.</x:v>
      </x:c>
      <x:c r="L30" s="13" t="str">
        <x:v>Un appui sous le bord fragile reste en aperçu et doit être déplacé.</x:v>
      </x:c>
      <x:c r="M30" s="13" t="str">
        <x:v>V5-TR-C04.etape01 validée seulement après son retour visible ; indices et choix conservés, une seule localisation de l’original. La présentation, l’authenticité et la reconnaissance de chasse restent distinctes.</x:v>
      </x:c>
      <x:c r="N30" s="13" t="str">
        <x:v>Poses de sprites 2D, commandes par crans, clics successifs, zoom de détail et assistance équivalente ; pas de maintien prolongé ni de 3D obligatoire.</x:v>
      </x:c>
      <x:c r="O30" s="13" t="str">
        <x:v>Extension V5</x:v>
      </x:c>
    </x:row>
    <x:row r="31" ht="87" customHeight="1">
      <x:c r="A31" s="14" t="str">
        <x:v>V5-TR-C04-S02</x:v>
      </x:c>
      <x:c r="B31" s="14" t="str">
        <x:v>Éclairer les points de route</x:v>
      </x:c>
      <x:c r="C31" s="14" t="str">
        <x:v>C04 — La route dans l’éclat de coque</x:v>
      </x:c>
      <x:c r="D31" s="14" t="str">
        <x:v>Fragment autorisé de V5-CNS-M06 ; épave de la Dernière Veille. CNS-P16/P05 ; trois secteurs de route seulement si observés.</x:v>
      </x:c>
      <x:c r="E31" s="17" t="n">
        <x:v>2</x:v>
      </x:c>
      <x:c r="F31" s="14" t="str">
        <x:v>lampe à masque perforé ; x=7 %, y=23 %, largeur=19 %, hauteur=48 % du cadrage dédié.</x:v>
      </x:c>
      <x:c r="G31" s="14" t="str">
        <x:v>Souris : Déplacer la lampe sur son rail d’angles puis choisir son intensité. Manette : LB/RB choisit l’angle ; haut/bas l’intensité ; A fixe la vue.</x:v>
      </x:c>
      <x:c r="H31" s="14" t="str">
        <x:v>Étape précédente confirmée, original ou modèle autorisé présent ; reprise possible avant ce geste. Première étape : condition d’objet indiquée dans le contexte.</x:v>
      </x:c>
      <x:c r="I31" s="14" t="str">
        <x:v>Faire passer la lumière à travers le masque perforé et déplacer son angle jusqu’à isoler les points gravés. Comparer deux poses pour distinguer un point volontaire d’un éclat de matière.</x:v>
      </x:c>
      <x:c r="J31" s="14" t="str">
        <x:v>Trois repères fiables apparaissent ; d’autres points restent incertains.</x:v>
      </x:c>
      <x:c r="K31" s="14" t="str">
        <x:v>Le nombre de repères connus limite les conclusions de navigation.</x:v>
      </x:c>
      <x:c r="L31" s="14" t="str">
        <x:v>Un éclat non confirmé garde un contour de question et n’entre pas dans la carte finale.</x:v>
      </x:c>
      <x:c r="M31" s="14" t="str">
        <x:v>V5-TR-C04.etape02 validée seulement après son retour visible ; indices et choix conservés, une seule localisation de l’original. La présentation, l’authenticité et la reconnaissance de chasse restent distinctes.</x:v>
      </x:c>
      <x:c r="N31" s="14" t="str">
        <x:v>Poses de sprites 2D, commandes par crans, clics successifs, zoom de détail et assistance équivalente ; pas de maintien prolongé ni de 3D obligatoire.</x:v>
      </x:c>
      <x:c r="O31" s="14" t="str">
        <x:v>Extension V5</x:v>
      </x:c>
    </x:row>
    <x:row r="32" ht="87" customHeight="1">
      <x:c r="A32" s="13" t="str">
        <x:v>V5-TR-C04-S03</x:v>
      </x:c>
      <x:c r="B32" s="13" t="str">
        <x:v>Tourner le disque des escales</x:v>
      </x:c>
      <x:c r="C32" s="13" t="str">
        <x:v>C04 — La route dans l’éclat de coque</x:v>
      </x:c>
      <x:c r="D32" s="13" t="str">
        <x:v>Fragment autorisé de V5-CNS-M06 ; épave de la Dernière Veille. CNS-P16/P05 ; trois secteurs de route seulement si observés.</x:v>
      </x:c>
      <x:c r="E32" s="16" t="n">
        <x:v>3</x:v>
      </x:c>
      <x:c r="F32" s="13" t="str">
        <x:v>disque de routes connues ; x=74 %, y=23 %, largeur=19 %, hauteur=48 % du cadrage dédié.</x:v>
      </x:c>
      <x:c r="G32" s="13" t="str">
        <x:v>Souris : Tirer la poignée latérale entre les crans affichés ; cliquer pour arrêter. Manette : LB/RB choisit une face ou un cran ; A fixe ; B revient.</x:v>
      </x:c>
      <x:c r="H32" s="13" t="str">
        <x:v>Étape précédente confirmée, original ou modèle autorisé présent ; reprise possible avant ce geste. Première étape : condition d’objet indiquée dans le contexte.</x:v>
      </x:c>
      <x:c r="I32" s="13" t="str">
        <x:v>Faire tourner les poses du disque jusqu’à aligner deux repères confirmés. Observer ensuite où tombe le troisième point sans modifier sa position pour forcer une correspondance.</x:v>
      </x:c>
      <x:c r="J32" s="13" t="str">
        <x:v>Une orientation cohérente rapproche le fragment d’un secteur déjà visité.</x:v>
      </x:c>
      <x:c r="K32" s="13" t="str">
        <x:v>La route se relie à des observations existantes, sans révéler gratuitement tout le secteur.</x:v>
      </x:c>
      <x:c r="L32" s="13" t="str">
        <x:v>Deux repères alignés mais un troisième contradictoire empêchent la validation.</x:v>
      </x:c>
      <x:c r="M32" s="13" t="str">
        <x:v>V5-TR-C04.etape03 validée seulement après son retour visible ; indices et choix conservés, une seule localisation de l’original. La présentation, l’authenticité et la reconnaissance de chasse restent distinctes.</x:v>
      </x:c>
      <x:c r="N32" s="13" t="str">
        <x:v>Poses de sprites 2D, commandes par crans, clics successifs, zoom de détail et assistance équivalente ; pas de maintien prolongé ni de 3D obligatoire.</x:v>
      </x:c>
      <x:c r="O32" s="13" t="str">
        <x:v>Extension V5</x:v>
      </x:c>
    </x:row>
    <x:row r="33" ht="87" customHeight="1">
      <x:c r="A33" s="14" t="str">
        <x:v>V5-TR-C04-S04</x:v>
      </x:c>
      <x:c r="B33" s="14" t="str">
        <x:v>Glisser la bande des dérives</x:v>
      </x:c>
      <x:c r="C33" s="14" t="str">
        <x:v>C04 — La route dans l’éclat de coque</x:v>
      </x:c>
      <x:c r="D33" s="14" t="str">
        <x:v>Fragment autorisé de V5-CNS-M06 ; épave de la Dernière Veille. CNS-P16/P05 ; trois secteurs de route seulement si observés.</x:v>
      </x:c>
      <x:c r="E33" s="17" t="n">
        <x:v>4</x:v>
      </x:c>
      <x:c r="F33" s="14" t="str">
        <x:v>bande de positions observées ; x=22 %, y=77 %, largeur=24 %, hauteur=14 % du cadrage dédié.</x:v>
      </x:c>
      <x:c r="G33" s="14" t="str">
        <x:v>Souris : Faire glisser la poignée le long du rail ; relâcher sur un cran. Manette : Stick ou croix déplace d’un cran ; A verrouille ; B recule.</x:v>
      </x:c>
      <x:c r="H33" s="14" t="str">
        <x:v>Étape précédente confirmée, original ou modèle autorisé présent ; reprise possible avant ce geste. Première étape : condition d’objet indiquée dans le contexte.</x:v>
      </x:c>
      <x:c r="I33" s="14" t="str">
        <x:v>Déplacer une bande montrant les positions successives de l’épave puis arrêter sur celle du relevé de mission. Comparer la gravure avec le ciel vu à cet instant fictionnel.</x:v>
      </x:c>
      <x:c r="J33" s="14" t="str">
        <x:v>Le décalage dû à l’orientation de l’épave est corrigé dans la comparaison.</x:v>
      </x:c>
      <x:c r="K33" s="14" t="str">
        <x:v>La lecture dépend du contexte de découverte réellement enregistré.</x:v>
      </x:c>
      <x:c r="L33" s="14" t="str">
        <x:v>Choisir un autre instant laisse une divergence visible et peut être repris.</x:v>
      </x:c>
      <x:c r="M33" s="14" t="str">
        <x:v>V5-TR-C04.etape04 validée seulement après son retour visible ; indices et choix conservés, une seule localisation de l’original. La présentation, l’authenticité et la reconnaissance de chasse restent distinctes.</x:v>
      </x:c>
      <x:c r="N33" s="14" t="str">
        <x:v>Poses de sprites 2D, commandes par crans, clics successifs, zoom de détail et assistance équivalente ; pas de maintien prolongé ni de 3D obligatoire.</x:v>
      </x:c>
      <x:c r="O33" s="14" t="str">
        <x:v>Extension V5</x:v>
      </x:c>
    </x:row>
    <x:row r="34" ht="87" customHeight="1">
      <x:c r="A34" s="13" t="str">
        <x:v>V5-TR-C04-S05</x:v>
      </x:c>
      <x:c r="B34" s="13" t="str">
        <x:v>Poser le secteur manquant</x:v>
      </x:c>
      <x:c r="C34" s="13" t="str">
        <x:v>C04 — La route dans l’éclat de coque</x:v>
      </x:c>
      <x:c r="D34" s="13" t="str">
        <x:v>Fragment autorisé de V5-CNS-M06 ; épave de la Dernière Veille. CNS-P16/P05 ; trois secteurs de route seulement si observés.</x:v>
      </x:c>
      <x:c r="E34" s="16" t="n">
        <x:v>5</x:v>
      </x:c>
      <x:c r="F34" s="13" t="str">
        <x:v>cadre vide de carte ; x=51 %, y=77 %, largeur=24 %, hauteur=14 % du cadrage dédié.</x:v>
      </x:c>
      <x:c r="G34" s="13" t="str">
        <x:v>Souris : Prendre l’élément puis le déposer sur une zone compatible en aperçu. Manette : Stick choisit l’emplacement ; A prend puis pose ; B annule l’aperçu.</x:v>
      </x:c>
      <x:c r="H34" s="13" t="str">
        <x:v>Étape précédente confirmée, original ou modèle autorisé présent ; reprise possible avant ce geste. Première étape : condition d’objet indiquée dans le contexte.</x:v>
      </x:c>
      <x:c r="I34" s="13" t="str">
        <x:v>Installer un cadre vide à l’endroit où la coque est brisée, puis choisir une marque d’inconnu parmi les signes de projet. Ne placer aucun trajet à travers ce cadre sans observation.</x:v>
      </x:c>
      <x:c r="J34" s="13" t="str">
        <x:v>La carte finale montre une lacune explicite plutôt qu’une route inventée.</x:v>
      </x:c>
      <x:c r="K34" s="13" t="str">
        <x:v>Le manque ouvre une future exploration sans fabriquer sa réussite.</x:v>
      </x:c>
      <x:c r="L34" s="13" t="str">
        <x:v>Un segment traversant le vide reste une hypothèse et ne devient pas une destination navigable.</x:v>
      </x:c>
      <x:c r="M34" s="13" t="str">
        <x:v>V5-TR-C04.etape05 validée seulement après son retour visible ; indices et choix conservés, une seule localisation de l’original. La présentation, l’authenticité et la reconnaissance de chasse restent distinctes.</x:v>
      </x:c>
      <x:c r="N34" s="13" t="str">
        <x:v>Poses de sprites 2D, commandes par crans, clics successifs, zoom de détail et assistance équivalente ; pas de maintien prolongé ni de 3D obligatoire.</x:v>
      </x:c>
      <x:c r="O34" s="13" t="str">
        <x:v>Extension V5</x:v>
      </x:c>
    </x:row>
    <x:row r="35" ht="87" customHeight="1">
      <x:c r="A35" s="14" t="str">
        <x:v>V5-TR-C04-S06</x:v>
      </x:c>
      <x:c r="B35" s="14" t="str">
        <x:v>Comparer les reprises de coque</x:v>
      </x:c>
      <x:c r="C35" s="14" t="str">
        <x:v>C04 — La route dans l’éclat de coque</x:v>
      </x:c>
      <x:c r="D35" s="14" t="str">
        <x:v>Fragment autorisé de V5-CNS-M06 ; épave de la Dernière Veille. CNS-P16/P05 ; trois secteurs de route seulement si observés.</x:v>
      </x:c>
      <x:c r="E35" s="17" t="n">
        <x:v>6</x:v>
      </x:c>
      <x:c r="F35" s="14" t="str">
        <x:v>calques d’ateliers ; x=31 %, y=7 %, largeur=38 %, hauteur=15 % du cadrage dédié.</x:v>
      </x:c>
      <x:c r="G35" s="14" t="str">
        <x:v>Souris : Faire glisser le calque ou la vignette ; boutons de pose pour orienter. Manette : Stick pour l’alignement ; LB/RB pour les poses ; A compare.</x:v>
      </x:c>
      <x:c r="H35" s="14" t="str">
        <x:v>Étape précédente confirmée, original ou modèle autorisé présent ; reprise possible avant ce geste. Première étape : condition d’objet indiquée dans le contexte.</x:v>
      </x:c>
      <x:c r="I35" s="14" t="str">
        <x:v>Rapprocher les motifs de réparation connus des deux zones du fragment. Déplacer les calques séparément pour voir si les gravures passent au-dessus ou au-dessous des reprises visibles.</x:v>
      </x:c>
      <x:c r="J35" s="14" t="str">
        <x:v>Un ordre relatif de réparation apparaît, même si les dates exactes restent inconnues.</x:v>
      </x:c>
      <x:c r="K35" s="14" t="str">
        <x:v>La route a peut-être été réutilisée, ce qui explique certaines corrections visibles.</x:v>
      </x:c>
      <x:c r="L35" s="14" t="str">
        <x:v>Un motif non reconnu reste sans auteur ; le jeu n’attribue pas un atelier canonique absent.</x:v>
      </x:c>
      <x:c r="M35" s="14" t="str">
        <x:v>V5-TR-C04.etape06 validée seulement après son retour visible ; indices et choix conservés, une seule localisation de l’original. La présentation, l’authenticité et la reconnaissance de chasse restent distinctes.</x:v>
      </x:c>
      <x:c r="N35" s="14" t="str">
        <x:v>Poses de sprites 2D, commandes par crans, clics successifs, zoom de détail et assistance équivalente ; pas de maintien prolongé ni de 3D obligatoire.</x:v>
      </x:c>
      <x:c r="O35" s="14" t="str">
        <x:v>Extension V5</x:v>
      </x:c>
    </x:row>
    <x:row r="36" ht="87" customHeight="1">
      <x:c r="A36" s="13" t="str">
        <x:v>V5-TR-C04-S07</x:v>
      </x:c>
      <x:c r="B36" s="13" t="str">
        <x:v>Construire la plaque de route partielle</x:v>
      </x:c>
      <x:c r="C36" s="13" t="str">
        <x:v>C04 — La route dans l’éclat de coque</x:v>
      </x:c>
      <x:c r="D36" s="13" t="str">
        <x:v>Fragment autorisé de V5-CNS-M06 ; épave de la Dernière Veille. CNS-P16/P05 ; trois secteurs de route seulement si observés.</x:v>
      </x:c>
      <x:c r="E36" s="16" t="n">
        <x:v>7</x:v>
      </x:c>
      <x:c r="F36" s="13" t="str">
        <x:v>rails d’archive ; x=28 %, y=28 %, largeur=44 %, hauteur=46 % du cadrage dédié.</x:v>
      </x:c>
      <x:c r="G36" s="13" t="str">
        <x:v>Souris : Faire glisser la poignée le long du rail ; relâcher sur un cran. Manette : Stick ou croix déplace d’un cran ; A verrouille ; B recule.</x:v>
      </x:c>
      <x:c r="H36" s="13" t="str">
        <x:v>Étape précédente confirmée, original ou modèle autorisé présent ; reprise possible avant ce geste. Première étape : condition d’objet indiquée dans le contexte.</x:v>
      </x:c>
      <x:c r="I36" s="13" t="str">
        <x:v>Placer observations, correction d’orientation et secteur inconnu dans trois lignes distinctes. Tester la lecture depuis la table des routes avant d’autoriser la consultation par le navigateur.</x:v>
      </x:c>
      <x:c r="J36" s="13" t="str">
        <x:v>Tarek reçoit une route partielle exploitable seulement dans ses segments confirmés.</x:v>
      </x:c>
      <x:c r="K36" s="13" t="str">
        <x:v>L’objet donne une piste de voyage, pas une téléportation ou une conquête instantanée.</x:v>
      </x:c>
      <x:c r="L36" s="13" t="str">
        <x:v>Une destination non observée ne peut être activée depuis cette plaque seule.</x:v>
      </x:c>
      <x:c r="M36" s="13" t="str">
        <x:v>V5-TR-C04.etape07 validée seulement après son retour visible ; indices et choix conservés, une seule localisation de l’original. La présentation, l’authenticité et la reconnaissance de chasse restent distinctes.</x:v>
      </x:c>
      <x:c r="N36" s="13" t="str">
        <x:v>Poses de sprites 2D, commandes par crans, clics successifs, zoom de détail et assistance équivalente ; pas de maintien prolongé ni de 3D obligatoire.</x:v>
      </x:c>
      <x:c r="O36" s="13" t="str">
        <x:v>Extension V5</x:v>
      </x:c>
    </x:row>
    <x:row r="37" ht="87" customHeight="1">
      <x:c r="A37" s="14" t="str">
        <x:v>V5-TR-C04-S08</x:v>
      </x:c>
      <x:c r="B37" s="14" t="str">
        <x:v>Installer l’éclat près de la carte</x:v>
      </x:c>
      <x:c r="C37" s="14" t="str">
        <x:v>C04 — La route dans l’éclat de coque</x:v>
      </x:c>
      <x:c r="D37" s="14" t="str">
        <x:v>Fragment autorisé de V5-CNS-M06 ; épave de la Dernière Veille. CNS-P16/P05 ; trois secteurs de route seulement si observés.</x:v>
      </x:c>
      <x:c r="E37" s="17" t="n">
        <x:v>8</x:v>
      </x:c>
      <x:c r="F37" s="14" t="str">
        <x:v>cadre mural de coque ; x=7 %, y=23 %, largeur=19 %, hauteur=48 % du cadrage dédié.</x:v>
      </x:c>
      <x:c r="G37" s="14" t="str">
        <x:v>Souris : Cliquer les points d’action dans l’ordre et attendre leur retour visuel. Manette : Croix choisit le point actif ; A réalise l’étape ; B suspend entre deux étapes.</x:v>
      </x:c>
      <x:c r="H37" s="14" t="str">
        <x:v>Étape précédente confirmée, original ou modèle autorisé présent ; reprise possible avant ce geste. Première étape : condition d’objet indiquée dans le contexte.</x:v>
      </x:c>
      <x:c r="I37" s="14" t="str">
        <x:v>Porter le fragment sur son support, l’installer dans l’archive puis placer une copie marquée du relevé sur la table de navigation. Vérifier que l’original a quitté l’établi.</x:v>
      </x:c>
      <x:c r="J37" s="14" t="str">
        <x:v>Le fragment reste unique dans le cadre ; la carte consultable est un relevé identifié.</x:v>
      </x:c>
      <x:c r="K37" s="14" t="str">
        <x:v>Le navire relie mémoire matérielle et prochaine expédition sans dupliquer le trophée.</x:v>
      </x:c>
      <x:c r="L37" s="14" t="str">
        <x:v>Un transfert interrompu garde le fragment sur son dernier berceau confirmé.</x:v>
      </x:c>
      <x:c r="M37" s="14" t="str">
        <x:v>V5-TR-C04.etape08 validée seulement après son retour visible ; indices et choix conservés, une seule localisation de l’original. La présentation, l’authenticité et la reconnaissance de chasse restent distinctes.</x:v>
      </x:c>
      <x:c r="N37" s="14" t="str">
        <x:v>Poses de sprites 2D, commandes par crans, clics successifs, zoom de détail et assistance équivalente ; pas de maintien prolongé ni de 3D obligatoire.</x:v>
      </x:c>
      <x:c r="O37" s="14" t="str">
        <x:v>Extension V5</x:v>
      </x:c>
    </x:row>
    <x:row r="38" ht="87" customHeight="1">
      <x:c r="A38" s="13" t="str">
        <x:v>V5-TR-C05-S01</x:v>
      </x:c>
      <x:c r="B38" s="13" t="str">
        <x:v>Ouvrir le cadre de l’épreuve</x:v>
      </x:c>
      <x:c r="C38" s="13" t="str">
        <x:v>C05 — L’anneau du duel interrompu</x:v>
      </x:c>
      <x:c r="D38" s="13" t="str">
        <x:v>Anneau de limite remis après une épreuve réellement interrompue ; objet original du projet. CNS-P12/P16 ; le résultat du duel reste incomplet.</x:v>
      </x:c>
      <x:c r="E38" s="16" t="n">
        <x:v>1</x:v>
      </x:c>
      <x:c r="F38" s="13" t="str">
        <x:v>cadre à deux verrous ; x=28 %, y=28 %, largeur=44 %, hauteur=46 % du cadrage dédié.</x:v>
      </x:c>
      <x:c r="G38" s="13" t="str">
        <x:v>Souris : Cliquer les points d’action dans l’ordre et attendre leur retour visuel. Manette : Croix choisit le point actif ; A réalise l’étape ; B suspend entre deux étapes.</x:v>
      </x:c>
      <x:c r="H38" s="13" t="str">
        <x:v>Étape précédente confirmée, original ou modèle autorisé présent ; reprise possible avant ce geste. Première étape : condition d’objet indiquée dans le contexte.</x:v>
      </x:c>
      <x:c r="I38" s="13" t="str">
        <x:v>Déverrouiller les deux côtés du cadre de conservation puis poser l’anneau dans sa pose de départ. Observer la marque de limite avant de sortir les fragments d’exercice associés.</x:v>
      </x:c>
      <x:c r="J38" s="13" t="str">
        <x:v>L’anneau original reste entier ou dans son état réellement reçu ; les pièces d’exercice sont distinctes.</x:v>
      </x:c>
      <x:c r="K38" s="13" t="str">
        <x:v>L’objet rappelle les limites de l’épreuve avant son résultat.</x:v>
      </x:c>
      <x:c r="L38" s="13" t="str">
        <x:v>Le puzzle ne demande jamais de casser l’original pour créer des fragments.</x:v>
      </x:c>
      <x:c r="M38" s="13" t="str">
        <x:v>V5-TR-C05.etape01 validée seulement après son retour visible ; indices et choix conservés, une seule localisation de l’original. La présentation, l’authenticité et la reconnaissance de chasse restent distinctes.</x:v>
      </x:c>
      <x:c r="N38" s="13" t="str">
        <x:v>Poses de sprites 2D, commandes par crans, clics successifs, zoom de détail et assistance équivalente ; pas de maintien prolongé ni de 3D obligatoire.</x:v>
      </x:c>
      <x:c r="O38" s="13" t="str">
        <x:v>Extension V5</x:v>
      </x:c>
    </x:row>
    <x:row r="39" ht="87" customHeight="1">
      <x:c r="A39" s="14" t="str">
        <x:v>V5-TR-C05-S02</x:v>
      </x:c>
      <x:c r="B39" s="14" t="str">
        <x:v>Aligner les marques de départ</x:v>
      </x:c>
      <x:c r="C39" s="14" t="str">
        <x:v>C05 — L’anneau du duel interrompu</x:v>
      </x:c>
      <x:c r="D39" s="14" t="str">
        <x:v>Anneau de limite remis après une épreuve réellement interrompue ; objet original du projet. CNS-P12/P16 ; le résultat du duel reste incomplet.</x:v>
      </x:c>
      <x:c r="E39" s="17" t="n">
        <x:v>2</x:v>
      </x:c>
      <x:c r="F39" s="14" t="str">
        <x:v>deux repères mobiles ; x=7 %, y=23 %, largeur=19 %, hauteur=48 % du cadrage dédié.</x:v>
      </x:c>
      <x:c r="G39" s="14" t="str">
        <x:v>Souris : Faire glisser la poignée le long du rail ; relâcher sur un cran. Manette : Stick ou croix déplace d’un cran ; A verrouille ; B recule.</x:v>
      </x:c>
      <x:c r="H39" s="14" t="str">
        <x:v>Étape précédente confirmée, original ou modèle autorisé présent ; reprise possible avant ce geste. Première étape : condition d’objet indiquée dans le contexte.</x:v>
      </x:c>
      <x:c r="I39" s="14" t="str">
        <x:v>Déplacer les repères le long du bord de l’anneau jusqu’aux positions montrées par la scène de duel. Comparer leur écart avec les marques d’entraînement conservées.</x:v>
      </x:c>
      <x:c r="J39" s="14" t="str">
        <x:v>Le début de l’affrontement est situé sur le cadre de lecture.</x:v>
      </x:c>
      <x:c r="K39" s="14" t="str">
        <x:v>Le récit commence par les règles réellement acceptées.</x:v>
      </x:c>
      <x:c r="L39" s="14" t="str">
        <x:v>Une position inconnue reste libre ; aucune pose de départ n’est inventée.</x:v>
      </x:c>
      <x:c r="M39" s="14" t="str">
        <x:v>V5-TR-C05.etape02 validée seulement après son retour visible ; indices et choix conservés, une seule localisation de l’original. La présentation, l’authenticité et la reconnaissance de chasse restent distinctes.</x:v>
      </x:c>
      <x:c r="N39" s="14" t="str">
        <x:v>Poses de sprites 2D, commandes par crans, clics successifs, zoom de détail et assistance équivalente ; pas de maintien prolongé ni de 3D obligatoire.</x:v>
      </x:c>
      <x:c r="O39" s="14" t="str">
        <x:v>Extension V5</x:v>
      </x:c>
    </x:row>
    <x:row r="40" ht="87" customHeight="1">
      <x:c r="A40" s="13" t="str">
        <x:v>V5-TR-C05-S03</x:v>
      </x:c>
      <x:c r="B40" s="13" t="str">
        <x:v>Faire pivoter l’ombre de frappe</x:v>
      </x:c>
      <x:c r="C40" s="13" t="str">
        <x:v>C05 — L’anneau du duel interrompu</x:v>
      </x:c>
      <x:c r="D40" s="13" t="str">
        <x:v>Anneau de limite remis après une épreuve réellement interrompue ; objet original du projet. CNS-P12/P16 ; le résultat du duel reste incomplet.</x:v>
      </x:c>
      <x:c r="E40" s="16" t="n">
        <x:v>3</x:v>
      </x:c>
      <x:c r="F40" s="13" t="str">
        <x:v>éclairage du profil ; x=74 %, y=23 %, largeur=19 %, hauteur=48 % du cadrage dédié.</x:v>
      </x:c>
      <x:c r="G40" s="13" t="str">
        <x:v>Souris : Déplacer la lampe sur son rail d’angles puis choisir son intensité. Manette : LB/RB choisit l’angle ; haut/bas l’intensité ; A fixe la vue.</x:v>
      </x:c>
      <x:c r="H40" s="13" t="str">
        <x:v>Étape précédente confirmée, original ou modèle autorisé présent ; reprise possible avant ce geste. Première étape : condition d’objet indiquée dans le contexte.</x:v>
      </x:c>
      <x:c r="I40" s="13" t="str">
        <x:v>Changer l’angle de lumière pour voir la rayure qui s’arrête avant une marque centrale. Suivre son ombre jusqu’à son terme sans prolonger le trait.</x:v>
      </x:c>
      <x:c r="J40" s="13" t="str">
        <x:v>La rayure révèle une action interrompue plutôt qu’un coup achevé.</x:v>
      </x:c>
      <x:c r="K40" s="13" t="str">
        <x:v>Le geste matériel soutient le résultat incomplet déjà connu du duel.</x:v>
      </x:c>
      <x:c r="L40" s="13" t="str">
        <x:v>Une zone brillante ne confirme pas à elle seule une direction ; comparer la seconde pose.</x:v>
      </x:c>
      <x:c r="M40" s="13" t="str">
        <x:v>V5-TR-C05.etape03 validée seulement après son retour visible ; indices et choix conservés, une seule localisation de l’original. La présentation, l’authenticité et la reconnaissance de chasse restent distinctes.</x:v>
      </x:c>
      <x:c r="N40" s="13" t="str">
        <x:v>Poses de sprites 2D, commandes par crans, clics successifs, zoom de détail et assistance équivalente ; pas de maintien prolongé ni de 3D obligatoire.</x:v>
      </x:c>
      <x:c r="O40" s="13" t="str">
        <x:v>Extension V5</x:v>
      </x:c>
    </x:row>
    <x:row r="41" ht="87" customHeight="1">
      <x:c r="A41" s="14" t="str">
        <x:v>V5-TR-C05-S04</x:v>
      </x:c>
      <x:c r="B41" s="14" t="str">
        <x:v>Assembler le modèle de trajectoire</x:v>
      </x:c>
      <x:c r="C41" s="14" t="str">
        <x:v>C05 — L’anneau du duel interrompu</x:v>
      </x:c>
      <x:c r="D41" s="14" t="str">
        <x:v>Anneau de limite remis après une épreuve réellement interrompue ; objet original du projet. CNS-P12/P16 ; le résultat du duel reste incomplet.</x:v>
      </x:c>
      <x:c r="E41" s="17" t="n">
        <x:v>4</x:v>
      </x:c>
      <x:c r="F41" s="14" t="str">
        <x:v>pièces d’exercice transparentes ; x=22 %, y=77 %, largeur=24 %, hauteur=14 % du cadrage dédié.</x:v>
      </x:c>
      <x:c r="G41" s="14" t="str">
        <x:v>Souris : Prendre l’élément puis le déposer sur une zone compatible en aperçu. Manette : Stick choisit l’emplacement ; A prend puis pose ; B annule l’aperçu.</x:v>
      </x:c>
      <x:c r="H41" s="14" t="str">
        <x:v>Étape précédente confirmée, original ou modèle autorisé présent ; reprise possible avant ce geste. Première étape : condition d’objet indiquée dans le contexte.</x:v>
      </x:c>
      <x:c r="I41" s="14" t="str">
        <x:v>Placer les pièces transparentes sur le cadre pour représenter les trajectoires observées. Laisser une pièce hors du cadre lorsque son mouvement n’a jamais été accompli dans la scène.</x:v>
      </x:c>
      <x:c r="J41" s="14" t="str">
        <x:v>Le modèle s’arrête au moment de l’interruption et conserve la place du mouvement possible.</x:v>
      </x:c>
      <x:c r="K41" s="14" t="str">
        <x:v>Une possibilité de victoire n’est pas présentée comme une victoire obtenue.</x:v>
      </x:c>
      <x:c r="L41" s="14" t="str">
        <x:v>Forcer la dernière pièce produit une trajectoire contradictoire qui reste en aperçu.</x:v>
      </x:c>
      <x:c r="M41" s="14" t="str">
        <x:v>V5-TR-C05.etape04 validée seulement après son retour visible ; indices et choix conservés, une seule localisation de l’original. La présentation, l’authenticité et la reconnaissance de chasse restent distinctes.</x:v>
      </x:c>
      <x:c r="N41" s="14" t="str">
        <x:v>Poses de sprites 2D, commandes par crans, clics successifs, zoom de détail et assistance équivalente ; pas de maintien prolongé ni de 3D obligatoire.</x:v>
      </x:c>
      <x:c r="O41" s="14" t="str">
        <x:v>Extension V5</x:v>
      </x:c>
    </x:row>
    <x:row r="42" ht="87" customHeight="1">
      <x:c r="A42" s="13" t="str">
        <x:v>V5-TR-C05-S05</x:v>
      </x:c>
      <x:c r="B42" s="13" t="str">
        <x:v>Déplacer le repère de retour</x:v>
      </x:c>
      <x:c r="C42" s="13" t="str">
        <x:v>C05 — L’anneau du duel interrompu</x:v>
      </x:c>
      <x:c r="D42" s="13" t="str">
        <x:v>Anneau de limite remis après une épreuve réellement interrompue ; objet original du projet. CNS-P12/P16 ; le résultat du duel reste incomplet.</x:v>
      </x:c>
      <x:c r="E42" s="16" t="n">
        <x:v>5</x:v>
      </x:c>
      <x:c r="F42" s="13" t="str">
        <x:v>jeton de signal ; x=51 %, y=77 %, largeur=24 %, hauteur=14 % du cadrage dédié.</x:v>
      </x:c>
      <x:c r="G42" s="13" t="str">
        <x:v>Souris : Faire glisser la poignée le long du rail ; relâcher sur un cran. Manette : Stick ou croix déplace d’un cran ; A verrouille ; B recule.</x:v>
      </x:c>
      <x:c r="H42" s="13" t="str">
        <x:v>Étape précédente confirmée, original ou modèle autorisé présent ; reprise possible avant ce geste. Première étape : condition d’objet indiquée dans le contexte.</x:v>
      </x:c>
      <x:c r="I42" s="13" t="str">
        <x:v>Faire avancer le jeton jusqu’au moment où le signal de retour a été entendu. Comparer sa position aux trajectoires d’exercice et au témoignage du participant présent.</x:v>
      </x:c>
      <x:c r="J42" s="13" t="str">
        <x:v>Le choix de rompre apparaît à un moment précis de l’affrontement.</x:v>
      </x:c>
      <x:c r="K42" s="13" t="str">
        <x:v>La décision du joueur garde son contexte réel.</x:v>
      </x:c>
      <x:c r="L42" s="13" t="str">
        <x:v>Un signal absent de la mission ne peut être ajouté pour justifier rétrospectivement le résultat.</x:v>
      </x:c>
      <x:c r="M42" s="13" t="str">
        <x:v>V5-TR-C05.etape05 validée seulement après son retour visible ; indices et choix conservés, une seule localisation de l’original. La présentation, l’authenticité et la reconnaissance de chasse restent distinctes.</x:v>
      </x:c>
      <x:c r="N42" s="13" t="str">
        <x:v>Poses de sprites 2D, commandes par crans, clics successifs, zoom de détail et assistance équivalente ; pas de maintien prolongé ni de 3D obligatoire.</x:v>
      </x:c>
      <x:c r="O42" s="13" t="str">
        <x:v>Extension V5</x:v>
      </x:c>
    </x:row>
    <x:row r="43" ht="87" customHeight="1">
      <x:c r="A43" s="14" t="str">
        <x:v>V5-TR-C05-S06</x:v>
      </x:c>
      <x:c r="B43" s="14" t="str">
        <x:v>Comparer les deux réactions</x:v>
      </x:c>
      <x:c r="C43" s="14" t="str">
        <x:v>C05 — L’anneau du duel interrompu</x:v>
      </x:c>
      <x:c r="D43" s="14" t="str">
        <x:v>Anneau de limite remis après une épreuve réellement interrompue ; objet original du projet. CNS-P12/P16 ; le résultat du duel reste incomplet.</x:v>
      </x:c>
      <x:c r="E43" s="17" t="n">
        <x:v>6</x:v>
      </x:c>
      <x:c r="F43" s="14" t="str">
        <x:v>plaques de témoins ; x=31 %, y=7 %, largeur=38 %, hauteur=15 % du cadrage dédié.</x:v>
      </x:c>
      <x:c r="G43" s="14" t="str">
        <x:v>Souris : Faire glisser le calque ou la vignette ; boutons de pose pour orienter. Manette : Stick pour l’alignement ; LB/RB pour les poses ; A compare.</x:v>
      </x:c>
      <x:c r="H43" s="14" t="str">
        <x:v>Étape précédente confirmée, original ou modèle autorisé présent ; reprise possible avant ce geste. Première étape : condition d’objet indiquée dans le contexte.</x:v>
      </x:c>
      <x:c r="I43" s="14" t="str">
        <x:v>Placer côte à côte les réactions obtenues du rival et du témoin, puis montrer à chacun le détail qui concerne sa lecture. Les versions peuvent rester différentes.</x:v>
      </x:c>
      <x:c r="J43" s="14" t="str">
        <x:v>L’un peut respecter le repli tandis que l’autre regrette l’épreuve inachevée.</x:v>
      </x:c>
      <x:c r="K43" s="14" t="str">
        <x:v>La galerie n’impose pas une morale unique ni une réconciliation automatique.</x:v>
      </x:c>
      <x:c r="L43" s="14" t="str">
        <x:v>Sans témoin disponible, seule la version réellement connue est conservée.</x:v>
      </x:c>
      <x:c r="M43" s="14" t="str">
        <x:v>V5-TR-C05.etape06 validée seulement après son retour visible ; indices et choix conservés, une seule localisation de l’original. La présentation, l’authenticité et la reconnaissance de chasse restent distinctes.</x:v>
      </x:c>
      <x:c r="N43" s="14" t="str">
        <x:v>Poses de sprites 2D, commandes par crans, clics successifs, zoom de détail et assistance équivalente ; pas de maintien prolongé ni de 3D obligatoire.</x:v>
      </x:c>
      <x:c r="O43" s="14" t="str">
        <x:v>Extension V5</x:v>
      </x:c>
    </x:row>
    <x:row r="44" ht="87" customHeight="1">
      <x:c r="A44" s="13" t="str">
        <x:v>V5-TR-C05-S07</x:v>
      </x:c>
      <x:c r="B44" s="13" t="str">
        <x:v>Choisir la place de mémoire</x:v>
      </x:c>
      <x:c r="C44" s="13" t="str">
        <x:v>C05 — L’anneau du duel interrompu</x:v>
      </x:c>
      <x:c r="D44" s="13" t="str">
        <x:v>Anneau de limite remis après une épreuve réellement interrompue ; objet original du projet. CNS-P12/P16 ; le résultat du duel reste incomplet.</x:v>
      </x:c>
      <x:c r="E44" s="16" t="n">
        <x:v>7</x:v>
      </x:c>
      <x:c r="F44" s="13" t="str">
        <x:v>niche de duel ou coffre ; x=28 %, y=28 %, largeur=44 %, hauteur=46 % du cadrage dédié.</x:v>
      </x:c>
      <x:c r="G44" s="13" t="str">
        <x:v>Souris : Prendre l’élément puis le déposer sur une zone compatible en aperçu. Manette : Stick choisit l’emplacement ; A prend puis pose ; B annule l’aperçu.</x:v>
      </x:c>
      <x:c r="H44" s="13" t="str">
        <x:v>Étape précédente confirmée, original ou modèle autorisé présent ; reprise possible avant ce geste. Première étape : condition d’objet indiquée dans le contexte.</x:v>
      </x:c>
      <x:c r="I44" s="13" t="str">
        <x:v>Essayer l’anneau sur un support de duel puis dans une niche de mémoire plus sobre. Vérifier la plaque de résultat et la place des trajectoires d’exercice si elles sont exposées.</x:v>
      </x:c>
      <x:c r="J44" s="13" t="str">
        <x:v>Le meuble change la manière de raconter l’épreuve tout en conservant son interruption.</x:v>
      </x:c>
      <x:c r="K44" s="13" t="str">
        <x:v>Le joueur peut assumer une décision sans réécrire le combat.</x:v>
      </x:c>
      <x:c r="L44" s="13" t="str">
        <x:v>Un titre de victoire incompatible reste refusé par le dossier de mission.</x:v>
      </x:c>
      <x:c r="M44" s="13" t="str">
        <x:v>V5-TR-C05.etape07 validée seulement après son retour visible ; indices et choix conservés, une seule localisation de l’original. La présentation, l’authenticité et la reconnaissance de chasse restent distinctes.</x:v>
      </x:c>
      <x:c r="N44" s="13" t="str">
        <x:v>Poses de sprites 2D, commandes par crans, clics successifs, zoom de détail et assistance équivalente ; pas de maintien prolongé ni de 3D obligatoire.</x:v>
      </x:c>
      <x:c r="O44" s="13" t="str">
        <x:v>Extension V5</x:v>
      </x:c>
    </x:row>
    <x:row r="45" ht="87" customHeight="1">
      <x:c r="A45" s="14" t="str">
        <x:v>V5-TR-C05-S08</x:v>
      </x:c>
      <x:c r="B45" s="14" t="str">
        <x:v>Fermer l’anneau sans fermer la rivalité</x:v>
      </x:c>
      <x:c r="C45" s="14" t="str">
        <x:v>C05 — L’anneau du duel interrompu</x:v>
      </x:c>
      <x:c r="D45" s="14" t="str">
        <x:v>Anneau de limite remis après une épreuve réellement interrompue ; objet original du projet. CNS-P12/P16 ; le résultat du duel reste incomplet.</x:v>
      </x:c>
      <x:c r="E45" s="17" t="n">
        <x:v>8</x:v>
      </x:c>
      <x:c r="F45" s="14" t="str">
        <x:v>plaque finale amovible ; x=7 %, y=23 %, largeur=19 %, hauteur=48 % du cadrage dédié.</x:v>
      </x:c>
      <x:c r="G45" s="14" t="str">
        <x:v>Souris : Cliquer les points d’action dans l’ordre et attendre leur retour visuel. Manette : Croix choisit le point actif ; A réalise l’étape ; B suspend entre deux étapes.</x:v>
      </x:c>
      <x:c r="H45" s="14" t="str">
        <x:v>Étape précédente confirmée, original ou modèle autorisé présent ; reprise possible avant ce geste. Première étape : condition d’objet indiquée dans le contexte.</x:v>
      </x:c>
      <x:c r="I45" s="14" t="str">
        <x:v>Insérer la plaque de résultat, retirer les modèles d’exercice non exposés puis fermer le cabinet. Laisser un renvoi vers une future rencontre seulement si la voie ou le rival la permet.</x:v>
      </x:c>
      <x:c r="J45" s="14" t="str">
        <x:v>L’objet est exposé à sa seule localisation ; la relation suit encore les états du jeu.</x:v>
      </x:c>
      <x:c r="K45" s="14" t="str">
        <x:v>Le souvenir peut ouvrir une suite cohérente sans annuler les conséquences antérieures.</x:v>
      </x:c>
      <x:c r="L45" s="14" t="str">
        <x:v>Un rival mort, parti ou indisponible ne reçoit pas une rencontre automatique.</x:v>
      </x:c>
      <x:c r="M45" s="14" t="str">
        <x:v>V5-TR-C05.etape08 validée seulement après son retour visible ; indices et choix conservés, une seule localisation de l’original. La présentation, l’authenticité et la reconnaissance de chasse restent distinctes.</x:v>
      </x:c>
      <x:c r="N45" s="14" t="str">
        <x:v>Poses de sprites 2D, commandes par crans, clics successifs, zoom de détail et assistance équivalente ; pas de maintien prolongé ni de 3D obligatoire.</x:v>
      </x:c>
      <x:c r="O45" s="14" t="str">
        <x:v>Extension V5</x:v>
      </x:c>
    </x:row>
    <x:row r="46" ht="87" customHeight="1">
      <x:c r="A46" s="13" t="str">
        <x:v>V5-TR-C06-S01</x:v>
      </x:c>
      <x:c r="B46" s="13" t="str">
        <x:v>Présenter le sceau de branche</x:v>
      </x:c>
      <x:c r="C46" s="13" t="str">
        <x:v>C06 — La pierre des deux lumières</x:v>
      </x:c>
      <x:c r="D46" s="13" t="str">
        <x:v>Pierre autorisée rapportée par V5-CNS-M21 ou autre mission Warp compatible ; instance unique. Branche du passé ; observations du présent et de la branche séparées.</x:v>
      </x:c>
      <x:c r="E46" s="16" t="n">
        <x:v>1</x:v>
      </x:c>
      <x:c r="F46" s="13" t="str">
        <x:v>fenêtre du contenant temporel ; x=28 %, y=28 %, largeur=44 %, hauteur=46 % du cadrage dédié.</x:v>
      </x:c>
      <x:c r="G46" s="13" t="str">
        <x:v>Souris : Tirer la poignée latérale entre les crans affichés ; cliquer pour arrêter. Manette : LB/RB choisit une face ou un cran ; A fixe ; B revient.</x:v>
      </x:c>
      <x:c r="H46" s="13" t="str">
        <x:v>Étape précédente confirmée, original ou modèle autorisé présent ; reprise possible avant ce geste. Première étape : condition d’objet indiquée dans le contexte.</x:v>
      </x:c>
      <x:c r="I46" s="13" t="str">
        <x:v>Tourner le contenant sur ses poses jusqu’à montrer le sceau de branche et l’identifiant de mission. Comparer ces marques au registre avant d’ouvrir le poste d’étude.</x:v>
      </x:c>
      <x:c r="J46" s="13" t="str">
        <x:v>L’objet est relié au voyage qui l’a réellement rapporté.</x:v>
      </x:c>
      <x:c r="K46" s="13" t="str">
        <x:v>La chaîne commence par l’identité de l’instance, pas par une nouvelle collecte dans le passé.</x:v>
      </x:c>
      <x:c r="L46" s="13" t="str">
        <x:v>Une divergence ouvre un incident de provenance ; aucun original de remplacement n’apparaît.</x:v>
      </x:c>
      <x:c r="M46" s="13" t="str">
        <x:v>V5-TR-C06.etape01 validée seulement après son retour visible ; indices et choix conservés, une seule localisation de l’original. La présentation, l’authenticité et la reconnaissance de chasse restent distinctes.</x:v>
      </x:c>
      <x:c r="N46" s="13" t="str">
        <x:v>Poses de sprites 2D, commandes par crans, clics successifs, zoom de détail et assistance équivalente ; pas de maintien prolongé ni de 3D obligatoire.</x:v>
      </x:c>
      <x:c r="O46" s="13" t="str">
        <x:v>Extension V5</x:v>
      </x:c>
    </x:row>
    <x:row r="47" ht="87" customHeight="1">
      <x:c r="A47" s="14" t="str">
        <x:v>V5-TR-C06-S02</x:v>
      </x:c>
      <x:c r="B47" s="14" t="str">
        <x:v>Poser la lumière du relevé ancien</x:v>
      </x:c>
      <x:c r="C47" s="14" t="str">
        <x:v>C06 — La pierre des deux lumières</x:v>
      </x:c>
      <x:c r="D47" s="14" t="str">
        <x:v>Pierre autorisée rapportée par V5-CNS-M21 ou autre mission Warp compatible ; instance unique. Branche du passé ; observations du présent et de la branche séparées.</x:v>
      </x:c>
      <x:c r="E47" s="17" t="n">
        <x:v>2</x:v>
      </x:c>
      <x:c r="F47" s="14" t="str">
        <x:v>lampe aux poses enregistrées ; x=7 %, y=23 %, largeur=19 %, hauteur=48 % du cadrage dédié.</x:v>
      </x:c>
      <x:c r="G47" s="14" t="str">
        <x:v>Souris : Déplacer la lampe sur son rail d’angles puis choisir son intensité. Manette : LB/RB choisit l’angle ; haut/bas l’intensité ; A fixe la vue.</x:v>
      </x:c>
      <x:c r="H47" s="14" t="str">
        <x:v>Étape précédente confirmée, original ou modèle autorisé présent ; reprise possible avant ce geste. Première étape : condition d’objet indiquée dans le contexte.</x:v>
      </x:c>
      <x:c r="I47" s="14" t="str">
        <x:v>Choisir la pose correspondant à la lumière observée pendant la mission historique puis orienter la pierre dans le berceau. Comparer l’ombre avec la vignette de terrain conservée.</x:v>
      </x:c>
      <x:c r="J47" s="14" t="str">
        <x:v>Une première marque reprend sa forme vue dans la branche.</x:v>
      </x:c>
      <x:c r="K47" s="14" t="str">
        <x:v>Le souvenir du passé repose sur un enregistrement réellement obtenu.</x:v>
      </x:c>
      <x:c r="L47" s="14" t="str">
        <x:v>Une pose sans relevé disponible reste une lumière d’étude et ne prouve pas le contexte ancien.</x:v>
      </x:c>
      <x:c r="M47" s="14" t="str">
        <x:v>V5-TR-C06.etape02 validée seulement après son retour visible ; indices et choix conservés, une seule localisation de l’original. La présentation, l’authenticité et la reconnaissance de chasse restent distinctes.</x:v>
      </x:c>
      <x:c r="N47" s="14" t="str">
        <x:v>Poses de sprites 2D, commandes par crans, clics successifs, zoom de détail et assistance équivalente ; pas de maintien prolongé ni de 3D obligatoire.</x:v>
      </x:c>
      <x:c r="O47" s="14" t="str">
        <x:v>Extension V5</x:v>
      </x:c>
    </x:row>
    <x:row r="48" ht="87" customHeight="1">
      <x:c r="A48" s="13" t="str">
        <x:v>V5-TR-C06-S03</x:v>
      </x:c>
      <x:c r="B48" s="13" t="str">
        <x:v>Faire glisser la vue du présent</x:v>
      </x:c>
      <x:c r="C48" s="13" t="str">
        <x:v>C06 — La pierre des deux lumières</x:v>
      </x:c>
      <x:c r="D48" s="13" t="str">
        <x:v>Pierre autorisée rapportée par V5-CNS-M21 ou autre mission Warp compatible ; instance unique. Branche du passé ; observations du présent et de la branche séparées.</x:v>
      </x:c>
      <x:c r="E48" s="16" t="n">
        <x:v>3</x:v>
      </x:c>
      <x:c r="F48" s="13" t="str">
        <x:v>vignette contemporaine ; x=74 %, y=23 %, largeur=19 %, hauteur=48 % du cadrage dédié.</x:v>
      </x:c>
      <x:c r="G48" s="13" t="str">
        <x:v>Souris : Faire glisser le calque ou la vignette ; boutons de pose pour orienter. Manette : Stick pour l’alignement ; LB/RB pour les poses ; A compare.</x:v>
      </x:c>
      <x:c r="H48" s="13" t="str">
        <x:v>Étape précédente confirmée, original ou modèle autorisé présent ; reprise possible avant ce geste. Première étape : condition d’objet indiquée dans le contexte.</x:v>
      </x:c>
      <x:c r="I48" s="13" t="str">
        <x:v>Superposer la vue du présent si elle existe dans les archives, aligner deux repères et laisser visible la zone qui diffère. La comparaison reste facultative si le lieu actuel n’a jamais été visité.</x:v>
      </x:c>
      <x:c r="J48" s="13" t="str">
        <x:v>Une différence locale apparaît entre observations distinctes, avec leurs dates et branches.</x:v>
      </x:c>
      <x:c r="K48" s="13" t="str">
        <x:v>Le jeu ne réécrit pas automatiquement le présent à partir d’une ressemblance.</x:v>
      </x:c>
      <x:c r="L48" s="13" t="str">
        <x:v>Une vue absente reste absente ; le puzzle propose l’étude de l’objet seul.</x:v>
      </x:c>
      <x:c r="M48" s="13" t="str">
        <x:v>V5-TR-C06.etape03 validée seulement après son retour visible ; indices et choix conservés, une seule localisation de l’original. La présentation, l’authenticité et la reconnaissance de chasse restent distinctes.</x:v>
      </x:c>
      <x:c r="N48" s="13" t="str">
        <x:v>Poses de sprites 2D, commandes par crans, clics successifs, zoom de détail et assistance équivalente ; pas de maintien prolongé ni de 3D obligatoire.</x:v>
      </x:c>
      <x:c r="O48" s="13" t="str">
        <x:v>Extension V5</x:v>
      </x:c>
    </x:row>
    <x:row r="49" ht="87" customHeight="1">
      <x:c r="A49" s="14" t="str">
        <x:v>V5-TR-C06-S04</x:v>
      </x:c>
      <x:c r="B49" s="14" t="str">
        <x:v>Séparer les strates visibles</x:v>
      </x:c>
      <x:c r="C49" s="14" t="str">
        <x:v>C06 — La pierre des deux lumières</x:v>
      </x:c>
      <x:c r="D49" s="14" t="str">
        <x:v>Pierre autorisée rapportée par V5-CNS-M21 ou autre mission Warp compatible ; instance unique. Branche du passé ; observations du présent et de la branche séparées.</x:v>
      </x:c>
      <x:c r="E49" s="17" t="n">
        <x:v>4</x:v>
      </x:c>
      <x:c r="F49" s="14" t="str">
        <x:v>fenêtres de détail ; x=22 %, y=77 %, largeur=24 %, hauteur=14 % du cadrage dédié.</x:v>
      </x:c>
      <x:c r="G49" s="14" t="str">
        <x:v>Souris : Faire glisser la poignée le long du rail ; relâcher sur un cran. Manette : Stick ou croix déplace d’un cran ; A verrouille ; B recule.</x:v>
      </x:c>
      <x:c r="H49" s="14" t="str">
        <x:v>Étape précédente confirmée, original ou modèle autorisé présent ; reprise possible avant ce geste. Première étape : condition d’objet indiquée dans le contexte.</x:v>
      </x:c>
      <x:c r="I49" s="14" t="str">
        <x:v>Déplacer trois fenêtres sur les zones de texture préparées et les comparer à la lumière rasante. Nommer seulement les couches réellement distinguables sans leur attribuer une durée précise.</x:v>
      </x:c>
      <x:c r="J49" s="14" t="str">
        <x:v>Les textures forment un ordre relatif de dépôt et d’usure.</x:v>
      </x:c>
      <x:c r="K49" s="14" t="str">
        <x:v>La pierre a une histoire matérielle dont une partie reste hors de portée.</x:v>
      </x:c>
      <x:c r="L49" s="14" t="str">
        <x:v>Une texture ambiguë garde son statut inconnu ; aucune analyse scientifique omnisciente n’est créée.</x:v>
      </x:c>
      <x:c r="M49" s="14" t="str">
        <x:v>V5-TR-C06.etape04 validée seulement après son retour visible ; indices et choix conservés, une seule localisation de l’original. La présentation, l’authenticité et la reconnaissance de chasse restent distinctes.</x:v>
      </x:c>
      <x:c r="N49" s="14" t="str">
        <x:v>Poses de sprites 2D, commandes par crans, clics successifs, zoom de détail et assistance équivalente ; pas de maintien prolongé ni de 3D obligatoire.</x:v>
      </x:c>
      <x:c r="O49" s="14" t="str">
        <x:v>Extension V5</x:v>
      </x:c>
    </x:row>
    <x:row r="50" ht="87" customHeight="1">
      <x:c r="A50" s="13" t="str">
        <x:v>V5-TR-C06-S05</x:v>
      </x:c>
      <x:c r="B50" s="13" t="str">
        <x:v>Installer le cadre d’incertitude</x:v>
      </x:c>
      <x:c r="C50" s="13" t="str">
        <x:v>C06 — La pierre des deux lumières</x:v>
      </x:c>
      <x:c r="D50" s="13" t="str">
        <x:v>Pierre autorisée rapportée par V5-CNS-M21 ou autre mission Warp compatible ; instance unique. Branche du passé ; observations du présent et de la branche séparées.</x:v>
      </x:c>
      <x:c r="E50" s="16" t="n">
        <x:v>5</x:v>
      </x:c>
      <x:c r="F50" s="13" t="str">
        <x:v>repère ajouré de question ; x=51 %, y=77 %, largeur=24 %, hauteur=14 % du cadrage dédié.</x:v>
      </x:c>
      <x:c r="G50" s="13" t="str">
        <x:v>Souris : Prendre l’élément puis le déposer sur une zone compatible en aperçu. Manette : Stick choisit l’emplacement ; A prend puis pose ; B annule l’aperçu.</x:v>
      </x:c>
      <x:c r="H50" s="13" t="str">
        <x:v>Étape précédente confirmée, original ou modèle autorisé présent ; reprise possible avant ce geste. Première étape : condition d’objet indiquée dans le contexte.</x:v>
      </x:c>
      <x:c r="I50" s="13" t="str">
        <x:v>Poser le cadre autour de la zone divergente en laissant les repères certains à l’extérieur. Choisir un libellé qui distingue observation, hypothèse et question future.</x:v>
      </x:c>
      <x:c r="J50" s="13" t="str">
        <x:v>Le visiteur voit immédiatement quelle partie du récit reste ouverte.</x:v>
      </x:c>
      <x:c r="K50" s="13" t="str">
        <x:v>L’énigme produit une piste narrative honnête plutôt qu’une explication totale inventée.</x:v>
      </x:c>
      <x:c r="L50" s="13" t="str">
        <x:v>Un cadre couvrant une preuve certaine doit être ajusté pour ne pas masquer les limites réelles.</x:v>
      </x:c>
      <x:c r="M50" s="13" t="str">
        <x:v>V5-TR-C06.etape05 validée seulement après son retour visible ; indices et choix conservés, une seule localisation de l’original. La présentation, l’authenticité et la reconnaissance de chasse restent distinctes.</x:v>
      </x:c>
      <x:c r="N50" s="13" t="str">
        <x:v>Poses de sprites 2D, commandes par crans, clics successifs, zoom de détail et assistance équivalente ; pas de maintien prolongé ni de 3D obligatoire.</x:v>
      </x:c>
      <x:c r="O50" s="13" t="str">
        <x:v>Extension V5</x:v>
      </x:c>
    </x:row>
    <x:row r="51" ht="87" customHeight="1">
      <x:c r="A51" s="14" t="str">
        <x:v>V5-TR-C06-S06</x:v>
      </x:c>
      <x:c r="B51" s="14" t="str">
        <x:v>Raccorder le trajet de retour</x:v>
      </x:c>
      <x:c r="C51" s="14" t="str">
        <x:v>C06 — La pierre des deux lumières</x:v>
      </x:c>
      <x:c r="D51" s="14" t="str">
        <x:v>Pierre autorisée rapportée par V5-CNS-M21 ou autre mission Warp compatible ; instance unique. Branche du passé ; observations du présent et de la branche séparées.</x:v>
      </x:c>
      <x:c r="E51" s="17" t="n">
        <x:v>6</x:v>
      </x:c>
      <x:c r="F51" s="14" t="str">
        <x:v>ruban de mission temporelle ; x=31 %, y=7 %, largeur=38 %, hauteur=15 % du cadrage dédié.</x:v>
      </x:c>
      <x:c r="G51" s="14" t="str">
        <x:v>Souris : Maintenir puis suivre les segments, ou cliquer leurs points successifs. Manette : Stick entre les points ; A valide chaque segment ; B retire le dernier.</x:v>
      </x:c>
      <x:c r="H51" s="14" t="str">
        <x:v>Étape précédente confirmée, original ou modèle autorisé présent ; reprise possible avant ce geste. Première étape : condition d’objet indiquée dans le contexte.</x:v>
      </x:c>
      <x:c r="I51" s="14" t="str">
        <x:v>Suivre sur le ruban les étapes confirmées : départ, branche, acquisition et retour. Marquer les objets laissés sur place séparément de ceux qui sont revenus dans le contenant.</x:v>
      </x:c>
      <x:c r="J51" s="14" t="str">
        <x:v>Le trajet montre que la pierre est revenue une seule fois avec cette instance.</x:v>
      </x:c>
      <x:c r="K51" s="14" t="str">
        <x:v>Le Warp ne devient pas un moyen de dupliquer les trophées ou d’effacer les pertes.</x:v>
      </x:c>
      <x:c r="L51" s="14" t="str">
        <x:v>Un second passage d’acquisition du même original est refusé par l’état de branche.</x:v>
      </x:c>
      <x:c r="M51" s="14" t="str">
        <x:v>V5-TR-C06.etape06 validée seulement après son retour visible ; indices et choix conservés, une seule localisation de l’original. La présentation, l’authenticité et la reconnaissance de chasse restent distinctes.</x:v>
      </x:c>
      <x:c r="N51" s="14" t="str">
        <x:v>Poses de sprites 2D, commandes par crans, clics successifs, zoom de détail et assistance équivalente ; pas de maintien prolongé ni de 3D obligatoire.</x:v>
      </x:c>
      <x:c r="O51" s="14" t="str">
        <x:v>Extension V5</x:v>
      </x:c>
    </x:row>
    <x:row r="52" ht="87" customHeight="1">
      <x:c r="A52" s="13" t="str">
        <x:v>V5-TR-C06-S07</x:v>
      </x:c>
      <x:c r="B52" s="13" t="str">
        <x:v>Préparer la double présentation</x:v>
      </x:c>
      <x:c r="C52" s="13" t="str">
        <x:v>C06 — La pierre des deux lumières</x:v>
      </x:c>
      <x:c r="D52" s="13" t="str">
        <x:v>Pierre autorisée rapportée par V5-CNS-M21 ou autre mission Warp compatible ; instance unique. Branche du passé ; observations du présent et de la branche séparées.</x:v>
      </x:c>
      <x:c r="E52" s="16" t="n">
        <x:v>7</x:v>
      </x:c>
      <x:c r="F52" s="13" t="str">
        <x:v>socle et relevé marqué ; x=28 %, y=28 %, largeur=44 %, hauteur=46 % du cadrage dédié.</x:v>
      </x:c>
      <x:c r="G52" s="13" t="str">
        <x:v>Souris : Prendre l’élément puis le déposer sur une zone compatible en aperçu. Manette : Stick choisit l’emplacement ; A prend puis pose ; B annule l’aperçu.</x:v>
      </x:c>
      <x:c r="H52" s="13" t="str">
        <x:v>Étape précédente confirmée, original ou modèle autorisé présent ; reprise possible avant ce geste. Première étape : condition d’objet indiquée dans le contexte.</x:v>
      </x:c>
      <x:c r="I52" s="13" t="str">
        <x:v>Installer la pierre sur un socle puis poser à côté le relevé de comparaison clairement identifié comme document. Ajuster les deux lumières pour montrer les vues sans créer une seconde pierre.</x:v>
      </x:c>
      <x:c r="J52" s="13" t="str">
        <x:v>L’original unique et ses deux lectures sont visibles dans un même espace.</x:v>
      </x:c>
      <x:c r="K52" s="13" t="str">
        <x:v>Deux observations d’un objet ne représentent pas deux récompenses de chasse.</x:v>
      </x:c>
      <x:c r="L52" s="13" t="str">
        <x:v>Un second socle vide peut porter une copie marquée seulement si elle a réellement été fabriquée.</x:v>
      </x:c>
      <x:c r="M52" s="13" t="str">
        <x:v>V5-TR-C06.etape07 validée seulement après son retour visible ; indices et choix conservés, une seule localisation de l’original. La présentation, l’authenticité et la reconnaissance de chasse restent distinctes.</x:v>
      </x:c>
      <x:c r="N52" s="13" t="str">
        <x:v>Poses de sprites 2D, commandes par crans, clics successifs, zoom de détail et assistance équivalente ; pas de maintien prolongé ni de 3D obligatoire.</x:v>
      </x:c>
      <x:c r="O52" s="13" t="str">
        <x:v>Extension V5</x:v>
      </x:c>
    </x:row>
    <x:row r="53" ht="87" customHeight="1">
      <x:c r="A53" s="14" t="str">
        <x:v>V5-TR-C06-S08</x:v>
      </x:c>
      <x:c r="B53" s="14" t="str">
        <x:v>Choisir la prochaine question</x:v>
      </x:c>
      <x:c r="C53" s="14" t="str">
        <x:v>C06 — La pierre des deux lumières</x:v>
      </x:c>
      <x:c r="D53" s="14" t="str">
        <x:v>Pierre autorisée rapportée par V5-CNS-M21 ou autre mission Warp compatible ; instance unique. Branche du passé ; observations du présent et de la branche séparées.</x:v>
      </x:c>
      <x:c r="E53" s="17" t="n">
        <x:v>8</x:v>
      </x:c>
      <x:c r="F53" s="14" t="str">
        <x:v>plaque de recherche et cabinet ; x=7 %, y=23 %, largeur=19 %, hauteur=48 % du cadrage dédié.</x:v>
      </x:c>
      <x:c r="G53" s="14" t="str">
        <x:v>Souris : Cliquer les choix lisibles puis confirmer le panneau récapitulatif. Manette : Croix directionnelle parcourt les choix ; A sélectionne ; Y ouvre le récapitulatif.</x:v>
      </x:c>
      <x:c r="H53" s="14" t="str">
        <x:v>Étape précédente confirmée, original ou modèle autorisé présent ; reprise possible avant ce geste. Première étape : condition d’objet indiquée dans le contexte.</x:v>
      </x:c>
      <x:c r="I53" s="14" t="str">
        <x:v>Sélectionner une question encore ouverte comme piste d’expédition future, puis fermer la présentation avec les faits acquis. Le départ suivant reste soumis à toutes les conditions Warp et à une mission autorisée.</x:v>
      </x:c>
      <x:c r="J53" s="14" t="str">
        <x:v>La galerie conserve une curiosité pour la suite sans déclencher un portail depuis le meuble.</x:v>
      </x:c>
      <x:c r="K53" s="14" t="str">
        <x:v>La chaîne relie exploration, mémoire et limites du voyage temporel sans imposer le Warp pour Elite.</x:v>
      </x:c>
      <x:c r="L53" s="14" t="str">
        <x:v>Si une condition de nouveau départ manque, la piste demeure consultable ; le retour du voyage achevé reste acquis.</x:v>
      </x:c>
      <x:c r="M53" s="14" t="str">
        <x:v>V5-TR-C06.etape08 validée seulement après son retour visible ; indices et choix conservés, une seule localisation de l’original. La présentation, l’authenticité et la reconnaissance de chasse restent distinctes.</x:v>
      </x:c>
      <x:c r="N53" s="14" t="str">
        <x:v>Poses de sprites 2D, commandes par crans, clics successifs, zoom de détail et assistance équivalente ; pas de maintien prolongé ni de 3D obligatoire.</x:v>
      </x:c>
      <x:c r="O53" s="14" t="str">
        <x:v>Extension V5</x:v>
      </x:c>
    </x:row>
  </x:sheetData>
  <x:pageMargins left="0.7" right="0.7" top="0.75" bottom="0.75" header="0.3" footer="0.3"/>
  <x:tableParts count="1">
    <x:tablePart xmlns:r="http://schemas.openxmlformats.org/officeDocument/2006/relationships" r:id="Rb751f9aa33de4468"/>
  </x:tableParts>
</x:worksheet>
</file>

<file path=xl/worksheets/sheet9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45" hidden="0" customWidth="1"/>
  </x:cols>
  <x:sheetData>
    <x:row r="1">
      <x:c r="A1" s="2"/>
      <x:c r="B1" s="2"/>
      <x:c r="C1" s="2"/>
      <x:c r="D1" s="2"/>
    </x:row>
    <x:row r="2" ht="31" customHeight="1">
      <x:c r="A2" s="3" t="str">
        <x:v>Méthode de guerre</x:v>
      </x:c>
      <x:c r="B2" s="3"/>
      <x:c r="C2" s="3"/>
      <x:c r="D2" s="3"/>
    </x:row>
    <x:row r="3">
      <x:c r="A3" s="4"/>
      <x:c r="B3" s="4"/>
      <x:c r="C3" s="4"/>
      <x:c r="D3" s="4"/>
    </x:row>
    <x:row r="4">
      <x:c r="A4" s="2" t="str">
        <x:v>Guerre · 12 fiches · Lecture intégrale dans « Lire Guerre » ou le lecteur HTML.</x:v>
      </x:c>
      <x:c r="B4" s="2"/>
      <x:c r="C4" s="2"/>
      <x:c r="D4" s="2"/>
    </x:row>
    <x:row r="5" ht="48" customHeight="1">
      <x:c r="A5" s="51" t="str">
        <x:v>Identifiant</x:v>
      </x:c>
      <x:c r="B5" s="52" t="str">
        <x:v>Titre</x:v>
      </x:c>
      <x:c r="C5" s="52" t="str">
        <x:v>Règle</x:v>
      </x:c>
      <x:c r="D5" s="53" t="str">
        <x:v>Provenance</x:v>
      </x:c>
    </x:row>
    <x:row r="6" ht="87" customHeight="1">
      <x:c r="A6" s="13" t="str">
        <x:v>W3-METH01</x:v>
      </x:c>
      <x:c r="B6" s="13" t="str">
        <x:v>Périmètre reconstruit</x:v>
      </x:c>
      <x:c r="C6" s="13" t="str">
        <x:v>Les anciens fichiers V3 et V4 ne sont plus disponibles. Les catégories et volumes documentés sont rétablis avec une nouvelle rédaction. Aucune formule ancienne n’est présentée comme récupérée à l’identique.</x:v>
      </x:c>
      <x:c r="D6" s="13" t="str">
        <x:v>Reconstitution documentée V4 — nouvelle rédaction V5</x:v>
      </x:c>
    </x:row>
    <x:row r="7" ht="87" customHeight="1">
      <x:c r="A7" s="14" t="str">
        <x:v>W3-METH02</x:v>
      </x:c>
      <x:c r="B7" s="14" t="str">
        <x:v>Statut de conception</x:v>
      </x:c>
      <x:c r="C7" s="14" t="str">
        <x:v>Toutes les missions, valeurs, cartes et institutions de ces tables sont des propositions de conception, non implémentées. Elles ne décrivent pas un résultat de test dans le jeu.</x:v>
      </x:c>
      <x:c r="D7" s="14" t="str">
        <x:v>Reconstitution documentée V4 — nouvelle rédaction V5</x:v>
      </x:c>
    </x:row>
    <x:row r="8" ht="87" customHeight="1">
      <x:c r="A8" s="13" t="str">
        <x:v>W3-METH03</x:v>
      </x:c>
      <x:c r="B8" s="13" t="str">
        <x:v>Statut du lore</x:v>
      </x:c>
      <x:c r="C8" s="13" t="str">
        <x:v>Clans, planètes originales, titres de mission et systèmes de guerre sont des créations du projet. Les rivalités, chasses et duels donnent une identité yautja au gameplay sans inventer une loi universelle de la franchise.</x:v>
      </x:c>
      <x:c r="D8" s="13" t="str">
        <x:v>Reconstitution documentée V4 — nouvelle rédaction V5</x:v>
      </x:c>
    </x:row>
    <x:row r="9" ht="87" customHeight="1">
      <x:c r="A9" s="14" t="str">
        <x:v>W3-METH04</x:v>
      </x:c>
      <x:c r="B9" s="14" t="str">
        <x:v>Guerre facultative</x:v>
      </x:c>
      <x:c r="C9" s="14" t="str">
        <x:v>Aucun rang commun, rite Quatza-Rij ou accès Elite n’exige de terminer une guerre. Les jalons communs gardent leur propriétaire ; les guerres apportent relations, équipements latéraux et histoires.</x:v>
      </x:c>
      <x:c r="D9" s="14" t="str">
        <x:v>Reconstitution documentée V4 — nouvelle rédaction V5</x:v>
      </x:c>
    </x:row>
    <x:row r="10" ht="87" customHeight="1">
      <x:c r="A10" s="13" t="str">
        <x:v>W3-METH05</x:v>
      </x:c>
      <x:c r="B10" s="13" t="str">
        <x:v>Trois modes, un monde</x:v>
      </x:c>
      <x:c r="C10" s="13" t="str">
        <x:v>L’action héroïque 2D, le RTS et la carte utilisent les mêmes identifiants de personnes, équipes, territoires et objets. Chaque résultat est validé une seule fois par un identifiant de transaction.</x:v>
      </x:c>
      <x:c r="D10" s="13" t="str">
        <x:v>Reconstitution documentée V4 — nouvelle rédaction V5</x:v>
      </x:c>
    </x:row>
    <x:row r="11" ht="87" customHeight="1">
      <x:c r="A11" s="14" t="str">
        <x:v>W3-METH06</x:v>
      </x:c>
      <x:c r="B11" s="14" t="str">
        <x:v>Présence physique</x:v>
      </x:c>
      <x:c r="C11" s="14" t="str">
        <x:v>Un territoire est reconnu après une victoire ou un accord applicable et la présence réelle d’une équipe. Une flèche tracée sur la carte prépare l’ordre ; elle n’en accomplit pas le déplacement.</x:v>
      </x:c>
      <x:c r="D11" s="14" t="str">
        <x:v>Reconstitution documentée V4 — nouvelle rédaction V5</x:v>
      </x:c>
    </x:row>
    <x:row r="12" ht="72" customHeight="1">
      <x:c r="A12" s="13" t="str">
        <x:v>W3-METH07</x:v>
      </x:c>
      <x:c r="B12" s="13" t="str">
        <x:v>Communautés autonomes</x:v>
      </x:c>
      <x:c r="C12" s="13" t="str">
        <x:v>Un clan militaire ne représente pas automatiquement tous les habitants d’une région. Les accords de passage, logements et ateliers restent associés aux communautés concernées.</x:v>
      </x:c>
      <x:c r="D12" s="13" t="str">
        <x:v>Reconstitution documentée V4 — nouvelle rédaction V5</x:v>
      </x:c>
    </x:row>
    <x:row r="13" ht="87" customHeight="1">
      <x:c r="A13" s="14" t="str">
        <x:v>W3-METH08</x:v>
      </x:c>
      <x:c r="B13" s="14" t="str">
        <x:v>Équilibrage explicite</x:v>
      </x:c>
      <x:c r="C13" s="14" t="str">
        <x:v>Tous les nombres de puissance, délais, coûts, XP et logistique sont des valeurs initiales proposées pour prototype. Les résultats chiffrés servent à examiner la cohérence du système, pas à simuler la totalité du combat.</x:v>
      </x:c>
      <x:c r="D13" s="14" t="str">
        <x:v>Reconstitution documentée V4 — nouvelle rédaction V5</x:v>
      </x:c>
    </x:row>
    <x:row r="14" ht="87" customHeight="1">
      <x:c r="A14" s="13" t="str">
        <x:v>W3-METH09</x:v>
      </x:c>
      <x:c r="B14" s="13" t="str">
        <x:v>Lecture des missions</x:v>
      </x:c>
      <x:c r="C14" s="13" t="str">
        <x:v>Une mission possède un déclencheur, une mise en place spatiale, des gestes, un choix, une résolution et un effet persistant. Terminée, réussie, refusée et interrompue sont des états différents.</x:v>
      </x:c>
      <x:c r="D14" s="13" t="str">
        <x:v>Reconstitution documentée V4 — nouvelle rédaction V5</x:v>
      </x:c>
    </x:row>
    <x:row r="15" ht="87" customHeight="1">
      <x:c r="A15" s="14" t="str">
        <x:v>W3-METH10</x:v>
      </x:c>
      <x:c r="B15" s="14" t="str">
        <x:v>Équipes incarnées</x:v>
      </x:c>
      <x:c r="C15" s="14" t="str">
        <x:v>Un type d’unité décrit une formation possible. Chaque équipe recrutée reçoit des membres nommés ; blessures, morts, équipement et spécialisation ne disparaissent jamais lors du passage entre modes.</x:v>
      </x:c>
      <x:c r="D15" s="14" t="str">
        <x:v>Reconstitution documentée V4 — nouvelle rédaction V5</x:v>
      </x:c>
    </x:row>
    <x:row r="16" ht="87" customHeight="1">
      <x:c r="A16" s="13" t="str">
        <x:v>W3-METH11</x:v>
      </x:c>
      <x:c r="B16" s="13" t="str">
        <x:v>Échelle contenue</x:v>
      </x:c>
      <x:c r="C16" s="13" t="str">
        <x:v>Les affrontements utilisent de petites forces de chasseurs spécialisés. Les renforts nécessitent volontaires, couchage, transport et délai. Les structures servent à soutenir des personnes existantes.</x:v>
      </x:c>
      <x:c r="D16" s="13" t="str">
        <x:v>Reconstitution documentée V4 — nouvelle rédaction V5</x:v>
      </x:c>
    </x:row>
    <x:row r="17" ht="87" customHeight="1">
      <x:c r="A17" s="14" t="str">
        <x:v>W3-METH12</x:v>
      </x:c>
      <x:c r="B17" s="14" t="str">
        <x:v>Warp et origine</x:v>
      </x:c>
      <x:c r="C17" s="14" t="str">
        <x:v>Le Warp reste facultatif, n’efface aucune perte et n’importe aucune armée gratuite. Les six origines changent les rencontres sans distribuer six fois les mêmes récompenses ni remplacer leur dénouement Elite.</x:v>
      </x:c>
      <x:c r="D17" s="14" t="str">
        <x:v>Reconstitution documentée V4 — nouvelle rédaction V5</x:v>
      </x:c>
    </x:row>
  </x:sheetData>
  <x:pageMargins left="0.7" right="0.7" top="0.75" bottom="0.75" header="0.3" footer="0.3"/>
  <x:tableParts count="1">
    <x:tablePart xmlns:r="http://schemas.openxmlformats.org/officeDocument/2006/relationships" r:id="Ree2149046cef4bec"/>
  </x:tableParts>
</x:worksheet>
</file>

<file path=xl/worksheets/sheet9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Paramètres de guerre</x:v>
      </x:c>
      <x:c r="B2" s="3"/>
      <x:c r="C2" s="3"/>
      <x:c r="D2" s="3"/>
      <x:c r="E2" s="3"/>
      <x:c r="F2" s="3"/>
    </x:row>
    <x:row r="3">
      <x:c r="A3" s="4"/>
      <x:c r="B3" s="4"/>
      <x:c r="C3" s="4"/>
      <x:c r="D3" s="4"/>
      <x:c r="E3" s="4"/>
      <x:c r="F3" s="4"/>
    </x:row>
    <x:row r="4">
      <x:c r="A4" s="2" t="str">
        <x:v>Guerre · 31 fiches · Lecture intégrale dans « Lire Guerre » ou le lecteur HTML.</x:v>
      </x:c>
      <x:c r="B4" s="2"/>
      <x:c r="C4" s="2"/>
      <x:c r="D4" s="2"/>
      <x:c r="E4" s="2"/>
      <x:c r="F4" s="2"/>
    </x:row>
    <x:row r="5" ht="48" customHeight="1">
      <x:c r="A5" s="51" t="str">
        <x:v>Identifiant</x:v>
      </x:c>
      <x:c r="B5" s="52" t="str">
        <x:v>Titre</x:v>
      </x:c>
      <x:c r="C5" s="52" t="str">
        <x:v>Cle</x:v>
      </x:c>
      <x:c r="D5" s="52" t="str">
        <x:v>Valeur</x:v>
      </x:c>
      <x:c r="E5" s="52" t="str">
        <x:v>Unité</x:v>
      </x:c>
      <x:c r="F5" s="52" t="str">
        <x:v>Règle</x:v>
      </x:c>
      <x:c r="G5" s="53" t="str">
        <x:v>Provenance</x:v>
      </x:c>
    </x:row>
    <x:row r="6" ht="44" customHeight="1">
      <x:c r="A6" s="13" t="str">
        <x:v>W3-PAR01</x:v>
      </x:c>
      <x:c r="B6" s="13" t="str">
        <x:v>XP minimale</x:v>
      </x:c>
      <x:c r="C6" s="13" t="str">
        <x:v>xp_min</x:v>
      </x:c>
      <x:c r="D6" s="55" t="n">
        <x:v>0</x:v>
      </x:c>
      <x:c r="E6" s="13" t="str">
        <x:v>XP</x:v>
      </x:c>
      <x:c r="F6" s="13" t="str">
        <x:v>Borne de création d’une nouvelle équipe.</x:v>
      </x:c>
      <x:c r="G6" s="13" t="str">
        <x:v>Reconstitution documentée V4 — nouvelle rédaction V5</x:v>
      </x:c>
    </x:row>
    <x:row r="7" ht="57" customHeight="1">
      <x:c r="A7" s="14" t="str">
        <x:v>W3-PAR02</x:v>
      </x:c>
      <x:c r="B7" s="14" t="str">
        <x:v>XP maximale</x:v>
      </x:c>
      <x:c r="C7" s="14" t="str">
        <x:v>xp_max</x:v>
      </x:c>
      <x:c r="D7" s="56" t="n">
        <x:v>100</x:v>
      </x:c>
      <x:c r="E7" s="14" t="str">
        <x:v>XP</x:v>
      </x:c>
      <x:c r="F7" s="14" t="str">
        <x:v>Aucun dépassement ; les actions ultérieures donnent une histoire et non des niveaux infinis.</x:v>
      </x:c>
      <x:c r="G7" s="14" t="str">
        <x:v>Reconstitution documentée V4 — nouvelle rédaction V5</x:v>
      </x:c>
    </x:row>
    <x:row r="8" ht="44" customHeight="1">
      <x:c r="A8" s="13" t="str">
        <x:v>W3-PAR03</x:v>
      </x:c>
      <x:c r="B8" s="13" t="str">
        <x:v>Seuil novice</x:v>
      </x:c>
      <x:c r="C8" s="13" t="str">
        <x:v>xp_tier_1</x:v>
      </x:c>
      <x:c r="D8" s="55" t="n">
        <x:v>0</x:v>
      </x:c>
      <x:c r="E8" s="13" t="str">
        <x:v>XP</x:v>
      </x:c>
      <x:c r="F8" s="13" t="str">
        <x:v>Premier palier ; aucun choix de spécialisation.</x:v>
      </x:c>
      <x:c r="G8" s="13" t="str">
        <x:v>Reconstitution documentée V4 — nouvelle rédaction V5</x:v>
      </x:c>
    </x:row>
    <x:row r="9" ht="44" customHeight="1">
      <x:c r="A9" s="14" t="str">
        <x:v>W3-PAR04</x:v>
      </x:c>
      <x:c r="B9" s="14" t="str">
        <x:v>Seuil vétéran</x:v>
      </x:c>
      <x:c r="C9" s="14" t="str">
        <x:v>xp_tier_2</x:v>
      </x:c>
      <x:c r="D9" s="56" t="n">
        <x:v>40</x:v>
      </x:c>
      <x:c r="E9" s="14" t="str">
        <x:v>XP</x:v>
      </x:c>
      <x:c r="F9" s="14" t="str">
        <x:v>Débloque un choix A ou B irréversible pendant la campagne, avec confirmation lisible.</x:v>
      </x:c>
      <x:c r="G9" s="14" t="str">
        <x:v>Reconstitution documentée V4 — nouvelle rédaction V5</x:v>
      </x:c>
    </x:row>
    <x:row r="10" ht="44" customHeight="1">
      <x:c r="A10" s="13" t="str">
        <x:v>W3-PAR05</x:v>
      </x:c>
      <x:c r="B10" s="13" t="str">
        <x:v>Seuil maître</x:v>
      </x:c>
      <x:c r="C10" s="13" t="str">
        <x:v>xp_tier_3</x:v>
      </x:c>
      <x:c r="D10" s="55" t="n">
        <x:v>80</x:v>
      </x:c>
      <x:c r="E10" s="13" t="str">
        <x:v>XP</x:v>
      </x:c>
      <x:c r="F10" s="13" t="str">
        <x:v>Renforce le rôle choisi, sans supprimer ses contres.</x:v>
      </x:c>
      <x:c r="G10" s="13" t="str">
        <x:v>Reconstitution documentée V4 — nouvelle rédaction V5</x:v>
      </x:c>
    </x:row>
    <x:row r="11" ht="44" customHeight="1">
      <x:c r="A11" s="14" t="str">
        <x:v>W3-PAR06</x:v>
      </x:c>
      <x:c r="B11" s="14" t="str">
        <x:v>Puissance novice</x:v>
      </x:c>
      <x:c r="C11" s="14" t="str">
        <x:v>xp_mult_1</x:v>
      </x:c>
      <x:c r="D11" s="56" t="n">
        <x:v>1</x:v>
      </x:c>
      <x:c r="E11" s="14" t="str">
        <x:v>coefficient</x:v>
      </x:c>
      <x:c r="F11" s="14" t="str">
        <x:v>Multiplicateur appliqué à attaque et défense estimées.</x:v>
      </x:c>
      <x:c r="G11" s="14" t="str">
        <x:v>Reconstitution documentée V4 — nouvelle rédaction V5</x:v>
      </x:c>
    </x:row>
    <x:row r="12" ht="44" customHeight="1">
      <x:c r="A12" s="13" t="str">
        <x:v>W3-PAR07</x:v>
      </x:c>
      <x:c r="B12" s="13" t="str">
        <x:v>Puissance vétéran</x:v>
      </x:c>
      <x:c r="C12" s="13" t="str">
        <x:v>xp_mult_2</x:v>
      </x:c>
      <x:c r="D12" s="55" t="n">
        <x:v>1.15</x:v>
      </x:c>
      <x:c r="E12" s="13" t="str">
        <x:v>coefficient</x:v>
      </x:c>
      <x:c r="F12" s="13" t="str">
        <x:v>La spécialisation ajoute un comportement ; ce coefficient ne la remplace pas.</x:v>
      </x:c>
      <x:c r="G12" s="13" t="str">
        <x:v>Reconstitution documentée V4 — nouvelle rédaction V5</x:v>
      </x:c>
    </x:row>
    <x:row r="13" ht="44" customHeight="1">
      <x:c r="A13" s="14" t="str">
        <x:v>W3-PAR08</x:v>
      </x:c>
      <x:c r="B13" s="14" t="str">
        <x:v>Puissance maître</x:v>
      </x:c>
      <x:c r="C13" s="14" t="str">
        <x:v>xp_mult_3</x:v>
      </x:c>
      <x:c r="D13" s="56" t="n">
        <x:v>1.3</x:v>
      </x:c>
      <x:c r="E13" s="14" t="str">
        <x:v>coefficient</x:v>
      </x:c>
      <x:c r="F13" s="14" t="str">
        <x:v>Puissance bornée afin de garder les jeunes équipes utiles.</x:v>
      </x:c>
      <x:c r="G13" s="14" t="str">
        <x:v>Reconstitution documentée V4 — nouvelle rédaction V5</x:v>
      </x:c>
    </x:row>
    <x:row r="14" ht="44" customHeight="1">
      <x:c r="A14" s="13" t="str">
        <x:v>W3-PAR09</x:v>
      </x:c>
      <x:c r="B14" s="13" t="str">
        <x:v>Capacité initiale</x:v>
      </x:c>
      <x:c r="C14" s="13" t="str">
        <x:v>pc_cap_1</x:v>
      </x:c>
      <x:c r="D14" s="55" t="n">
        <x:v>12</x:v>
      </x:c>
      <x:c r="E14" s="13" t="str">
        <x:v>PC</x:v>
      </x:c>
      <x:c r="F14" s="13" t="str">
        <x:v>Budget de commandement déployé ; ne représente pas le nombre total d’habitants du clan.</x:v>
      </x:c>
      <x:c r="G14" s="13" t="str">
        <x:v>Reconstitution documentée V4 — nouvelle rédaction V5</x:v>
      </x:c>
    </x:row>
    <x:row r="15" ht="44" customHeight="1">
      <x:c r="A15" s="14" t="str">
        <x:v>W3-PAR10</x:v>
      </x:c>
      <x:c r="B15" s="14" t="str">
        <x:v>Capacité intermédiaire</x:v>
      </x:c>
      <x:c r="C15" s="14" t="str">
        <x:v>pc_cap_2</x:v>
      </x:c>
      <x:c r="D15" s="56" t="n">
        <x:v>18</x:v>
      </x:c>
      <x:c r="E15" s="14" t="str">
        <x:v>PC</x:v>
      </x:c>
      <x:c r="F15" s="14" t="str">
        <x:v>Après validation d’un mandat de commandement et disponibilité des transports.</x:v>
      </x:c>
      <x:c r="G15" s="14" t="str">
        <x:v>Reconstitution documentée V4 — nouvelle rédaction V5</x:v>
      </x:c>
    </x:row>
    <x:row r="16" ht="57" customHeight="1">
      <x:c r="A16" s="13" t="str">
        <x:v>W3-PAR11</x:v>
      </x:c>
      <x:c r="B16" s="13" t="str">
        <x:v>Capacité tardive</x:v>
      </x:c>
      <x:c r="C16" s="13" t="str">
        <x:v>pc_cap_3</x:v>
      </x:c>
      <x:c r="D16" s="55" t="n">
        <x:v>24</x:v>
      </x:c>
      <x:c r="E16" s="13" t="str">
        <x:v>PC</x:v>
      </x:c>
      <x:c r="F16" s="13" t="str">
        <x:v>Après entraînement collectif et infrastructures réelles ; jamais accordée par un trophée seul.</x:v>
      </x:c>
      <x:c r="G16" s="13" t="str">
        <x:v>Reconstitution documentée V4 — nouvelle rédaction V5</x:v>
      </x:c>
    </x:row>
    <x:row r="17" ht="57" customHeight="1">
      <x:c r="A17" s="14" t="str">
        <x:v>W3-PAR12</x:v>
      </x:c>
      <x:c r="B17" s="14" t="str">
        <x:v>Stock maximum</x:v>
      </x:c>
      <x:c r="C17" s="14" t="str">
        <x:v>rav_cap</x:v>
      </x:c>
      <x:c r="D17" s="56" t="n">
        <x:v>120</x:v>
      </x:c>
      <x:c r="E17" s="14" t="str">
        <x:v>RAV</x:v>
      </x:c>
      <x:c r="F17" s="14" t="str">
        <x:v>Plafond logistique d’un front local ; les cargaisons excédentaires restent à leur lieu réel.</x:v>
      </x:c>
      <x:c r="G17" s="14" t="str">
        <x:v>Reconstitution documentée V4 — nouvelle rédaction V5</x:v>
      </x:c>
    </x:row>
    <x:row r="18" ht="44" customHeight="1">
      <x:c r="A18" s="13" t="str">
        <x:v>W3-PAR13</x:v>
      </x:c>
      <x:c r="B18" s="13" t="str">
        <x:v>Facteur ravitaillé</x:v>
      </x:c>
      <x:c r="C18" s="13" t="str">
        <x:v>supply_factor_full</x:v>
      </x:c>
      <x:c r="D18" s="55" t="n">
        <x:v>1</x:v>
      </x:c>
      <x:c r="E18" s="13" t="str">
        <x:v>coefficient</x:v>
      </x:c>
      <x:c r="F18" s="13" t="str">
        <x:v>Si le stock disponible couvre le besoin du tour.</x:v>
      </x:c>
      <x:c r="G18" s="13" t="str">
        <x:v>Reconstitution documentée V4 — nouvelle rédaction V5</x:v>
      </x:c>
    </x:row>
    <x:row r="19" ht="44" customHeight="1">
      <x:c r="A19" s="14" t="str">
        <x:v>W3-PAR14</x:v>
      </x:c>
      <x:c r="B19" s="14" t="str">
        <x:v>Facteur rationné</x:v>
      </x:c>
      <x:c r="C19" s="14" t="str">
        <x:v>supply_factor_low</x:v>
      </x:c>
      <x:c r="D19" s="56" t="n">
        <x:v>0.7</x:v>
      </x:c>
      <x:c r="E19" s="14" t="str">
        <x:v>coefficient</x:v>
      </x:c>
      <x:c r="F19" s="14" t="str">
        <x:v>Si le besoin du tour n’est pas couvert ; ne tue pas arbitrairement un personnage.</x:v>
      </x:c>
      <x:c r="G19" s="14" t="str">
        <x:v>Reconstitution documentée V4 — nouvelle rédaction V5</x:v>
      </x:c>
    </x:row>
    <x:row r="20" ht="44" customHeight="1">
      <x:c r="A20" s="13" t="str">
        <x:v>W3-PAR15</x:v>
      </x:c>
      <x:c r="B20" s="13" t="str">
        <x:v>Fatigue maximale</x:v>
      </x:c>
      <x:c r="C20" s="13" t="str">
        <x:v>fatigue_max</x:v>
      </x:c>
      <x:c r="D20" s="55" t="n">
        <x:v>100</x:v>
      </x:c>
      <x:c r="E20" s="13" t="str">
        <x:v>points</x:v>
      </x:c>
      <x:c r="F20" s="13" t="str">
        <x:v>Valeur bornée après marche, effort et récupération.</x:v>
      </x:c>
      <x:c r="G20" s="13" t="str">
        <x:v>Reconstitution documentée V4 — nouvelle rédaction V5</x:v>
      </x:c>
    </x:row>
    <x:row r="21" ht="44" customHeight="1">
      <x:c r="A21" s="14" t="str">
        <x:v>W3-PAR16</x:v>
      </x:c>
      <x:c r="B21" s="14" t="str">
        <x:v>Diviseur de fatigue</x:v>
      </x:c>
      <x:c r="C21" s="14" t="str">
        <x:v>fatigue_divisor</x:v>
      </x:c>
      <x:c r="D21" s="56" t="n">
        <x:v>200</x:v>
      </x:c>
      <x:c r="E21" s="14" t="str">
        <x:v>points</x:v>
      </x:c>
      <x:c r="F21" s="14" t="str">
        <x:v>Facteur = MAX(0,50 ; 1-fatigue/200).</x:v>
      </x:c>
      <x:c r="G21" s="14" t="str">
        <x:v>Reconstitution documentée V4 — nouvelle rédaction V5</x:v>
      </x:c>
    </x:row>
    <x:row r="22" ht="44" customHeight="1">
      <x:c r="A22" s="13" t="str">
        <x:v>W3-PAR17</x:v>
      </x:c>
      <x:c r="B22" s="13" t="str">
        <x:v>Facteur fatigue plancher</x:v>
      </x:c>
      <x:c r="C22" s="13" t="str">
        <x:v>fatigue_floor</x:v>
      </x:c>
      <x:c r="D22" s="55" t="n">
        <x:v>0.5</x:v>
      </x:c>
      <x:c r="E22" s="13" t="str">
        <x:v>coefficient</x:v>
      </x:c>
      <x:c r="F22" s="13" t="str">
        <x:v>Une unité épuisée reste capable de repli, avec capacité réduite.</x:v>
      </x:c>
      <x:c r="G22" s="13" t="str">
        <x:v>Reconstitution documentée V4 — nouvelle rédaction V5</x:v>
      </x:c>
    </x:row>
    <x:row r="23" ht="44" customHeight="1">
      <x:c r="A23" s="14" t="str">
        <x:v>W3-PAR18</x:v>
      </x:c>
      <x:c r="B23" s="14" t="str">
        <x:v>Bonus terrain plafond</x:v>
      </x:c>
      <x:c r="C23" s="14" t="str">
        <x:v>terrain_bonus_cap</x:v>
      </x:c>
      <x:c r="D23" s="56" t="n">
        <x:v>30</x:v>
      </x:c>
      <x:c r="E23" s="14" t="str">
        <x:v>pourcent</x:v>
      </x:c>
      <x:c r="F23" s="14" t="str">
        <x:v>Défense estimée ; un bonus supérieur proposé par plusieurs sources est plafonné.</x:v>
      </x:c>
      <x:c r="G23" s="14" t="str">
        <x:v>Reconstitution documentée V4 — nouvelle rédaction V5</x:v>
      </x:c>
    </x:row>
    <x:row r="24" ht="44" customHeight="1">
      <x:c r="A24" s="13" t="str">
        <x:v>W3-PAR19</x:v>
      </x:c>
      <x:c r="B24" s="13" t="str">
        <x:v>XP reconnaissance</x:v>
      </x:c>
      <x:c r="C24" s="13" t="str">
        <x:v>xp_recon</x:v>
      </x:c>
      <x:c r="D24" s="55" t="n">
        <x:v>4</x:v>
      </x:c>
      <x:c r="E24" s="13" t="str">
        <x:v>XP</x:v>
      </x:c>
      <x:c r="F24" s="13" t="str">
        <x:v>Accordée une fois par nouvel objectif reconnu, jamais à chaque revisite.</x:v>
      </x:c>
      <x:c r="G24" s="13" t="str">
        <x:v>Reconstitution documentée V4 — nouvelle rédaction V5</x:v>
      </x:c>
    </x:row>
    <x:row r="25" ht="44" customHeight="1">
      <x:c r="A25" s="14" t="str">
        <x:v>W3-PAR20</x:v>
      </x:c>
      <x:c r="B25" s="14" t="str">
        <x:v>XP objectif héroïque</x:v>
      </x:c>
      <x:c r="C25" s="14" t="str">
        <x:v>xp_hero</x:v>
      </x:c>
      <x:c r="D25" s="56" t="n">
        <x:v>6</x:v>
      </x:c>
      <x:c r="E25" s="14" t="str">
        <x:v>XP</x:v>
      </x:c>
      <x:c r="F25" s="14" t="str">
        <x:v>Aux participants réellement engagés, pas à toutes les équipes du registre.</x:v>
      </x:c>
      <x:c r="G25" s="14" t="str">
        <x:v>Reconstitution documentée V4 — nouvelle rédaction V5</x:v>
      </x:c>
    </x:row>
    <x:row r="26" ht="44" customHeight="1">
      <x:c r="A26" s="13" t="str">
        <x:v>W3-PAR21</x:v>
      </x:c>
      <x:c r="B26" s="13" t="str">
        <x:v>XP objectif bataille</x:v>
      </x:c>
      <x:c r="C26" s="13" t="str">
        <x:v>xp_battle</x:v>
      </x:c>
      <x:c r="D26" s="55" t="n">
        <x:v>8</x:v>
      </x:c>
      <x:c r="E26" s="13" t="str">
        <x:v>XP</x:v>
      </x:c>
      <x:c r="F26" s="13" t="str">
        <x:v>Pour la résolution de l’objectif annoncé, distincte du nombre de victimes.</x:v>
      </x:c>
      <x:c r="G26" s="13" t="str">
        <x:v>Reconstitution documentée V4 — nouvelle rédaction V5</x:v>
      </x:c>
    </x:row>
    <x:row r="27" ht="44" customHeight="1">
      <x:c r="A27" s="14" t="str">
        <x:v>W3-PAR22</x:v>
      </x:c>
      <x:c r="B27" s="14" t="str">
        <x:v>XP repli propre</x:v>
      </x:c>
      <x:c r="C27" s="14" t="str">
        <x:v>xp_retreat</x:v>
      </x:c>
      <x:c r="D27" s="56" t="n">
        <x:v>6</x:v>
      </x:c>
      <x:c r="E27" s="14" t="str">
        <x:v>XP</x:v>
      </x:c>
      <x:c r="F27" s="14" t="str">
        <x:v>Pour une extraction organisée sous menace ; récompense bornée à l’objectif initial.</x:v>
      </x:c>
      <x:c r="G27" s="14" t="str">
        <x:v>Reconstitution documentée V4 — nouvelle rédaction V5</x:v>
      </x:c>
    </x:row>
    <x:row r="28" ht="44" customHeight="1">
      <x:c r="A28" s="13" t="str">
        <x:v>W3-PAR23</x:v>
      </x:c>
      <x:c r="B28" s="13" t="str">
        <x:v>XP finale de campagne</x:v>
      </x:c>
      <x:c r="C28" s="13" t="str">
        <x:v>xp_campaign</x:v>
      </x:c>
      <x:c r="D28" s="55" t="n">
        <x:v>12</x:v>
      </x:c>
      <x:c r="E28" s="13" t="str">
        <x:v>XP</x:v>
      </x:c>
      <x:c r="F28" s="13" t="str">
        <x:v>Remplace la récompense standard du dernier objectif, ne s’y ajoute pas.</x:v>
      </x:c>
      <x:c r="G28" s="13" t="str">
        <x:v>Reconstitution documentée V4 — nouvelle rédaction V5</x:v>
      </x:c>
    </x:row>
    <x:row r="29" ht="44" customHeight="1">
      <x:c r="A29" s="14" t="str">
        <x:v>W3-PAR24</x:v>
      </x:c>
      <x:c r="B29" s="14" t="str">
        <x:v>XP maximum par transaction</x:v>
      </x:c>
      <x:c r="C29" s="14" t="str">
        <x:v>xp_transaction_cap</x:v>
      </x:c>
      <x:c r="D29" s="56" t="n">
        <x:v>12</x:v>
      </x:c>
      <x:c r="E29" s="14" t="str">
        <x:v>XP</x:v>
      </x:c>
      <x:c r="F29" s="14" t="str">
        <x:v>Empêche le cumul héros + RTS + carte sur le même résultat.</x:v>
      </x:c>
      <x:c r="G29" s="14" t="str">
        <x:v>Reconstitution documentée V4 — nouvelle rédaction V5</x:v>
      </x:c>
    </x:row>
    <x:row r="30" ht="44" customHeight="1">
      <x:c r="A30" s="13" t="str">
        <x:v>W3-PAR25</x:v>
      </x:c>
      <x:c r="B30" s="13" t="str">
        <x:v>Garnison minimale</x:v>
      </x:c>
      <x:c r="C30" s="13" t="str">
        <x:v>garrison_min_pc</x:v>
      </x:c>
      <x:c r="D30" s="55" t="n">
        <x:v>1</x:v>
      </x:c>
      <x:c r="E30" s="13" t="str">
        <x:v>PC</x:v>
      </x:c>
      <x:c r="F30" s="13" t="str">
        <x:v>Présence de terrain requise pour contrôler un territoire stratégique non démilitarisé.</x:v>
      </x:c>
      <x:c r="G30" s="13" t="str">
        <x:v>Reconstitution documentée V4 — nouvelle rédaction V5</x:v>
      </x:c>
    </x:row>
    <x:row r="31" ht="44" customHeight="1">
      <x:c r="A31" s="14" t="str">
        <x:v>W3-PAR26</x:v>
      </x:c>
      <x:c r="B31" s="14" t="str">
        <x:v>Tour d’intégration standard</x:v>
      </x:c>
      <x:c r="C31" s="14" t="str">
        <x:v>recruit_delay_standard</x:v>
      </x:c>
      <x:c r="D31" s="56" t="n">
        <x:v>2</x:v>
      </x:c>
      <x:c r="E31" s="14" t="str">
        <x:v>tours</x:v>
      </x:c>
      <x:c r="F31" s="14" t="str">
        <x:v>Le personnel arrive après un trajet et deux étapes de préparation locales.</x:v>
      </x:c>
      <x:c r="G31" s="14" t="str">
        <x:v>Reconstitution documentée V4 — nouvelle rédaction V5</x:v>
      </x:c>
    </x:row>
    <x:row r="32" ht="44" customHeight="1">
      <x:c r="A32" s="13" t="str">
        <x:v>W3-PAR27</x:v>
      </x:c>
      <x:c r="B32" s="13" t="str">
        <x:v>Tour d’intégration spécialiste</x:v>
      </x:c>
      <x:c r="C32" s="13" t="str">
        <x:v>recruit_delay_expert</x:v>
      </x:c>
      <x:c r="D32" s="55" t="n">
        <x:v>3</x:v>
      </x:c>
      <x:c r="E32" s="13" t="str">
        <x:v>tours</x:v>
      </x:c>
      <x:c r="F32" s="13" t="str">
        <x:v>Pour les unités complexes ; pas de fabrication instantanée de chasseurs.</x:v>
      </x:c>
      <x:c r="G32" s="13" t="str">
        <x:v>Reconstitution documentée V4 — nouvelle rédaction V5</x:v>
      </x:c>
    </x:row>
    <x:row r="33" ht="44" customHeight="1">
      <x:c r="A33" s="14" t="str">
        <x:v>W3-PAR28</x:v>
      </x:c>
      <x:c r="B33" s="14" t="str">
        <x:v>Construction minimale</x:v>
      </x:c>
      <x:c r="C33" s="14" t="str">
        <x:v>build_delay_min</x:v>
      </x:c>
      <x:c r="D33" s="56" t="n">
        <x:v>2</x:v>
      </x:c>
      <x:c r="E33" s="14" t="str">
        <x:v>tours</x:v>
      </x:c>
      <x:c r="F33" s="14" t="str">
        <x:v>Une structure installée doit être acheminée puis mise en service.</x:v>
      </x:c>
      <x:c r="G33" s="14" t="str">
        <x:v>Reconstitution documentée V4 — nouvelle rédaction V5</x:v>
      </x:c>
    </x:row>
    <x:row r="34" ht="44" customHeight="1">
      <x:c r="A34" s="13" t="str">
        <x:v>W3-PAR29</x:v>
      </x:c>
      <x:c r="B34" s="13" t="str">
        <x:v>Retrait de fatigue au repos</x:v>
      </x:c>
      <x:c r="C34" s="13" t="str">
        <x:v>rest_fatigue_reduction</x:v>
      </x:c>
      <x:c r="D34" s="55" t="n">
        <x:v>20</x:v>
      </x:c>
      <x:c r="E34" s="13" t="str">
        <x:v>points</x:v>
      </x:c>
      <x:c r="F34" s="13" t="str">
        <x:v>Tour de repos complet dans un lieu équipé et ravitaillé.</x:v>
      </x:c>
      <x:c r="G34" s="13" t="str">
        <x:v>Reconstitution documentée V4 — nouvelle rédaction V5</x:v>
      </x:c>
    </x:row>
    <x:row r="35" ht="44" customHeight="1">
      <x:c r="A35" s="14" t="str">
        <x:v>W3-PAR30</x:v>
      </x:c>
      <x:c r="B35" s="14" t="str">
        <x:v>Fatigue de marche ordinaire</x:v>
      </x:c>
      <x:c r="C35" s="14" t="str">
        <x:v>march_fatigue</x:v>
      </x:c>
      <x:c r="D35" s="56" t="n">
        <x:v>10</x:v>
      </x:c>
      <x:c r="E35" s="14" t="str">
        <x:v>points</x:v>
      </x:c>
      <x:c r="F35" s="14" t="str">
        <x:v>Par mouvement stratégique normal ; le terrain peut augmenter ce coût annoncé.</x:v>
      </x:c>
      <x:c r="G35" s="14" t="str">
        <x:v>Reconstitution documentée V4 — nouvelle rédaction V5</x:v>
      </x:c>
    </x:row>
    <x:row r="36" ht="44" customHeight="1">
      <x:c r="A36" s="13" t="str">
        <x:v>W3-PAR31</x:v>
      </x:c>
      <x:c r="B36" s="13" t="str">
        <x:v>Fatigue de bataille</x:v>
      </x:c>
      <x:c r="C36" s="13" t="str">
        <x:v>battle_fatigue</x:v>
      </x:c>
      <x:c r="D36" s="55" t="n">
        <x:v>20</x:v>
      </x:c>
      <x:c r="E36" s="13" t="str">
        <x:v>points</x:v>
      </x:c>
      <x:c r="F36" s="13" t="str">
        <x:v>Ajout après le résultat du combat, identique quel que soit son mode de résolution.</x:v>
      </x:c>
      <x:c r="G36" s="13" t="str">
        <x:v>Reconstitution documentée V4 — nouvelle rédaction V5</x:v>
      </x:c>
    </x:row>
  </x:sheetData>
  <x:pageMargins left="0.7" right="0.7" top="0.75" bottom="0.75" header="0.3" footer="0.3"/>
  <x:tableParts count="1">
    <x:tablePart xmlns:r="http://schemas.openxmlformats.org/officeDocument/2006/relationships" r:id="Re2ab208e7388468a"/>
  </x:tableParts>
</x:worksheet>
</file>

<file path=xl/worksheets/sheet9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Doctrines des clans</x:v>
      </x:c>
      <x:c r="B2" s="3"/>
      <x:c r="C2" s="3"/>
      <x:c r="D2" s="3"/>
      <x:c r="E2" s="3"/>
      <x:c r="F2" s="3"/>
    </x:row>
    <x:row r="3">
      <x:c r="A3" s="4"/>
      <x:c r="B3" s="4"/>
      <x:c r="C3" s="4"/>
      <x:c r="D3" s="4"/>
      <x:c r="E3" s="4"/>
      <x:c r="F3" s="4"/>
    </x:row>
    <x:row r="4">
      <x:c r="A4" s="2" t="str">
        <x:v>Guerre · 15 fiches · Lecture intégrale dans « Lire Guerre » ou le lecteur HTML.</x:v>
      </x:c>
      <x:c r="B4" s="2"/>
      <x:c r="C4" s="2"/>
      <x:c r="D4" s="2"/>
      <x:c r="E4" s="2"/>
      <x:c r="F4" s="2"/>
    </x:row>
    <x:row r="5" ht="48" customHeight="1">
      <x:c r="A5" s="51" t="str">
        <x:v>Identifiant</x:v>
      </x:c>
      <x:c r="B5" s="52" t="str">
        <x:v>Titre</x:v>
      </x:c>
      <x:c r="C5" s="52" t="str">
        <x:v>Clan id</x:v>
      </x:c>
      <x:c r="D5" s="52" t="str">
        <x:v>Doctrine</x:v>
      </x:c>
      <x:c r="E5" s="52" t="str">
        <x:v>Gestes</x:v>
      </x:c>
      <x:c r="F5" s="52" t="str">
        <x:v>Relation communautés</x:v>
      </x:c>
      <x:c r="G5" s="52" t="str">
        <x:v>Limite</x:v>
      </x:c>
      <x:c r="H5" s="52" t="str">
        <x:v>Offre</x:v>
      </x:c>
      <x:c r="I5" s="52" t="str">
        <x:v>Rupture</x:v>
      </x:c>
      <x:c r="J5" s="53" t="str">
        <x:v>Provenance</x:v>
      </x:c>
    </x:row>
    <x:row r="6" ht="57" customHeight="1">
      <x:c r="A6" s="13" t="str">
        <x:v>W3-CL01</x:v>
      </x:c>
      <x:c r="B6" s="13" t="str">
        <x:v>Maisons des Braises</x:v>
      </x:c>
      <x:c r="C6" s="13" t="str">
        <x:v>CL1</x:v>
      </x:c>
      <x:c r="D6" s="13" t="str">
        <x:v>Percées courtes et zones de chaleur</x:v>
      </x:c>
      <x:c r="E6" s="13" t="str">
        <x:v>Avancer de couvert basaltique en couvert basaltique pour atteindre un chef adverse.</x:v>
      </x:c>
      <x:c r="F6" s="13" t="str">
        <x:v>Respectent un duel annoncé ; se divisent si une réserve est incendiée sans nécessité.</x:v>
      </x:c>
      <x:c r="G6" s="13" t="str">
        <x:v>Forte sur un front court, vulnérable aux détours et aux longues chaînes de ravitaillement.</x:v>
      </x:c>
      <x:c r="H6" s="13" t="str">
        <x:v>Contrats limités et entraînements liés à percées courtes et zones de chaleur, après rencontre de ses représentants.</x:v>
      </x:c>
      <x:c r="I6" s="13" t="str">
        <x:v>Un acte constaté ouvre enquête ou riposte ; la rupture n’est pas copiée à toutes les communautés du même biome.</x:v>
      </x:c>
      <x:c r="J6" s="13" t="str">
        <x:v>Reconstitution documentée V4 — nouvelle rédaction V5</x:v>
      </x:c>
    </x:row>
    <x:row r="7" ht="57" customHeight="1">
      <x:c r="A7" s="14" t="str">
        <x:v>W3-CL02</x:v>
      </x:c>
      <x:c r="B7" s="14" t="str">
        <x:v>Peuple des Citernes</x:v>
      </x:c>
      <x:c r="C7" s="14" t="str">
        <x:v>CL2</x:v>
      </x:c>
      <x:c r="D7" s="14" t="str">
        <x:v>Gestion des points d’eau</x:v>
      </x:c>
      <x:c r="E7" s="14" t="str">
        <x:v>Protéger les filtres, déplacer les conduites et priver les éclaireurs adverses de prises faciles.</x:v>
      </x:c>
      <x:c r="F7" s="14" t="str">
        <x:v>Distinguent le contrôle d’un poste et le droit des communautés à l’eau.</x:v>
      </x:c>
      <x:c r="G7" s="14" t="str">
        <x:v>Les lignes souterraines contournées rendent les tours de guet insuffisantes.</x:v>
      </x:c>
      <x:c r="H7" s="14" t="str">
        <x:v>Contrats limités et entraînements liés à gestion des points d’eau, après rencontre de ses représentants.</x:v>
      </x:c>
      <x:c r="I7" s="14" t="str">
        <x:v>Un acte constaté ouvre enquête ou riposte ; la rupture n’est pas copiée à toutes les communautés du même biome.</x:v>
      </x:c>
      <x:c r="J7" s="14" t="str">
        <x:v>Reconstitution documentée V4 — nouvelle rédaction V5</x:v>
      </x:c>
    </x:row>
    <x:row r="8" ht="57" customHeight="1">
      <x:c r="A8" s="13" t="str">
        <x:v>W3-CL03</x:v>
      </x:c>
      <x:c r="B8" s="13" t="str">
        <x:v>Gardiens des Hautes Branches</x:v>
      </x:c>
      <x:c r="C8" s="13" t="str">
        <x:v>CL3</x:v>
      </x:c>
      <x:c r="D8" s="13" t="str">
        <x:v>Verticalité et reconnaissance</x:v>
      </x:c>
      <x:c r="E8" s="13" t="str">
        <x:v>Passer entre plateformes, repérer un mouvement puis déplacer le groupe avant la riposte.</x:v>
      </x:c>
      <x:c r="F8" s="13" t="str">
        <x:v>Refusent une victoire qui détruit durablement les couloirs arboricoles de leur habitat.</x:v>
      </x:c>
      <x:c r="G8" s="13" t="str">
        <x:v>Très lisible une fois les ancrages découverts ; mauvaise tenue de terrain ouvert.</x:v>
      </x:c>
      <x:c r="H8" s="13" t="str">
        <x:v>Contrats limités et entraînements liés à verticalité et reconnaissance, après rencontre de ses représentants.</x:v>
      </x:c>
      <x:c r="I8" s="13" t="str">
        <x:v>Un acte constaté ouvre enquête ou riposte ; la rupture n’est pas copiée à toutes les communautés du même biome.</x:v>
      </x:c>
      <x:c r="J8" s="13" t="str">
        <x:v>Reconstitution documentée V4 — nouvelle rédaction V5</x:v>
      </x:c>
    </x:row>
    <x:row r="9" ht="57" customHeight="1">
      <x:c r="A9" s="14" t="str">
        <x:v>W3-CL04</x:v>
      </x:c>
      <x:c r="B9" s="14" t="str">
        <x:v>Veilleurs des Eaux Calmes</x:v>
      </x:c>
      <x:c r="C9" s="14" t="str">
        <x:v>CL4</x:v>
      </x:c>
      <x:c r="D9" s="14" t="str">
        <x:v>Embuscade de rive et passages</x:v>
      </x:c>
      <x:c r="E9" s="14" t="str">
        <x:v>Guider de petites équipes sur des pilotis démontables et attirer l’ennemi sur un passage connu.</x:v>
      </x:c>
      <x:c r="F9" s="14" t="str">
        <x:v>Accords locaux nécessaires aux chenaux ; une autorité de clan ne possède pas tous les pontons.</x:v>
      </x:c>
      <x:c r="G9" s="14" t="str">
        <x:v>L’assèchement et les hauteurs réduisent leurs chemins discrets.</x:v>
      </x:c>
      <x:c r="H9" s="14" t="str">
        <x:v>Contrats limités et entraînements liés à embuscade de rive et passages, après rencontre de ses représentants.</x:v>
      </x:c>
      <x:c r="I9" s="14" t="str">
        <x:v>Un acte constaté ouvre enquête ou riposte ; la rupture n’est pas copiée à toutes les communautés du même biome.</x:v>
      </x:c>
      <x:c r="J9" s="14" t="str">
        <x:v>Reconstitution documentée V4 — nouvelle rédaction V5</x:v>
      </x:c>
    </x:row>
    <x:row r="10" ht="57" customHeight="1">
      <x:c r="A10" s="13" t="str">
        <x:v>W3-CL05</x:v>
      </x:c>
      <x:c r="B10" s="13" t="str">
        <x:v>Veilleurs des Crêtes</x:v>
      </x:c>
      <x:c r="C10" s="13" t="str">
        <x:v>CL5</x:v>
      </x:c>
      <x:c r="D10" s="13" t="str">
        <x:v>Observation et tirs préparés</x:v>
      </x:c>
      <x:c r="E10" s="13" t="str">
        <x:v>Établir un angle depuis une corniche, corriger la ligne de vue puis couvrir un franchissement.</x:v>
      </x:c>
      <x:c r="F10" s="13" t="str">
        <x:v>La parole donnée sur une voie de secours engage le guide et son groupe.</x:v>
      </x:c>
      <x:c r="G10" s="13" t="str">
        <x:v>Dépendance à quelques ascensions ; les brouillards peuvent rompre l’observation.</x:v>
      </x:c>
      <x:c r="H10" s="13" t="str">
        <x:v>Contrats limités et entraînements liés à observation et tirs préparés, après rencontre de ses représentants.</x:v>
      </x:c>
      <x:c r="I10" s="13" t="str">
        <x:v>Un acte constaté ouvre enquête ou riposte ; la rupture n’est pas copiée à toutes les communautés du même biome.</x:v>
      </x:c>
      <x:c r="J10" s="13" t="str">
        <x:v>Reconstitution documentée V4 — nouvelle rédaction V5</x:v>
      </x:c>
    </x:row>
    <x:row r="11" ht="57" customHeight="1">
      <x:c r="A11" s="14" t="str">
        <x:v>W3-CL06</x:v>
      </x:c>
      <x:c r="B11" s="14" t="str">
        <x:v>Maisons du Rivage</x:v>
      </x:c>
      <x:c r="C11" s="14" t="str">
        <x:v>CL6</x:v>
      </x:c>
      <x:c r="D11" s="14" t="str">
        <x:v>Débarquements et routes de marée</x:v>
      </x:c>
      <x:c r="E11" s="14" t="str">
        <x:v>Approcher depuis une coque basse, sécuriser un quai puis rembarquer avant la fermeture du chenal.</x:v>
      </x:c>
      <x:c r="F11" s="14" t="str">
        <x:v>Les équipages peuvent refuser une chasse qui coupe le retour d’autres navires.</x:v>
      </x:c>
      <x:c r="G11" s="14" t="str">
        <x:v>Loin des rivages, leurs transports deviennent de simples charges à protéger.</x:v>
      </x:c>
      <x:c r="H11" s="14" t="str">
        <x:v>Contrats limités et entraînements liés à débarquements et routes de marée, après rencontre de ses représentants.</x:v>
      </x:c>
      <x:c r="I11" s="14" t="str">
        <x:v>Un acte constaté ouvre enquête ou riposte ; la rupture n’est pas copiée à toutes les communautés du même biome.</x:v>
      </x:c>
      <x:c r="J11" s="14" t="str">
        <x:v>Reconstitution documentée V4 — nouvelle rédaction V5</x:v>
      </x:c>
    </x:row>
    <x:row r="12" ht="57" customHeight="1">
      <x:c r="A12" s="13" t="str">
        <x:v>W3-CL07</x:v>
      </x:c>
      <x:c r="B12" s="13" t="str">
        <x:v>Artisans de la Roche Chaude</x:v>
      </x:c>
      <x:c r="C12" s="13" t="str">
        <x:v>CL7</x:v>
      </x:c>
      <x:c r="D12" s="13" t="str">
        <x:v>Préparation d’outils et ouvrages</x:v>
      </x:c>
      <x:c r="E12" s="13" t="str">
        <x:v>Réparer une protection, déplacer un treuil et ouvrir une voie à portée des ateliers.</x:v>
      </x:c>
      <x:c r="F12" s="13" t="str">
        <x:v>La propriété d’un outil prêté reste visible ; les trophées ne paient pas automatiquement une dette matérielle.</x:v>
      </x:c>
      <x:c r="G12" s="13" t="str">
        <x:v>Les outils spécialisés consomment davantage de pièces et demandent une position sûre.</x:v>
      </x:c>
      <x:c r="H12" s="13" t="str">
        <x:v>Contrats limités et entraînements liés à préparation d’outils et ouvrages, après rencontre de ses représentants.</x:v>
      </x:c>
      <x:c r="I12" s="13" t="str">
        <x:v>Un acte constaté ouvre enquête ou riposte ; la rupture n’est pas copiée à toutes les communautés du même biome.</x:v>
      </x:c>
      <x:c r="J12" s="13" t="str">
        <x:v>Reconstitution documentée V4 — nouvelle rédaction V5</x:v>
      </x:c>
    </x:row>
    <x:row r="13" ht="57" customHeight="1">
      <x:c r="A13" s="14" t="str">
        <x:v>W3-CL08</x:v>
      </x:c>
      <x:c r="B13" s="14" t="str">
        <x:v>Maisons du Givre</x:v>
      </x:c>
      <x:c r="C13" s="14" t="str">
        <x:v>CL8</x:v>
      </x:c>
      <x:c r="D13" s="14" t="str">
        <x:v>Patience et endurance au froid</x:v>
      </x:c>
      <x:c r="E13" s="14" t="str">
        <x:v>Observer les fissures, choisir une traversée courte puis préserver la chaleur d’un poste isolé.</x:v>
      </x:c>
      <x:c r="F13" s="14" t="str">
        <x:v>Le retrait annoncé avant une tempête peut être reconnu comme une décision de survie honorable.</x:v>
      </x:c>
      <x:c r="G13" s="14" t="str">
        <x:v>Sensibilité aux changements rapides de terrain et aux expéditions chaudes prolongées.</x:v>
      </x:c>
      <x:c r="H13" s="14" t="str">
        <x:v>Contrats limités et entraînements liés à patience et endurance au froid, après rencontre de ses représentants.</x:v>
      </x:c>
      <x:c r="I13" s="14" t="str">
        <x:v>Un acte constaté ouvre enquête ou riposte ; la rupture n’est pas copiée à toutes les communautés du même biome.</x:v>
      </x:c>
      <x:c r="J13" s="14" t="str">
        <x:v>Reconstitution documentée V4 — nouvelle rédaction V5</x:v>
      </x:c>
    </x:row>
    <x:row r="14" ht="57" customHeight="1">
      <x:c r="A14" s="13" t="str">
        <x:v>W3-CL09</x:v>
      </x:c>
      <x:c r="B14" s="13" t="str">
        <x:v>Conservateurs des Anciennes Pierres</x:v>
      </x:c>
      <x:c r="C14" s="13" t="str">
        <x:v>CL9</x:v>
      </x:c>
      <x:c r="D14" s="13" t="str">
        <x:v>Repères anciens et feintes de parcours</x:v>
      </x:c>
      <x:c r="E14" s="13" t="str">
        <x:v>Employer portes, escaliers et vues croisées sans confondre un vestige avec une forteresse possédée.</x:v>
      </x:c>
      <x:c r="F14" s="13" t="str">
        <x:v>L’accès à une archive se négocie avec ses gardiens effectifs.</x:v>
      </x:c>
      <x:c r="G14" s="13" t="str">
        <x:v>Des adversaires mobiles peuvent éviter les couloirs préparés.</x:v>
      </x:c>
      <x:c r="H14" s="13" t="str">
        <x:v>Contrats limités et entraînements liés à repères anciens et feintes de parcours, après rencontre de ses représentants.</x:v>
      </x:c>
      <x:c r="I14" s="13" t="str">
        <x:v>Un acte constaté ouvre enquête ou riposte ; la rupture n’est pas copiée à toutes les communautés du même biome.</x:v>
      </x:c>
      <x:c r="J14" s="13" t="str">
        <x:v>Reconstitution documentée V4 — nouvelle rédaction V5</x:v>
      </x:c>
    </x:row>
    <x:row r="15" ht="57" customHeight="1">
      <x:c r="A15" s="14" t="str">
        <x:v>W3-CL10</x:v>
      </x:c>
      <x:c r="B15" s="14" t="str">
        <x:v>Gardiens du Confinement</x:v>
      </x:c>
      <x:c r="C15" s="14" t="str">
        <x:v>CL10</x:v>
      </x:c>
      <x:c r="D15" s="14" t="str">
        <x:v>Isolement des menaces incontrôlées</x:v>
      </x:c>
      <x:c r="E15" s="14" t="str">
        <x:v>Fermer un passage, guider une créature hors du couloir puis maintenir une voie d’extraction.</x:v>
      </x:c>
      <x:c r="F15" s="14" t="str">
        <x:v>La retenue d’un tir peut compter davantage qu’un trophée si elle préserve le retour des autres.</x:v>
      </x:c>
      <x:c r="G15" s="14" t="str">
        <x:v>Peu efficaces en poursuite longue ; vulnérables à des fronts simultanés.</x:v>
      </x:c>
      <x:c r="H15" s="14" t="str">
        <x:v>Contrats limités et entraînements liés à isolement des menaces incontrôlées, après rencontre de ses représentants.</x:v>
      </x:c>
      <x:c r="I15" s="14" t="str">
        <x:v>Un acte constaté ouvre enquête ou riposte ; la rupture n’est pas copiée à toutes les communautés du même biome.</x:v>
      </x:c>
      <x:c r="J15" s="14" t="str">
        <x:v>Reconstitution documentée V4 — nouvelle rédaction V5</x:v>
      </x:c>
    </x:row>
    <x:row r="16" ht="57" customHeight="1">
      <x:c r="A16" s="13" t="str">
        <x:v>W3-CL11</x:v>
      </x:c>
      <x:c r="B16" s="13" t="str">
        <x:v>Flotte des Haltes Lointaines</x:v>
      </x:c>
      <x:c r="C16" s="13" t="str">
        <x:v>CL11</x:v>
      </x:c>
      <x:c r="D16" s="13" t="str">
        <x:v>Projection et entretien des routes</x:v>
      </x:c>
      <x:c r="E16" s="13" t="str">
        <x:v>Rassembler des équipes dans un relais réellement atteint, puis organiser des débarquements limités.</x:v>
      </x:c>
      <x:c r="F16" s="13" t="str">
        <x:v>Un service de passage n’implique aucune fidélité politique de ses passagers.</x:v>
      </x:c>
      <x:c r="G16" s="13" t="str">
        <x:v>Les escales fermées et les pièces manquantes limitent rapidement la projection.</x:v>
      </x:c>
      <x:c r="H16" s="13" t="str">
        <x:v>Contrats limités et entraînements liés à projection et entretien des routes, après rencontre de ses représentants.</x:v>
      </x:c>
      <x:c r="I16" s="13" t="str">
        <x:v>Un acte constaté ouvre enquête ou riposte ; la rupture n’est pas copiée à toutes les communautés du même biome.</x:v>
      </x:c>
      <x:c r="J16" s="13" t="str">
        <x:v>Reconstitution documentée V4 — nouvelle rédaction V5</x:v>
      </x:c>
    </x:row>
    <x:row r="17" ht="57" customHeight="1">
      <x:c r="A17" s="14" t="str">
        <x:v>W3-CL12</x:v>
      </x:c>
      <x:c r="B17" s="14" t="str">
        <x:v>Pacte des Mandats Liés</x:v>
      </x:c>
      <x:c r="C17" s="14" t="str">
        <x:v>CL12</x:v>
      </x:c>
      <x:c r="D17" s="14" t="str">
        <x:v>Coalitions à objectif borné</x:v>
      </x:c>
      <x:c r="E17" s="14" t="str">
        <x:v>Associer des équipes aux compétences complémentaires pour un mandat précis.</x:v>
      </x:c>
      <x:c r="F17" s="14" t="str">
        <x:v>Un mandat achevé ne donne pas le droit de poursuivre une conquête au nom des alliés.</x:v>
      </x:c>
      <x:c r="G17" s="14" t="str">
        <x:v>La divergence des objectifs peut désassembler la coalition en plein front.</x:v>
      </x:c>
      <x:c r="H17" s="14" t="str">
        <x:v>Contrats limités et entraînements liés à coalitions à objectif borné, après rencontre de ses représentants.</x:v>
      </x:c>
      <x:c r="I17" s="14" t="str">
        <x:v>Un acte constaté ouvre enquête ou riposte ; la rupture n’est pas copiée à toutes les communautés du même biome.</x:v>
      </x:c>
      <x:c r="J17" s="14" t="str">
        <x:v>Reconstitution documentée V4 — nouvelle rédaction V5</x:v>
      </x:c>
    </x:row>
    <x:row r="18" ht="57" customHeight="1">
      <x:c r="A18" s="13" t="str">
        <x:v>W3-CL13</x:v>
      </x:c>
      <x:c r="B18" s="13" t="str">
        <x:v>Cercle des Noms Rapportés</x:v>
      </x:c>
      <x:c r="C18" s="13" t="str">
        <x:v>CL13</x:v>
      </x:c>
      <x:c r="D18" s="13" t="str">
        <x:v>Mémoire des chasses et expertise</x:v>
      </x:c>
      <x:c r="E18" s="13" t="str">
        <x:v>Comparer des traces, identifier les participants et empêcher qu’un faux récit relance une guerre.</x:v>
      </x:c>
      <x:c r="F18" s="13" t="str">
        <x:v>Une preuve incertaine reste incertaine ; l’archiviste n’invente pas un duel absent.</x:v>
      </x:c>
      <x:c r="G18" s="13" t="str">
        <x:v>Une enquête seule ne protège pas une équipe exposée sur le terrain.</x:v>
      </x:c>
      <x:c r="H18" s="13" t="str">
        <x:v>Contrats limités et entraînements liés à mémoire des chasses et expertise, après rencontre de ses représentants.</x:v>
      </x:c>
      <x:c r="I18" s="13" t="str">
        <x:v>Un acte constaté ouvre enquête ou riposte ; la rupture n’est pas copiée à toutes les communautés du même biome.</x:v>
      </x:c>
      <x:c r="J18" s="13" t="str">
        <x:v>Reconstitution documentée V4 — nouvelle rédaction V5</x:v>
      </x:c>
    </x:row>
    <x:row r="19" ht="57" customHeight="1">
      <x:c r="A19" s="14" t="str">
        <x:v>W3-CL14</x:v>
      </x:c>
      <x:c r="B19" s="14" t="str">
        <x:v>Foyer des Retours</x:v>
      </x:c>
      <x:c r="C19" s="14" t="str">
        <x:v>CL14</x:v>
      </x:c>
      <x:c r="D19" s="14" t="str">
        <x:v>Repli, soins et transmission</x:v>
      </x:c>
      <x:c r="E19" s="14" t="str">
        <x:v>Tenir le passage d’évacuation, ramener les blessés et préparer les remplaçants volontaires.</x:v>
      </x:c>
      <x:c r="F19" s="14" t="str">
        <x:v>L’accueil reste conditionné à l’espace et aux personnes disponibles, sans ressource infinie.</x:v>
      </x:c>
      <x:c r="G19" s="14" t="str">
        <x:v>Les sites de retour doivent être défendus et leurs réserves réellement ravitaillées.</x:v>
      </x:c>
      <x:c r="H19" s="14" t="str">
        <x:v>Contrats limités et entraînements liés à repli, soins et transmission, après rencontre de ses représentants.</x:v>
      </x:c>
      <x:c r="I19" s="14" t="str">
        <x:v>Un acte constaté ouvre enquête ou riposte ; la rupture n’est pas copiée à toutes les communautés du même biome.</x:v>
      </x:c>
      <x:c r="J19" s="14" t="str">
        <x:v>Reconstitution documentée V4 — nouvelle rédaction V5</x:v>
      </x:c>
    </x:row>
    <x:row r="20" ht="57" customHeight="1">
      <x:c r="A20" s="13" t="str">
        <x:v>W3-CL15</x:v>
      </x:c>
      <x:c r="B20" s="13" t="str">
        <x:v>Ligue des Forges Fermées</x:v>
      </x:c>
      <x:c r="C20" s="13" t="str">
        <x:v>CL15</x:v>
      </x:c>
      <x:c r="D20" s="13" t="str">
        <x:v>Équipement rare et places fortes</x:v>
      </x:c>
      <x:c r="E20" s="13" t="str">
        <x:v>Conserver des stocks identifiés, entretenir les armes et verrouiller les ateliers essentiels.</x:v>
      </x:c>
      <x:c r="F20" s="13" t="str">
        <x:v>Peut choisir le prêt conditionnel ou le refus ; toute forge n’adhère pas automatiquement à la Ligue.</x:v>
      </x:c>
      <x:c r="G20" s="13" t="str">
        <x:v>L’isolement prolongé vide les pièces d’entretien malgré la qualité des armes.</x:v>
      </x:c>
      <x:c r="H20" s="13" t="str">
        <x:v>Contrats limités et entraînements liés à équipement rare et places fortes, après rencontre de ses représentants.</x:v>
      </x:c>
      <x:c r="I20" s="13" t="str">
        <x:v>Un acte constaté ouvre enquête ou riposte ; la rupture n’est pas copiée à toutes les communautés du même biome.</x:v>
      </x:c>
      <x:c r="J20" s="13" t="str">
        <x:v>Reconstitution documentée V4 — nouvelle rédaction V5</x:v>
      </x:c>
    </x:row>
  </x:sheetData>
  <x:pageMargins left="0.7" right="0.7" top="0.75" bottom="0.75" header="0.3" footer="0.3"/>
  <x:tableParts count="1">
    <x:tablePart xmlns:r="http://schemas.openxmlformats.org/officeDocument/2006/relationships" r:id="Rff48a47d9aad4ef6"/>
  </x:tableParts>
</x:worksheet>
</file>

<file path=xl/worksheets/sheet9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36"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Unités de guerre</x:v>
      </x:c>
      <x:c r="B2" s="3"/>
      <x:c r="C2" s="3"/>
      <x:c r="D2" s="3"/>
      <x:c r="E2" s="3"/>
      <x:c r="F2" s="3"/>
    </x:row>
    <x:row r="3">
      <x:c r="A3" s="4"/>
      <x:c r="B3" s="4"/>
      <x:c r="C3" s="4"/>
      <x:c r="D3" s="4"/>
      <x:c r="E3" s="4"/>
      <x:c r="F3" s="4"/>
    </x:row>
    <x:row r="4">
      <x:c r="A4" s="2" t="str">
        <x:v>Guerre · 30 fiches · Lecture intégrale dans « Lire Guerre » ou le lecteur HTML.</x:v>
      </x:c>
      <x:c r="B4" s="2"/>
      <x:c r="C4" s="2"/>
      <x:c r="D4" s="2"/>
      <x:c r="E4" s="2"/>
      <x:c r="F4" s="2"/>
    </x:row>
    <x:row r="5" ht="48" customHeight="1">
      <x:c r="A5" s="51" t="str">
        <x:v>Identifiant</x:v>
      </x:c>
      <x:c r="B5" s="52" t="str">
        <x:v>Titre</x:v>
      </x:c>
      <x:c r="C5" s="52" t="str">
        <x:v>Rôle</x:v>
      </x:c>
      <x:c r="D5" s="52" t="str">
        <x:v>Membres au complet</x:v>
      </x:c>
      <x:c r="E5" s="52" t="str">
        <x:v>Points de commandement</x:v>
      </x:c>
      <x:c r="F5" s="52" t="str">
        <x:v>RAV de recrutement</x:v>
      </x:c>
      <x:c r="G5" s="52" t="str">
        <x:v>RAV par tour</x:v>
      </x:c>
      <x:c r="H5" s="52" t="str">
        <x:v>Délai (tours)</x:v>
      </x:c>
      <x:c r="I5" s="52" t="str">
        <x:v>Attaque de base</x:v>
      </x:c>
      <x:c r="J5" s="52" t="str">
        <x:v>Défense de base</x:v>
      </x:c>
      <x:c r="K5" s="52" t="str">
        <x:v>Portée (cases)</x:v>
      </x:c>
      <x:c r="L5" s="52" t="str">
        <x:v>Mobilité (cases)</x:v>
      </x:c>
      <x:c r="M5" s="52" t="str">
        <x:v>Contre</x:v>
      </x:c>
      <x:c r="N5" s="52" t="str">
        <x:v>Limite</x:v>
      </x:c>
      <x:c r="O5" s="53" t="str">
        <x:v>Provenance</x:v>
      </x:c>
    </x:row>
    <x:row r="6" ht="44" customHeight="1">
      <x:c r="A6" s="13" t="str">
        <x:v>W3-U01</x:v>
      </x:c>
      <x:c r="B6" s="13" t="str">
        <x:v>Pisteurs de lisière</x:v>
      </x:c>
      <x:c r="C6" s="13" t="str">
        <x:v>Reconnaissance</x:v>
      </x:c>
      <x:c r="D6" s="28" t="n">
        <x:v>2</x:v>
      </x:c>
      <x:c r="E6" s="28" t="n">
        <x:v>2</x:v>
      </x:c>
      <x:c r="F6" s="28" t="n">
        <x:v>8</x:v>
      </x:c>
      <x:c r="G6" s="28" t="n">
        <x:v>1</x:v>
      </x:c>
      <x:c r="H6" s="28" t="n">
        <x:v>2</x:v>
      </x:c>
      <x:c r="I6" s="28" t="n">
        <x:v>12</x:v>
      </x:c>
      <x:c r="J6" s="28" t="n">
        <x:v>8</x:v>
      </x:c>
      <x:c r="K6" s="28" t="n">
        <x:v>3</x:v>
      </x:c>
      <x:c r="L6" s="28" t="n">
        <x:v>5</x:v>
      </x:c>
      <x:c r="M6" s="13" t="str">
        <x:v>Équipes embusquées repérées par leurs déplacements</x:v>
      </x:c>
      <x:c r="N6" s="13" t="str">
        <x:v>Peu capables de tenir un seuil contre des spécialistes de mêlée.</x:v>
      </x:c>
      <x:c r="O6" s="13" t="str">
        <x:v>Reconstitution documentée V4 — nouvelle rédaction V5</x:v>
      </x:c>
    </x:row>
    <x:row r="7" ht="44" customHeight="1">
      <x:c r="A7" s="14" t="str">
        <x:v>W3-U02</x:v>
      </x:c>
      <x:c r="B7" s="14" t="str">
        <x:v>Éclaireur de crête</x:v>
      </x:c>
      <x:c r="C7" s="14" t="str">
        <x:v>Vision élevée</x:v>
      </x:c>
      <x:c r="D7" s="29" t="n">
        <x:v>1</x:v>
      </x:c>
      <x:c r="E7" s="29" t="n">
        <x:v>2</x:v>
      </x:c>
      <x:c r="F7" s="29" t="n">
        <x:v>9</x:v>
      </x:c>
      <x:c r="G7" s="29" t="n">
        <x:v>1</x:v>
      </x:c>
      <x:c r="H7" s="29" t="n">
        <x:v>2</x:v>
      </x:c>
      <x:c r="I7" s="29" t="n">
        <x:v>10</x:v>
      </x:c>
      <x:c r="J7" s="29" t="n">
        <x:v>7</x:v>
      </x:c>
      <x:c r="K7" s="29" t="n">
        <x:v>5</x:v>
      </x:c>
      <x:c r="L7" s="29" t="n">
        <x:v>4</x:v>
      </x:c>
      <x:c r="M7" s="14" t="str">
        <x:v>Lignes de tirs préparées révélées depuis un point haut</x:v>
      </x:c>
      <x:c r="N7" s="14" t="str">
        <x:v>Une corniche isolée sans voie de repli le piège.</x:v>
      </x:c>
      <x:c r="O7" s="14" t="str">
        <x:v>Reconstitution documentée V4 — nouvelle rédaction V5</x:v>
      </x:c>
    </x:row>
    <x:row r="8" ht="44" customHeight="1">
      <x:c r="A8" s="13" t="str">
        <x:v>W3-U03</x:v>
      </x:c>
      <x:c r="B8" s="13" t="str">
        <x:v>Veilleurs de marais</x:v>
      </x:c>
      <x:c r="C8" s="13" t="str">
        <x:v>Guet et traversée</x:v>
      </x:c>
      <x:c r="D8" s="28" t="n">
        <x:v>2</x:v>
      </x:c>
      <x:c r="E8" s="28" t="n">
        <x:v>2</x:v>
      </x:c>
      <x:c r="F8" s="28" t="n">
        <x:v>9</x:v>
      </x:c>
      <x:c r="G8" s="28" t="n">
        <x:v>1</x:v>
      </x:c>
      <x:c r="H8" s="28" t="n">
        <x:v>2</x:v>
      </x:c>
      <x:c r="I8" s="28" t="n">
        <x:v>11</x:v>
      </x:c>
      <x:c r="J8" s="28" t="n">
        <x:v>11</x:v>
      </x:c>
      <x:c r="K8" s="28" t="n">
        <x:v>3</x:v>
      </x:c>
      <x:c r="L8" s="28" t="n">
        <x:v>4</x:v>
      </x:c>
      <x:c r="M8" s="13" t="str">
        <x:v>Flancs proches des chenaux et silhouettes sur les pilotis</x:v>
      </x:c>
      <x:c r="N8" s="13" t="str">
        <x:v>Mobilité réduite dans les secteurs secs et ouverts.</x:v>
      </x:c>
      <x:c r="O8" s="13" t="str">
        <x:v>Reconstitution documentée V4 — nouvelle rédaction V5</x:v>
      </x:c>
    </x:row>
    <x:row r="9" ht="44" customHeight="1">
      <x:c r="A9" s="14" t="str">
        <x:v>W3-U04</x:v>
      </x:c>
      <x:c r="B9" s="14" t="str">
        <x:v>Traqueurs d’odeurs</x:v>
      </x:c>
      <x:c r="C9" s="14" t="str">
        <x:v>Suivi de piste</x:v>
      </x:c>
      <x:c r="D9" s="29" t="n">
        <x:v>2</x:v>
      </x:c>
      <x:c r="E9" s="29" t="n">
        <x:v>2</x:v>
      </x:c>
      <x:c r="F9" s="29" t="n">
        <x:v>10</x:v>
      </x:c>
      <x:c r="G9" s="29" t="n">
        <x:v>1</x:v>
      </x:c>
      <x:c r="H9" s="29" t="n">
        <x:v>2</x:v>
      </x:c>
      <x:c r="I9" s="29" t="n">
        <x:v>10</x:v>
      </x:c>
      <x:c r="J9" s="29" t="n">
        <x:v>10</x:v>
      </x:c>
      <x:c r="K9" s="29" t="n">
        <x:v>2</x:v>
      </x:c>
      <x:c r="L9" s="29" t="n">
        <x:v>5</x:v>
      </x:c>
      <x:c r="M9" s="14" t="str">
        <x:v>Fuites laissant une trace au sol malgré un camouflage visuel</x:v>
      </x:c>
      <x:c r="N9" s="14" t="str">
        <x:v>Les mélanges de pistes et courants interrompent la poursuite.</x:v>
      </x:c>
      <x:c r="O9" s="14" t="str">
        <x:v>Reconstitution documentée V4 — nouvelle rédaction V5</x:v>
      </x:c>
    </x:row>
    <x:row r="10" ht="44" customHeight="1">
      <x:c r="A10" s="13" t="str">
        <x:v>W3-U05</x:v>
      </x:c>
      <x:c r="B10" s="13" t="str">
        <x:v>Guetteur des ombres</x:v>
      </x:c>
      <x:c r="C10" s="13" t="str">
        <x:v>Observation discrète</x:v>
      </x:c>
      <x:c r="D10" s="28" t="n">
        <x:v>1</x:v>
      </x:c>
      <x:c r="E10" s="28" t="n">
        <x:v>2</x:v>
      </x:c>
      <x:c r="F10" s="28" t="n">
        <x:v>10</x:v>
      </x:c>
      <x:c r="G10" s="28" t="n">
        <x:v>1</x:v>
      </x:c>
      <x:c r="H10" s="28" t="n">
        <x:v>2</x:v>
      </x:c>
      <x:c r="I10" s="28" t="n">
        <x:v>9</x:v>
      </x:c>
      <x:c r="J10" s="28" t="n">
        <x:v>8</x:v>
      </x:c>
      <x:c r="K10" s="28" t="n">
        <x:v>4</x:v>
      </x:c>
      <x:c r="L10" s="28" t="n">
        <x:v>5</x:v>
      </x:c>
      <x:c r="M10" s="13" t="str">
        <x:v>Repositionnements répétés et caches de reconnaissance</x:v>
      </x:c>
      <x:c r="N10" s="13" t="str">
        <x:v>Seul, il évite la capture de poste frontal.</x:v>
      </x:c>
      <x:c r="O10" s="13" t="str">
        <x:v>Reconstitution documentée V4 — nouvelle rédaction V5</x:v>
      </x:c>
    </x:row>
    <x:row r="11" ht="44" customHeight="1">
      <x:c r="A11" s="14" t="str">
        <x:v>W3-U06</x:v>
      </x:c>
      <x:c r="B11" s="14" t="str">
        <x:v>Marqueurs de route</x:v>
      </x:c>
      <x:c r="C11" s="14" t="str">
        <x:v>Balisage d’équipe</x:v>
      </x:c>
      <x:c r="D11" s="29" t="n">
        <x:v>2</x:v>
      </x:c>
      <x:c r="E11" s="29" t="n">
        <x:v>2</x:v>
      </x:c>
      <x:c r="F11" s="29" t="n">
        <x:v>8</x:v>
      </x:c>
      <x:c r="G11" s="29" t="n">
        <x:v>1</x:v>
      </x:c>
      <x:c r="H11" s="29" t="n">
        <x:v>2</x:v>
      </x:c>
      <x:c r="I11" s="29" t="n">
        <x:v>9</x:v>
      </x:c>
      <x:c r="J11" s="29" t="n">
        <x:v>12</x:v>
      </x:c>
      <x:c r="K11" s="29" t="n">
        <x:v>2</x:v>
      </x:c>
      <x:c r="L11" s="29" t="n">
        <x:v>4</x:v>
      </x:c>
      <x:c r="M11" s="14" t="str">
        <x:v>Passages inconnus transformés en itinéraires de retour</x:v>
      </x:c>
      <x:c r="N11" s="14" t="str">
        <x:v>Leurs repères peuvent être vus et déplacés par l’ennemi.</x:v>
      </x:c>
      <x:c r="O11" s="14" t="str">
        <x:v>Reconstitution documentée V4 — nouvelle rédaction V5</x:v>
      </x:c>
    </x:row>
    <x:row r="12" ht="44" customHeight="1">
      <x:c r="A12" s="13" t="str">
        <x:v>W3-U07</x:v>
      </x:c>
      <x:c r="B12" s="13" t="str">
        <x:v>Lanciers de seuil</x:v>
      </x:c>
      <x:c r="C12" s="13" t="str">
        <x:v>Tenue de passage</x:v>
      </x:c>
      <x:c r="D12" s="28" t="n">
        <x:v>3</x:v>
      </x:c>
      <x:c r="E12" s="28" t="n">
        <x:v>3</x:v>
      </x:c>
      <x:c r="F12" s="28" t="n">
        <x:v>12</x:v>
      </x:c>
      <x:c r="G12" s="28" t="n">
        <x:v>2</x:v>
      </x:c>
      <x:c r="H12" s="28" t="n">
        <x:v>2</x:v>
      </x:c>
      <x:c r="I12" s="28" t="n">
        <x:v>16</x:v>
      </x:c>
      <x:c r="J12" s="28" t="n">
        <x:v>20</x:v>
      </x:c>
      <x:c r="K12" s="28" t="n">
        <x:v>2</x:v>
      </x:c>
      <x:c r="L12" s="28" t="n">
        <x:v>3</x:v>
      </x:c>
      <x:c r="M12" s="13" t="str">
        <x:v>Assauts directs dans un couloir et charges mal préparées</x:v>
      </x:c>
      <x:c r="N12" s="13" t="str">
        <x:v>Peu efficaces contre un tir plongeant ou une attaque arrière.</x:v>
      </x:c>
      <x:c r="O12" s="13" t="str">
        <x:v>Reconstitution documentée V4 — nouvelle rédaction V5</x:v>
      </x:c>
    </x:row>
    <x:row r="13" ht="44" customHeight="1">
      <x:c r="A13" s="14" t="str">
        <x:v>W3-U08</x:v>
      </x:c>
      <x:c r="B13" s="14" t="str">
        <x:v>Duelliste des braises</x:v>
      </x:c>
      <x:c r="C13" s="14" t="str">
        <x:v>Défi rapproché</x:v>
      </x:c>
      <x:c r="D13" s="29" t="n">
        <x:v>1</x:v>
      </x:c>
      <x:c r="E13" s="29" t="n">
        <x:v>3</x:v>
      </x:c>
      <x:c r="F13" s="29" t="n">
        <x:v>14</x:v>
      </x:c>
      <x:c r="G13" s="29" t="n">
        <x:v>2</x:v>
      </x:c>
      <x:c r="H13" s="29" t="n">
        <x:v>3</x:v>
      </x:c>
      <x:c r="I13" s="29" t="n">
        <x:v>24</x:v>
      </x:c>
      <x:c r="J13" s="29" t="n">
        <x:v>14</x:v>
      </x:c>
      <x:c r="K13" s="29" t="n">
        <x:v>1</x:v>
      </x:c>
      <x:c r="L13" s="29" t="n">
        <x:v>5</x:v>
      </x:c>
      <x:c r="M13" s="14" t="str">
        <x:v>Chef isolé acceptant ou subissant une confrontation rapprochée</x:v>
      </x:c>
      <x:c r="N13" s="14" t="str">
        <x:v>Ne détourne pas magiquement les tirs ni les autres unités.</x:v>
      </x:c>
      <x:c r="O13" s="14" t="str">
        <x:v>Reconstitution documentée V4 — nouvelle rédaction V5</x:v>
      </x:c>
    </x:row>
    <x:row r="14" ht="44" customHeight="1">
      <x:c r="A14" s="13" t="str">
        <x:v>W3-U09</x:v>
      </x:c>
      <x:c r="B14" s="13" t="str">
        <x:v>Gardiens à disque</x:v>
      </x:c>
      <x:c r="C14" s="13" t="str">
        <x:v>Interception</x:v>
      </x:c>
      <x:c r="D14" s="28" t="n">
        <x:v>2</x:v>
      </x:c>
      <x:c r="E14" s="28" t="n">
        <x:v>3</x:v>
      </x:c>
      <x:c r="F14" s="28" t="n">
        <x:v>13</x:v>
      </x:c>
      <x:c r="G14" s="28" t="n">
        <x:v>2</x:v>
      </x:c>
      <x:c r="H14" s="28" t="n">
        <x:v>3</x:v>
      </x:c>
      <x:c r="I14" s="28" t="n">
        <x:v>20</x:v>
      </x:c>
      <x:c r="J14" s="28" t="n">
        <x:v>16</x:v>
      </x:c>
      <x:c r="K14" s="28" t="n">
        <x:v>4</x:v>
      </x:c>
      <x:c r="L14" s="28" t="n">
        <x:v>4</x:v>
      </x:c>
      <x:c r="M14" s="13" t="str">
        <x:v>Traversées prévisibles et couverts étroits avec trajectoire dégagée</x:v>
      </x:c>
      <x:c r="N14" s="13" t="str">
        <x:v>Le retour du disque impose une fenêtre de prudence annoncée.</x:v>
      </x:c>
      <x:c r="O14" s="13" t="str">
        <x:v>Reconstitution documentée V4 — nouvelle rédaction V5</x:v>
      </x:c>
    </x:row>
    <x:row r="15" ht="44" customHeight="1">
      <x:c r="A15" s="14" t="str">
        <x:v>W3-U10</x:v>
      </x:c>
      <x:c r="B15" s="14" t="str">
        <x:v>Portes-boucliers de forge</x:v>
      </x:c>
      <x:c r="C15" s="14" t="str">
        <x:v>Protection mobile</x:v>
      </x:c>
      <x:c r="D15" s="29" t="n">
        <x:v>2</x:v>
      </x:c>
      <x:c r="E15" s="29" t="n">
        <x:v>3</x:v>
      </x:c>
      <x:c r="F15" s="29" t="n">
        <x:v>14</x:v>
      </x:c>
      <x:c r="G15" s="29" t="n">
        <x:v>2</x:v>
      </x:c>
      <x:c r="H15" s="29" t="n">
        <x:v>3</x:v>
      </x:c>
      <x:c r="I15" s="29" t="n">
        <x:v>12</x:v>
      </x:c>
      <x:c r="J15" s="29" t="n">
        <x:v>25</x:v>
      </x:c>
      <x:c r="K15" s="29" t="n">
        <x:v>1</x:v>
      </x:c>
      <x:c r="L15" s="29" t="n">
        <x:v>3</x:v>
      </x:c>
      <x:c r="M15" s="14" t="str">
        <x:v>Tirs frontaux identifiés et avance de porteurs</x:v>
      </x:c>
      <x:c r="N15" s="14" t="str">
        <x:v>Flancs, hauteur et contournement ; protection chargée et limitée.</x:v>
      </x:c>
      <x:c r="O15" s="14" t="str">
        <x:v>Reconstitution documentée V4 — nouvelle rédaction V5</x:v>
      </x:c>
    </x:row>
    <x:row r="16" ht="44" customHeight="1">
      <x:c r="A16" s="13" t="str">
        <x:v>W3-U11</x:v>
      </x:c>
      <x:c r="B16" s="13" t="str">
        <x:v>Chasseurs au combistick</x:v>
      </x:c>
      <x:c r="C16" s="13" t="str">
        <x:v>Mêlée polyvalente</x:v>
      </x:c>
      <x:c r="D16" s="28" t="n">
        <x:v>2</x:v>
      </x:c>
      <x:c r="E16" s="28" t="n">
        <x:v>3</x:v>
      </x:c>
      <x:c r="F16" s="28" t="n">
        <x:v>12</x:v>
      </x:c>
      <x:c r="G16" s="28" t="n">
        <x:v>2</x:v>
      </x:c>
      <x:c r="H16" s="28" t="n">
        <x:v>2</x:v>
      </x:c>
      <x:c r="I16" s="28" t="n">
        <x:v>20</x:v>
      </x:c>
      <x:c r="J16" s="28" t="n">
        <x:v>17</x:v>
      </x:c>
      <x:c r="K16" s="28" t="n">
        <x:v>2</x:v>
      </x:c>
      <x:c r="L16" s="28" t="n">
        <x:v>4</x:v>
      </x:c>
      <x:c r="M16" s="13" t="str">
        <x:v>Unités légères surprises hors de leur couvert</x:v>
      </x:c>
      <x:c r="N16" s="13" t="str">
        <x:v>Tenue moindre qu’un garde de seuil et portée moindre qu’un tireur.</x:v>
      </x:c>
      <x:c r="O16" s="13" t="str">
        <x:v>Reconstitution documentée V4 — nouvelle rédaction V5</x:v>
      </x:c>
    </x:row>
    <x:row r="17" ht="44" customHeight="1">
      <x:c r="A17" s="14" t="str">
        <x:v>W3-U12</x:v>
      </x:c>
      <x:c r="B17" s="14" t="str">
        <x:v>Grimpeurs de piliers</x:v>
      </x:c>
      <x:c r="C17" s="14" t="str">
        <x:v>Assaut vertical</x:v>
      </x:c>
      <x:c r="D17" s="29" t="n">
        <x:v>2</x:v>
      </x:c>
      <x:c r="E17" s="29" t="n">
        <x:v>3</x:v>
      </x:c>
      <x:c r="F17" s="29" t="n">
        <x:v>12</x:v>
      </x:c>
      <x:c r="G17" s="29" t="n">
        <x:v>2</x:v>
      </x:c>
      <x:c r="H17" s="29" t="n">
        <x:v>2</x:v>
      </x:c>
      <x:c r="I17" s="29" t="n">
        <x:v>18</x:v>
      </x:c>
      <x:c r="J17" s="29" t="n">
        <x:v>12</x:v>
      </x:c>
      <x:c r="K17" s="29" t="n">
        <x:v>2</x:v>
      </x:c>
      <x:c r="L17" s="29" t="n">
        <x:v>5</x:v>
      </x:c>
      <x:c r="M17" s="14" t="str">
        <x:v>Positions hautes reliées par des prises repérées</x:v>
      </x:c>
      <x:c r="N17" s="14" t="str">
        <x:v>Échouent si les ancrages sont coupés ou si la surface est lisse.</x:v>
      </x:c>
      <x:c r="O17" s="14" t="str">
        <x:v>Reconstitution documentée V4 — nouvelle rédaction V5</x:v>
      </x:c>
    </x:row>
    <x:row r="18" ht="44" customHeight="1">
      <x:c r="A18" s="13" t="str">
        <x:v>W3-U13</x:v>
      </x:c>
      <x:c r="B18" s="13" t="str">
        <x:v>Tireurs au speargun</x:v>
      </x:c>
      <x:c r="C18" s="13" t="str">
        <x:v>Précision cinétique</x:v>
      </x:c>
      <x:c r="D18" s="28" t="n">
        <x:v>2</x:v>
      </x:c>
      <x:c r="E18" s="28" t="n">
        <x:v>3</x:v>
      </x:c>
      <x:c r="F18" s="28" t="n">
        <x:v>13</x:v>
      </x:c>
      <x:c r="G18" s="28" t="n">
        <x:v>2</x:v>
      </x:c>
      <x:c r="H18" s="28" t="n">
        <x:v>2</x:v>
      </x:c>
      <x:c r="I18" s="28" t="n">
        <x:v>21</x:v>
      </x:c>
      <x:c r="J18" s="28" t="n">
        <x:v>11</x:v>
      </x:c>
      <x:c r="K18" s="28" t="n">
        <x:v>5</x:v>
      </x:c>
      <x:c r="L18" s="28" t="n">
        <x:v>3</x:v>
      </x:c>
      <x:c r="M18" s="13" t="str">
        <x:v>Cible identifiée qui reste dans un angle observé</x:v>
      </x:c>
      <x:c r="N18" s="13" t="str">
        <x:v>Temps de visée, munitions et protections opaques limitent les tirs.</x:v>
      </x:c>
      <x:c r="O18" s="13" t="str">
        <x:v>Reconstitution documentée V4 — nouvelle rédaction V5</x:v>
      </x:c>
    </x:row>
    <x:row r="19" ht="44" customHeight="1">
      <x:c r="A19" s="14" t="str">
        <x:v>W3-U14</x:v>
      </x:c>
      <x:c r="B19" s="14" t="str">
        <x:v>Tireur de plasma mesuré</x:v>
      </x:c>
      <x:c r="C19" s="14" t="str">
        <x:v>Appui énergétique</x:v>
      </x:c>
      <x:c r="D19" s="29" t="n">
        <x:v>1</x:v>
      </x:c>
      <x:c r="E19" s="29" t="n">
        <x:v>4</x:v>
      </x:c>
      <x:c r="F19" s="29" t="n">
        <x:v>18</x:v>
      </x:c>
      <x:c r="G19" s="29" t="n">
        <x:v>3</x:v>
      </x:c>
      <x:c r="H19" s="29" t="n">
        <x:v>3</x:v>
      </x:c>
      <x:c r="I19" s="29" t="n">
        <x:v>30</x:v>
      </x:c>
      <x:c r="J19" s="29" t="n">
        <x:v>12</x:v>
      </x:c>
      <x:c r="K19" s="29" t="n">
        <x:v>5</x:v>
      </x:c>
      <x:c r="L19" s="29" t="n">
        <x:v>3</x:v>
      </x:c>
      <x:c r="M19" s="14" t="str">
        <x:v>Protection lourde ou cible résistante clairement repérée</x:v>
      </x:c>
      <x:c r="N19" s="14" t="str">
        <x:v>Énergie, signature thermique et échauffement ; interdit dans les rites concernés.</x:v>
      </x:c>
      <x:c r="O19" s="14" t="str">
        <x:v>Reconstitution documentée V4 — nouvelle rédaction V5</x:v>
      </x:c>
    </x:row>
    <x:row r="20" ht="44" customHeight="1">
      <x:c r="A20" s="13" t="str">
        <x:v>W3-U15</x:v>
      </x:c>
      <x:c r="B20" s="13" t="str">
        <x:v>Poseurs de filets</x:v>
      </x:c>
      <x:c r="C20" s="13" t="str">
        <x:v>Immobilisation brève</x:v>
      </x:c>
      <x:c r="D20" s="28" t="n">
        <x:v>2</x:v>
      </x:c>
      <x:c r="E20" s="28" t="n">
        <x:v>3</x:v>
      </x:c>
      <x:c r="F20" s="28" t="n">
        <x:v>13</x:v>
      </x:c>
      <x:c r="G20" s="28" t="n">
        <x:v>2</x:v>
      </x:c>
      <x:c r="H20" s="28" t="n">
        <x:v>3</x:v>
      </x:c>
      <x:c r="I20" s="28" t="n">
        <x:v>14</x:v>
      </x:c>
      <x:c r="J20" s="28" t="n">
        <x:v>13</x:v>
      </x:c>
      <x:c r="K20" s="28" t="n">
        <x:v>3</x:v>
      </x:c>
      <x:c r="L20" s="28" t="n">
        <x:v>4</x:v>
      </x:c>
      <x:c r="M20" s="13" t="str">
        <x:v>Coureur ou bête moyenne sur trajectoire anticipée</x:v>
      </x:c>
      <x:c r="N20" s="13" t="str">
        <x:v>Les grandes proies déchirent le dispositif et les alliés doivent contourner la zone.</x:v>
      </x:c>
      <x:c r="O20" s="13" t="str">
        <x:v>Reconstitution documentée V4 — nouvelle rédaction V5</x:v>
      </x:c>
    </x:row>
    <x:row r="21" ht="44" customHeight="1">
      <x:c r="A21" s="14" t="str">
        <x:v>W3-U16</x:v>
      </x:c>
      <x:c r="B21" s="14" t="str">
        <x:v>Piégeurs de passage</x:v>
      </x:c>
      <x:c r="C21" s="14" t="str">
        <x:v>Contrôle préparé</x:v>
      </x:c>
      <x:c r="D21" s="29" t="n">
        <x:v>2</x:v>
      </x:c>
      <x:c r="E21" s="29" t="n">
        <x:v>3</x:v>
      </x:c>
      <x:c r="F21" s="29" t="n">
        <x:v>12</x:v>
      </x:c>
      <x:c r="G21" s="29" t="n">
        <x:v>2</x:v>
      </x:c>
      <x:c r="H21" s="29" t="n">
        <x:v>2</x:v>
      </x:c>
      <x:c r="I21" s="29" t="n">
        <x:v>18</x:v>
      </x:c>
      <x:c r="J21" s="29" t="n">
        <x:v>15</x:v>
      </x:c>
      <x:c r="K21" s="29" t="n">
        <x:v>2</x:v>
      </x:c>
      <x:c r="L21" s="29" t="n">
        <x:v>3</x:v>
      </x:c>
      <x:c r="M21" s="14" t="str">
        <x:v>Poursuite précipitée dans un passage reconnu</x:v>
      </x:c>
      <x:c r="N21" s="14" t="str">
        <x:v>Pièges visibles par observation, stock limité et pose interrompable.</x:v>
      </x:c>
      <x:c r="O21" s="14" t="str">
        <x:v>Reconstitution documentée V4 — nouvelle rédaction V5</x:v>
      </x:c>
    </x:row>
    <x:row r="22" ht="44" customHeight="1">
      <x:c r="A22" s="13" t="str">
        <x:v>W3-U17</x:v>
      </x:c>
      <x:c r="B22" s="13" t="str">
        <x:v>Équipe d’extraction</x:v>
      </x:c>
      <x:c r="C22" s="13" t="str">
        <x:v>Transport de blessés</x:v>
      </x:c>
      <x:c r="D22" s="28" t="n">
        <x:v>3</x:v>
      </x:c>
      <x:c r="E22" s="28" t="n">
        <x:v>3</x:v>
      </x:c>
      <x:c r="F22" s="28" t="n">
        <x:v>12</x:v>
      </x:c>
      <x:c r="G22" s="28" t="n">
        <x:v>2</x:v>
      </x:c>
      <x:c r="H22" s="28" t="n">
        <x:v>2</x:v>
      </x:c>
      <x:c r="I22" s="28" t="n">
        <x:v>8</x:v>
      </x:c>
      <x:c r="J22" s="28" t="n">
        <x:v>18</x:v>
      </x:c>
      <x:c r="K22" s="28" t="n">
        <x:v>1</x:v>
      </x:c>
      <x:c r="L22" s="28" t="n">
        <x:v>4</x:v>
      </x:c>
      <x:c r="M22" s="13" t="str">
        <x:v>Pertes aggravées par une évacuation tardive</x:v>
      </x:c>
      <x:c r="N22" s="13" t="str">
        <x:v>Porter réduit les mains disponibles et exige un itinéraire praticable.</x:v>
      </x:c>
      <x:c r="O22" s="13" t="str">
        <x:v>Reconstitution documentée V4 — nouvelle rédaction V5</x:v>
      </x:c>
    </x:row>
    <x:row r="23" ht="44" customHeight="1">
      <x:c r="A23" s="14" t="str">
        <x:v>W3-U18</x:v>
      </x:c>
      <x:c r="B23" s="14" t="str">
        <x:v>Soigneur de terrain</x:v>
      </x:c>
      <x:c r="C23" s="14" t="str">
        <x:v>Stabilisation</x:v>
      </x:c>
      <x:c r="D23" s="29" t="n">
        <x:v>1</x:v>
      </x:c>
      <x:c r="E23" s="29" t="n">
        <x:v>2</x:v>
      </x:c>
      <x:c r="F23" s="29" t="n">
        <x:v>10</x:v>
      </x:c>
      <x:c r="G23" s="29" t="n">
        <x:v>2</x:v>
      </x:c>
      <x:c r="H23" s="29" t="n">
        <x:v>3</x:v>
      </x:c>
      <x:c r="I23" s="29" t="n">
        <x:v>6</x:v>
      </x:c>
      <x:c r="J23" s="29" t="n">
        <x:v>10</x:v>
      </x:c>
      <x:c r="K23" s="29" t="n">
        <x:v>1</x:v>
      </x:c>
      <x:c r="L23" s="29" t="n">
        <x:v>4</x:v>
      </x:c>
      <x:c r="M23" s="14" t="str">
        <x:v>Aggravation des blessures dans une position couverte</x:v>
      </x:c>
      <x:c r="N23" s="14" t="str">
        <x:v>Ne ressuscite personne et n’efface pas une blessure majeure en combat.</x:v>
      </x:c>
      <x:c r="O23" s="14" t="str">
        <x:v>Reconstitution documentée V4 — nouvelle rédaction V5</x:v>
      </x:c>
    </x:row>
    <x:row r="24" ht="44" customHeight="1">
      <x:c r="A24" s="13" t="str">
        <x:v>W3-U19</x:v>
      </x:c>
      <x:c r="B24" s="13" t="str">
        <x:v>Récupérateurs de charges</x:v>
      </x:c>
      <x:c r="C24" s="13" t="str">
        <x:v>Logistique avancée</x:v>
      </x:c>
      <x:c r="D24" s="28" t="n">
        <x:v>3</x:v>
      </x:c>
      <x:c r="E24" s="28" t="n">
        <x:v>3</x:v>
      </x:c>
      <x:c r="F24" s="28" t="n">
        <x:v>10</x:v>
      </x:c>
      <x:c r="G24" s="28" t="n">
        <x:v>2</x:v>
      </x:c>
      <x:c r="H24" s="28" t="n">
        <x:v>2</x:v>
      </x:c>
      <x:c r="I24" s="28" t="n">
        <x:v>8</x:v>
      </x:c>
      <x:c r="J24" s="28" t="n">
        <x:v>16</x:v>
      </x:c>
      <x:c r="K24" s="28" t="n">
        <x:v>1</x:v>
      </x:c>
      <x:c r="L24" s="28" t="n">
        <x:v>3</x:v>
      </x:c>
      <x:c r="M24" s="13" t="str">
        <x:v>Pénurie de matériel dans un poste relié</x:v>
      </x:c>
      <x:c r="N24" s="13" t="str">
        <x:v>Vulnérables pendant un chargement, capacité de portage bornée.</x:v>
      </x:c>
      <x:c r="O24" s="13" t="str">
        <x:v>Reconstitution documentée V4 — nouvelle rédaction V5</x:v>
      </x:c>
    </x:row>
    <x:row r="25" ht="44" customHeight="1">
      <x:c r="A25" s="14" t="str">
        <x:v>W3-U20</x:v>
      </x:c>
      <x:c r="B25" s="14" t="str">
        <x:v>Artisans d’ancrage</x:v>
      </x:c>
      <x:c r="C25" s="14" t="str">
        <x:v>Installation</x:v>
      </x:c>
      <x:c r="D25" s="29" t="n">
        <x:v>2</x:v>
      </x:c>
      <x:c r="E25" s="29" t="n">
        <x:v>3</x:v>
      </x:c>
      <x:c r="F25" s="29" t="n">
        <x:v>13</x:v>
      </x:c>
      <x:c r="G25" s="29" t="n">
        <x:v>2</x:v>
      </x:c>
      <x:c r="H25" s="29" t="n">
        <x:v>3</x:v>
      </x:c>
      <x:c r="I25" s="29" t="n">
        <x:v>10</x:v>
      </x:c>
      <x:c r="J25" s="29" t="n">
        <x:v>17</x:v>
      </x:c>
      <x:c r="K25" s="29" t="n">
        <x:v>2</x:v>
      </x:c>
      <x:c r="L25" s="29" t="n">
        <x:v>3</x:v>
      </x:c>
      <x:c r="M25" s="14" t="str">
        <x:v>Obstacles mécaniques et postes endommagés</x:v>
      </x:c>
      <x:c r="N25" s="14" t="str">
        <x:v>Réparation exige pièces, interruption des tirs et temps sur place.</x:v>
      </x:c>
      <x:c r="O25" s="14" t="str">
        <x:v>Reconstitution documentée V4 — nouvelle rédaction V5</x:v>
      </x:c>
    </x:row>
    <x:row r="26" ht="44" customHeight="1">
      <x:c r="A26" s="13" t="str">
        <x:v>W3-U21</x:v>
      </x:c>
      <x:c r="B26" s="13" t="str">
        <x:v>Guides de monture</x:v>
      </x:c>
      <x:c r="C26" s="13" t="str">
        <x:v>Mobilité montée</x:v>
      </x:c>
      <x:c r="D26" s="28" t="n">
        <x:v>2</x:v>
      </x:c>
      <x:c r="E26" s="28" t="n">
        <x:v>4</x:v>
      </x:c>
      <x:c r="F26" s="28" t="n">
        <x:v>18</x:v>
      </x:c>
      <x:c r="G26" s="28" t="n">
        <x:v>3</x:v>
      </x:c>
      <x:c r="H26" s="28" t="n">
        <x:v>3</x:v>
      </x:c>
      <x:c r="I26" s="28" t="n">
        <x:v>19</x:v>
      </x:c>
      <x:c r="J26" s="28" t="n">
        <x:v>15</x:v>
      </x:c>
      <x:c r="K26" s="28" t="n">
        <x:v>2</x:v>
      </x:c>
      <x:c r="L26" s="28" t="n">
        <x:v>6</x:v>
      </x:c>
      <x:c r="M26" s="13" t="str">
        <x:v>Long détour terrestre et messagerie sous menace</x:v>
      </x:c>
      <x:c r="N26" s="13" t="str">
        <x:v>Montures vivantes avec fatigue ; falaises, sas et couloirs étroits bloquent le passage.</x:v>
      </x:c>
      <x:c r="O26" s="13" t="str">
        <x:v>Reconstitution documentée V4 — nouvelle rédaction V5</x:v>
      </x:c>
    </x:row>
    <x:row r="27" ht="44" customHeight="1">
      <x:c r="A27" s="14" t="str">
        <x:v>W3-U22</x:v>
      </x:c>
      <x:c r="B27" s="14" t="str">
        <x:v>Conduite de hound</x:v>
      </x:c>
      <x:c r="C27" s="14" t="str">
        <x:v>Traque accompagnée</x:v>
      </x:c>
      <x:c r="D27" s="29" t="n">
        <x:v>2</x:v>
      </x:c>
      <x:c r="E27" s="29" t="n">
        <x:v>4</x:v>
      </x:c>
      <x:c r="F27" s="29" t="n">
        <x:v>18</x:v>
      </x:c>
      <x:c r="G27" s="29" t="n">
        <x:v>3</x:v>
      </x:c>
      <x:c r="H27" s="29" t="n">
        <x:v>3</x:v>
      </x:c>
      <x:c r="I27" s="29" t="n">
        <x:v>22</x:v>
      </x:c>
      <x:c r="J27" s="29" t="n">
        <x:v>13</x:v>
      </x:c>
      <x:c r="K27" s="29" t="n">
        <x:v>2</x:v>
      </x:c>
      <x:c r="L27" s="29" t="n">
        <x:v>6</x:v>
      </x:c>
      <x:c r="M27" s="14" t="str">
        <x:v>Proie en fuite localisée par signes multiples</x:v>
      </x:c>
      <x:c r="N27" s="14" t="str">
        <x:v>Le lien et la fatigue de l’animal persistent ; rappel exige une voie de retour.</x:v>
      </x:c>
      <x:c r="O27" s="14" t="str">
        <x:v>Reconstitution documentée V4 — nouvelle rédaction V5</x:v>
      </x:c>
    </x:row>
    <x:row r="28" ht="44" customHeight="1">
      <x:c r="A28" s="13" t="str">
        <x:v>W3-U23</x:v>
      </x:c>
      <x:c r="B28" s="13" t="str">
        <x:v>Gardiens de réserve</x:v>
      </x:c>
      <x:c r="C28" s="13" t="str">
        <x:v>Faune et corridors</x:v>
      </x:c>
      <x:c r="D28" s="28" t="n">
        <x:v>2</x:v>
      </x:c>
      <x:c r="E28" s="28" t="n">
        <x:v>3</x:v>
      </x:c>
      <x:c r="F28" s="28" t="n">
        <x:v>12</x:v>
      </x:c>
      <x:c r="G28" s="28" t="n">
        <x:v>2</x:v>
      </x:c>
      <x:c r="H28" s="28" t="n">
        <x:v>3</x:v>
      </x:c>
      <x:c r="I28" s="28" t="n">
        <x:v>14</x:v>
      </x:c>
      <x:c r="J28" s="28" t="n">
        <x:v>19</x:v>
      </x:c>
      <x:c r="K28" s="28" t="n">
        <x:v>3</x:v>
      </x:c>
      <x:c r="L28" s="28" t="n">
        <x:v>4</x:v>
      </x:c>
      <x:c r="M28" s="13" t="str">
        <x:v>Déviation d’une bête vers un couloir dégagé</x:v>
      </x:c>
      <x:c r="N28" s="13" t="str">
        <x:v>Ne contrôlent pas toutes les créatures et doivent observer leurs réactions.</x:v>
      </x:c>
      <x:c r="O28" s="13" t="str">
        <x:v>Reconstitution documentée V4 — nouvelle rédaction V5</x:v>
      </x:c>
    </x:row>
    <x:row r="29" ht="44" customHeight="1">
      <x:c r="A29" s="14" t="str">
        <x:v>W3-U24</x:v>
      </x:c>
      <x:c r="B29" s="14" t="str">
        <x:v>Chasseurs du givre</x:v>
      </x:c>
      <x:c r="C29" s="14" t="str">
        <x:v>Endurance polaire</x:v>
      </x:c>
      <x:c r="D29" s="29" t="n">
        <x:v>2</x:v>
      </x:c>
      <x:c r="E29" s="29" t="n">
        <x:v>3</x:v>
      </x:c>
      <x:c r="F29" s="29" t="n">
        <x:v>13</x:v>
      </x:c>
      <x:c r="G29" s="29" t="n">
        <x:v>2</x:v>
      </x:c>
      <x:c r="H29" s="29" t="n">
        <x:v>2</x:v>
      </x:c>
      <x:c r="I29" s="29" t="n">
        <x:v>17</x:v>
      </x:c>
      <x:c r="J29" s="29" t="n">
        <x:v>19</x:v>
      </x:c>
      <x:c r="K29" s="29" t="n">
        <x:v>3</x:v>
      </x:c>
      <x:c r="L29" s="29" t="n">
        <x:v>4</x:v>
      </x:c>
      <x:c r="M29" s="14" t="str">
        <x:v>Escarmouche lente dans le froid avec repères de glace</x:v>
      </x:c>
      <x:c r="N29" s="14" t="str">
        <x:v>Équipement pesant hors de ce milieu et visibilité parfois trompeuse.</x:v>
      </x:c>
      <x:c r="O29" s="14" t="str">
        <x:v>Reconstitution documentée V4 — nouvelle rédaction V5</x:v>
      </x:c>
    </x:row>
    <x:row r="30" ht="44" customHeight="1">
      <x:c r="A30" s="13" t="str">
        <x:v>W3-U25</x:v>
      </x:c>
      <x:c r="B30" s="13" t="str">
        <x:v>Nageurs du rivage</x:v>
      </x:c>
      <x:c r="C30" s="13" t="str">
        <x:v>Approche aquatique</x:v>
      </x:c>
      <x:c r="D30" s="28" t="n">
        <x:v>2</x:v>
      </x:c>
      <x:c r="E30" s="28" t="n">
        <x:v>3</x:v>
      </x:c>
      <x:c r="F30" s="28" t="n">
        <x:v>13</x:v>
      </x:c>
      <x:c r="G30" s="28" t="n">
        <x:v>2</x:v>
      </x:c>
      <x:c r="H30" s="28" t="n">
        <x:v>3</x:v>
      </x:c>
      <x:c r="I30" s="28" t="n">
        <x:v>16</x:v>
      </x:c>
      <x:c r="J30" s="28" t="n">
        <x:v>14</x:v>
      </x:c>
      <x:c r="K30" s="28" t="n">
        <x:v>2</x:v>
      </x:c>
      <x:c r="L30" s="28" t="n">
        <x:v>5</x:v>
      </x:c>
      <x:c r="M30" s="13" t="str">
        <x:v>Quai surveillé uniquement depuis la terre</x:v>
      </x:c>
      <x:c r="N30" s="13" t="str">
        <x:v>Temps d’immersion, courant et matériel compatible limitent la profondeur.</x:v>
      </x:c>
      <x:c r="O30" s="13" t="str">
        <x:v>Reconstitution documentée V4 — nouvelle rédaction V5</x:v>
      </x:c>
    </x:row>
    <x:row r="31" ht="44" customHeight="1">
      <x:c r="A31" s="14" t="str">
        <x:v>W3-U26</x:v>
      </x:c>
      <x:c r="B31" s="14" t="str">
        <x:v>Briseurs de blocus</x:v>
      </x:c>
      <x:c r="C31" s="14" t="str">
        <x:v>Abordage limité</x:v>
      </x:c>
      <x:c r="D31" s="29" t="n">
        <x:v>3</x:v>
      </x:c>
      <x:c r="E31" s="29" t="n">
        <x:v>4</x:v>
      </x:c>
      <x:c r="F31" s="29" t="n">
        <x:v>18</x:v>
      </x:c>
      <x:c r="G31" s="29" t="n">
        <x:v>3</x:v>
      </x:c>
      <x:c r="H31" s="29" t="n">
        <x:v>3</x:v>
      </x:c>
      <x:c r="I31" s="29" t="n">
        <x:v>23</x:v>
      </x:c>
      <x:c r="J31" s="29" t="n">
        <x:v>20</x:v>
      </x:c>
      <x:c r="K31" s="29" t="n">
        <x:v>2</x:v>
      </x:c>
      <x:c r="L31" s="29" t="n">
        <x:v>3</x:v>
      </x:c>
      <x:c r="M31" s="14" t="str">
        <x:v>Sas et accès de coque après sécurisation des pressions</x:v>
      </x:c>
      <x:c r="N31" s="14" t="str">
        <x:v>Aucune téléportation ; doivent être transportés et gardent un sas de repli.</x:v>
      </x:c>
      <x:c r="O31" s="14" t="str">
        <x:v>Reconstitution documentée V4 — nouvelle rédaction V5</x:v>
      </x:c>
    </x:row>
    <x:row r="32" ht="44" customHeight="1">
      <x:c r="A32" s="13" t="str">
        <x:v>W3-U27</x:v>
      </x:c>
      <x:c r="B32" s="13" t="str">
        <x:v>Sentinelles de quarantaine</x:v>
      </x:c>
      <x:c r="C32" s="13" t="str">
        <x:v>Isolement de secteur</x:v>
      </x:c>
      <x:c r="D32" s="28" t="n">
        <x:v>2</x:v>
      </x:c>
      <x:c r="E32" s="28" t="n">
        <x:v>4</x:v>
      </x:c>
      <x:c r="F32" s="28" t="n">
        <x:v>17</x:v>
      </x:c>
      <x:c r="G32" s="28" t="n">
        <x:v>3</x:v>
      </x:c>
      <x:c r="H32" s="28" t="n">
        <x:v>3</x:v>
      </x:c>
      <x:c r="I32" s="28" t="n">
        <x:v>18</x:v>
      </x:c>
      <x:c r="J32" s="28" t="n">
        <x:v>24</x:v>
      </x:c>
      <x:c r="K32" s="28" t="n">
        <x:v>3</x:v>
      </x:c>
      <x:c r="L32" s="28" t="n">
        <x:v>3</x:v>
      </x:c>
      <x:c r="M32" s="13" t="str">
        <x:v>Propagation d’une menace par un couloir encore contrôlable</x:v>
      </x:c>
      <x:c r="N32" s="13" t="str">
        <x:v>Faible poursuite et équipements consommables après exposition.</x:v>
      </x:c>
      <x:c r="O32" s="13" t="str">
        <x:v>Reconstitution documentée V4 — nouvelle rédaction V5</x:v>
      </x:c>
    </x:row>
    <x:row r="33" ht="44" customHeight="1">
      <x:c r="A33" s="14" t="str">
        <x:v>W3-U28</x:v>
      </x:c>
      <x:c r="B33" s="14" t="str">
        <x:v>Messagers de coalition</x:v>
      </x:c>
      <x:c r="C33" s="14" t="str">
        <x:v>Liaison tactique</x:v>
      </x:c>
      <x:c r="D33" s="29" t="n">
        <x:v>2</x:v>
      </x:c>
      <x:c r="E33" s="29" t="n">
        <x:v>2</x:v>
      </x:c>
      <x:c r="F33" s="29" t="n">
        <x:v>10</x:v>
      </x:c>
      <x:c r="G33" s="29" t="n">
        <x:v>1</x:v>
      </x:c>
      <x:c r="H33" s="29" t="n">
        <x:v>2</x:v>
      </x:c>
      <x:c r="I33" s="29" t="n">
        <x:v>10</x:v>
      </x:c>
      <x:c r="J33" s="29" t="n">
        <x:v>12</x:v>
      </x:c>
      <x:c r="K33" s="29" t="n">
        <x:v>2</x:v>
      </x:c>
      <x:c r="L33" s="29" t="n">
        <x:v>5</x:v>
      </x:c>
      <x:c r="M33" s="14" t="str">
        <x:v>Désynchronisation des groupes séparés par un relais coupé</x:v>
      </x:c>
      <x:c r="N33" s="14" t="str">
        <x:v>Ne transmettent rien à travers une zone qu’ils n’ont pas réellement franchie.</x:v>
      </x:c>
      <x:c r="O33" s="14" t="str">
        <x:v>Reconstitution documentée V4 — nouvelle rédaction V5</x:v>
      </x:c>
    </x:row>
    <x:row r="34" ht="44" customHeight="1">
      <x:c r="A34" s="13" t="str">
        <x:v>W3-U29</x:v>
      </x:c>
      <x:c r="B34" s="13" t="str">
        <x:v>Gardiens de témoins</x:v>
      </x:c>
      <x:c r="C34" s="13" t="str">
        <x:v>Protection de personnes</x:v>
      </x:c>
      <x:c r="D34" s="28" t="n">
        <x:v>2</x:v>
      </x:c>
      <x:c r="E34" s="28" t="n">
        <x:v>3</x:v>
      </x:c>
      <x:c r="F34" s="28" t="n">
        <x:v>12</x:v>
      </x:c>
      <x:c r="G34" s="28" t="n">
        <x:v>2</x:v>
      </x:c>
      <x:c r="H34" s="28" t="n">
        <x:v>2</x:v>
      </x:c>
      <x:c r="I34" s="28" t="n">
        <x:v>12</x:v>
      </x:c>
      <x:c r="J34" s="28" t="n">
        <x:v>21</x:v>
      </x:c>
      <x:c r="K34" s="28" t="n">
        <x:v>2</x:v>
      </x:c>
      <x:c r="L34" s="28" t="n">
        <x:v>4</x:v>
      </x:c>
      <x:c r="M34" s="13" t="str">
        <x:v>Capture d’un guide ou d’un témoin en transit</x:v>
      </x:c>
      <x:c r="N34" s="13" t="str">
        <x:v>La personne accompagnée choisit son déplacement ; pas de téléportation forcée.</x:v>
      </x:c>
      <x:c r="O34" s="13" t="str">
        <x:v>Reconstitution documentée V4 — nouvelle rédaction V5</x:v>
      </x:c>
    </x:row>
    <x:row r="35" ht="57" customHeight="1">
      <x:c r="A35" s="14" t="str">
        <x:v>W3-U30</x:v>
      </x:c>
      <x:c r="B35" s="14" t="str">
        <x:v>Ancien coordinateur</x:v>
      </x:c>
      <x:c r="C35" s="14" t="str">
        <x:v>Commandement proche</x:v>
      </x:c>
      <x:c r="D35" s="29" t="n">
        <x:v>1</x:v>
      </x:c>
      <x:c r="E35" s="29" t="n">
        <x:v>5</x:v>
      </x:c>
      <x:c r="F35" s="29" t="n">
        <x:v>22</x:v>
      </x:c>
      <x:c r="G35" s="29" t="n">
        <x:v>3</x:v>
      </x:c>
      <x:c r="H35" s="29" t="n">
        <x:v>3</x:v>
      </x:c>
      <x:c r="I35" s="29" t="n">
        <x:v>20</x:v>
      </x:c>
      <x:c r="J35" s="29" t="n">
        <x:v>24</x:v>
      </x:c>
      <x:c r="K35" s="29" t="n">
        <x:v>3</x:v>
      </x:c>
      <x:c r="L35" s="29" t="n">
        <x:v>3</x:v>
      </x:c>
      <x:c r="M35" s="14" t="str">
        <x:v>Panique d’ordres et objectifs contradictoires dans son secteur</x:v>
      </x:c>
      <x:c r="N35" s="14" t="str">
        <x:v>Rare, volontaire et exposé ; sa perte affecte durablement l’équipe sans supprimer tous les contrôles.</x:v>
      </x:c>
      <x:c r="O35" s="14" t="str">
        <x:v>Reconstitution documentée V4 — nouvelle rédaction V5</x:v>
      </x:c>
    </x:row>
  </x:sheetData>
  <x:pageMargins left="0.7" right="0.7" top="0.75" bottom="0.75" header="0.3" footer="0.3"/>
  <x:tableParts count="1">
    <x:tablePart xmlns:r="http://schemas.openxmlformats.org/officeDocument/2006/relationships" r:id="R84dc7eef02ce48c9"/>
  </x:tableParts>
</x:worksheet>
</file>

<file path=xl/worksheets/sheet9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Spécialisations des unités</x:v>
      </x:c>
      <x:c r="B2" s="3"/>
      <x:c r="C2" s="3"/>
      <x:c r="D2" s="3"/>
      <x:c r="E2" s="3"/>
      <x:c r="F2" s="3"/>
    </x:row>
    <x:row r="3">
      <x:c r="A3" s="4"/>
      <x:c r="B3" s="4"/>
      <x:c r="C3" s="4"/>
      <x:c r="D3" s="4"/>
      <x:c r="E3" s="4"/>
      <x:c r="F3" s="4"/>
    </x:row>
    <x:row r="4">
      <x:c r="A4" s="2" t="str">
        <x:v>Guerre · 30 fiches · Lecture intégrale dans « Lire Guerre » ou le lecteur HTML.</x:v>
      </x:c>
      <x:c r="B4" s="2"/>
      <x:c r="C4" s="2"/>
      <x:c r="D4" s="2"/>
      <x:c r="E4" s="2"/>
      <x:c r="F4" s="2"/>
    </x:row>
    <x:row r="5" ht="48" customHeight="1">
      <x:c r="A5" s="51" t="str">
        <x:v>Identifiant</x:v>
      </x:c>
      <x:c r="B5" s="52" t="str">
        <x:v>Titre</x:v>
      </x:c>
      <x:c r="C5" s="52" t="str">
        <x:v>Unité concernée</x:v>
      </x:c>
      <x:c r="D5" s="52" t="str">
        <x:v>Seuil XP</x:v>
      </x:c>
      <x:c r="E5" s="52" t="str">
        <x:v>Choix A</x:v>
      </x:c>
      <x:c r="F5" s="52" t="str">
        <x:v>Effet A</x:v>
      </x:c>
      <x:c r="G5" s="52" t="str">
        <x:v>Choix B</x:v>
      </x:c>
      <x:c r="H5" s="52" t="str">
        <x:v>Effet B</x:v>
      </x:c>
      <x:c r="I5" s="52" t="str">
        <x:v>Exclusivite</x:v>
      </x:c>
      <x:c r="J5" s="52" t="str">
        <x:v>Palier maitre</x:v>
      </x:c>
      <x:c r="K5" s="52" t="str">
        <x:v>Recrue</x:v>
      </x:c>
      <x:c r="L5" s="53" t="str">
        <x:v>Provenance</x:v>
      </x:c>
    </x:row>
    <x:row r="6" ht="72" customHeight="1">
      <x:c r="A6" s="13" t="str">
        <x:v>W5-SP01</x:v>
      </x:c>
      <x:c r="B6" s="13" t="str">
        <x:v>Pisteurs de lisière</x:v>
      </x:c>
      <x:c r="C6" s="13" t="str">
        <x:v>W3-U01</x:v>
      </x:c>
      <x:c r="D6" s="28" t="n">
        <x:v>40</x:v>
      </x:c>
      <x:c r="E6" s="13" t="str">
        <x:v>Lecture des empreintes</x:v>
      </x:c>
      <x:c r="F6" s="13" t="str">
        <x:v>Repère une piste supplémentaire après observation au sol ; exige arrêt et ligne de vue.</x:v>
      </x:c>
      <x:c r="G6" s="13" t="str">
        <x:v>Écoute périphérique</x:v>
      </x:c>
      <x:c r="H6" s="13" t="str">
        <x:v>Entend un déplacement proche derrière un écran végétal ; indique un secteur, jamais une silhouette exacte.</x:v>
      </x:c>
      <x:c r="I6" s="13" t="str">
        <x:v>A ou B, jamais les deux dans la même campagne. Le choix appartient à l’équipe persistante et survit au changement de mode.</x:v>
      </x:c>
      <x:c r="J6" s="13" t="str">
        <x:v>À 80 XP : coefficient de puissance 1,30 et exécution plus fiable de la spécialité choisie ; aucun pouvoir nouveau qui annule sa contrepartie.</x:v>
      </x:c>
      <x:c r="K6" s="13" t="str">
        <x:v>Un remplaçant formé arrive avec son propre dossier ; l’équipe ne récupère pas instantanément son effectif ni son expérience perdue.</x:v>
      </x:c>
      <x:c r="L6" s="13" t="str">
        <x:v>Extension V5</x:v>
      </x:c>
    </x:row>
    <x:row r="7" ht="72" customHeight="1">
      <x:c r="A7" s="14" t="str">
        <x:v>W5-SP02</x:v>
      </x:c>
      <x:c r="B7" s="14" t="str">
        <x:v>Éclaireur de crête</x:v>
      </x:c>
      <x:c r="C7" s="14" t="str">
        <x:v>W3-U02</x:v>
      </x:c>
      <x:c r="D7" s="29" t="n">
        <x:v>40</x:v>
      </x:c>
      <x:c r="E7" s="14" t="str">
        <x:v>Longue veille</x:v>
      </x:c>
      <x:c r="F7" s="14" t="str">
        <x:v>Garde une observation précise plus longtemps tant qu’il demeure immobile.</x:v>
      </x:c>
      <x:c r="G7" s="14" t="str">
        <x:v>Descente préparée</x:v>
      </x:c>
      <x:c r="H7" s="14" t="str">
        <x:v>Pose une corde personnelle de repli sur une corniche reconnue ; ne crée pas un accès universel.</x:v>
      </x:c>
      <x:c r="I7" s="14" t="str">
        <x:v>A ou B, jamais les deux dans la même campagne. Le choix appartient à l’équipe persistante et survit au changement de mode.</x:v>
      </x:c>
      <x:c r="J7" s="14" t="str">
        <x:v>À 80 XP : coefficient de puissance 1,30 et exécution plus fiable de la spécialité choisie ; aucun pouvoir nouveau qui annule sa contrepartie.</x:v>
      </x:c>
      <x:c r="K7" s="14" t="str">
        <x:v>Un remplaçant formé arrive avec son propre dossier ; l’équipe ne récupère pas instantanément son effectif ni son expérience perdue.</x:v>
      </x:c>
      <x:c r="L7" s="14" t="str">
        <x:v>Extension V5</x:v>
      </x:c>
    </x:row>
    <x:row r="8" ht="72" customHeight="1">
      <x:c r="A8" s="13" t="str">
        <x:v>W5-SP03</x:v>
      </x:c>
      <x:c r="B8" s="13" t="str">
        <x:v>Veilleurs de marais</x:v>
      </x:c>
      <x:c r="C8" s="13" t="str">
        <x:v>W3-U03</x:v>
      </x:c>
      <x:c r="D8" s="28" t="n">
        <x:v>40</x:v>
      </x:c>
      <x:c r="E8" s="13" t="str">
        <x:v>Passeur léger</x:v>
      </x:c>
      <x:c r="F8" s="13" t="str">
        <x:v>Traverse un pilotis étroit avec un éclaireur allié, après vérification du support.</x:v>
      </x:c>
      <x:c r="G8" s="13" t="str">
        <x:v>Sentinelle d’eau</x:v>
      </x:c>
      <x:c r="H8" s="13" t="str">
        <x:v>Détecte une vague anormale sur son chenal visible, avec faux positifs dus à la faune.</x:v>
      </x:c>
      <x:c r="I8" s="13" t="str">
        <x:v>A ou B, jamais les deux dans la même campagne. Le choix appartient à l’équipe persistante et survit au changement de mode.</x:v>
      </x:c>
      <x:c r="J8" s="13" t="str">
        <x:v>À 80 XP : coefficient de puissance 1,30 et exécution plus fiable de la spécialité choisie ; aucun pouvoir nouveau qui annule sa contrepartie.</x:v>
      </x:c>
      <x:c r="K8" s="13" t="str">
        <x:v>Un remplaçant formé arrive avec son propre dossier ; l’équipe ne récupère pas instantanément son effectif ni son expérience perdue.</x:v>
      </x:c>
      <x:c r="L8" s="13" t="str">
        <x:v>Extension V5</x:v>
      </x:c>
    </x:row>
    <x:row r="9" ht="72" customHeight="1">
      <x:c r="A9" s="14" t="str">
        <x:v>W5-SP04</x:v>
      </x:c>
      <x:c r="B9" s="14" t="str">
        <x:v>Traqueurs d’odeurs</x:v>
      </x:c>
      <x:c r="C9" s="14" t="str">
        <x:v>W3-U04</x:v>
      </x:c>
      <x:c r="D9" s="29" t="n">
        <x:v>40</x:v>
      </x:c>
      <x:c r="E9" s="14" t="str">
        <x:v>Piste froide</x:v>
      </x:c>
      <x:c r="F9" s="14" t="str">
        <x:v>Reconstruit un départ ancien depuis trois traces concordantes ; examen plus long.</x:v>
      </x:c>
      <x:c r="G9" s="14" t="str">
        <x:v>Piste vive</x:v>
      </x:c>
      <x:c r="H9" s="14" t="str">
        <x:v>Suit plus vite un passage récent, mais abandonne l’analyse détaillée du point de départ.</x:v>
      </x:c>
      <x:c r="I9" s="14" t="str">
        <x:v>A ou B, jamais les deux dans la même campagne. Le choix appartient à l’équipe persistante et survit au changement de mode.</x:v>
      </x:c>
      <x:c r="J9" s="14" t="str">
        <x:v>À 80 XP : coefficient de puissance 1,30 et exécution plus fiable de la spécialité choisie ; aucun pouvoir nouveau qui annule sa contrepartie.</x:v>
      </x:c>
      <x:c r="K9" s="14" t="str">
        <x:v>Un remplaçant formé arrive avec son propre dossier ; l’équipe ne récupère pas instantanément son effectif ni son expérience perdue.</x:v>
      </x:c>
      <x:c r="L9" s="14" t="str">
        <x:v>Extension V5</x:v>
      </x:c>
    </x:row>
    <x:row r="10" ht="72" customHeight="1">
      <x:c r="A10" s="13" t="str">
        <x:v>W5-SP05</x:v>
      </x:c>
      <x:c r="B10" s="13" t="str">
        <x:v>Guetteur des ombres</x:v>
      </x:c>
      <x:c r="C10" s="13" t="str">
        <x:v>W3-U05</x:v>
      </x:c>
      <x:c r="D10" s="28" t="n">
        <x:v>40</x:v>
      </x:c>
      <x:c r="E10" s="13" t="str">
        <x:v>Silence patient</x:v>
      </x:c>
      <x:c r="F10" s="13" t="str">
        <x:v>Réduit les indices de position pendant une observation fixe.</x:v>
      </x:c>
      <x:c r="G10" s="13" t="str">
        <x:v>Ombre mobile</x:v>
      </x:c>
      <x:c r="H10" s="13" t="str">
        <x:v>Change de couvert plus vite sur un chemin déjà reconnu, avec visibilité pendant la traversée.</x:v>
      </x:c>
      <x:c r="I10" s="13" t="str">
        <x:v>A ou B, jamais les deux dans la même campagne. Le choix appartient à l’équipe persistante et survit au changement de mode.</x:v>
      </x:c>
      <x:c r="J10" s="13" t="str">
        <x:v>À 80 XP : coefficient de puissance 1,30 et exécution plus fiable de la spécialité choisie ; aucun pouvoir nouveau qui annule sa contrepartie.</x:v>
      </x:c>
      <x:c r="K10" s="13" t="str">
        <x:v>Un remplaçant formé arrive avec son propre dossier ; l’équipe ne récupère pas instantanément son effectif ni son expérience perdue.</x:v>
      </x:c>
      <x:c r="L10" s="13" t="str">
        <x:v>Extension V5</x:v>
      </x:c>
    </x:row>
    <x:row r="11" ht="72" customHeight="1">
      <x:c r="A11" s="14" t="str">
        <x:v>W5-SP06</x:v>
      </x:c>
      <x:c r="B11" s="14" t="str">
        <x:v>Marqueurs de route</x:v>
      </x:c>
      <x:c r="C11" s="14" t="str">
        <x:v>W3-U06</x:v>
      </x:c>
      <x:c r="D11" s="29" t="n">
        <x:v>40</x:v>
      </x:c>
      <x:c r="E11" s="14" t="str">
        <x:v>Retour balisé</x:v>
      </x:c>
      <x:c r="F11" s="14" t="str">
        <x:v>Les alliés proches retrouvent l’extraction sans nouvel arrêt de navigation.</x:v>
      </x:c>
      <x:c r="G11" s="14" t="str">
        <x:v>Fausse bifurcation</x:v>
      </x:c>
      <x:c r="H11" s="14" t="str">
        <x:v>Pose un seul leurre lisible par l’adversaire attentif ; n’altère pas la vraie carte connue.</x:v>
      </x:c>
      <x:c r="I11" s="14" t="str">
        <x:v>A ou B, jamais les deux dans la même campagne. Le choix appartient à l’équipe persistante et survit au changement de mode.</x:v>
      </x:c>
      <x:c r="J11" s="14" t="str">
        <x:v>À 80 XP : coefficient de puissance 1,30 et exécution plus fiable de la spécialité choisie ; aucun pouvoir nouveau qui annule sa contrepartie.</x:v>
      </x:c>
      <x:c r="K11" s="14" t="str">
        <x:v>Un remplaçant formé arrive avec son propre dossier ; l’équipe ne récupère pas instantanément son effectif ni son expérience perdue.</x:v>
      </x:c>
      <x:c r="L11" s="14" t="str">
        <x:v>Extension V5</x:v>
      </x:c>
    </x:row>
    <x:row r="12" ht="72" customHeight="1">
      <x:c r="A12" s="13" t="str">
        <x:v>W5-SP07</x:v>
      </x:c>
      <x:c r="B12" s="13" t="str">
        <x:v>Lanciers de seuil</x:v>
      </x:c>
      <x:c r="C12" s="13" t="str">
        <x:v>W3-U07</x:v>
      </x:c>
      <x:c r="D12" s="28" t="n">
        <x:v>40</x:v>
      </x:c>
      <x:c r="E12" s="13" t="str">
        <x:v>Ancrage de seuil</x:v>
      </x:c>
      <x:c r="F12" s="13" t="str">
        <x:v>Meilleure résistance à une poussée frontale quand l’équipe est en place.</x:v>
      </x:c>
      <x:c r="G12" s="13" t="str">
        <x:v>Contre-avancée</x:v>
      </x:c>
      <x:c r="H12" s="13" t="str">
        <x:v>Avance d’un couvert après avoir repoussé une attaque, en quittant son bonus statique.</x:v>
      </x:c>
      <x:c r="I12" s="13" t="str">
        <x:v>A ou B, jamais les deux dans la même campagne. Le choix appartient à l’équipe persistante et survit au changement de mode.</x:v>
      </x:c>
      <x:c r="J12" s="13" t="str">
        <x:v>À 80 XP : coefficient de puissance 1,30 et exécution plus fiable de la spécialité choisie ; aucun pouvoir nouveau qui annule sa contrepartie.</x:v>
      </x:c>
      <x:c r="K12" s="13" t="str">
        <x:v>Un remplaçant formé arrive avec son propre dossier ; l’équipe ne récupère pas instantanément son effectif ni son expérience perdue.</x:v>
      </x:c>
      <x:c r="L12" s="13" t="str">
        <x:v>Extension V5</x:v>
      </x:c>
    </x:row>
    <x:row r="13" ht="72" customHeight="1">
      <x:c r="A13" s="14" t="str">
        <x:v>W5-SP08</x:v>
      </x:c>
      <x:c r="B13" s="14" t="str">
        <x:v>Duelliste des braises</x:v>
      </x:c>
      <x:c r="C13" s="14" t="str">
        <x:v>W3-U08</x:v>
      </x:c>
      <x:c r="D13" s="29" t="n">
        <x:v>40</x:v>
      </x:c>
      <x:c r="E13" s="14" t="str">
        <x:v>Maîtrise du défi</x:v>
      </x:c>
      <x:c r="F13" s="14" t="str">
        <x:v>Lit mieux les ouvertures du rival ciblé après un échange observé.</x:v>
      </x:c>
      <x:c r="G13" s="14" t="str">
        <x:v>Gardien du duel</x:v>
      </x:c>
      <x:c r="H13" s="14" t="str">
        <x:v>Protège un partenaire qui recule, avec moindre capacité de poursuite.</x:v>
      </x:c>
      <x:c r="I13" s="14" t="str">
        <x:v>A ou B, jamais les deux dans la même campagne. Le choix appartient à l’équipe persistante et survit au changement de mode.</x:v>
      </x:c>
      <x:c r="J13" s="14" t="str">
        <x:v>À 80 XP : coefficient de puissance 1,30 et exécution plus fiable de la spécialité choisie ; aucun pouvoir nouveau qui annule sa contrepartie.</x:v>
      </x:c>
      <x:c r="K13" s="14" t="str">
        <x:v>Un remplaçant formé arrive avec son propre dossier ; l’équipe ne récupère pas instantanément son effectif ni son expérience perdue.</x:v>
      </x:c>
      <x:c r="L13" s="14" t="str">
        <x:v>Extension V5</x:v>
      </x:c>
    </x:row>
    <x:row r="14" ht="72" customHeight="1">
      <x:c r="A14" s="13" t="str">
        <x:v>W5-SP09</x:v>
      </x:c>
      <x:c r="B14" s="13" t="str">
        <x:v>Gardiens à disque</x:v>
      </x:c>
      <x:c r="C14" s="13" t="str">
        <x:v>W3-U09</x:v>
      </x:c>
      <x:c r="D14" s="28" t="n">
        <x:v>40</x:v>
      </x:c>
      <x:c r="E14" s="13" t="str">
        <x:v>Trajectoire courte</x:v>
      </x:c>
      <x:c r="F14" s="13" t="str">
        <x:v>Récupération plus sûre du disque à distance réduite, avec angle limité.</x:v>
      </x:c>
      <x:c r="G14" s="13" t="str">
        <x:v>Interception haute</x:v>
      </x:c>
      <x:c r="H14" s="13" t="str">
        <x:v>Peut viser un franchissement vertical identifié, avec préparation plus longue.</x:v>
      </x:c>
      <x:c r="I14" s="13" t="str">
        <x:v>A ou B, jamais les deux dans la même campagne. Le choix appartient à l’équipe persistante et survit au changement de mode.</x:v>
      </x:c>
      <x:c r="J14" s="13" t="str">
        <x:v>À 80 XP : coefficient de puissance 1,30 et exécution plus fiable de la spécialité choisie ; aucun pouvoir nouveau qui annule sa contrepartie.</x:v>
      </x:c>
      <x:c r="K14" s="13" t="str">
        <x:v>Un remplaçant formé arrive avec son propre dossier ; l’équipe ne récupère pas instantanément son effectif ni son expérience perdue.</x:v>
      </x:c>
      <x:c r="L14" s="13" t="str">
        <x:v>Extension V5</x:v>
      </x:c>
    </x:row>
    <x:row r="15" ht="72" customHeight="1">
      <x:c r="A15" s="14" t="str">
        <x:v>W5-SP10</x:v>
      </x:c>
      <x:c r="B15" s="14" t="str">
        <x:v>Portes-boucliers de forge</x:v>
      </x:c>
      <x:c r="C15" s="14" t="str">
        <x:v>W3-U10</x:v>
      </x:c>
      <x:c r="D15" s="29" t="n">
        <x:v>40</x:v>
      </x:c>
      <x:c r="E15" s="14" t="str">
        <x:v>Couloir protégé</x:v>
      </x:c>
      <x:c r="F15" s="14" t="str">
        <x:v>Offre un couvert frontal stable à un porteur placé derrière la formation.</x:v>
      </x:c>
      <x:c r="G15" s="14" t="str">
        <x:v>Écran tournant</x:v>
      </x:c>
      <x:c r="H15" s="14" t="str">
        <x:v>Réoriente sa protection une fois pendant l’avance, au prix d’une pause de progression.</x:v>
      </x:c>
      <x:c r="I15" s="14" t="str">
        <x:v>A ou B, jamais les deux dans la même campagne. Le choix appartient à l’équipe persistante et survit au changement de mode.</x:v>
      </x:c>
      <x:c r="J15" s="14" t="str">
        <x:v>À 80 XP : coefficient de puissance 1,30 et exécution plus fiable de la spécialité choisie ; aucun pouvoir nouveau qui annule sa contrepartie.</x:v>
      </x:c>
      <x:c r="K15" s="14" t="str">
        <x:v>Un remplaçant formé arrive avec son propre dossier ; l’équipe ne récupère pas instantanément son effectif ni son expérience perdue.</x:v>
      </x:c>
      <x:c r="L15" s="14" t="str">
        <x:v>Extension V5</x:v>
      </x:c>
    </x:row>
    <x:row r="16" ht="72" customHeight="1">
      <x:c r="A16" s="13" t="str">
        <x:v>W5-SP11</x:v>
      </x:c>
      <x:c r="B16" s="13" t="str">
        <x:v>Chasseurs au combistick</x:v>
      </x:c>
      <x:c r="C16" s="13" t="str">
        <x:v>W3-U11</x:v>
      </x:c>
      <x:c r="D16" s="28" t="n">
        <x:v>40</x:v>
      </x:c>
      <x:c r="E16" s="13" t="str">
        <x:v>Hampe longue</x:v>
      </x:c>
      <x:c r="F16" s="13" t="str">
        <x:v>Contrôle mieux l’approche frontale, avec lenteur au changement de cible.</x:v>
      </x:c>
      <x:c r="G16" s="13" t="str">
        <x:v>Prise serrée</x:v>
      </x:c>
      <x:c r="H16" s="13" t="str">
        <x:v>Combat mieux dans une pièce étroite, avec portée utile réduite.</x:v>
      </x:c>
      <x:c r="I16" s="13" t="str">
        <x:v>A ou B, jamais les deux dans la même campagne. Le choix appartient à l’équipe persistante et survit au changement de mode.</x:v>
      </x:c>
      <x:c r="J16" s="13" t="str">
        <x:v>À 80 XP : coefficient de puissance 1,30 et exécution plus fiable de la spécialité choisie ; aucun pouvoir nouveau qui annule sa contrepartie.</x:v>
      </x:c>
      <x:c r="K16" s="13" t="str">
        <x:v>Un remplaçant formé arrive avec son propre dossier ; l’équipe ne récupère pas instantanément son effectif ni son expérience perdue.</x:v>
      </x:c>
      <x:c r="L16" s="13" t="str">
        <x:v>Extension V5</x:v>
      </x:c>
    </x:row>
    <x:row r="17" ht="72" customHeight="1">
      <x:c r="A17" s="14" t="str">
        <x:v>W5-SP12</x:v>
      </x:c>
      <x:c r="B17" s="14" t="str">
        <x:v>Grimpeurs de piliers</x:v>
      </x:c>
      <x:c r="C17" s="14" t="str">
        <x:v>W3-U12</x:v>
      </x:c>
      <x:c r="D17" s="29" t="n">
        <x:v>40</x:v>
      </x:c>
      <x:c r="E17" s="14" t="str">
        <x:v>Ancrage double</x:v>
      </x:c>
      <x:c r="F17" s="14" t="str">
        <x:v>Prépare un deuxième appui pour la retraite d’un allié.</x:v>
      </x:c>
      <x:c r="G17" s="14" t="str">
        <x:v>Bond engagé</x:v>
      </x:c>
      <x:c r="H17" s="14" t="str">
        <x:v>Franchit une seule rupture de plateforme validée ; la réception l’expose brièvement.</x:v>
      </x:c>
      <x:c r="I17" s="14" t="str">
        <x:v>A ou B, jamais les deux dans la même campagne. Le choix appartient à l’équipe persistante et survit au changement de mode.</x:v>
      </x:c>
      <x:c r="J17" s="14" t="str">
        <x:v>À 80 XP : coefficient de puissance 1,30 et exécution plus fiable de la spécialité choisie ; aucun pouvoir nouveau qui annule sa contrepartie.</x:v>
      </x:c>
      <x:c r="K17" s="14" t="str">
        <x:v>Un remplaçant formé arrive avec son propre dossier ; l’équipe ne récupère pas instantanément son effectif ni son expérience perdue.</x:v>
      </x:c>
      <x:c r="L17" s="14" t="str">
        <x:v>Extension V5</x:v>
      </x:c>
    </x:row>
    <x:row r="18" ht="72" customHeight="1">
      <x:c r="A18" s="13" t="str">
        <x:v>W5-SP13</x:v>
      </x:c>
      <x:c r="B18" s="13" t="str">
        <x:v>Tireurs au speargun</x:v>
      </x:c>
      <x:c r="C18" s="13" t="str">
        <x:v>W3-U13</x:v>
      </x:c>
      <x:c r="D18" s="28" t="n">
        <x:v>40</x:v>
      </x:c>
      <x:c r="E18" s="13" t="str">
        <x:v>Point faible suivi</x:v>
      </x:c>
      <x:c r="F18" s="13" t="str">
        <x:v>Conserve la lecture d’une faiblesse après une visée complète.</x:v>
      </x:c>
      <x:c r="G18" s="13" t="str">
        <x:v>Tir de couverture</x:v>
      </x:c>
      <x:c r="H18" s="13" t="str">
        <x:v>Interdit brièvement une traversée précise, avec consommation de munitions accrue.</x:v>
      </x:c>
      <x:c r="I18" s="13" t="str">
        <x:v>A ou B, jamais les deux dans la même campagne. Le choix appartient à l’équipe persistante et survit au changement de mode.</x:v>
      </x:c>
      <x:c r="J18" s="13" t="str">
        <x:v>À 80 XP : coefficient de puissance 1,30 et exécution plus fiable de la spécialité choisie ; aucun pouvoir nouveau qui annule sa contrepartie.</x:v>
      </x:c>
      <x:c r="K18" s="13" t="str">
        <x:v>Un remplaçant formé arrive avec son propre dossier ; l’équipe ne récupère pas instantanément son effectif ni son expérience perdue.</x:v>
      </x:c>
      <x:c r="L18" s="13" t="str">
        <x:v>Extension V5</x:v>
      </x:c>
    </x:row>
    <x:row r="19" ht="72" customHeight="1">
      <x:c r="A19" s="14" t="str">
        <x:v>W5-SP14</x:v>
      </x:c>
      <x:c r="B19" s="14" t="str">
        <x:v>Tireur de plasma mesuré</x:v>
      </x:c>
      <x:c r="C19" s="14" t="str">
        <x:v>W3-U14</x:v>
      </x:c>
      <x:c r="D19" s="29" t="n">
        <x:v>40</x:v>
      </x:c>
      <x:c r="E19" s="14" t="str">
        <x:v>Charge contenue</x:v>
      </x:c>
      <x:c r="F19" s="14" t="str">
        <x:v>Tir réduit qui limite la chauffe et la signature, avec puissance moindre.</x:v>
      </x:c>
      <x:c r="G19" s="14" t="str">
        <x:v>Charge lourde</x:v>
      </x:c>
      <x:c r="H19" s="14" t="str">
        <x:v>Tir puissant après longue préparation ; position révélée et refroidissement obligatoire.</x:v>
      </x:c>
      <x:c r="I19" s="14" t="str">
        <x:v>A ou B, jamais les deux dans la même campagne. Le choix appartient à l’équipe persistante et survit au changement de mode.</x:v>
      </x:c>
      <x:c r="J19" s="14" t="str">
        <x:v>À 80 XP : coefficient de puissance 1,30 et exécution plus fiable de la spécialité choisie ; aucun pouvoir nouveau qui annule sa contrepartie.</x:v>
      </x:c>
      <x:c r="K19" s="14" t="str">
        <x:v>Un remplaçant formé arrive avec son propre dossier ; l’équipe ne récupère pas instantanément son effectif ni son expérience perdue.</x:v>
      </x:c>
      <x:c r="L19" s="14" t="str">
        <x:v>Extension V5</x:v>
      </x:c>
    </x:row>
    <x:row r="20" ht="72" customHeight="1">
      <x:c r="A20" s="13" t="str">
        <x:v>W5-SP15</x:v>
      </x:c>
      <x:c r="B20" s="13" t="str">
        <x:v>Poseurs de filets</x:v>
      </x:c>
      <x:c r="C20" s="13" t="str">
        <x:v>W3-U15</x:v>
      </x:c>
      <x:c r="D20" s="28" t="n">
        <x:v>40</x:v>
      </x:c>
      <x:c r="E20" s="13" t="str">
        <x:v>Filet de course</x:v>
      </x:c>
      <x:c r="F20" s="13" t="str">
        <x:v>Déploie sur un coureur moyen dans un couloir dégagé.</x:v>
      </x:c>
      <x:c r="G20" s="13" t="str">
        <x:v>Filet d’arrêt</x:v>
      </x:c>
      <x:c r="H20" s="13" t="str">
        <x:v>Renforce un ancrage fixe contre une charge, sans efficacité sur les proies hors gabarit.</x:v>
      </x:c>
      <x:c r="I20" s="13" t="str">
        <x:v>A ou B, jamais les deux dans la même campagne. Le choix appartient à l’équipe persistante et survit au changement de mode.</x:v>
      </x:c>
      <x:c r="J20" s="13" t="str">
        <x:v>À 80 XP : coefficient de puissance 1,30 et exécution plus fiable de la spécialité choisie ; aucun pouvoir nouveau qui annule sa contrepartie.</x:v>
      </x:c>
      <x:c r="K20" s="13" t="str">
        <x:v>Un remplaçant formé arrive avec son propre dossier ; l’équipe ne récupère pas instantanément son effectif ni son expérience perdue.</x:v>
      </x:c>
      <x:c r="L20" s="13" t="str">
        <x:v>Extension V5</x:v>
      </x:c>
    </x:row>
    <x:row r="21" ht="72" customHeight="1">
      <x:c r="A21" s="14" t="str">
        <x:v>W5-SP16</x:v>
      </x:c>
      <x:c r="B21" s="14" t="str">
        <x:v>Piégeurs de passage</x:v>
      </x:c>
      <x:c r="C21" s="14" t="str">
        <x:v>W3-U16</x:v>
      </x:c>
      <x:c r="D21" s="29" t="n">
        <x:v>40</x:v>
      </x:c>
      <x:c r="E21" s="14" t="str">
        <x:v>Retrait propre</x:v>
      </x:c>
      <x:c r="F21" s="14" t="str">
        <x:v>Démonte et récupère une partie d’un piège inutilisé.</x:v>
      </x:c>
      <x:c r="G21" s="14" t="str">
        <x:v>Déclenchement observé</x:v>
      </x:c>
      <x:c r="H21" s="14" t="str">
        <x:v>Déclenche depuis une ligne de vue maintenue ; aucune activation omnisciente.</x:v>
      </x:c>
      <x:c r="I21" s="14" t="str">
        <x:v>A ou B, jamais les deux dans la même campagne. Le choix appartient à l’équipe persistante et survit au changement de mode.</x:v>
      </x:c>
      <x:c r="J21" s="14" t="str">
        <x:v>À 80 XP : coefficient de puissance 1,30 et exécution plus fiable de la spécialité choisie ; aucun pouvoir nouveau qui annule sa contrepartie.</x:v>
      </x:c>
      <x:c r="K21" s="14" t="str">
        <x:v>Un remplaçant formé arrive avec son propre dossier ; l’équipe ne récupère pas instantanément son effectif ni son expérience perdue.</x:v>
      </x:c>
      <x:c r="L21" s="14" t="str">
        <x:v>Extension V5</x:v>
      </x:c>
    </x:row>
    <x:row r="22" ht="72" customHeight="1">
      <x:c r="A22" s="13" t="str">
        <x:v>W5-SP17</x:v>
      </x:c>
      <x:c r="B22" s="13" t="str">
        <x:v>Équipe d’extraction</x:v>
      </x:c>
      <x:c r="C22" s="13" t="str">
        <x:v>W3-U17</x:v>
      </x:c>
      <x:c r="D22" s="28" t="n">
        <x:v>40</x:v>
      </x:c>
      <x:c r="E22" s="13" t="str">
        <x:v>Portage partagé</x:v>
      </x:c>
      <x:c r="F22" s="13" t="str">
        <x:v>Répartit une charge pour réduire la fatigue pendant un trajet connu.</x:v>
      </x:c>
      <x:c r="G22" s="13" t="str">
        <x:v>Relève sous couvert</x:v>
      </x:c>
      <x:c r="H22" s="13" t="str">
        <x:v>Change de porteur à un point sûr plus rapidement, sans supprimer la phase d’exposition.</x:v>
      </x:c>
      <x:c r="I22" s="13" t="str">
        <x:v>A ou B, jamais les deux dans la même campagne. Le choix appartient à l’équipe persistante et survit au changement de mode.</x:v>
      </x:c>
      <x:c r="J22" s="13" t="str">
        <x:v>À 80 XP : coefficient de puissance 1,30 et exécution plus fiable de la spécialité choisie ; aucun pouvoir nouveau qui annule sa contrepartie.</x:v>
      </x:c>
      <x:c r="K22" s="13" t="str">
        <x:v>Un remplaçant formé arrive avec son propre dossier ; l’équipe ne récupère pas instantanément son effectif ni son expérience perdue.</x:v>
      </x:c>
      <x:c r="L22" s="13" t="str">
        <x:v>Extension V5</x:v>
      </x:c>
    </x:row>
    <x:row r="23" ht="72" customHeight="1">
      <x:c r="A23" s="14" t="str">
        <x:v>W5-SP18</x:v>
      </x:c>
      <x:c r="B23" s="14" t="str">
        <x:v>Soigneur de terrain</x:v>
      </x:c>
      <x:c r="C23" s="14" t="str">
        <x:v>W3-U18</x:v>
      </x:c>
      <x:c r="D23" s="29" t="n">
        <x:v>40</x:v>
      </x:c>
      <x:c r="E23" s="14" t="str">
        <x:v>Stabilisation rapide</x:v>
      </x:c>
      <x:c r="F23" s="14" t="str">
        <x:v>Raccourcit une intervention sur blessure légère avec un consommable supplémentaire.</x:v>
      </x:c>
      <x:c r="G23" s="14" t="str">
        <x:v>Suivi prolongé</x:v>
      </x:c>
      <x:c r="H23" s="14" t="str">
        <x:v>Réduit le risque d’aggravation pendant l’évacuation, mais immobilise le soigneur auprès du patient.</x:v>
      </x:c>
      <x:c r="I23" s="14" t="str">
        <x:v>A ou B, jamais les deux dans la même campagne. Le choix appartient à l’équipe persistante et survit au changement de mode.</x:v>
      </x:c>
      <x:c r="J23" s="14" t="str">
        <x:v>À 80 XP : coefficient de puissance 1,30 et exécution plus fiable de la spécialité choisie ; aucun pouvoir nouveau qui annule sa contrepartie.</x:v>
      </x:c>
      <x:c r="K23" s="14" t="str">
        <x:v>Un remplaçant formé arrive avec son propre dossier ; l’équipe ne récupère pas instantanément son effectif ni son expérience perdue.</x:v>
      </x:c>
      <x:c r="L23" s="14" t="str">
        <x:v>Extension V5</x:v>
      </x:c>
    </x:row>
    <x:row r="24" ht="72" customHeight="1">
      <x:c r="A24" s="13" t="str">
        <x:v>W5-SP19</x:v>
      </x:c>
      <x:c r="B24" s="13" t="str">
        <x:v>Récupérateurs de charges</x:v>
      </x:c>
      <x:c r="C24" s="13" t="str">
        <x:v>W3-U19</x:v>
      </x:c>
      <x:c r="D24" s="28" t="n">
        <x:v>40</x:v>
      </x:c>
      <x:c r="E24" s="13" t="str">
        <x:v>Lots compacts</x:v>
      </x:c>
      <x:c r="F24" s="13" t="str">
        <x:v>Transporte davantage de pièces légères, avec vitesse moindre à pleine charge.</x:v>
      </x:c>
      <x:c r="G24" s="13" t="str">
        <x:v>Dépose rapide</x:v>
      </x:c>
      <x:c r="H24" s="13" t="str">
        <x:v>Crée deux petits dépôts identifiés, plus faciles à perdre qu’une réserve gardée.</x:v>
      </x:c>
      <x:c r="I24" s="13" t="str">
        <x:v>A ou B, jamais les deux dans la même campagne. Le choix appartient à l’équipe persistante et survit au changement de mode.</x:v>
      </x:c>
      <x:c r="J24" s="13" t="str">
        <x:v>À 80 XP : coefficient de puissance 1,30 et exécution plus fiable de la spécialité choisie ; aucun pouvoir nouveau qui annule sa contrepartie.</x:v>
      </x:c>
      <x:c r="K24" s="13" t="str">
        <x:v>Un remplaçant formé arrive avec son propre dossier ; l’équipe ne récupère pas instantanément son effectif ni son expérience perdue.</x:v>
      </x:c>
      <x:c r="L24" s="13" t="str">
        <x:v>Extension V5</x:v>
      </x:c>
    </x:row>
    <x:row r="25" ht="72" customHeight="1">
      <x:c r="A25" s="14" t="str">
        <x:v>W5-SP20</x:v>
      </x:c>
      <x:c r="B25" s="14" t="str">
        <x:v>Artisans d’ancrage</x:v>
      </x:c>
      <x:c r="C25" s="14" t="str">
        <x:v>W3-U20</x:v>
      </x:c>
      <x:c r="D25" s="29" t="n">
        <x:v>40</x:v>
      </x:c>
      <x:c r="E25" s="14" t="str">
        <x:v>Montage prudent</x:v>
      </x:c>
      <x:c r="F25" s="14" t="str">
        <x:v>Réduit les pannes après installation complète et contrôle des appuis.</x:v>
      </x:c>
      <x:c r="G25" s="14" t="str">
        <x:v>Réparation de fortune</x:v>
      </x:c>
      <x:c r="H25" s="14" t="str">
        <x:v>Rétablit temporairement un accès endommagé ; réparation durable obligatoire ensuite.</x:v>
      </x:c>
      <x:c r="I25" s="14" t="str">
        <x:v>A ou B, jamais les deux dans la même campagne. Le choix appartient à l’équipe persistante et survit au changement de mode.</x:v>
      </x:c>
      <x:c r="J25" s="14" t="str">
        <x:v>À 80 XP : coefficient de puissance 1,30 et exécution plus fiable de la spécialité choisie ; aucun pouvoir nouveau qui annule sa contrepartie.</x:v>
      </x:c>
      <x:c r="K25" s="14" t="str">
        <x:v>Un remplaçant formé arrive avec son propre dossier ; l’équipe ne récupère pas instantanément son effectif ni son expérience perdue.</x:v>
      </x:c>
      <x:c r="L25" s="14" t="str">
        <x:v>Extension V5</x:v>
      </x:c>
    </x:row>
    <x:row r="26" ht="72" customHeight="1">
      <x:c r="A26" s="13" t="str">
        <x:v>W5-SP21</x:v>
      </x:c>
      <x:c r="B26" s="13" t="str">
        <x:v>Guides de monture</x:v>
      </x:c>
      <x:c r="C26" s="13" t="str">
        <x:v>W3-U21</x:v>
      </x:c>
      <x:c r="D26" s="28" t="n">
        <x:v>40</x:v>
      </x:c>
      <x:c r="E26" s="13" t="str">
        <x:v>Allure de liaison</x:v>
      </x:c>
      <x:c r="F26" s="13" t="str">
        <x:v>Réduit la fatigue de la monture sur les routes déjà parcourues.</x:v>
      </x:c>
      <x:c r="G26" s="13" t="str">
        <x:v>Charge brève</x:v>
      </x:c>
      <x:c r="H26" s="13" t="str">
        <x:v>Accélère une approche sur terrain vérifié ; fatigue et récupération augmentent.</x:v>
      </x:c>
      <x:c r="I26" s="13" t="str">
        <x:v>A ou B, jamais les deux dans la même campagne. Le choix appartient à l’équipe persistante et survit au changement de mode.</x:v>
      </x:c>
      <x:c r="J26" s="13" t="str">
        <x:v>À 80 XP : coefficient de puissance 1,30 et exécution plus fiable de la spécialité choisie ; aucun pouvoir nouveau qui annule sa contrepartie.</x:v>
      </x:c>
      <x:c r="K26" s="13" t="str">
        <x:v>Un remplaçant formé arrive avec son propre dossier ; l’équipe ne récupère pas instantanément son effectif ni son expérience perdue.</x:v>
      </x:c>
      <x:c r="L26" s="13" t="str">
        <x:v>Extension V5</x:v>
      </x:c>
    </x:row>
    <x:row r="27" ht="72" customHeight="1">
      <x:c r="A27" s="14" t="str">
        <x:v>W5-SP22</x:v>
      </x:c>
      <x:c r="B27" s="14" t="str">
        <x:v>Conduite de hound</x:v>
      </x:c>
      <x:c r="C27" s="14" t="str">
        <x:v>W3-U22</x:v>
      </x:c>
      <x:c r="D27" s="29" t="n">
        <x:v>40</x:v>
      </x:c>
      <x:c r="E27" s="14" t="str">
        <x:v>Rappel sûr</x:v>
      </x:c>
      <x:c r="F27" s="14" t="str">
        <x:v>Le compagnon revient mieux d’une poursuite courte tant que le lien de voix existe.</x:v>
      </x:c>
      <x:c r="G27" s="14" t="str">
        <x:v>Marquage de piste</x:v>
      </x:c>
      <x:c r="H27" s="14" t="str">
        <x:v>Le compagnon conserve une piste plus longtemps ; ne peut simultanément protéger un porteur.</x:v>
      </x:c>
      <x:c r="I27" s="14" t="str">
        <x:v>A ou B, jamais les deux dans la même campagne. Le choix appartient à l’équipe persistante et survit au changement de mode.</x:v>
      </x:c>
      <x:c r="J27" s="14" t="str">
        <x:v>À 80 XP : coefficient de puissance 1,30 et exécution plus fiable de la spécialité choisie ; aucun pouvoir nouveau qui annule sa contrepartie.</x:v>
      </x:c>
      <x:c r="K27" s="14" t="str">
        <x:v>Un remplaçant formé arrive avec son propre dossier ; l’équipe ne récupère pas instantanément son effectif ni son expérience perdue.</x:v>
      </x:c>
      <x:c r="L27" s="14" t="str">
        <x:v>Extension V5</x:v>
      </x:c>
    </x:row>
    <x:row r="28" ht="72" customHeight="1">
      <x:c r="A28" s="13" t="str">
        <x:v>W5-SP23</x:v>
      </x:c>
      <x:c r="B28" s="13" t="str">
        <x:v>Gardiens de réserve</x:v>
      </x:c>
      <x:c r="C28" s="13" t="str">
        <x:v>W3-U23</x:v>
      </x:c>
      <x:c r="D28" s="28" t="n">
        <x:v>40</x:v>
      </x:c>
      <x:c r="E28" s="13" t="str">
        <x:v>Couloir apaisé</x:v>
      </x:c>
      <x:c r="F28" s="13" t="str">
        <x:v>Guide une bête observée vers une issue ouverte avec repères adaptés.</x:v>
      </x:c>
      <x:c r="G28" s="13" t="str">
        <x:v>Veille distante</x:v>
      </x:c>
      <x:c r="H28" s="13" t="str">
        <x:v>Anticipe un changement de trajet de la faune depuis un poste fixe.</x:v>
      </x:c>
      <x:c r="I28" s="13" t="str">
        <x:v>A ou B, jamais les deux dans la même campagne. Le choix appartient à l’équipe persistante et survit au changement de mode.</x:v>
      </x:c>
      <x:c r="J28" s="13" t="str">
        <x:v>À 80 XP : coefficient de puissance 1,30 et exécution plus fiable de la spécialité choisie ; aucun pouvoir nouveau qui annule sa contrepartie.</x:v>
      </x:c>
      <x:c r="K28" s="13" t="str">
        <x:v>Un remplaçant formé arrive avec son propre dossier ; l’équipe ne récupère pas instantanément son effectif ni son expérience perdue.</x:v>
      </x:c>
      <x:c r="L28" s="13" t="str">
        <x:v>Extension V5</x:v>
      </x:c>
    </x:row>
    <x:row r="29" ht="72" customHeight="1">
      <x:c r="A29" s="14" t="str">
        <x:v>W5-SP24</x:v>
      </x:c>
      <x:c r="B29" s="14" t="str">
        <x:v>Chasseurs du givre</x:v>
      </x:c>
      <x:c r="C29" s="14" t="str">
        <x:v>W3-U24</x:v>
      </x:c>
      <x:c r="D29" s="29" t="n">
        <x:v>40</x:v>
      </x:c>
      <x:c r="E29" s="14" t="str">
        <x:v>Veille de glace</x:v>
      </x:c>
      <x:c r="F29" s="14" t="str">
        <x:v>Réduit la fatigue d’une garde immobile dans le froid équipé.</x:v>
      </x:c>
      <x:c r="G29" s="14" t="str">
        <x:v>Marche de faille</x:v>
      </x:c>
      <x:c r="H29" s="14" t="str">
        <x:v>Traverse plus sûrement des plaques reconnues, avec recherche préalable obligatoire.</x:v>
      </x:c>
      <x:c r="I29" s="14" t="str">
        <x:v>A ou B, jamais les deux dans la même campagne. Le choix appartient à l’équipe persistante et survit au changement de mode.</x:v>
      </x:c>
      <x:c r="J29" s="14" t="str">
        <x:v>À 80 XP : coefficient de puissance 1,30 et exécution plus fiable de la spécialité choisie ; aucun pouvoir nouveau qui annule sa contrepartie.</x:v>
      </x:c>
      <x:c r="K29" s="14" t="str">
        <x:v>Un remplaçant formé arrive avec son propre dossier ; l’équipe ne récupère pas instantanément son effectif ni son expérience perdue.</x:v>
      </x:c>
      <x:c r="L29" s="14" t="str">
        <x:v>Extension V5</x:v>
      </x:c>
    </x:row>
    <x:row r="30" ht="72" customHeight="1">
      <x:c r="A30" s="13" t="str">
        <x:v>W5-SP25</x:v>
      </x:c>
      <x:c r="B30" s="13" t="str">
        <x:v>Nageurs du rivage</x:v>
      </x:c>
      <x:c r="C30" s="13" t="str">
        <x:v>W3-U25</x:v>
      </x:c>
      <x:c r="D30" s="28" t="n">
        <x:v>40</x:v>
      </x:c>
      <x:c r="E30" s="13" t="str">
        <x:v>Sous la ligne</x:v>
      </x:c>
      <x:c r="F30" s="13" t="str">
        <x:v>Approche sous un quai avec charge légère et point de remontée connu.</x:v>
      </x:c>
      <x:c r="G30" s="13" t="str">
        <x:v>Courant lu</x:v>
      </x:c>
      <x:c r="H30" s="13" t="str">
        <x:v>Transport aquatique plus sûr après observation d’un cycle local.</x:v>
      </x:c>
      <x:c r="I30" s="13" t="str">
        <x:v>A ou B, jamais les deux dans la même campagne. Le choix appartient à l’équipe persistante et survit au changement de mode.</x:v>
      </x:c>
      <x:c r="J30" s="13" t="str">
        <x:v>À 80 XP : coefficient de puissance 1,30 et exécution plus fiable de la spécialité choisie ; aucun pouvoir nouveau qui annule sa contrepartie.</x:v>
      </x:c>
      <x:c r="K30" s="13" t="str">
        <x:v>Un remplaçant formé arrive avec son propre dossier ; l’équipe ne récupère pas instantanément son effectif ni son expérience perdue.</x:v>
      </x:c>
      <x:c r="L30" s="13" t="str">
        <x:v>Extension V5</x:v>
      </x:c>
    </x:row>
    <x:row r="31" ht="72" customHeight="1">
      <x:c r="A31" s="14" t="str">
        <x:v>W5-SP26</x:v>
      </x:c>
      <x:c r="B31" s="14" t="str">
        <x:v>Briseurs de blocus</x:v>
      </x:c>
      <x:c r="C31" s="14" t="str">
        <x:v>W3-U26</x:v>
      </x:c>
      <x:c r="D31" s="29" t="n">
        <x:v>40</x:v>
      </x:c>
      <x:c r="E31" s="14" t="str">
        <x:v>Sas tenu</x:v>
      </x:c>
      <x:c r="F31" s="14" t="str">
        <x:v>Maintient une position de retour et couvre l’équipe qui embarque.</x:v>
      </x:c>
      <x:c r="G31" s="14" t="str">
        <x:v>Percée de cloison</x:v>
      </x:c>
      <x:c r="H31" s="14" t="str">
        <x:v>Ouvre un obstacle préparé avec matériel consommable et bruit important.</x:v>
      </x:c>
      <x:c r="I31" s="14" t="str">
        <x:v>A ou B, jamais les deux dans la même campagne. Le choix appartient à l’équipe persistante et survit au changement de mode.</x:v>
      </x:c>
      <x:c r="J31" s="14" t="str">
        <x:v>À 80 XP : coefficient de puissance 1,30 et exécution plus fiable de la spécialité choisie ; aucun pouvoir nouveau qui annule sa contrepartie.</x:v>
      </x:c>
      <x:c r="K31" s="14" t="str">
        <x:v>Un remplaçant formé arrive avec son propre dossier ; l’équipe ne récupère pas instantanément son effectif ni son expérience perdue.</x:v>
      </x:c>
      <x:c r="L31" s="14" t="str">
        <x:v>Extension V5</x:v>
      </x:c>
    </x:row>
    <x:row r="32" ht="72" customHeight="1">
      <x:c r="A32" s="13" t="str">
        <x:v>W5-SP27</x:v>
      </x:c>
      <x:c r="B32" s="13" t="str">
        <x:v>Sentinelles de quarantaine</x:v>
      </x:c>
      <x:c r="C32" s="13" t="str">
        <x:v>W3-U27</x:v>
      </x:c>
      <x:c r="D32" s="28" t="n">
        <x:v>40</x:v>
      </x:c>
      <x:c r="E32" s="13" t="str">
        <x:v>Cordon mobile</x:v>
      </x:c>
      <x:c r="F32" s="13" t="str">
        <x:v>Déplace une fermeture par étapes sans abandonner tous les contrôles.</x:v>
      </x:c>
      <x:c r="G32" s="13" t="str">
        <x:v>Poste étanche</x:v>
      </x:c>
      <x:c r="H32" s="13" t="str">
        <x:v>Renforce un compartiment fixe, avec retard au départ et pièces dédiées.</x:v>
      </x:c>
      <x:c r="I32" s="13" t="str">
        <x:v>A ou B, jamais les deux dans la même campagne. Le choix appartient à l’équipe persistante et survit au changement de mode.</x:v>
      </x:c>
      <x:c r="J32" s="13" t="str">
        <x:v>À 80 XP : coefficient de puissance 1,30 et exécution plus fiable de la spécialité choisie ; aucun pouvoir nouveau qui annule sa contrepartie.</x:v>
      </x:c>
      <x:c r="K32" s="13" t="str">
        <x:v>Un remplaçant formé arrive avec son propre dossier ; l’équipe ne récupère pas instantanément son effectif ni son expérience perdue.</x:v>
      </x:c>
      <x:c r="L32" s="13" t="str">
        <x:v>Extension V5</x:v>
      </x:c>
    </x:row>
    <x:row r="33" ht="72" customHeight="1">
      <x:c r="A33" s="14" t="str">
        <x:v>W5-SP28</x:v>
      </x:c>
      <x:c r="B33" s="14" t="str">
        <x:v>Messagers de coalition</x:v>
      </x:c>
      <x:c r="C33" s="14" t="str">
        <x:v>W3-U28</x:v>
      </x:c>
      <x:c r="D33" s="29" t="n">
        <x:v>40</x:v>
      </x:c>
      <x:c r="E33" s="14" t="str">
        <x:v>Code bref</x:v>
      </x:c>
      <x:c r="F33" s="14" t="str">
        <x:v>Relaye des ordres simples plus vite à un groupe rencontré.</x:v>
      </x:c>
      <x:c r="G33" s="14" t="str">
        <x:v>Mémoire du trajet</x:v>
      </x:c>
      <x:c r="H33" s="14" t="str">
        <x:v>Transporte un relevé plus riche entre deux postes, au prix d’un délai de lecture.</x:v>
      </x:c>
      <x:c r="I33" s="14" t="str">
        <x:v>A ou B, jamais les deux dans la même campagne. Le choix appartient à l’équipe persistante et survit au changement de mode.</x:v>
      </x:c>
      <x:c r="J33" s="14" t="str">
        <x:v>À 80 XP : coefficient de puissance 1,30 et exécution plus fiable de la spécialité choisie ; aucun pouvoir nouveau qui annule sa contrepartie.</x:v>
      </x:c>
      <x:c r="K33" s="14" t="str">
        <x:v>Un remplaçant formé arrive avec son propre dossier ; l’équipe ne récupère pas instantanément son effectif ni son expérience perdue.</x:v>
      </x:c>
      <x:c r="L33" s="14" t="str">
        <x:v>Extension V5</x:v>
      </x:c>
    </x:row>
    <x:row r="34" ht="72" customHeight="1">
      <x:c r="A34" s="13" t="str">
        <x:v>W5-SP29</x:v>
      </x:c>
      <x:c r="B34" s="13" t="str">
        <x:v>Gardiens de témoins</x:v>
      </x:c>
      <x:c r="C34" s="13" t="str">
        <x:v>W3-U29</x:v>
      </x:c>
      <x:c r="D34" s="28" t="n">
        <x:v>40</x:v>
      </x:c>
      <x:c r="E34" s="13" t="str">
        <x:v>Protection proche</x:v>
      </x:c>
      <x:c r="F34" s="13" t="str">
        <x:v>Reste auprès du témoin pendant un changement de couvert.</x:v>
      </x:c>
      <x:c r="G34" s="13" t="str">
        <x:v>Éclaireur du passage</x:v>
      </x:c>
      <x:c r="H34" s="13" t="str">
        <x:v>Reconnaît le prochain abri ; le second garde doit rester auprès de la personne.</x:v>
      </x:c>
      <x:c r="I34" s="13" t="str">
        <x:v>A ou B, jamais les deux dans la même campagne. Le choix appartient à l’équipe persistante et survit au changement de mode.</x:v>
      </x:c>
      <x:c r="J34" s="13" t="str">
        <x:v>À 80 XP : coefficient de puissance 1,30 et exécution plus fiable de la spécialité choisie ; aucun pouvoir nouveau qui annule sa contrepartie.</x:v>
      </x:c>
      <x:c r="K34" s="13" t="str">
        <x:v>Un remplaçant formé arrive avec son propre dossier ; l’équipe ne récupère pas instantanément son effectif ni son expérience perdue.</x:v>
      </x:c>
      <x:c r="L34" s="13" t="str">
        <x:v>Extension V5</x:v>
      </x:c>
    </x:row>
    <x:row r="35" ht="72" customHeight="1">
      <x:c r="A35" s="14" t="str">
        <x:v>W5-SP30</x:v>
      </x:c>
      <x:c r="B35" s="14" t="str">
        <x:v>Ancien coordinateur</x:v>
      </x:c>
      <x:c r="C35" s="14" t="str">
        <x:v>W3-U30</x:v>
      </x:c>
      <x:c r="D35" s="29" t="n">
        <x:v>40</x:v>
      </x:c>
      <x:c r="E35" s="14" t="str">
        <x:v>Voix de ralliement</x:v>
      </x:c>
      <x:c r="F35" s="14" t="str">
        <x:v>Rassemble une équipe dispersée présente dans son secteur.</x:v>
      </x:c>
      <x:c r="G35" s="14" t="str">
        <x:v>Lecture d’ensemble</x:v>
      </x:c>
      <x:c r="H35" s="14" t="str">
        <x:v>Prépare un ordre combiné depuis un poste relié, mais quitte temporairement le combat direct.</x:v>
      </x:c>
      <x:c r="I35" s="14" t="str">
        <x:v>A ou B, jamais les deux dans la même campagne. Le choix appartient à l’équipe persistante et survit au changement de mode.</x:v>
      </x:c>
      <x:c r="J35" s="14" t="str">
        <x:v>À 80 XP : coefficient de puissance 1,30 et exécution plus fiable de la spécialité choisie ; aucun pouvoir nouveau qui annule sa contrepartie.</x:v>
      </x:c>
      <x:c r="K35" s="14" t="str">
        <x:v>Un remplaçant formé arrive avec son propre dossier ; l’équipe ne récupère pas instantanément son effectif ni son expérience perdue.</x:v>
      </x:c>
      <x:c r="L35" s="14" t="str">
        <x:v>Extension V5</x:v>
      </x:c>
    </x:row>
  </x:sheetData>
  <x:pageMargins left="0.7" right="0.7" top="0.75" bottom="0.75" header="0.3" footer="0.3"/>
  <x:tableParts count="1">
    <x:tablePart xmlns:r="http://schemas.openxmlformats.org/officeDocument/2006/relationships" r:id="R8885dc94cec042a9"/>
  </x:tableParts>
</x:worksheet>
</file>

<file path=xl/worksheets/sheet9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18" hidden="0" customWidth="1"/>
    <x:col min="5" max="5" width="18"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Progression militaire</x:v>
      </x:c>
      <x:c r="B2" s="3"/>
      <x:c r="C2" s="3"/>
      <x:c r="D2" s="3"/>
      <x:c r="E2" s="3"/>
      <x:c r="F2" s="3"/>
    </x:row>
    <x:row r="3">
      <x:c r="A3" s="4"/>
      <x:c r="B3" s="4"/>
      <x:c r="C3" s="4"/>
      <x:c r="D3" s="4"/>
      <x:c r="E3" s="4"/>
      <x:c r="F3" s="4"/>
    </x:row>
    <x:row r="4">
      <x:c r="A4" s="2" t="str">
        <x:v>Guerre · 9 fiches · Lecture intégrale dans « Lire Guerre » ou le lecteur HTML.</x:v>
      </x:c>
      <x:c r="B4" s="2"/>
      <x:c r="C4" s="2"/>
      <x:c r="D4" s="2"/>
      <x:c r="E4" s="2"/>
      <x:c r="F4" s="2"/>
    </x:row>
    <x:row r="5" ht="48" customHeight="1">
      <x:c r="A5" s="51" t="str">
        <x:v>Identifiant</x:v>
      </x:c>
      <x:c r="B5" s="52" t="str">
        <x:v>Titre</x:v>
      </x:c>
      <x:c r="C5" s="52" t="str">
        <x:v>Borne basse</x:v>
      </x:c>
      <x:c r="D5" s="52" t="str">
        <x:v>Borne haute</x:v>
      </x:c>
      <x:c r="E5" s="52" t="str">
        <x:v>Multiplicateur</x:v>
      </x:c>
      <x:c r="F5" s="52" t="str">
        <x:v>Usage</x:v>
      </x:c>
      <x:c r="G5" s="52" t="str">
        <x:v>Règle</x:v>
      </x:c>
      <x:c r="H5" s="53" t="str">
        <x:v>Provenance</x:v>
      </x:c>
    </x:row>
    <x:row r="6" ht="72" customHeight="1">
      <x:c r="A6" s="13" t="str">
        <x:v>W3-UP01</x:v>
      </x:c>
      <x:c r="B6" s="13" t="str">
        <x:v>Novice</x:v>
      </x:c>
      <x:c r="C6" s="28" t="n">
        <x:v>0</x:v>
      </x:c>
      <x:c r="D6" s="28" t="n">
        <x:v>39</x:v>
      </x:c>
      <x:c r="E6" s="55" t="n">
        <x:v>1</x:v>
      </x:c>
      <x:c r="F6" s="13" t="str">
        <x:v>Nouveau groupe</x:v>
      </x:c>
      <x:c r="G6" s="13" t="str">
        <x:v>Acquiert reconnaissance, discipline de retour et premières habitudes. Les équipements disponibles ne dépendent pas d’un broyage d’ennemis.</x:v>
      </x:c>
      <x:c r="H6" s="13" t="str">
        <x:v>Reconstitution documentée V4 — nouvelle rédaction V5</x:v>
      </x:c>
    </x:row>
    <x:row r="7" ht="57" customHeight="1">
      <x:c r="A7" s="14" t="str">
        <x:v>W3-UP02</x:v>
      </x:c>
      <x:c r="B7" s="14" t="str">
        <x:v>Vétéran</x:v>
      </x:c>
      <x:c r="C7" s="29" t="n">
        <x:v>40</x:v>
      </x:c>
      <x:c r="D7" s="29" t="n">
        <x:v>79</x:v>
      </x:c>
      <x:c r="E7" s="56" t="n">
        <x:v>1.15</x:v>
      </x:c>
      <x:c r="F7" s="14" t="str">
        <x:v>Choix A ou B</x:v>
      </x:c>
      <x:c r="G7" s="14" t="str">
        <x:v>Une spécialisation exclusive parmi les deux de son type. Le joueur voit son comportement, sa contrepartie et les membres concernés.</x:v>
      </x:c>
      <x:c r="H7" s="14" t="str">
        <x:v>Reconstitution documentée V4 — nouvelle rédaction V5</x:v>
      </x:c>
    </x:row>
    <x:row r="8" ht="57" customHeight="1">
      <x:c r="A8" s="13" t="str">
        <x:v>W3-UP03</x:v>
      </x:c>
      <x:c r="B8" s="13" t="str">
        <x:v>Maître</x:v>
      </x:c>
      <x:c r="C8" s="28" t="n">
        <x:v>80</x:v>
      </x:c>
      <x:c r="D8" s="28" t="n">
        <x:v>100</x:v>
      </x:c>
      <x:c r="E8" s="55" t="n">
        <x:v>1.3</x:v>
      </x:c>
      <x:c r="F8" s="13" t="str">
        <x:v>Affinement de la voie</x:v>
      </x:c>
      <x:c r="G8" s="13" t="str">
        <x:v>La formation maîtrise son choix existant ; elle reste sensible au terrain, aux blessures, aux munitions et à ses adversaires.</x:v>
      </x:c>
      <x:c r="H8" s="13" t="str">
        <x:v>Reconstitution documentée V4 — nouvelle rédaction V5</x:v>
      </x:c>
    </x:row>
    <x:row r="9" ht="57" customHeight="1">
      <x:c r="A9" s="14" t="str">
        <x:v>W3-UP04</x:v>
      </x:c>
      <x:c r="B9" s="14" t="str">
        <x:v>Objectif reconnu</x:v>
      </x:c>
      <x:c r="C9" s="29" t="n">
        <x:v>4</x:v>
      </x:c>
      <x:c r="D9" s="29" t="n">
        <x:v>4</x:v>
      </x:c>
      <x:c r="E9" s="56" t="n">
        <x:v>0</x:v>
      </x:c>
      <x:c r="F9" s="14" t="str">
        <x:v>Récompense ponctuelle</x:v>
      </x:c>
      <x:c r="G9" s="14" t="str">
        <x:v>Quatre XP pour un nouveau renseignement validé ; l’identifiant empêche toute répétition en entrant à nouveau dans la zone.</x:v>
      </x:c>
      <x:c r="H9" s="14" t="str">
        <x:v>Reconstitution documentée V4 — nouvelle rédaction V5</x:v>
      </x:c>
    </x:row>
    <x:row r="10" ht="57" customHeight="1">
      <x:c r="A10" s="13" t="str">
        <x:v>W3-UP05</x:v>
      </x:c>
      <x:c r="B10" s="13" t="str">
        <x:v>Action héroïque</x:v>
      </x:c>
      <x:c r="C10" s="28" t="n">
        <x:v>6</x:v>
      </x:c>
      <x:c r="D10" s="28" t="n">
        <x:v>6</x:v>
      </x:c>
      <x:c r="E10" s="55" t="n">
        <x:v>0</x:v>
      </x:c>
      <x:c r="F10" s="13" t="str">
        <x:v>Participants présents</x:v>
      </x:c>
      <x:c r="G10" s="13" t="str">
        <x:v>Six XP seulement aux membres présents dans l’action ou dans un soutien explicitement associé au résultat.</x:v>
      </x:c>
      <x:c r="H10" s="13" t="str">
        <x:v>Reconstitution documentée V4 — nouvelle rédaction V5</x:v>
      </x:c>
    </x:row>
    <x:row r="11" ht="44" customHeight="1">
      <x:c r="A11" s="14" t="str">
        <x:v>W3-UP06</x:v>
      </x:c>
      <x:c r="B11" s="14" t="str">
        <x:v>Bataille résolue</x:v>
      </x:c>
      <x:c r="C11" s="29" t="n">
        <x:v>8</x:v>
      </x:c>
      <x:c r="D11" s="29" t="n">
        <x:v>8</x:v>
      </x:c>
      <x:c r="E11" s="56" t="n">
        <x:v>0</x:v>
      </x:c>
      <x:c r="F11" s="14" t="str">
        <x:v>Objectif de bataille</x:v>
      </x:c>
      <x:c r="G11" s="14" t="str">
        <x:v>Huit XP pour l’objectif prévu ; le nombre de victimes ne produit aucun multiplicateur.</x:v>
      </x:c>
      <x:c r="H11" s="14" t="str">
        <x:v>Reconstitution documentée V4 — nouvelle rédaction V5</x:v>
      </x:c>
    </x:row>
    <x:row r="12" ht="57" customHeight="1">
      <x:c r="A12" s="13" t="str">
        <x:v>W3-UP07</x:v>
      </x:c>
      <x:c r="B12" s="13" t="str">
        <x:v>Repli organisé</x:v>
      </x:c>
      <x:c r="C12" s="28" t="n">
        <x:v>6</x:v>
      </x:c>
      <x:c r="D12" s="28" t="n">
        <x:v>6</x:v>
      </x:c>
      <x:c r="E12" s="55" t="n">
        <x:v>0</x:v>
      </x:c>
      <x:c r="F12" s="13" t="str">
        <x:v>Survie et retour</x:v>
      </x:c>
      <x:c r="G12" s="13" t="str">
        <x:v>Six XP pour accomplir un objectif d’extraction menacée ; pas de boucle consistant à créer puis fuir la même menace.</x:v>
      </x:c>
      <x:c r="H12" s="13" t="str">
        <x:v>Reconstitution documentée V4 — nouvelle rédaction V5</x:v>
      </x:c>
    </x:row>
    <x:row r="13" ht="57" customHeight="1">
      <x:c r="A13" s="14" t="str">
        <x:v>W3-UP08</x:v>
      </x:c>
      <x:c r="B13" s="14" t="str">
        <x:v>Finale de campagne</x:v>
      </x:c>
      <x:c r="C13" s="29" t="n">
        <x:v>12</x:v>
      </x:c>
      <x:c r="D13" s="29" t="n">
        <x:v>12</x:v>
      </x:c>
      <x:c r="E13" s="56" t="n">
        <x:v>0</x:v>
      </x:c>
      <x:c r="F13" s="14" t="str">
        <x:v>Récompense de remplacement</x:v>
      </x:c>
      <x:c r="G13" s="14" t="str">
        <x:v>Douze XP remplacent la récompense standard de ce résultat. Plafond de douze pour l’ensemble de sa transaction.</x:v>
      </x:c>
      <x:c r="H13" s="14" t="str">
        <x:v>Reconstitution documentée V4 — nouvelle rédaction V5</x:v>
      </x:c>
    </x:row>
    <x:row r="14" ht="72" customHeight="1">
      <x:c r="A14" s="13" t="str">
        <x:v>W3-UP09</x:v>
      </x:c>
      <x:c r="B14" s="13" t="str">
        <x:v>Pertes et remplacement</x:v>
      </x:c>
      <x:c r="C14" s="28" t="n">
        <x:v>0</x:v>
      </x:c>
      <x:c r="D14" s="28" t="n">
        <x:v>100</x:v>
      </x:c>
      <x:c r="E14" s="55" t="n">
        <x:v>0</x:v>
      </x:c>
      <x:c r="F14" s="13" t="str">
        <x:v>Historique des membres</x:v>
      </x:c>
      <x:c r="G14" s="13" t="str">
        <x:v>Une perte enlève le membre réel et sa contribution. Un remplaçant rejoint après délai ; l’XP du groupe est recalculée sur les membres vivants, sans copier l’XP du disparu.</x:v>
      </x:c>
      <x:c r="H14" s="13" t="str">
        <x:v>Reconstitution documentée V4 — nouvelle rédaction V5</x:v>
      </x:c>
    </x:row>
  </x:sheetData>
  <x:pageMargins left="0.7" right="0.7" top="0.75" bottom="0.75" header="0.3" footer="0.3"/>
  <x:tableParts count="1">
    <x:tablePart xmlns:r="http://schemas.openxmlformats.org/officeDocument/2006/relationships" r:id="R2c2f929a92b44707"/>
  </x:tableParts>
</x:worksheet>
</file>

<file path=xl/worksheets/sheet9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18"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Structures de guerre</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Fonction</x:v>
      </x:c>
      <x:c r="D5" s="52" t="str">
        <x:v>Coût RAV</x:v>
      </x:c>
      <x:c r="E5" s="52" t="str">
        <x:v>Entretien RAV</x:v>
      </x:c>
      <x:c r="F5" s="52" t="str">
        <x:v>Délai (tours)</x:v>
      </x:c>
      <x:c r="G5" s="52" t="str">
        <x:v>Operateur ref</x:v>
      </x:c>
      <x:c r="H5" s="52" t="str">
        <x:v>Effet</x:v>
      </x:c>
      <x:c r="I5" s="52" t="str">
        <x:v>Limite</x:v>
      </x:c>
      <x:c r="J5" s="52" t="str">
        <x:v>Deploiement</x:v>
      </x:c>
      <x:c r="K5" s="53" t="str">
        <x:v>Provenance</x:v>
      </x:c>
    </x:row>
    <x:row r="6" ht="72" customHeight="1">
      <x:c r="A6" s="13" t="str">
        <x:v>W3-S01</x:v>
      </x:c>
      <x:c r="B6" s="13" t="str">
        <x:v>Poste de veille</x:v>
      </x:c>
      <x:c r="C6" s="13" t="str">
        <x:v>Observation</x:v>
      </x:c>
      <x:c r="D6" s="28" t="n">
        <x:v>6</x:v>
      </x:c>
      <x:c r="E6" s="28" t="n">
        <x:v>1</x:v>
      </x:c>
      <x:c r="F6" s="28" t="n">
        <x:v>2</x:v>
      </x:c>
      <x:c r="G6" s="13" t="str">
        <x:v>W3-U02</x:v>
      </x:c>
      <x:c r="H6" s="13" t="str">
        <x:v>Élargit une vue depuis une position haute occupée.</x:v>
      </x:c>
      <x:c r="I6" s="13" t="str">
        <x:v>Peut être contourné derrière un obstacle opaque ; aucune vision à travers la roche.</x:v>
      </x:c>
      <x:c r="J6" s="13" t="str">
        <x:v>Acheminer les pièces, poser les appuis sur le terrain puis terminer la mise en service ; l’ordre sur carte réserve les ressources sans créer l’ouvrage.</x:v>
      </x:c>
      <x:c r="K6" s="13" t="str">
        <x:v>Reconstitution documentée V4 — nouvelle rédaction V5</x:v>
      </x:c>
    </x:row>
    <x:row r="7" ht="72" customHeight="1">
      <x:c r="A7" s="14" t="str">
        <x:v>W3-S02</x:v>
      </x:c>
      <x:c r="B7" s="14" t="str">
        <x:v>Abri de relève</x:v>
      </x:c>
      <x:c r="C7" s="14" t="str">
        <x:v>Repos</x:v>
      </x:c>
      <x:c r="D7" s="29" t="n">
        <x:v>8</x:v>
      </x:c>
      <x:c r="E7" s="29" t="n">
        <x:v>1</x:v>
      </x:c>
      <x:c r="F7" s="29" t="n">
        <x:v>2</x:v>
      </x:c>
      <x:c r="G7" s="14" t="str">
        <x:v>W3-U17</x:v>
      </x:c>
      <x:c r="H7" s="14" t="str">
        <x:v>Réduit la fatigue après un tour complet de repos et fournit une place couverte.</x:v>
      </x:c>
      <x:c r="I7" s="14" t="str">
        <x:v>Nombre de places limité ; ne soigne pas une blessure majeure.</x:v>
      </x:c>
      <x:c r="J7" s="14" t="str">
        <x:v>Acheminer les pièces, poser les appuis sur le terrain puis terminer la mise en service ; l’ordre sur carte réserve les ressources sans créer l’ouvrage.</x:v>
      </x:c>
      <x:c r="K7" s="14" t="str">
        <x:v>Reconstitution documentée V4 — nouvelle rédaction V5</x:v>
      </x:c>
    </x:row>
    <x:row r="8" ht="72" customHeight="1">
      <x:c r="A8" s="13" t="str">
        <x:v>W3-S03</x:v>
      </x:c>
      <x:c r="B8" s="13" t="str">
        <x:v>Cache logistique</x:v>
      </x:c>
      <x:c r="C8" s="13" t="str">
        <x:v>Stock</x:v>
      </x:c>
      <x:c r="D8" s="28" t="n">
        <x:v>10</x:v>
      </x:c>
      <x:c r="E8" s="28" t="n">
        <x:v>1</x:v>
      </x:c>
      <x:c r="F8" s="28" t="n">
        <x:v>2</x:v>
      </x:c>
      <x:c r="G8" s="13" t="str">
        <x:v>W3-U19</x:v>
      </x:c>
      <x:c r="H8" s="13" t="str">
        <x:v>Conserve vingt RAV identifiées et fournit le point final d’une route.</x:v>
      </x:c>
      <x:c r="I8" s="13" t="str">
        <x:v>Si isolée, elle consomme son stock sans produire de ravitaillement.</x:v>
      </x:c>
      <x:c r="J8" s="13" t="str">
        <x:v>Acheminer les pièces, poser les appuis sur le terrain puis terminer la mise en service ; l’ordre sur carte réserve les ressources sans créer l’ouvrage.</x:v>
      </x:c>
      <x:c r="K8" s="13" t="str">
        <x:v>Reconstitution documentée V4 — nouvelle rédaction V5</x:v>
      </x:c>
    </x:row>
    <x:row r="9" ht="72" customHeight="1">
      <x:c r="A9" s="14" t="str">
        <x:v>W3-S04</x:v>
      </x:c>
      <x:c r="B9" s="14" t="str">
        <x:v>Atelier d’ancrage</x:v>
      </x:c>
      <x:c r="C9" s="14" t="str">
        <x:v>Réparation</x:v>
      </x:c>
      <x:c r="D9" s="29" t="n">
        <x:v>12</x:v>
      </x:c>
      <x:c r="E9" s="29" t="n">
        <x:v>2</x:v>
      </x:c>
      <x:c r="F9" s="29" t="n">
        <x:v>2</x:v>
      </x:c>
      <x:c r="G9" s="14" t="str">
        <x:v>W3-U20</x:v>
      </x:c>
      <x:c r="H9" s="14" t="str">
        <x:v>Répare passerelles, treuils et dispositifs après livraison de pièces.</x:v>
      </x:c>
      <x:c r="I9" s="14" t="str">
        <x:v>Équipe immobilisée pendant le travail et bruit observable.</x:v>
      </x:c>
      <x:c r="J9" s="14" t="str">
        <x:v>Acheminer les pièces, poser les appuis sur le terrain puis terminer la mise en service ; l’ordre sur carte réserve les ressources sans créer l’ouvrage.</x:v>
      </x:c>
      <x:c r="K9" s="14" t="str">
        <x:v>Reconstitution documentée V4 — nouvelle rédaction V5</x:v>
      </x:c>
    </x:row>
    <x:row r="10" ht="72" customHeight="1">
      <x:c r="A10" s="13" t="str">
        <x:v>W3-S05</x:v>
      </x:c>
      <x:c r="B10" s="13" t="str">
        <x:v>Balise de route</x:v>
      </x:c>
      <x:c r="C10" s="13" t="str">
        <x:v>Navigation</x:v>
      </x:c>
      <x:c r="D10" s="28" t="n">
        <x:v>4</x:v>
      </x:c>
      <x:c r="E10" s="28" t="n">
        <x:v>1</x:v>
      </x:c>
      <x:c r="F10" s="28" t="n">
        <x:v>2</x:v>
      </x:c>
      <x:c r="G10" s="13" t="str">
        <x:v>W3-U06</x:v>
      </x:c>
      <x:c r="H10" s="13" t="str">
        <x:v>Rend un trajet connu lisible aux unités qui reçoivent le relevé.</x:v>
      </x:c>
      <x:c r="I10" s="13" t="str">
        <x:v>L’ennemi peut la déplacer ; les traces doivent être vérifiées.</x:v>
      </x:c>
      <x:c r="J10" s="13" t="str">
        <x:v>Acheminer les pièces, poser les appuis sur le terrain puis terminer la mise en service ; l’ordre sur carte réserve les ressources sans créer l’ouvrage.</x:v>
      </x:c>
      <x:c r="K10" s="13" t="str">
        <x:v>Reconstitution documentée V4 — nouvelle rédaction V5</x:v>
      </x:c>
    </x:row>
    <x:row r="11" ht="72" customHeight="1">
      <x:c r="A11" s="14" t="str">
        <x:v>W3-S06</x:v>
      </x:c>
      <x:c r="B11" s="14" t="str">
        <x:v>Plateforme de tir</x:v>
      </x:c>
      <x:c r="C11" s="14" t="str">
        <x:v>Couvert</x:v>
      </x:c>
      <x:c r="D11" s="29" t="n">
        <x:v>10</x:v>
      </x:c>
      <x:c r="E11" s="29" t="n">
        <x:v>1</x:v>
      </x:c>
      <x:c r="F11" s="29" t="n">
        <x:v>2</x:v>
      </x:c>
      <x:c r="G11" s="14" t="str">
        <x:v>W3-U13</x:v>
      </x:c>
      <x:c r="H11" s="14" t="str">
        <x:v>Crée un angle de tir et un abri directionnel sur appuis validés.</x:v>
      </x:c>
      <x:c r="I11" s="14" t="str">
        <x:v>Angle mort sous la plateforme ; ne génère aucun tireur.</x:v>
      </x:c>
      <x:c r="J11" s="14" t="str">
        <x:v>Acheminer les pièces, poser les appuis sur le terrain puis terminer la mise en service ; l’ordre sur carte réserve les ressources sans créer l’ouvrage.</x:v>
      </x:c>
      <x:c r="K11" s="14" t="str">
        <x:v>Reconstitution documentée V4 — nouvelle rédaction V5</x:v>
      </x:c>
    </x:row>
    <x:row r="12" ht="72" customHeight="1">
      <x:c r="A12" s="13" t="str">
        <x:v>W3-S07</x:v>
      </x:c>
      <x:c r="B12" s="13" t="str">
        <x:v>Seuil renforcé</x:v>
      </x:c>
      <x:c r="C12" s="13" t="str">
        <x:v>Passage</x:v>
      </x:c>
      <x:c r="D12" s="28" t="n">
        <x:v>12</x:v>
      </x:c>
      <x:c r="E12" s="28" t="n">
        <x:v>1</x:v>
      </x:c>
      <x:c r="F12" s="28" t="n">
        <x:v>2</x:v>
      </x:c>
      <x:c r="G12" s="13" t="str">
        <x:v>W3-U07</x:v>
      </x:c>
      <x:c r="H12" s="13" t="str">
        <x:v>Ajoute quinze pour cent de défense estimée au passage occupé.</x:v>
      </x:c>
      <x:c r="I12" s="13" t="str">
        <x:v>Contournement et vue plongeante conservent leur efficacité.</x:v>
      </x:c>
      <x:c r="J12" s="13" t="str">
        <x:v>Acheminer les pièces, poser les appuis sur le terrain puis terminer la mise en service ; l’ordre sur carte réserve les ressources sans créer l’ouvrage.</x:v>
      </x:c>
      <x:c r="K12" s="13" t="str">
        <x:v>Reconstitution documentée V4 — nouvelle rédaction V5</x:v>
      </x:c>
    </x:row>
    <x:row r="13" ht="72" customHeight="1">
      <x:c r="A13" s="14" t="str">
        <x:v>W3-S08</x:v>
      </x:c>
      <x:c r="B13" s="14" t="str">
        <x:v>Pont de cordes</x:v>
      </x:c>
      <x:c r="C13" s="14" t="str">
        <x:v>Franchissement</x:v>
      </x:c>
      <x:c r="D13" s="29" t="n">
        <x:v>14</x:v>
      </x:c>
      <x:c r="E13" s="29" t="n">
        <x:v>2</x:v>
      </x:c>
      <x:c r="F13" s="29" t="n">
        <x:v>3</x:v>
      </x:c>
      <x:c r="G13" s="14" t="str">
        <x:v>W3-U12</x:v>
      </x:c>
      <x:c r="H13" s="14" t="str">
        <x:v>Relie deux rives repérées après pose physique de trois ancrages.</x:v>
      </x:c>
      <x:c r="I13" s="14" t="str">
        <x:v>Capacité de charge bornée ; un groupe entier ne passe pas en même temps.</x:v>
      </x:c>
      <x:c r="J13" s="14" t="str">
        <x:v>Acheminer les pièces, poser les appuis sur le terrain puis terminer la mise en service ; l’ordre sur carte réserve les ressources sans créer l’ouvrage.</x:v>
      </x:c>
      <x:c r="K13" s="14" t="str">
        <x:v>Reconstitution documentée V4 — nouvelle rédaction V5</x:v>
      </x:c>
    </x:row>
    <x:row r="14" ht="72" customHeight="1">
      <x:c r="A14" s="13" t="str">
        <x:v>W3-S09</x:v>
      </x:c>
      <x:c r="B14" s="13" t="str">
        <x:v>Quai léger</x:v>
      </x:c>
      <x:c r="C14" s="13" t="str">
        <x:v>Débarquement</x:v>
      </x:c>
      <x:c r="D14" s="28" t="n">
        <x:v>16</x:v>
      </x:c>
      <x:c r="E14" s="28" t="n">
        <x:v>2</x:v>
      </x:c>
      <x:c r="F14" s="28" t="n">
        <x:v>3</x:v>
      </x:c>
      <x:c r="G14" s="13" t="str">
        <x:v>W3-U25</x:v>
      </x:c>
      <x:c r="H14" s="13" t="str">
        <x:v>Permet une arrivée et une évacuation dans une fenêtre de courant.</x:v>
      </x:c>
      <x:c r="I14" s="13" t="str">
        <x:v>Nécessite un vrai moyen de transport compatible et un accès aquatique.</x:v>
      </x:c>
      <x:c r="J14" s="13" t="str">
        <x:v>Acheminer les pièces, poser les appuis sur le terrain puis terminer la mise en service ; l’ordre sur carte réserve les ressources sans créer l’ouvrage.</x:v>
      </x:c>
      <x:c r="K14" s="13" t="str">
        <x:v>Reconstitution documentée V4 — nouvelle rédaction V5</x:v>
      </x:c>
    </x:row>
    <x:row r="15" ht="72" customHeight="1">
      <x:c r="A15" s="14" t="str">
        <x:v>W3-S10</x:v>
      </x:c>
      <x:c r="B15" s="14" t="str">
        <x:v>Aire de montures</x:v>
      </x:c>
      <x:c r="C15" s="14" t="str">
        <x:v>Soins animaux</x:v>
      </x:c>
      <x:c r="D15" s="29" t="n">
        <x:v>12</x:v>
      </x:c>
      <x:c r="E15" s="29" t="n">
        <x:v>2</x:v>
      </x:c>
      <x:c r="F15" s="29" t="n">
        <x:v>3</x:v>
      </x:c>
      <x:c r="G15" s="14" t="str">
        <x:v>W3-U21</x:v>
      </x:c>
      <x:c r="H15" s="14" t="str">
        <x:v>Repos, eau et matériel pour des montures déjà présentes.</x:v>
      </x:c>
      <x:c r="I15" s="14" t="str">
        <x:v>Pas de création d’animaux ; gabarit et places limités.</x:v>
      </x:c>
      <x:c r="J15" s="14" t="str">
        <x:v>Acheminer les pièces, poser les appuis sur le terrain puis terminer la mise en service ; l’ordre sur carte réserve les ressources sans créer l’ouvrage.</x:v>
      </x:c>
      <x:c r="K15" s="14" t="str">
        <x:v>Reconstitution documentée V4 — nouvelle rédaction V5</x:v>
      </x:c>
    </x:row>
    <x:row r="16" ht="72" customHeight="1">
      <x:c r="A16" s="13" t="str">
        <x:v>W3-S11</x:v>
      </x:c>
      <x:c r="B16" s="13" t="str">
        <x:v>Poste de soin</x:v>
      </x:c>
      <x:c r="C16" s="13" t="str">
        <x:v>Stabilisation</x:v>
      </x:c>
      <x:c r="D16" s="28" t="n">
        <x:v>14</x:v>
      </x:c>
      <x:c r="E16" s="28" t="n">
        <x:v>2</x:v>
      </x:c>
      <x:c r="F16" s="28" t="n">
        <x:v>3</x:v>
      </x:c>
      <x:c r="G16" s="13" t="str">
        <x:v>W3-U18</x:v>
      </x:c>
      <x:c r="H16" s="13" t="str">
        <x:v>Offre un lieu protégé pour stabiliser puis organiser l’évacuation.</x:v>
      </x:c>
      <x:c r="I16" s="13" t="str">
        <x:v>Consommables nécessaires et indisponibilité des patients suivie.</x:v>
      </x:c>
      <x:c r="J16" s="13" t="str">
        <x:v>Acheminer les pièces, poser les appuis sur le terrain puis terminer la mise en service ; l’ordre sur carte réserve les ressources sans créer l’ouvrage.</x:v>
      </x:c>
      <x:c r="K16" s="13" t="str">
        <x:v>Reconstitution documentée V4 — nouvelle rédaction V5</x:v>
      </x:c>
    </x:row>
    <x:row r="17" ht="72" customHeight="1">
      <x:c r="A17" s="14" t="str">
        <x:v>W3-S12</x:v>
      </x:c>
      <x:c r="B17" s="14" t="str">
        <x:v>Relais de signaux</x:v>
      </x:c>
      <x:c r="C17" s="14" t="str">
        <x:v>Liaison</x:v>
      </x:c>
      <x:c r="D17" s="29" t="n">
        <x:v>12</x:v>
      </x:c>
      <x:c r="E17" s="29" t="n">
        <x:v>2</x:v>
      </x:c>
      <x:c r="F17" s="29" t="n">
        <x:v>2</x:v>
      </x:c>
      <x:c r="G17" s="14" t="str">
        <x:v>W3-U28</x:v>
      </x:c>
      <x:c r="H17" s="14" t="str">
        <x:v>Relie deux secteurs sans faire voyager instantanément les personnes.</x:v>
      </x:c>
      <x:c r="I17" s="14" t="str">
        <x:v>Relief et sabotage peuvent couper sa portée.</x:v>
      </x:c>
      <x:c r="J17" s="14" t="str">
        <x:v>Acheminer les pièces, poser les appuis sur le terrain puis terminer la mise en service ; l’ordre sur carte réserve les ressources sans créer l’ouvrage.</x:v>
      </x:c>
      <x:c r="K17" s="14" t="str">
        <x:v>Reconstitution documentée V4 — nouvelle rédaction V5</x:v>
      </x:c>
    </x:row>
    <x:row r="18" ht="72" customHeight="1">
      <x:c r="A18" s="13" t="str">
        <x:v>W3-S13</x:v>
      </x:c>
      <x:c r="B18" s="13" t="str">
        <x:v>Écran de confinement</x:v>
      </x:c>
      <x:c r="C18" s="13" t="str">
        <x:v>Isolement</x:v>
      </x:c>
      <x:c r="D18" s="28" t="n">
        <x:v>18</x:v>
      </x:c>
      <x:c r="E18" s="28" t="n">
        <x:v>3</x:v>
      </x:c>
      <x:c r="F18" s="28" t="n">
        <x:v>3</x:v>
      </x:c>
      <x:c r="G18" s="13" t="str">
        <x:v>W3-U27</x:v>
      </x:c>
      <x:c r="H18" s="13" t="str">
        <x:v>Ferme un couloir pour empêcher la traversée d’une menace donnée.</x:v>
      </x:c>
      <x:c r="I18" s="13" t="str">
        <x:v>Consomme de l’énergie et ne protège pas des passages adjacents.</x:v>
      </x:c>
      <x:c r="J18" s="13" t="str">
        <x:v>Acheminer les pièces, poser les appuis sur le terrain puis terminer la mise en service ; l’ordre sur carte réserve les ressources sans créer l’ouvrage.</x:v>
      </x:c>
      <x:c r="K18" s="13" t="str">
        <x:v>Reconstitution documentée V4 — nouvelle rédaction V5</x:v>
      </x:c>
    </x:row>
    <x:row r="19" ht="72" customHeight="1">
      <x:c r="A19" s="14" t="str">
        <x:v>W3-S14</x:v>
      </x:c>
      <x:c r="B19" s="14" t="str">
        <x:v>Emplacement de duel</x:v>
      </x:c>
      <x:c r="C19" s="14" t="str">
        <x:v>Défi</x:v>
      </x:c>
      <x:c r="D19" s="29" t="n">
        <x:v>8</x:v>
      </x:c>
      <x:c r="E19" s="29" t="n">
        <x:v>1</x:v>
      </x:c>
      <x:c r="F19" s="29" t="n">
        <x:v>2</x:v>
      </x:c>
      <x:c r="G19" s="14" t="str">
        <x:v>W3-U08</x:v>
      </x:c>
      <x:c r="H19" s="14" t="str">
        <x:v>Délimite un espace visible où un duel accepté peut régler un objectif précis.</x:v>
      </x:c>
      <x:c r="I19" s="14" t="str">
        <x:v>Seuls les signataires s’engagent ; une troisième force reste libre d’agir.</x:v>
      </x:c>
      <x:c r="J19" s="14" t="str">
        <x:v>Acheminer les pièces, poser les appuis sur le terrain puis terminer la mise en service ; l’ordre sur carte réserve les ressources sans créer l’ouvrage.</x:v>
      </x:c>
      <x:c r="K19" s="14" t="str">
        <x:v>Reconstitution documentée V4 — nouvelle rédaction V5</x:v>
      </x:c>
    </x:row>
    <x:row r="20" ht="72" customHeight="1">
      <x:c r="A20" s="13" t="str">
        <x:v>W3-S15</x:v>
      </x:c>
      <x:c r="B20" s="13" t="str">
        <x:v>Station d’écoute</x:v>
      </x:c>
      <x:c r="C20" s="13" t="str">
        <x:v>Reconnaissance</x:v>
      </x:c>
      <x:c r="D20" s="28" t="n">
        <x:v>10</x:v>
      </x:c>
      <x:c r="E20" s="28" t="n">
        <x:v>1</x:v>
      </x:c>
      <x:c r="F20" s="28" t="n">
        <x:v>2</x:v>
      </x:c>
      <x:c r="G20" s="13" t="str">
        <x:v>W3-U05</x:v>
      </x:c>
      <x:c r="H20" s="13" t="str">
        <x:v>Compare des sons enregistrés dans un secteur parcouru.</x:v>
      </x:c>
      <x:c r="I20" s="13" t="str">
        <x:v>Faune et météo produisent des incertitudes à montrer.</x:v>
      </x:c>
      <x:c r="J20" s="13" t="str">
        <x:v>Acheminer les pièces, poser les appuis sur le terrain puis terminer la mise en service ; l’ordre sur carte réserve les ressources sans créer l’ouvrage.</x:v>
      </x:c>
      <x:c r="K20" s="13" t="str">
        <x:v>Reconstitution documentée V4 — nouvelle rédaction V5</x:v>
      </x:c>
    </x:row>
    <x:row r="21" ht="72" customHeight="1">
      <x:c r="A21" s="14" t="str">
        <x:v>W3-S16</x:v>
      </x:c>
      <x:c r="B21" s="14" t="str">
        <x:v>Dépôt de retour</x:v>
      </x:c>
      <x:c r="C21" s="14" t="str">
        <x:v>Extraction</x:v>
      </x:c>
      <x:c r="D21" s="29" t="n">
        <x:v>14</x:v>
      </x:c>
      <x:c r="E21" s="29" t="n">
        <x:v>2</x:v>
      </x:c>
      <x:c r="F21" s="29" t="n">
        <x:v>3</x:v>
      </x:c>
      <x:c r="G21" s="14" t="str">
        <x:v>W3-U17</x:v>
      </x:c>
      <x:c r="H21" s="14" t="str">
        <x:v>Prépare contenants, couverture et départ depuis une route gardée.</x:v>
      </x:c>
      <x:c r="I21" s="14" t="str">
        <x:v>Aucune résurrection ; il faut transporter les blessés jusqu’au dépôt.</x:v>
      </x:c>
      <x:c r="J21" s="14" t="str">
        <x:v>Acheminer les pièces, poser les appuis sur le terrain puis terminer la mise en service ; l’ordre sur carte réserve les ressources sans créer l’ouvrage.</x:v>
      </x:c>
      <x:c r="K21" s="14" t="str">
        <x:v>Reconstitution documentée V4 — nouvelle rédaction V5</x:v>
      </x:c>
    </x:row>
    <x:row r="22" ht="72" customHeight="1">
      <x:c r="A22" s="13" t="str">
        <x:v>W3-S17</x:v>
      </x:c>
      <x:c r="B22" s="13" t="str">
        <x:v>Anneau de treuils</x:v>
      </x:c>
      <x:c r="C22" s="13" t="str">
        <x:v>Levage</x:v>
      </x:c>
      <x:c r="D22" s="28" t="n">
        <x:v>16</x:v>
      </x:c>
      <x:c r="E22" s="28" t="n">
        <x:v>2</x:v>
      </x:c>
      <x:c r="F22" s="28" t="n">
        <x:v>3</x:v>
      </x:c>
      <x:c r="G22" s="13" t="str">
        <x:v>W3-U20</x:v>
      </x:c>
      <x:c r="H22" s="13" t="str">
        <x:v>Déplace une charge lourde entre deux plans de la carte 2D.</x:v>
      </x:c>
      <x:c r="I22" s="13" t="str">
        <x:v>Deux opérateurs présents et voie dégagée pendant le mouvement.</x:v>
      </x:c>
      <x:c r="J22" s="13" t="str">
        <x:v>Acheminer les pièces, poser les appuis sur le terrain puis terminer la mise en service ; l’ordre sur carte réserve les ressources sans créer l’ouvrage.</x:v>
      </x:c>
      <x:c r="K22" s="13" t="str">
        <x:v>Reconstitution documentée V4 — nouvelle rédaction V5</x:v>
      </x:c>
    </x:row>
    <x:row r="23" ht="72" customHeight="1">
      <x:c r="A23" s="14" t="str">
        <x:v>W3-S18</x:v>
      </x:c>
      <x:c r="B23" s="14" t="str">
        <x:v>Plateforme d’escale</x:v>
      </x:c>
      <x:c r="C23" s="14" t="str">
        <x:v>Transport orbital</x:v>
      </x:c>
      <x:c r="D23" s="29" t="n">
        <x:v>22</x:v>
      </x:c>
      <x:c r="E23" s="29" t="n">
        <x:v>3</x:v>
      </x:c>
      <x:c r="F23" s="29" t="n">
        <x:v>3</x:v>
      </x:c>
      <x:c r="G23" s="14" t="str">
        <x:v>W3-U26</x:v>
      </x:c>
      <x:c r="H23" s="14" t="str">
        <x:v>Accueille un transport autorisé après reconnaissance et sécurisation locale.</x:v>
      </x:c>
      <x:c r="I23" s="14" t="str">
        <x:v>Ce n’est ni une usine ni une base indépendante ; dépend d’un navire réel et d’une route.</x:v>
      </x:c>
      <x:c r="J23" s="14" t="str">
        <x:v>Acheminer les pièces, poser les appuis sur le terrain puis terminer la mise en service ; l’ordre sur carte réserve les ressources sans créer l’ouvrage.</x:v>
      </x:c>
      <x:c r="K23" s="14" t="str">
        <x:v>Reconstitution documentée V4 — nouvelle rédaction V5</x:v>
      </x:c>
    </x:row>
  </x:sheetData>
  <x:pageMargins left="0.7" right="0.7" top="0.75" bottom="0.75" header="0.3" footer="0.3"/>
  <x:tableParts count="1">
    <x:tablePart xmlns:r="http://schemas.openxmlformats.org/officeDocument/2006/relationships" r:id="R8a07b90da31c48e9"/>
  </x:tableParts>
</x:worksheet>
</file>

<file path=xl/worksheets/sheet9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18" hidden="0" customWidth="1"/>
    <x:col min="9" max="9" width="18"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Mondes en guerre</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Monde concerné</x:v>
      </x:c>
      <x:c r="D5" s="52" t="str">
        <x:v>Biomes</x:v>
      </x:c>
      <x:c r="E5" s="52" t="str">
        <x:v>Topologie</x:v>
      </x:c>
      <x:c r="F5" s="52" t="str">
        <x:v>Objectif strategique</x:v>
      </x:c>
      <x:c r="G5" s="52" t="str">
        <x:v>Limite</x:v>
      </x:c>
      <x:c r="H5" s="52" t="str">
        <x:v>Nombre zones cible</x:v>
      </x:c>
      <x:c r="I5" s="52" t="str">
        <x:v>Nombre regions cible</x:v>
      </x:c>
      <x:c r="J5" s="52" t="str">
        <x:v>Niveau détail</x:v>
      </x:c>
      <x:c r="K5" s="52" t="str">
        <x:v>Accès</x:v>
      </x:c>
      <x:c r="L5" s="52" t="str">
        <x:v>Identité</x:v>
      </x:c>
      <x:c r="M5" s="53" t="str">
        <x:v>Provenance</x:v>
      </x:c>
    </x:row>
    <x:row r="6" ht="57" customHeight="1">
      <x:c r="A6" s="13" t="str">
        <x:v>W3-P01</x:v>
      </x:c>
      <x:c r="B6" s="13" t="str">
        <x:v>Korthas</x:v>
      </x:c>
      <x:c r="C6" s="13" t="str">
        <x:v>PLAN19</x:v>
      </x:c>
      <x:c r="D6" s="13" t="str">
        <x:v>Fronts de roche, marais et vestiges</x:v>
      </x:c>
      <x:c r="E6" s="13" t="str">
        <x:v>Six régions de six zones ; trente-six territoires reliés par soixante-dix passages.</x:v>
      </x:c>
      <x:c r="F6" s="13" t="str">
        <x:v>Ouvrir une boucle de ravitaillement, affronter les forces qui contrôlent les seuils et déterminer une issue avec chaque front.</x:v>
      </x:c>
      <x:c r="G6" s="13" t="str">
        <x:v>La maîtrise militaire d’un passage ne donne aucune maison ni obéissance des habitants.</x:v>
      </x:c>
      <x:c r="H6" s="28" t="n">
        <x:v>36</x:v>
      </x:c>
      <x:c r="I6" s="28" t="n">
        <x:v>6</x:v>
      </x:c>
      <x:c r="J6" s="13" t="str">
        <x:v>36 zones, 70 liaisons et 12 tours détaillés</x:v>
      </x:c>
      <x:c r="K6" s="13" t="str">
        <x:v>Blooded + vaisseau réellement acquis + trajet joué. Le statut de guerre est chargé seulement après arrivée dans ce même monde.</x:v>
      </x:c>
      <x:c r="L6" s="13" t="str">
        <x:v>Profil militaire de la planète référencée ; même monde, mêmes personnages, mêmes stocks, aucun inventaire dupliqué.</x:v>
      </x:c>
      <x:c r="M6" s="13" t="str">
        <x:v>Reconstitution documentée V4 — nouvelle rédaction V5</x:v>
      </x:c>
    </x:row>
    <x:row r="7" ht="57" customHeight="1">
      <x:c r="A7" s="14" t="str">
        <x:v>W3-P02</x:v>
      </x:c>
      <x:c r="B7" s="14" t="str">
        <x:v>Vesh-Kar</x:v>
      </x:c>
      <x:c r="C7" s="14" t="str">
        <x:v>PLAN20</x:v>
      </x:c>
      <x:c r="D7" s="14" t="str">
        <x:v>Plaines de cendres et cratères</x:v>
      </x:c>
      <x:c r="E7" s="14" t="str">
        <x:v>Vingt-quatre zones proposées autour de trois cratères et deux routes de vent.</x:v>
      </x:c>
      <x:c r="F7" s="14" t="str">
        <x:v>Conquérir des points d’approche avant chaque tempête, puis défendre les transports réellement arrivés.</x:v>
      </x:c>
      <x:c r="G7" s="14" t="str">
        <x:v>Un secteur enfumé reste incertain même si une unité le contrôle.</x:v>
      </x:c>
      <x:c r="H7" s="29" t="n">
        <x:v>24</x:v>
      </x:c>
      <x:c r="I7" s="29" t="n">
        <x:v>4</x:v>
      </x:c>
      <x:c r="J7" s="14" t="str">
        <x:v>Profil de campagne et deux cartes RTS ; les territoires restants sont un périmètre proposé, non une carte déjà dessinée.</x:v>
      </x:c>
      <x:c r="K7" s="14" t="str">
        <x:v>Blooded + vaisseau réellement acquis + trajet joué. Le statut de guerre est chargé seulement après arrivée dans ce même monde.</x:v>
      </x:c>
      <x:c r="L7" s="14" t="str">
        <x:v>Profil militaire de la planète référencée ; même monde, mêmes personnages, mêmes stocks, aucun inventaire dupliqué.</x:v>
      </x:c>
      <x:c r="M7" s="14" t="str">
        <x:v>Reconstitution documentée V4 — nouvelle rédaction V5</x:v>
      </x:c>
    </x:row>
    <x:row r="8" ht="57" customHeight="1">
      <x:c r="A8" s="13" t="str">
        <x:v>W3-P03</x:v>
      </x:c>
      <x:c r="B8" s="13" t="str">
        <x:v>Namarra</x:v>
      </x:c>
      <x:c r="C8" s="13" t="str">
        <x:v>PLAN13</x:v>
      </x:c>
      <x:c r="D8" s="13" t="str">
        <x:v>Canopée profonde et cours d’eau</x:v>
      </x:c>
      <x:c r="E8" s="13" t="str">
        <x:v>Vingt-huit zones proposées réparties entre bassins forestiers, postes isolés et couloirs de chasse.</x:v>
      </x:c>
      <x:c r="F8" s="13" t="str">
        <x:v>Distinguer les routes humaines, la faune et les groupes yautja rivaux ; ne pas convertir un contact humain en ressource militaire.</x:v>
      </x:c>
      <x:c r="G8" s="13" t="str">
        <x:v>La rencontre d’O5 et le départ EXP10 restent autonomes ; les guerres ne retiennent pas ce personnage.</x:v>
      </x:c>
      <x:c r="H8" s="28" t="n">
        <x:v>28</x:v>
      </x:c>
      <x:c r="I8" s="28" t="n">
        <x:v>4</x:v>
      </x:c>
      <x:c r="J8" s="13" t="str">
        <x:v>Profil de campagne et deux cartes RTS ; les territoires restants sont un périmètre proposé, non une carte déjà dessinée.</x:v>
      </x:c>
      <x:c r="K8" s="13" t="str">
        <x:v>Blooded + vaisseau réellement acquis + trajet joué. Le statut de guerre est chargé seulement après arrivée dans ce même monde.</x:v>
      </x:c>
      <x:c r="L8" s="13" t="str">
        <x:v>Profil militaire de la planète référencée ; même monde, mêmes personnages, mêmes stocks, aucun inventaire dupliqué.</x:v>
      </x:c>
      <x:c r="M8" s="13" t="str">
        <x:v>Reconstitution documentée V4 — nouvelle rédaction V5</x:v>
      </x:c>
    </x:row>
    <x:row r="9" ht="57" customHeight="1">
      <x:c r="A9" s="14" t="str">
        <x:v>W3-P04</x:v>
      </x:c>
      <x:c r="B9" s="14" t="str">
        <x:v>Oruun</x:v>
      </x:c>
      <x:c r="C9" s="14" t="str">
        <x:v>PLAN21</x:v>
      </x:c>
      <x:c r="D9" s="14" t="str">
        <x:v>Archipels et falaises battues</x:v>
      </x:c>
      <x:c r="E9" s="14" t="str">
        <x:v>Trente zones proposées autour de six îles et de leurs chenaux.</x:v>
      </x:c>
      <x:c r="F9" s="14" t="str">
        <x:v>Saisir quais et hauteurs, puis synchroniser de petites traversées avec les transports disponibles.</x:v>
      </x:c>
      <x:c r="G9" s="14" t="str">
        <x:v>Le contrôle d’une île ne supprime ni les marées ni l’évacuation des personnes présentes.</x:v>
      </x:c>
      <x:c r="H9" s="29" t="n">
        <x:v>30</x:v>
      </x:c>
      <x:c r="I9" s="29" t="n">
        <x:v>6</x:v>
      </x:c>
      <x:c r="J9" s="14" t="str">
        <x:v>Profil de campagne et deux cartes RTS ; les territoires restants sont un périmètre proposé, non une carte déjà dessinée.</x:v>
      </x:c>
      <x:c r="K9" s="14" t="str">
        <x:v>Blooded + vaisseau réellement acquis + trajet joué. Le statut de guerre est chargé seulement après arrivée dans ce même monde.</x:v>
      </x:c>
      <x:c r="L9" s="14" t="str">
        <x:v>Profil militaire de la planète référencée ; même monde, mêmes personnages, mêmes stocks, aucun inventaire dupliqué.</x:v>
      </x:c>
      <x:c r="M9" s="14" t="str">
        <x:v>Reconstitution documentée V4 — nouvelle rédaction V5</x:v>
      </x:c>
    </x:row>
    <x:row r="10" ht="57" customHeight="1">
      <x:c r="A10" s="13" t="str">
        <x:v>W3-P05</x:v>
      </x:c>
      <x:c r="B10" s="13" t="str">
        <x:v>Sahr-Keth</x:v>
      </x:c>
      <x:c r="C10" s="13" t="str">
        <x:v>PLAN22</x:v>
      </x:c>
      <x:c r="D10" s="13" t="str">
        <x:v>Glaciers fendus et galeries chaudes</x:v>
      </x:c>
      <x:c r="E10" s="13" t="str">
        <x:v>Vingt-quatre zones proposées sur trois anneaux d’altitude reliés par des passages rares.</x:v>
      </x:c>
      <x:c r="F10" s="13" t="str">
        <x:v>Reconnaître la glace, tenir les refuges et décider quand interrompre une poursuite.</x:v>
      </x:c>
      <x:c r="G10" s="13" t="str">
        <x:v>Une route devenue dangereuse se ferme matériellement ; aucune ligne sur carte ne permet de la traverser.</x:v>
      </x:c>
      <x:c r="H10" s="28" t="n">
        <x:v>24</x:v>
      </x:c>
      <x:c r="I10" s="28" t="n">
        <x:v>3</x:v>
      </x:c>
      <x:c r="J10" s="13" t="str">
        <x:v>Profil de campagne et deux cartes RTS ; les territoires restants sont un périmètre proposé, non une carte déjà dessinée.</x:v>
      </x:c>
      <x:c r="K10" s="13" t="str">
        <x:v>Blooded + vaisseau réellement acquis + trajet joué. Le statut de guerre est chargé seulement après arrivée dans ce même monde.</x:v>
      </x:c>
      <x:c r="L10" s="13" t="str">
        <x:v>Profil militaire de la planète référencée ; même monde, mêmes personnages, mêmes stocks, aucun inventaire dupliqué.</x:v>
      </x:c>
      <x:c r="M10" s="13" t="str">
        <x:v>Reconstitution documentée V4 — nouvelle rédaction V5</x:v>
      </x:c>
    </x:row>
    <x:row r="11" ht="57" customHeight="1">
      <x:c r="A11" s="14" t="str">
        <x:v>W3-P06</x:v>
      </x:c>
      <x:c r="B11" s="14" t="str">
        <x:v>Ilyss</x:v>
      </x:c>
      <x:c r="C11" s="14" t="str">
        <x:v>PLAN23</x:v>
      </x:c>
      <x:c r="D11" s="14" t="str">
        <x:v>Ruines à plusieurs niveaux et anneaux orbitaux</x:v>
      </x:c>
      <x:c r="E11" s="14" t="str">
        <x:v>Trente-deux zones proposées, moitié surfaces et hauteurs, moitié ports et liaisons identifiées.</x:v>
      </x:c>
      <x:c r="F11" s="14" t="str">
        <x:v>Relier une tête de pont à un port sans laisser les équipes coincées sous des passages rompus.</x:v>
      </x:c>
      <x:c r="G11" s="14" t="str">
        <x:v>Les positions orbitales sont des lieux distincts, accessibles par un trajet réellement joué.</x:v>
      </x:c>
      <x:c r="H11" s="29" t="n">
        <x:v>32</x:v>
      </x:c>
      <x:c r="I11" s="29" t="n">
        <x:v>4</x:v>
      </x:c>
      <x:c r="J11" s="14" t="str">
        <x:v>Profil de campagne et deux cartes RTS ; les territoires restants sont un périmètre proposé, non une carte déjà dessinée.</x:v>
      </x:c>
      <x:c r="K11" s="14" t="str">
        <x:v>Blooded + vaisseau réellement acquis + trajet joué. Le statut de guerre est chargé seulement après arrivée dans ce même monde.</x:v>
      </x:c>
      <x:c r="L11" s="14" t="str">
        <x:v>Profil militaire de la planète référencée ; même monde, mêmes personnages, mêmes stocks, aucun inventaire dupliqué.</x:v>
      </x:c>
      <x:c r="M11" s="14" t="str">
        <x:v>Reconstitution documentée V4 — nouvelle rédaction V5</x:v>
      </x:c>
    </x:row>
  </x:sheetData>
  <x:pageMargins left="0.7" right="0.7" top="0.75" bottom="0.75" header="0.3" footer="0.3"/>
  <x:tableParts count="1">
    <x:tablePart xmlns:r="http://schemas.openxmlformats.org/officeDocument/2006/relationships" r:id="R36dea58a796d47f8"/>
  </x:tableParts>
</x:worksheet>
</file>

<file path=xl/worksheets/sheet9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18"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Régions de Korthas</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Monde concerné</x:v>
      </x:c>
      <x:c r="D5" s="52" t="str">
        <x:v>Terrain</x:v>
      </x:c>
      <x:c r="E5" s="52" t="str">
        <x:v>Clan present</x:v>
      </x:c>
      <x:c r="F5" s="52" t="str">
        <x:v>Bonus de défense (%)</x:v>
      </x:c>
      <x:c r="G5" s="52" t="str">
        <x:v>Lecture</x:v>
      </x:c>
      <x:c r="H5" s="52" t="str">
        <x:v>Condition coalition</x:v>
      </x:c>
      <x:c r="I5" s="52" t="str">
        <x:v>Contrepartie</x:v>
      </x:c>
      <x:c r="J5" s="53" t="str">
        <x:v>Provenance</x:v>
      </x:c>
    </x:row>
    <x:row r="6" ht="87" customHeight="1">
      <x:c r="A6" s="13" t="str">
        <x:v>W3-KR01</x:v>
      </x:c>
      <x:c r="B6" s="13" t="str">
        <x:v>Crêtes des Deux Échos</x:v>
      </x:c>
      <x:c r="C6" s="13" t="str">
        <x:v>W3-P01</x:v>
      </x:c>
      <x:c r="D6" s="13" t="str">
        <x:v>Basalte élevé</x:v>
      </x:c>
      <x:c r="E6" s="13" t="str">
        <x:v>CL5</x:v>
      </x:c>
      <x:c r="F6" s="28" t="n">
        <x:v>15</x:v>
      </x:c>
      <x:c r="G6" s="13" t="str">
        <x:v>Deux corniches opposées renvoient les appels ; le guet croisé précède les tirs.</x:v>
      </x:c>
      <x:c r="H6" s="13" t="str">
        <x:v>Contrôler ou obtenir un passage applicable dans quatre des six zones, avec une route de ravitaillement et une présence réelle. Le bonus régional est logistique, sans annexer automatiquement les communautés.</x:v>
      </x:c>
      <x:c r="I6" s="13" t="str">
        <x:v>Une équipe isolée conserve sa position tant qu’elle y reste, mais perd le service régional si les conditions ne sont plus remplies.</x:v>
      </x:c>
      <x:c r="J6" s="13" t="str">
        <x:v>Reconstitution documentée V4 — nouvelle rédaction V5</x:v>
      </x:c>
    </x:row>
    <x:row r="7" ht="87" customHeight="1">
      <x:c r="A7" s="14" t="str">
        <x:v>W3-KR02</x:v>
      </x:c>
      <x:c r="B7" s="14" t="str">
        <x:v>Bassins de Verre Noir</x:v>
      </x:c>
      <x:c r="C7" s="14" t="str">
        <x:v>W3-P01</x:v>
      </x:c>
      <x:c r="D7" s="14" t="str">
        <x:v>Dépression et eau chaude</x:v>
      </x:c>
      <x:c r="E7" s="14" t="str">
        <x:v>CL2</x:v>
      </x:c>
      <x:c r="F7" s="29" t="n">
        <x:v>5</x:v>
      </x:c>
      <x:c r="G7" s="14" t="str">
        <x:v>Des conduites relient les points d’eau ; des écrans de vapeur coupent certaines visées.</x:v>
      </x:c>
      <x:c r="H7" s="14" t="str">
        <x:v>Contrôler ou obtenir un passage applicable dans quatre des six zones, avec une route de ravitaillement et une présence réelle. Le bonus régional est logistique, sans annexer automatiquement les communautés.</x:v>
      </x:c>
      <x:c r="I7" s="14" t="str">
        <x:v>Une équipe isolée conserve sa position tant qu’elle y reste, mais perd le service régional si les conditions ne sont plus remplies.</x:v>
      </x:c>
      <x:c r="J7" s="14" t="str">
        <x:v>Reconstitution documentée V4 — nouvelle rédaction V5</x:v>
      </x:c>
    </x:row>
    <x:row r="8" ht="87" customHeight="1">
      <x:c r="A8" s="13" t="str">
        <x:v>W3-KR03</x:v>
      </x:c>
      <x:c r="B8" s="13" t="str">
        <x:v>Canopée des Piliers Brisés</x:v>
      </x:c>
      <x:c r="C8" s="13" t="str">
        <x:v>W3-P01</x:v>
      </x:c>
      <x:c r="D8" s="13" t="str">
        <x:v>Jungle verticale</x:v>
      </x:c>
      <x:c r="E8" s="13" t="str">
        <x:v>CL3</x:v>
      </x:c>
      <x:c r="F8" s="28" t="n">
        <x:v>10</x:v>
      </x:c>
      <x:c r="G8" s="13" t="str">
        <x:v>Trois hauteurs de marche et des plateformes fragiles imposent de vérifier les prises.</x:v>
      </x:c>
      <x:c r="H8" s="13" t="str">
        <x:v>Contrôler ou obtenir un passage applicable dans quatre des six zones, avec une route de ravitaillement et une présence réelle. Le bonus régional est logistique, sans annexer automatiquement les communautés.</x:v>
      </x:c>
      <x:c r="I8" s="13" t="str">
        <x:v>Une équipe isolée conserve sa position tant qu’elle y reste, mais perd le service régional si les conditions ne sont plus remplies.</x:v>
      </x:c>
      <x:c r="J8" s="13" t="str">
        <x:v>Reconstitution documentée V4 — nouvelle rédaction V5</x:v>
      </x:c>
    </x:row>
    <x:row r="9" ht="87" customHeight="1">
      <x:c r="A9" s="14" t="str">
        <x:v>W3-KR04</x:v>
      </x:c>
      <x:c r="B9" s="14" t="str">
        <x:v>Marais des Noms Perdus</x:v>
      </x:c>
      <x:c r="C9" s="14" t="str">
        <x:v>W3-P01</x:v>
      </x:c>
      <x:c r="D9" s="14" t="str">
        <x:v>Rives et chenaux</x:v>
      </x:c>
      <x:c r="E9" s="14" t="str">
        <x:v>CL4</x:v>
      </x:c>
      <x:c r="F9" s="29" t="n">
        <x:v>10</x:v>
      </x:c>
      <x:c r="G9" s="14" t="str">
        <x:v>Pilotis, îlots et canaux se croisent ; les courants modifient la lisibilité des pistes.</x:v>
      </x:c>
      <x:c r="H9" s="14" t="str">
        <x:v>Contrôler ou obtenir un passage applicable dans quatre des six zones, avec une route de ravitaillement et une présence réelle. Le bonus régional est logistique, sans annexer automatiquement les communautés.</x:v>
      </x:c>
      <x:c r="I9" s="14" t="str">
        <x:v>Une équipe isolée conserve sa position tant qu’elle y reste, mais perd le service régional si les conditions ne sont plus remplies.</x:v>
      </x:c>
      <x:c r="J9" s="14" t="str">
        <x:v>Reconstitution documentée V4 — nouvelle rédaction V5</x:v>
      </x:c>
    </x:row>
    <x:row r="10" ht="87" customHeight="1">
      <x:c r="A10" s="13" t="str">
        <x:v>W3-KR05</x:v>
      </x:c>
      <x:c r="B10" s="13" t="str">
        <x:v>Couronne des Forges Froides</x:v>
      </x:c>
      <x:c r="C10" s="13" t="str">
        <x:v>W3-P01</x:v>
      </x:c>
      <x:c r="D10" s="13" t="str">
        <x:v>Vestiges industriels</x:v>
      </x:c>
      <x:c r="E10" s="13" t="str">
        <x:v>CL15</x:v>
      </x:c>
      <x:c r="F10" s="28" t="n">
        <x:v>20</x:v>
      </x:c>
      <x:c r="G10" s="13" t="str">
        <x:v>Portes lourdes, stocks et ateliers liés par rails ; le détour existe mais expose les porteurs.</x:v>
      </x:c>
      <x:c r="H10" s="13" t="str">
        <x:v>Contrôler ou obtenir un passage applicable dans quatre des six zones, avec une route de ravitaillement et une présence réelle. Le bonus régional est logistique, sans annexer automatiquement les communautés.</x:v>
      </x:c>
      <x:c r="I10" s="13" t="str">
        <x:v>Une équipe isolée conserve sa position tant qu’elle y reste, mais perd le service régional si les conditions ne sont plus remplies.</x:v>
      </x:c>
      <x:c r="J10" s="13" t="str">
        <x:v>Reconstitution documentée V4 — nouvelle rédaction V5</x:v>
      </x:c>
    </x:row>
    <x:row r="11" ht="87" customHeight="1">
      <x:c r="A11" s="14" t="str">
        <x:v>W3-KR06</x:v>
      </x:c>
      <x:c r="B11" s="14" t="str">
        <x:v>Plaines du Dernier Seuil</x:v>
      </x:c>
      <x:c r="C11" s="14" t="str">
        <x:v>W3-P01</x:v>
      </x:c>
      <x:c r="D11" s="14" t="str">
        <x:v>Terrain ouvert et anciennes portes</x:v>
      </x:c>
      <x:c r="E11" s="14" t="str">
        <x:v>CL12</x:v>
      </x:c>
      <x:c r="F11" s="29" t="n">
        <x:v>0</x:v>
      </x:c>
      <x:c r="G11" s="14" t="str">
        <x:v>Des positions très visibles obligent à préparer la traversée et la route de retour.</x:v>
      </x:c>
      <x:c r="H11" s="14" t="str">
        <x:v>Contrôler ou obtenir un passage applicable dans quatre des six zones, avec une route de ravitaillement et une présence réelle. Le bonus régional est logistique, sans annexer automatiquement les communautés.</x:v>
      </x:c>
      <x:c r="I11" s="14" t="str">
        <x:v>Une équipe isolée conserve sa position tant qu’elle y reste, mais perd le service régional si les conditions ne sont plus remplies.</x:v>
      </x:c>
      <x:c r="J11" s="14" t="str">
        <x:v>Reconstitution documentée V4 — nouvelle rédaction V5</x:v>
      </x:c>
    </x:row>
  </x:sheetData>
  <x:pageMargins left="0.7" right="0.7" top="0.75" bottom="0.75" header="0.3" footer="0.3"/>
  <x:tableParts count="1">
    <x:tablePart xmlns:r="http://schemas.openxmlformats.org/officeDocument/2006/relationships" r:id="R56fb39d8880e4d91"/>
  </x:tableParts>
</x:worksheet>
</file>

<file path=xl/worksheets/sheet10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50"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Territoires de Korthas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Région ref</x:v>
      </x:c>
      <x:c r="D5" s="52" t="str">
        <x:v>Colonne</x:v>
      </x:c>
      <x:c r="E5" s="52" t="str">
        <x:v>Ligne</x:v>
      </x:c>
      <x:c r="F5" s="52" t="str">
        <x:v>Contrôle initial</x:v>
      </x:c>
      <x:c r="G5" s="52" t="str">
        <x:v>Rav produit</x:v>
      </x:c>
      <x:c r="H5" s="52" t="str">
        <x:v>Garnison minimale (PC)</x:v>
      </x:c>
      <x:c r="I5" s="52" t="str">
        <x:v>Bonus de défense (%)</x:v>
      </x:c>
      <x:c r="J5" s="52" t="str">
        <x:v>Objectif terrain</x:v>
      </x:c>
      <x:c r="K5" s="52" t="str">
        <x:v>Condition reconnaissance</x:v>
      </x:c>
      <x:c r="L5" s="52" t="str">
        <x:v>Condition contrôle</x:v>
      </x:c>
      <x:c r="M5" s="52" t="str">
        <x:v>Vie locale</x:v>
      </x:c>
      <x:c r="N5" s="52" t="str">
        <x:v>Repli</x:v>
      </x:c>
      <x:c r="O5" s="53" t="str">
        <x:v>Provenance</x:v>
      </x:c>
    </x:row>
    <x:row r="6" ht="102" customHeight="1">
      <x:c r="A6" s="13" t="str">
        <x:v>W3-K01</x:v>
      </x:c>
      <x:c r="B6" s="13" t="str">
        <x:v>Débarcadère du Premier Écho</x:v>
      </x:c>
      <x:c r="C6" s="13" t="str">
        <x:v>W3-KR01</x:v>
      </x:c>
      <x:c r="D6" s="16" t="n">
        <x:v>1</x:v>
      </x:c>
      <x:c r="E6" s="16" t="n">
        <x:v>1</x:v>
      </x:c>
      <x:c r="F6" s="13" t="str">
        <x:v>Joueur après débarquement</x:v>
      </x:c>
      <x:c r="G6" s="28" t="n">
        <x:v>6</x:v>
      </x:c>
      <x:c r="H6" s="28" t="n">
        <x:v>1</x:v>
      </x:c>
      <x:c r="I6" s="28" t="n">
        <x:v>15</x:v>
      </x:c>
      <x:c r="J6" s="13" t="str">
        <x:v>Reconnaître les approches avant de placer une équipe de guet.</x:v>
      </x:c>
      <x:c r="K6" s="13" t="str">
        <x:v>Observation sur place ou relevé remis par une équipe qui a réellement traversé ; le brouillard garde les changements non observés.</x:v>
      </x:c>
      <x:c r="L6" s="13" t="str">
        <x:v>Résultat militaire ou accord applicable validé, équipe présente et garnison d’au moins 1 PC ; entretien déjà porté par ces unités, jamais facturé une seconde fois par zone. Ce contrôle n’attribue pas les maisons ni les personnes.</x:v>
      </x:c>
      <x:c r="M6" s="13" t="str">
        <x:v>Les habitants gardent leurs déplacements et leurs relations locales. Le service d’un atelier ou d’un quai dépend de son état et d’un accord propre.</x:v>
      </x:c>
      <x:c r="N6" s="13" t="str">
        <x:v>Une zone perdue conserve les traces de passage et les objets laissés ; la retraite change les positions du registre sans restaurer les victimes.</x:v>
      </x:c>
      <x:c r="O6" s="13" t="str">
        <x:v>Reconstitution documentée V4 — nouvelle rédaction V5</x:v>
      </x:c>
    </x:row>
    <x:row r="7" ht="102" customHeight="1">
      <x:c r="A7" s="14" t="str">
        <x:v>W3-K02</x:v>
      </x:c>
      <x:c r="B7" s="14" t="str">
        <x:v>Escalier des Lames</x:v>
      </x:c>
      <x:c r="C7" s="14" t="str">
        <x:v>W3-KR01</x:v>
      </x:c>
      <x:c r="D7" s="17" t="n">
        <x:v>2</x:v>
      </x:c>
      <x:c r="E7" s="17" t="n">
        <x:v>1</x:v>
      </x:c>
      <x:c r="F7" s="14" t="str">
        <x:v>CL5</x:v>
      </x:c>
      <x:c r="G7" s="29" t="n">
        <x:v>1</x:v>
      </x:c>
      <x:c r="H7" s="29" t="n">
        <x:v>1</x:v>
      </x:c>
      <x:c r="I7" s="29" t="n">
        <x:v>15</x:v>
      </x:c>
      <x:c r="J7" s="14" t="str">
        <x:v>Franchir le passage, en protéger les deux extrémités et vérifier le retour.</x:v>
      </x:c>
      <x:c r="K7" s="14" t="str">
        <x:v>Observation sur place ou relevé remis par une équipe qui a réellement traversé ; le brouillard garde les changements non observés.</x:v>
      </x:c>
      <x:c r="L7" s="14" t="str">
        <x:v>Résultat militaire ou accord applicable validé, équipe présente et garnison d’au moins 1 PC ; entretien déjà porté par ces unités, jamais facturé une seconde fois par zone. Ce contrôle n’attribue pas les maisons ni les personnes.</x:v>
      </x:c>
      <x:c r="M7" s="14" t="str">
        <x:v>Les habitants gardent leurs déplacements et leurs relations locales. Le service d’un atelier ou d’un quai dépend de son état et d’un accord propre.</x:v>
      </x:c>
      <x:c r="N7" s="14" t="str">
        <x:v>Une zone perdue conserve les traces de passage et les objets laissés ; la retraite change les positions du registre sans restaurer les victimes.</x:v>
      </x:c>
      <x:c r="O7" s="14" t="str">
        <x:v>Reconstitution documentée V4 — nouvelle rédaction V5</x:v>
      </x:c>
    </x:row>
    <x:row r="8" ht="102" customHeight="1">
      <x:c r="A8" s="13" t="str">
        <x:v>W3-K03</x:v>
      </x:c>
      <x:c r="B8" s="13" t="str">
        <x:v>Corniche à Deux Vents</x:v>
      </x:c>
      <x:c r="C8" s="13" t="str">
        <x:v>W3-KR01</x:v>
      </x:c>
      <x:c r="D8" s="16" t="n">
        <x:v>3</x:v>
      </x:c>
      <x:c r="E8" s="16" t="n">
        <x:v>1</x:v>
      </x:c>
      <x:c r="F8" s="13" t="str">
        <x:v>CL5</x:v>
      </x:c>
      <x:c r="G8" s="28" t="n">
        <x:v>1</x:v>
      </x:c>
      <x:c r="H8" s="28" t="n">
        <x:v>1</x:v>
      </x:c>
      <x:c r="I8" s="28" t="n">
        <x:v>15</x:v>
      </x:c>
      <x:c r="J8" s="13" t="str">
        <x:v>Atteindre la hauteur ou le nœud central, puis déloger l’équipe qui en contrôle l’angle.</x:v>
      </x:c>
      <x:c r="K8" s="13" t="str">
        <x:v>Observation sur place ou relevé remis par une équipe qui a réellement traversé ; le brouillard garde les changements non observés.</x:v>
      </x:c>
      <x:c r="L8" s="13" t="str">
        <x:v>Résultat militaire ou accord applicable validé, équipe présente et garnison d’au moins 1 PC ; entretien déjà porté par ces unités, jamais facturé une seconde fois par zone. Ce contrôle n’attribue pas les maisons ni les personnes.</x:v>
      </x:c>
      <x:c r="M8" s="13" t="str">
        <x:v>Les habitants gardent leurs déplacements et leurs relations locales. Le service d’un atelier ou d’un quai dépend de son état et d’un accord propre.</x:v>
      </x:c>
      <x:c r="N8" s="13" t="str">
        <x:v>Une zone perdue conserve les traces de passage et les objets laissés ; la retraite change les positions du registre sans restaurer les victimes.</x:v>
      </x:c>
      <x:c r="O8" s="13" t="str">
        <x:v>Reconstitution documentée V4 — nouvelle rédaction V5</x:v>
      </x:c>
    </x:row>
    <x:row r="9" ht="102" customHeight="1">
      <x:c r="A9" s="14" t="str">
        <x:v>W3-K04</x:v>
      </x:c>
      <x:c r="B9" s="14" t="str">
        <x:v>Sommet de l’Œil Fendu</x:v>
      </x:c>
      <x:c r="C9" s="14" t="str">
        <x:v>W3-KR01</x:v>
      </x:c>
      <x:c r="D9" s="17" t="n">
        <x:v>4</x:v>
      </x:c>
      <x:c r="E9" s="17" t="n">
        <x:v>1</x:v>
      </x:c>
      <x:c r="F9" s="14" t="str">
        <x:v>CL5</x:v>
      </x:c>
      <x:c r="G9" s="29" t="n">
        <x:v>1</x:v>
      </x:c>
      <x:c r="H9" s="29" t="n">
        <x:v>1</x:v>
      </x:c>
      <x:c r="I9" s="29" t="n">
        <x:v>15</x:v>
      </x:c>
      <x:c r="J9" s="14" t="str">
        <x:v>Faire passer une charge identifiée et tenir le point de dépose.</x:v>
      </x:c>
      <x:c r="K9" s="14" t="str">
        <x:v>Observation sur place ou relevé remis par une équipe qui a réellement traversé ; le brouillard garde les changements non observés.</x:v>
      </x:c>
      <x:c r="L9" s="14" t="str">
        <x:v>Résultat militaire ou accord applicable validé, équipe présente et garnison d’au moins 1 PC ; entretien déjà porté par ces unités, jamais facturé une seconde fois par zone. Ce contrôle n’attribue pas les maisons ni les personnes.</x:v>
      </x:c>
      <x:c r="M9" s="14" t="str">
        <x:v>Les habitants gardent leurs déplacements et leurs relations locales. Le service d’un atelier ou d’un quai dépend de son état et d’un accord propre.</x:v>
      </x:c>
      <x:c r="N9" s="14" t="str">
        <x:v>Une zone perdue conserve les traces de passage et les objets laissés ; la retraite change les positions du registre sans restaurer les victimes.</x:v>
      </x:c>
      <x:c r="O9" s="14" t="str">
        <x:v>Reconstitution documentée V4 — nouvelle rédaction V5</x:v>
      </x:c>
    </x:row>
    <x:row r="10" ht="102" customHeight="1">
      <x:c r="A10" s="13" t="str">
        <x:v>W3-K05</x:v>
      </x:c>
      <x:c r="B10" s="13" t="str">
        <x:v>Faille du Guide</x:v>
      </x:c>
      <x:c r="C10" s="13" t="str">
        <x:v>W3-KR01</x:v>
      </x:c>
      <x:c r="D10" s="16" t="n">
        <x:v>5</x:v>
      </x:c>
      <x:c r="E10" s="16" t="n">
        <x:v>1</x:v>
      </x:c>
      <x:c r="F10" s="13" t="str">
        <x:v>CL5</x:v>
      </x:c>
      <x:c r="G10" s="28" t="n">
        <x:v>3</x:v>
      </x:c>
      <x:c r="H10" s="28" t="n">
        <x:v>1</x:v>
      </x:c>
      <x:c r="I10" s="28" t="n">
        <x:v>15</x:v>
      </x:c>
      <x:c r="J10" s="13" t="str">
        <x:v>Sécuriser l’accès militaire en laissant les habitants décider de leurs services.</x:v>
      </x:c>
      <x:c r="K10" s="13" t="str">
        <x:v>Observation sur place ou relevé remis par une équipe qui a réellement traversé ; le brouillard garde les changements non observés.</x:v>
      </x:c>
      <x:c r="L10" s="13" t="str">
        <x:v>Résultat militaire ou accord applicable validé, équipe présente et garnison d’au moins 1 PC ; entretien déjà porté par ces unités, jamais facturé une seconde fois par zone. Ce contrôle n’attribue pas les maisons ni les personnes.</x:v>
      </x:c>
      <x:c r="M10" s="13" t="str">
        <x:v>Les habitants gardent leurs déplacements et leurs relations locales. Le service d’un atelier ou d’un quai dépend de son état et d’un accord propre.</x:v>
      </x:c>
      <x:c r="N10" s="13" t="str">
        <x:v>Une zone perdue conserve les traces de passage et les objets laissés ; la retraite change les positions du registre sans restaurer les victimes.</x:v>
      </x:c>
      <x:c r="O10" s="13" t="str">
        <x:v>Reconstitution documentée V4 — nouvelle rédaction V5</x:v>
      </x:c>
    </x:row>
    <x:row r="11" ht="102" customHeight="1">
      <x:c r="A11" s="14" t="str">
        <x:v>W3-K06</x:v>
      </x:c>
      <x:c r="B11" s="14" t="str">
        <x:v>Passage du Hurlement</x:v>
      </x:c>
      <x:c r="C11" s="14" t="str">
        <x:v>W3-KR01</x:v>
      </x:c>
      <x:c r="D11" s="17" t="n">
        <x:v>6</x:v>
      </x:c>
      <x:c r="E11" s="17" t="n">
        <x:v>1</x:v>
      </x:c>
      <x:c r="F11" s="14" t="str">
        <x:v>CL5</x:v>
      </x:c>
      <x:c r="G11" s="29" t="n">
        <x:v>1</x:v>
      </x:c>
      <x:c r="H11" s="29" t="n">
        <x:v>1</x:v>
      </x:c>
      <x:c r="I11" s="29" t="n">
        <x:v>15</x:v>
      </x:c>
      <x:c r="J11" s="14" t="str">
        <x:v>Résoudre le défi local ou le combat de seuil, puis maintenir une présence.</x:v>
      </x:c>
      <x:c r="K11" s="14" t="str">
        <x:v>Observation sur place ou relevé remis par une équipe qui a réellement traversé ; le brouillard garde les changements non observés.</x:v>
      </x:c>
      <x:c r="L11" s="14" t="str">
        <x:v>Résultat militaire ou accord applicable validé, équipe présente et garnison d’au moins 1 PC ; entretien déjà porté par ces unités, jamais facturé une seconde fois par zone. Ce contrôle n’attribue pas les maisons ni les personnes.</x:v>
      </x:c>
      <x:c r="M11" s="14" t="str">
        <x:v>Les habitants gardent leurs déplacements et leurs relations locales. Le service d’un atelier ou d’un quai dépend de son état et d’un accord propre.</x:v>
      </x:c>
      <x:c r="N11" s="14" t="str">
        <x:v>Une zone perdue conserve les traces de passage et les objets laissés ; la retraite change les positions du registre sans restaurer les victimes.</x:v>
      </x:c>
      <x:c r="O11" s="14" t="str">
        <x:v>Reconstitution documentée V4 — nouvelle rédaction V5</x:v>
      </x:c>
    </x:row>
    <x:row r="12" ht="102" customHeight="1">
      <x:c r="A12" s="13" t="str">
        <x:v>W3-K07</x:v>
      </x:c>
      <x:c r="B12" s="13" t="str">
        <x:v>Citerne des Trois Reflets</x:v>
      </x:c>
      <x:c r="C12" s="13" t="str">
        <x:v>W3-KR02</x:v>
      </x:c>
      <x:c r="D12" s="16" t="n">
        <x:v>1</x:v>
      </x:c>
      <x:c r="E12" s="16" t="n">
        <x:v>2</x:v>
      </x:c>
      <x:c r="F12" s="13" t="str">
        <x:v>CL2</x:v>
      </x:c>
      <x:c r="G12" s="28" t="n">
        <x:v>3</x:v>
      </x:c>
      <x:c r="H12" s="28" t="n">
        <x:v>1</x:v>
      </x:c>
      <x:c r="I12" s="28" t="n">
        <x:v>5</x:v>
      </x:c>
      <x:c r="J12" s="13" t="str">
        <x:v>Reconnaître les approches avant de placer une équipe de guet.</x:v>
      </x:c>
      <x:c r="K12" s="13" t="str">
        <x:v>Observation sur place ou relevé remis par une équipe qui a réellement traversé ; le brouillard garde les changements non observés.</x:v>
      </x:c>
      <x:c r="L12" s="13" t="str">
        <x:v>Résultat militaire ou accord applicable validé, équipe présente et garnison d’au moins 1 PC ; entretien déjà porté par ces unités, jamais facturé une seconde fois par zone. Ce contrôle n’attribue pas les maisons ni les personnes.</x:v>
      </x:c>
      <x:c r="M12" s="13" t="str">
        <x:v>Les habitants gardent leurs déplacements et leurs relations locales. Le service d’un atelier ou d’un quai dépend de son état et d’un accord propre.</x:v>
      </x:c>
      <x:c r="N12" s="13" t="str">
        <x:v>Une zone perdue conserve les traces de passage et les objets laissés ; la retraite change les positions du registre sans restaurer les victimes.</x:v>
      </x:c>
      <x:c r="O12" s="13" t="str">
        <x:v>Reconstitution documentée V4 — nouvelle rédaction V5</x:v>
      </x:c>
    </x:row>
    <x:row r="13" ht="102" customHeight="1">
      <x:c r="A13" s="14" t="str">
        <x:v>W3-K08</x:v>
      </x:c>
      <x:c r="B13" s="14" t="str">
        <x:v>Conduite Dormante</x:v>
      </x:c>
      <x:c r="C13" s="14" t="str">
        <x:v>W3-KR02</x:v>
      </x:c>
      <x:c r="D13" s="17" t="n">
        <x:v>2</x:v>
      </x:c>
      <x:c r="E13" s="17" t="n">
        <x:v>2</x:v>
      </x:c>
      <x:c r="F13" s="14" t="str">
        <x:v>CL2</x:v>
      </x:c>
      <x:c r="G13" s="29" t="n">
        <x:v>1</x:v>
      </x:c>
      <x:c r="H13" s="29" t="n">
        <x:v>1</x:v>
      </x:c>
      <x:c r="I13" s="29" t="n">
        <x:v>5</x:v>
      </x:c>
      <x:c r="J13" s="14" t="str">
        <x:v>Franchir le passage, en protéger les deux extrémités et vérifier le retour.</x:v>
      </x:c>
      <x:c r="K13" s="14" t="str">
        <x:v>Observation sur place ou relevé remis par une équipe qui a réellement traversé ; le brouillard garde les changements non observés.</x:v>
      </x:c>
      <x:c r="L13" s="14" t="str">
        <x:v>Résultat militaire ou accord applicable validé, équipe présente et garnison d’au moins 1 PC ; entretien déjà porté par ces unités, jamais facturé une seconde fois par zone. Ce contrôle n’attribue pas les maisons ni les personnes.</x:v>
      </x:c>
      <x:c r="M13" s="14" t="str">
        <x:v>Les habitants gardent leurs déplacements et leurs relations locales. Le service d’un atelier ou d’un quai dépend de son état et d’un accord propre.</x:v>
      </x:c>
      <x:c r="N13" s="14" t="str">
        <x:v>Une zone perdue conserve les traces de passage et les objets laissés ; la retraite change les positions du registre sans restaurer les victimes.</x:v>
      </x:c>
      <x:c r="O13" s="14" t="str">
        <x:v>Reconstitution documentée V4 — nouvelle rédaction V5</x:v>
      </x:c>
    </x:row>
    <x:row r="14" ht="102" customHeight="1">
      <x:c r="A14" s="13" t="str">
        <x:v>W3-K09</x:v>
      </x:c>
      <x:c r="B14" s="13" t="str">
        <x:v>Bassin Fendu</x:v>
      </x:c>
      <x:c r="C14" s="13" t="str">
        <x:v>W3-KR02</x:v>
      </x:c>
      <x:c r="D14" s="16" t="n">
        <x:v>3</x:v>
      </x:c>
      <x:c r="E14" s="16" t="n">
        <x:v>2</x:v>
      </x:c>
      <x:c r="F14" s="13" t="str">
        <x:v>CL2</x:v>
      </x:c>
      <x:c r="G14" s="28" t="n">
        <x:v>1</x:v>
      </x:c>
      <x:c r="H14" s="28" t="n">
        <x:v>1</x:v>
      </x:c>
      <x:c r="I14" s="28" t="n">
        <x:v>5</x:v>
      </x:c>
      <x:c r="J14" s="13" t="str">
        <x:v>Atteindre la hauteur ou le nœud central, puis déloger l’équipe qui en contrôle l’angle.</x:v>
      </x:c>
      <x:c r="K14" s="13" t="str">
        <x:v>Observation sur place ou relevé remis par une équipe qui a réellement traversé ; le brouillard garde les changements non observés.</x:v>
      </x:c>
      <x:c r="L14" s="13" t="str">
        <x:v>Résultat militaire ou accord applicable validé, équipe présente et garnison d’au moins 1 PC ; entretien déjà porté par ces unités, jamais facturé une seconde fois par zone. Ce contrôle n’attribue pas les maisons ni les personnes.</x:v>
      </x:c>
      <x:c r="M14" s="13" t="str">
        <x:v>Les habitants gardent leurs déplacements et leurs relations locales. Le service d’un atelier ou d’un quai dépend de son état et d’un accord propre.</x:v>
      </x:c>
      <x:c r="N14" s="13" t="str">
        <x:v>Une zone perdue conserve les traces de passage et les objets laissés ; la retraite change les positions du registre sans restaurer les victimes.</x:v>
      </x:c>
      <x:c r="O14" s="13" t="str">
        <x:v>Reconstitution documentée V4 — nouvelle rédaction V5</x:v>
      </x:c>
    </x:row>
    <x:row r="15" ht="102" customHeight="1">
      <x:c r="A15" s="14" t="str">
        <x:v>W3-K10</x:v>
      </x:c>
      <x:c r="B15" s="14" t="str">
        <x:v>Tour de Vapeur</x:v>
      </x:c>
      <x:c r="C15" s="14" t="str">
        <x:v>W3-KR02</x:v>
      </x:c>
      <x:c r="D15" s="17" t="n">
        <x:v>4</x:v>
      </x:c>
      <x:c r="E15" s="17" t="n">
        <x:v>2</x:v>
      </x:c>
      <x:c r="F15" s="14" t="str">
        <x:v>CL2</x:v>
      </x:c>
      <x:c r="G15" s="29" t="n">
        <x:v>1</x:v>
      </x:c>
      <x:c r="H15" s="29" t="n">
        <x:v>1</x:v>
      </x:c>
      <x:c r="I15" s="29" t="n">
        <x:v>5</x:v>
      </x:c>
      <x:c r="J15" s="14" t="str">
        <x:v>Faire passer une charge identifiée et tenir le point de dépose.</x:v>
      </x:c>
      <x:c r="K15" s="14" t="str">
        <x:v>Observation sur place ou relevé remis par une équipe qui a réellement traversé ; le brouillard garde les changements non observés.</x:v>
      </x:c>
      <x:c r="L15" s="14" t="str">
        <x:v>Résultat militaire ou accord applicable validé, équipe présente et garnison d’au moins 1 PC ; entretien déjà porté par ces unités, jamais facturé une seconde fois par zone. Ce contrôle n’attribue pas les maisons ni les personnes.</x:v>
      </x:c>
      <x:c r="M15" s="14" t="str">
        <x:v>Les habitants gardent leurs déplacements et leurs relations locales. Le service d’un atelier ou d’un quai dépend de son état et d’un accord propre.</x:v>
      </x:c>
      <x:c r="N15" s="14" t="str">
        <x:v>Une zone perdue conserve les traces de passage et les objets laissés ; la retraite change les positions du registre sans restaurer les victimes.</x:v>
      </x:c>
      <x:c r="O15" s="14" t="str">
        <x:v>Reconstitution documentée V4 — nouvelle rédaction V5</x:v>
      </x:c>
    </x:row>
    <x:row r="16" ht="102" customHeight="1">
      <x:c r="A16" s="13" t="str">
        <x:v>W3-K11</x:v>
      </x:c>
      <x:c r="B16" s="13" t="str">
        <x:v>Pont des Filtres</x:v>
      </x:c>
      <x:c r="C16" s="13" t="str">
        <x:v>W3-KR02</x:v>
      </x:c>
      <x:c r="D16" s="16" t="n">
        <x:v>5</x:v>
      </x:c>
      <x:c r="E16" s="16" t="n">
        <x:v>2</x:v>
      </x:c>
      <x:c r="F16" s="13" t="str">
        <x:v>CL2</x:v>
      </x:c>
      <x:c r="G16" s="28" t="n">
        <x:v>3</x:v>
      </x:c>
      <x:c r="H16" s="28" t="n">
        <x:v>1</x:v>
      </x:c>
      <x:c r="I16" s="28" t="n">
        <x:v>5</x:v>
      </x:c>
      <x:c r="J16" s="13" t="str">
        <x:v>Sécuriser l’accès militaire en laissant les habitants décider de leurs services.</x:v>
      </x:c>
      <x:c r="K16" s="13" t="str">
        <x:v>Observation sur place ou relevé remis par une équipe qui a réellement traversé ; le brouillard garde les changements non observés.</x:v>
      </x:c>
      <x:c r="L16" s="13" t="str">
        <x:v>Résultat militaire ou accord applicable validé, équipe présente et garnison d’au moins 1 PC ; entretien déjà porté par ces unités, jamais facturé une seconde fois par zone. Ce contrôle n’attribue pas les maisons ni les personnes.</x:v>
      </x:c>
      <x:c r="M16" s="13" t="str">
        <x:v>Les habitants gardent leurs déplacements et leurs relations locales. Le service d’un atelier ou d’un quai dépend de son état et d’un accord propre.</x:v>
      </x:c>
      <x:c r="N16" s="13" t="str">
        <x:v>Une zone perdue conserve les traces de passage et les objets laissés ; la retraite change les positions du registre sans restaurer les victimes.</x:v>
      </x:c>
      <x:c r="O16" s="13" t="str">
        <x:v>Reconstitution documentée V4 — nouvelle rédaction V5</x:v>
      </x:c>
    </x:row>
    <x:row r="17" ht="102" customHeight="1">
      <x:c r="A17" s="14" t="str">
        <x:v>W3-K12</x:v>
      </x:c>
      <x:c r="B17" s="14" t="str">
        <x:v>Source sous la Roche</x:v>
      </x:c>
      <x:c r="C17" s="14" t="str">
        <x:v>W3-KR02</x:v>
      </x:c>
      <x:c r="D17" s="17" t="n">
        <x:v>6</x:v>
      </x:c>
      <x:c r="E17" s="17" t="n">
        <x:v>2</x:v>
      </x:c>
      <x:c r="F17" s="14" t="str">
        <x:v>CL2</x:v>
      </x:c>
      <x:c r="G17" s="29" t="n">
        <x:v>1</x:v>
      </x:c>
      <x:c r="H17" s="29" t="n">
        <x:v>1</x:v>
      </x:c>
      <x:c r="I17" s="29" t="n">
        <x:v>5</x:v>
      </x:c>
      <x:c r="J17" s="14" t="str">
        <x:v>Résoudre le défi local ou le combat de seuil, puis maintenir une présence.</x:v>
      </x:c>
      <x:c r="K17" s="14" t="str">
        <x:v>Observation sur place ou relevé remis par une équipe qui a réellement traversé ; le brouillard garde les changements non observés.</x:v>
      </x:c>
      <x:c r="L17" s="14" t="str">
        <x:v>Résultat militaire ou accord applicable validé, équipe présente et garnison d’au moins 1 PC ; entretien déjà porté par ces unités, jamais facturé une seconde fois par zone. Ce contrôle n’attribue pas les maisons ni les personnes.</x:v>
      </x:c>
      <x:c r="M17" s="14" t="str">
        <x:v>Les habitants gardent leurs déplacements et leurs relations locales. Le service d’un atelier ou d’un quai dépend de son état et d’un accord propre.</x:v>
      </x:c>
      <x:c r="N17" s="14" t="str">
        <x:v>Une zone perdue conserve les traces de passage et les objets laissés ; la retraite change les positions du registre sans restaurer les victimes.</x:v>
      </x:c>
      <x:c r="O17" s="14" t="str">
        <x:v>Reconstitution documentée V4 — nouvelle rédaction V5</x:v>
      </x:c>
    </x:row>
    <x:row r="18" ht="102" customHeight="1">
      <x:c r="A18" s="13" t="str">
        <x:v>W3-K13</x:v>
      </x:c>
      <x:c r="B18" s="13" t="str">
        <x:v>Pied des Piliers</x:v>
      </x:c>
      <x:c r="C18" s="13" t="str">
        <x:v>W3-KR03</x:v>
      </x:c>
      <x:c r="D18" s="16" t="n">
        <x:v>1</x:v>
      </x:c>
      <x:c r="E18" s="16" t="n">
        <x:v>3</x:v>
      </x:c>
      <x:c r="F18" s="13" t="str">
        <x:v>CL3</x:v>
      </x:c>
      <x:c r="G18" s="28" t="n">
        <x:v>3</x:v>
      </x:c>
      <x:c r="H18" s="28" t="n">
        <x:v>1</x:v>
      </x:c>
      <x:c r="I18" s="28" t="n">
        <x:v>10</x:v>
      </x:c>
      <x:c r="J18" s="13" t="str">
        <x:v>Reconnaître les approches avant de placer une équipe de guet.</x:v>
      </x:c>
      <x:c r="K18" s="13" t="str">
        <x:v>Observation sur place ou relevé remis par une équipe qui a réellement traversé ; le brouillard garde les changements non observés.</x:v>
      </x:c>
      <x:c r="L18" s="13" t="str">
        <x:v>Résultat militaire ou accord applicable validé, équipe présente et garnison d’au moins 1 PC ; entretien déjà porté par ces unités, jamais facturé une seconde fois par zone. Ce contrôle n’attribue pas les maisons ni les personnes.</x:v>
      </x:c>
      <x:c r="M18" s="13" t="str">
        <x:v>Les habitants gardent leurs déplacements et leurs relations locales. Le service d’un atelier ou d’un quai dépend de son état et d’un accord propre.</x:v>
      </x:c>
      <x:c r="N18" s="13" t="str">
        <x:v>Une zone perdue conserve les traces de passage et les objets laissés ; la retraite change les positions du registre sans restaurer les victimes.</x:v>
      </x:c>
      <x:c r="O18" s="13" t="str">
        <x:v>Reconstitution documentée V4 — nouvelle rédaction V5</x:v>
      </x:c>
    </x:row>
    <x:row r="19" ht="102" customHeight="1">
      <x:c r="A19" s="14" t="str">
        <x:v>W3-K14</x:v>
      </x:c>
      <x:c r="B19" s="14" t="str">
        <x:v>Passerelle Cassée</x:v>
      </x:c>
      <x:c r="C19" s="14" t="str">
        <x:v>W3-KR03</x:v>
      </x:c>
      <x:c r="D19" s="17" t="n">
        <x:v>2</x:v>
      </x:c>
      <x:c r="E19" s="17" t="n">
        <x:v>3</x:v>
      </x:c>
      <x:c r="F19" s="14" t="str">
        <x:v>CL3</x:v>
      </x:c>
      <x:c r="G19" s="29" t="n">
        <x:v>1</x:v>
      </x:c>
      <x:c r="H19" s="29" t="n">
        <x:v>1</x:v>
      </x:c>
      <x:c r="I19" s="29" t="n">
        <x:v>10</x:v>
      </x:c>
      <x:c r="J19" s="14" t="str">
        <x:v>Franchir le passage, en protéger les deux extrémités et vérifier le retour.</x:v>
      </x:c>
      <x:c r="K19" s="14" t="str">
        <x:v>Observation sur place ou relevé remis par une équipe qui a réellement traversé ; le brouillard garde les changements non observés.</x:v>
      </x:c>
      <x:c r="L19" s="14" t="str">
        <x:v>Résultat militaire ou accord applicable validé, équipe présente et garnison d’au moins 1 PC ; entretien déjà porté par ces unités, jamais facturé une seconde fois par zone. Ce contrôle n’attribue pas les maisons ni les personnes.</x:v>
      </x:c>
      <x:c r="M19" s="14" t="str">
        <x:v>Les habitants gardent leurs déplacements et leurs relations locales. Le service d’un atelier ou d’un quai dépend de son état et d’un accord propre.</x:v>
      </x:c>
      <x:c r="N19" s="14" t="str">
        <x:v>Une zone perdue conserve les traces de passage et les objets laissés ; la retraite change les positions du registre sans restaurer les victimes.</x:v>
      </x:c>
      <x:c r="O19" s="14" t="str">
        <x:v>Reconstitution documentée V4 — nouvelle rédaction V5</x:v>
      </x:c>
    </x:row>
    <x:row r="20" ht="102" customHeight="1">
      <x:c r="A20" s="13" t="str">
        <x:v>W3-K15</x:v>
      </x:c>
      <x:c r="B20" s="13" t="str">
        <x:v>Nid de Guet</x:v>
      </x:c>
      <x:c r="C20" s="13" t="str">
        <x:v>W3-KR03</x:v>
      </x:c>
      <x:c r="D20" s="16" t="n">
        <x:v>3</x:v>
      </x:c>
      <x:c r="E20" s="16" t="n">
        <x:v>3</x:v>
      </x:c>
      <x:c r="F20" s="13" t="str">
        <x:v>CL3</x:v>
      </x:c>
      <x:c r="G20" s="28" t="n">
        <x:v>1</x:v>
      </x:c>
      <x:c r="H20" s="28" t="n">
        <x:v>1</x:v>
      </x:c>
      <x:c r="I20" s="28" t="n">
        <x:v>10</x:v>
      </x:c>
      <x:c r="J20" s="13" t="str">
        <x:v>Atteindre la hauteur ou le nœud central, puis déloger l’équipe qui en contrôle l’angle.</x:v>
      </x:c>
      <x:c r="K20" s="13" t="str">
        <x:v>Observation sur place ou relevé remis par une équipe qui a réellement traversé ; le brouillard garde les changements non observés.</x:v>
      </x:c>
      <x:c r="L20" s="13" t="str">
        <x:v>Résultat militaire ou accord applicable validé, équipe présente et garnison d’au moins 1 PC ; entretien déjà porté par ces unités, jamais facturé une seconde fois par zone. Ce contrôle n’attribue pas les maisons ni les personnes.</x:v>
      </x:c>
      <x:c r="M20" s="13" t="str">
        <x:v>Les habitants gardent leurs déplacements et leurs relations locales. Le service d’un atelier ou d’un quai dépend de son état et d’un accord propre.</x:v>
      </x:c>
      <x:c r="N20" s="13" t="str">
        <x:v>Une zone perdue conserve les traces de passage et les objets laissés ; la retraite change les positions du registre sans restaurer les victimes.</x:v>
      </x:c>
      <x:c r="O20" s="13" t="str">
        <x:v>Reconstitution documentée V4 — nouvelle rédaction V5</x:v>
      </x:c>
    </x:row>
    <x:row r="21" ht="102" customHeight="1">
      <x:c r="A21" s="14" t="str">
        <x:v>W3-K16</x:v>
      </x:c>
      <x:c r="B21" s="14" t="str">
        <x:v>Racines Étranglées</x:v>
      </x:c>
      <x:c r="C21" s="14" t="str">
        <x:v>W3-KR03</x:v>
      </x:c>
      <x:c r="D21" s="17" t="n">
        <x:v>4</x:v>
      </x:c>
      <x:c r="E21" s="17" t="n">
        <x:v>3</x:v>
      </x:c>
      <x:c r="F21" s="14" t="str">
        <x:v>CL3</x:v>
      </x:c>
      <x:c r="G21" s="29" t="n">
        <x:v>1</x:v>
      </x:c>
      <x:c r="H21" s="29" t="n">
        <x:v>1</x:v>
      </x:c>
      <x:c r="I21" s="29" t="n">
        <x:v>10</x:v>
      </x:c>
      <x:c r="J21" s="14" t="str">
        <x:v>Faire passer une charge identifiée et tenir le point de dépose.</x:v>
      </x:c>
      <x:c r="K21" s="14" t="str">
        <x:v>Observation sur place ou relevé remis par une équipe qui a réellement traversé ; le brouillard garde les changements non observés.</x:v>
      </x:c>
      <x:c r="L21" s="14" t="str">
        <x:v>Résultat militaire ou accord applicable validé, équipe présente et garnison d’au moins 1 PC ; entretien déjà porté par ces unités, jamais facturé une seconde fois par zone. Ce contrôle n’attribue pas les maisons ni les personnes.</x:v>
      </x:c>
      <x:c r="M21" s="14" t="str">
        <x:v>Les habitants gardent leurs déplacements et leurs relations locales. Le service d’un atelier ou d’un quai dépend de son état et d’un accord propre.</x:v>
      </x:c>
      <x:c r="N21" s="14" t="str">
        <x:v>Une zone perdue conserve les traces de passage et les objets laissés ; la retraite change les positions du registre sans restaurer les victimes.</x:v>
      </x:c>
      <x:c r="O21" s="14" t="str">
        <x:v>Reconstitution documentée V4 — nouvelle rédaction V5</x:v>
      </x:c>
    </x:row>
    <x:row r="22" ht="102" customHeight="1">
      <x:c r="A22" s="13" t="str">
        <x:v>W3-K17</x:v>
      </x:c>
      <x:c r="B22" s="13" t="str">
        <x:v>Cime des Signaux</x:v>
      </x:c>
      <x:c r="C22" s="13" t="str">
        <x:v>W3-KR03</x:v>
      </x:c>
      <x:c r="D22" s="16" t="n">
        <x:v>5</x:v>
      </x:c>
      <x:c r="E22" s="16" t="n">
        <x:v>3</x:v>
      </x:c>
      <x:c r="F22" s="13" t="str">
        <x:v>CL3</x:v>
      </x:c>
      <x:c r="G22" s="28" t="n">
        <x:v>3</x:v>
      </x:c>
      <x:c r="H22" s="28" t="n">
        <x:v>1</x:v>
      </x:c>
      <x:c r="I22" s="28" t="n">
        <x:v>10</x:v>
      </x:c>
      <x:c r="J22" s="13" t="str">
        <x:v>Sécuriser l’accès militaire en laissant les habitants décider de leurs services.</x:v>
      </x:c>
      <x:c r="K22" s="13" t="str">
        <x:v>Observation sur place ou relevé remis par une équipe qui a réellement traversé ; le brouillard garde les changements non observés.</x:v>
      </x:c>
      <x:c r="L22" s="13" t="str">
        <x:v>Résultat militaire ou accord applicable validé, équipe présente et garnison d’au moins 1 PC ; entretien déjà porté par ces unités, jamais facturé une seconde fois par zone. Ce contrôle n’attribue pas les maisons ni les personnes.</x:v>
      </x:c>
      <x:c r="M22" s="13" t="str">
        <x:v>Les habitants gardent leurs déplacements et leurs relations locales. Le service d’un atelier ou d’un quai dépend de son état et d’un accord propre.</x:v>
      </x:c>
      <x:c r="N22" s="13" t="str">
        <x:v>Une zone perdue conserve les traces de passage et les objets laissés ; la retraite change les positions du registre sans restaurer les victimes.</x:v>
      </x:c>
      <x:c r="O22" s="13" t="str">
        <x:v>Reconstitution documentée V4 — nouvelle rédaction V5</x:v>
      </x:c>
    </x:row>
    <x:row r="23" ht="102" customHeight="1">
      <x:c r="A23" s="14" t="str">
        <x:v>W3-K18</x:v>
      </x:c>
      <x:c r="B23" s="14" t="str">
        <x:v>Chute des Cordages</x:v>
      </x:c>
      <x:c r="C23" s="14" t="str">
        <x:v>W3-KR03</x:v>
      </x:c>
      <x:c r="D23" s="17" t="n">
        <x:v>6</x:v>
      </x:c>
      <x:c r="E23" s="17" t="n">
        <x:v>3</x:v>
      </x:c>
      <x:c r="F23" s="14" t="str">
        <x:v>CL3</x:v>
      </x:c>
      <x:c r="G23" s="29" t="n">
        <x:v>1</x:v>
      </x:c>
      <x:c r="H23" s="29" t="n">
        <x:v>1</x:v>
      </x:c>
      <x:c r="I23" s="29" t="n">
        <x:v>10</x:v>
      </x:c>
      <x:c r="J23" s="14" t="str">
        <x:v>Résoudre le défi local ou le combat de seuil, puis maintenir une présence.</x:v>
      </x:c>
      <x:c r="K23" s="14" t="str">
        <x:v>Observation sur place ou relevé remis par une équipe qui a réellement traversé ; le brouillard garde les changements non observés.</x:v>
      </x:c>
      <x:c r="L23" s="14" t="str">
        <x:v>Résultat militaire ou accord applicable validé, équipe présente et garnison d’au moins 1 PC ; entretien déjà porté par ces unités, jamais facturé une seconde fois par zone. Ce contrôle n’attribue pas les maisons ni les personnes.</x:v>
      </x:c>
      <x:c r="M23" s="14" t="str">
        <x:v>Les habitants gardent leurs déplacements et leurs relations locales. Le service d’un atelier ou d’un quai dépend de son état et d’un accord propre.</x:v>
      </x:c>
      <x:c r="N23" s="14" t="str">
        <x:v>Une zone perdue conserve les traces de passage et les objets laissés ; la retraite change les positions du registre sans restaurer les victimes.</x:v>
      </x:c>
      <x:c r="O23" s="14" t="str">
        <x:v>Reconstitution documentée V4 — nouvelle rédaction V5</x:v>
      </x:c>
    </x:row>
    <x:row r="24" ht="102" customHeight="1">
      <x:c r="A24" s="13" t="str">
        <x:v>W3-K19</x:v>
      </x:c>
      <x:c r="B24" s="13" t="str">
        <x:v>Ponton des Retours</x:v>
      </x:c>
      <x:c r="C24" s="13" t="str">
        <x:v>W3-KR04</x:v>
      </x:c>
      <x:c r="D24" s="16" t="n">
        <x:v>1</x:v>
      </x:c>
      <x:c r="E24" s="16" t="n">
        <x:v>4</x:v>
      </x:c>
      <x:c r="F24" s="13" t="str">
        <x:v>CL4</x:v>
      </x:c>
      <x:c r="G24" s="28" t="n">
        <x:v>3</x:v>
      </x:c>
      <x:c r="H24" s="28" t="n">
        <x:v>1</x:v>
      </x:c>
      <x:c r="I24" s="28" t="n">
        <x:v>10</x:v>
      </x:c>
      <x:c r="J24" s="13" t="str">
        <x:v>Reconnaître les approches avant de placer une équipe de guet.</x:v>
      </x:c>
      <x:c r="K24" s="13" t="str">
        <x:v>Observation sur place ou relevé remis par une équipe qui a réellement traversé ; le brouillard garde les changements non observés.</x:v>
      </x:c>
      <x:c r="L24" s="13" t="str">
        <x:v>Résultat militaire ou accord applicable validé, équipe présente et garnison d’au moins 1 PC ; entretien déjà porté par ces unités, jamais facturé une seconde fois par zone. Ce contrôle n’attribue pas les maisons ni les personnes.</x:v>
      </x:c>
      <x:c r="M24" s="13" t="str">
        <x:v>Les habitants gardent leurs déplacements et leurs relations locales. Le service d’un atelier ou d’un quai dépend de son état et d’un accord propre.</x:v>
      </x:c>
      <x:c r="N24" s="13" t="str">
        <x:v>Une zone perdue conserve les traces de passage et les objets laissés ; la retraite change les positions du registre sans restaurer les victimes.</x:v>
      </x:c>
      <x:c r="O24" s="13" t="str">
        <x:v>Reconstitution documentée V4 — nouvelle rédaction V5</x:v>
      </x:c>
    </x:row>
    <x:row r="25" ht="102" customHeight="1">
      <x:c r="A25" s="14" t="str">
        <x:v>W3-K20</x:v>
      </x:c>
      <x:c r="B25" s="14" t="str">
        <x:v>Îlot des Lanternes</x:v>
      </x:c>
      <x:c r="C25" s="14" t="str">
        <x:v>W3-KR04</x:v>
      </x:c>
      <x:c r="D25" s="17" t="n">
        <x:v>2</x:v>
      </x:c>
      <x:c r="E25" s="17" t="n">
        <x:v>4</x:v>
      </x:c>
      <x:c r="F25" s="14" t="str">
        <x:v>CL4</x:v>
      </x:c>
      <x:c r="G25" s="29" t="n">
        <x:v>1</x:v>
      </x:c>
      <x:c r="H25" s="29" t="n">
        <x:v>1</x:v>
      </x:c>
      <x:c r="I25" s="29" t="n">
        <x:v>10</x:v>
      </x:c>
      <x:c r="J25" s="14" t="str">
        <x:v>Franchir le passage, en protéger les deux extrémités et vérifier le retour.</x:v>
      </x:c>
      <x:c r="K25" s="14" t="str">
        <x:v>Observation sur place ou relevé remis par une équipe qui a réellement traversé ; le brouillard garde les changements non observés.</x:v>
      </x:c>
      <x:c r="L25" s="14" t="str">
        <x:v>Résultat militaire ou accord applicable validé, équipe présente et garnison d’au moins 1 PC ; entretien déjà porté par ces unités, jamais facturé une seconde fois par zone. Ce contrôle n’attribue pas les maisons ni les personnes.</x:v>
      </x:c>
      <x:c r="M25" s="14" t="str">
        <x:v>Les habitants gardent leurs déplacements et leurs relations locales. Le service d’un atelier ou d’un quai dépend de son état et d’un accord propre.</x:v>
      </x:c>
      <x:c r="N25" s="14" t="str">
        <x:v>Une zone perdue conserve les traces de passage et les objets laissés ; la retraite change les positions du registre sans restaurer les victimes.</x:v>
      </x:c>
      <x:c r="O25" s="14" t="str">
        <x:v>Reconstitution documentée V4 — nouvelle rédaction V5</x:v>
      </x:c>
    </x:row>
    <x:row r="26" ht="102" customHeight="1">
      <x:c r="A26" s="13" t="str">
        <x:v>W3-K21</x:v>
      </x:c>
      <x:c r="B26" s="13" t="str">
        <x:v>Chenal du Silencieux</x:v>
      </x:c>
      <x:c r="C26" s="13" t="str">
        <x:v>W3-KR04</x:v>
      </x:c>
      <x:c r="D26" s="16" t="n">
        <x:v>3</x:v>
      </x:c>
      <x:c r="E26" s="16" t="n">
        <x:v>4</x:v>
      </x:c>
      <x:c r="F26" s="13" t="str">
        <x:v>CL4</x:v>
      </x:c>
      <x:c r="G26" s="28" t="n">
        <x:v>1</x:v>
      </x:c>
      <x:c r="H26" s="28" t="n">
        <x:v>1</x:v>
      </x:c>
      <x:c r="I26" s="28" t="n">
        <x:v>10</x:v>
      </x:c>
      <x:c r="J26" s="13" t="str">
        <x:v>Atteindre la hauteur ou le nœud central, puis déloger l’équipe qui en contrôle l’angle.</x:v>
      </x:c>
      <x:c r="K26" s="13" t="str">
        <x:v>Observation sur place ou relevé remis par une équipe qui a réellement traversé ; le brouillard garde les changements non observés.</x:v>
      </x:c>
      <x:c r="L26" s="13" t="str">
        <x:v>Résultat militaire ou accord applicable validé, équipe présente et garnison d’au moins 1 PC ; entretien déjà porté par ces unités, jamais facturé une seconde fois par zone. Ce contrôle n’attribue pas les maisons ni les personnes.</x:v>
      </x:c>
      <x:c r="M26" s="13" t="str">
        <x:v>Les habitants gardent leurs déplacements et leurs relations locales. Le service d’un atelier ou d’un quai dépend de son état et d’un accord propre.</x:v>
      </x:c>
      <x:c r="N26" s="13" t="str">
        <x:v>Une zone perdue conserve les traces de passage et les objets laissés ; la retraite change les positions du registre sans restaurer les victimes.</x:v>
      </x:c>
      <x:c r="O26" s="13" t="str">
        <x:v>Reconstitution documentée V4 — nouvelle rédaction V5</x:v>
      </x:c>
    </x:row>
    <x:row r="27" ht="102" customHeight="1">
      <x:c r="A27" s="14" t="str">
        <x:v>W3-K22</x:v>
      </x:c>
      <x:c r="B27" s="14" t="str">
        <x:v>Digue aux Marques</x:v>
      </x:c>
      <x:c r="C27" s="14" t="str">
        <x:v>W3-KR04</x:v>
      </x:c>
      <x:c r="D27" s="17" t="n">
        <x:v>4</x:v>
      </x:c>
      <x:c r="E27" s="17" t="n">
        <x:v>4</x:v>
      </x:c>
      <x:c r="F27" s="14" t="str">
        <x:v>CL4</x:v>
      </x:c>
      <x:c r="G27" s="29" t="n">
        <x:v>1</x:v>
      </x:c>
      <x:c r="H27" s="29" t="n">
        <x:v>1</x:v>
      </x:c>
      <x:c r="I27" s="29" t="n">
        <x:v>10</x:v>
      </x:c>
      <x:c r="J27" s="14" t="str">
        <x:v>Faire passer une charge identifiée et tenir le point de dépose.</x:v>
      </x:c>
      <x:c r="K27" s="14" t="str">
        <x:v>Observation sur place ou relevé remis par une équipe qui a réellement traversé ; le brouillard garde les changements non observés.</x:v>
      </x:c>
      <x:c r="L27" s="14" t="str">
        <x:v>Résultat militaire ou accord applicable validé, équipe présente et garnison d’au moins 1 PC ; entretien déjà porté par ces unités, jamais facturé une seconde fois par zone. Ce contrôle n’attribue pas les maisons ni les personnes.</x:v>
      </x:c>
      <x:c r="M27" s="14" t="str">
        <x:v>Les habitants gardent leurs déplacements et leurs relations locales. Le service d’un atelier ou d’un quai dépend de son état et d’un accord propre.</x:v>
      </x:c>
      <x:c r="N27" s="14" t="str">
        <x:v>Une zone perdue conserve les traces de passage et les objets laissés ; la retraite change les positions du registre sans restaurer les victimes.</x:v>
      </x:c>
      <x:c r="O27" s="14" t="str">
        <x:v>Reconstitution documentée V4 — nouvelle rédaction V5</x:v>
      </x:c>
    </x:row>
    <x:row r="28" ht="102" customHeight="1">
      <x:c r="A28" s="13" t="str">
        <x:v>W3-K23</x:v>
      </x:c>
      <x:c r="B28" s="13" t="str">
        <x:v>Maison des Pêcheurs</x:v>
      </x:c>
      <x:c r="C28" s="13" t="str">
        <x:v>W3-KR04</x:v>
      </x:c>
      <x:c r="D28" s="16" t="n">
        <x:v>5</x:v>
      </x:c>
      <x:c r="E28" s="16" t="n">
        <x:v>4</x:v>
      </x:c>
      <x:c r="F28" s="13" t="str">
        <x:v>CL4</x:v>
      </x:c>
      <x:c r="G28" s="28" t="n">
        <x:v>3</x:v>
      </x:c>
      <x:c r="H28" s="28" t="n">
        <x:v>1</x:v>
      </x:c>
      <x:c r="I28" s="28" t="n">
        <x:v>10</x:v>
      </x:c>
      <x:c r="J28" s="13" t="str">
        <x:v>Sécuriser l’accès militaire en laissant les habitants décider de leurs services.</x:v>
      </x:c>
      <x:c r="K28" s="13" t="str">
        <x:v>Observation sur place ou relevé remis par une équipe qui a réellement traversé ; le brouillard garde les changements non observés.</x:v>
      </x:c>
      <x:c r="L28" s="13" t="str">
        <x:v>Résultat militaire ou accord applicable validé, équipe présente et garnison d’au moins 1 PC ; entretien déjà porté par ces unités, jamais facturé une seconde fois par zone. Ce contrôle n’attribue pas les maisons ni les personnes.</x:v>
      </x:c>
      <x:c r="M28" s="13" t="str">
        <x:v>Les habitants gardent leurs déplacements et leurs relations locales. Le service d’un atelier ou d’un quai dépend de son état et d’un accord propre.</x:v>
      </x:c>
      <x:c r="N28" s="13" t="str">
        <x:v>Une zone perdue conserve les traces de passage et les objets laissés ; la retraite change les positions du registre sans restaurer les victimes.</x:v>
      </x:c>
      <x:c r="O28" s="13" t="str">
        <x:v>Reconstitution documentée V4 — nouvelle rédaction V5</x:v>
      </x:c>
    </x:row>
    <x:row r="29" ht="102" customHeight="1">
      <x:c r="A29" s="14" t="str">
        <x:v>W3-K24</x:v>
      </x:c>
      <x:c r="B29" s="14" t="str">
        <x:v>Seuil des Eaux Rouges</x:v>
      </x:c>
      <x:c r="C29" s="14" t="str">
        <x:v>W3-KR04</x:v>
      </x:c>
      <x:c r="D29" s="17" t="n">
        <x:v>6</x:v>
      </x:c>
      <x:c r="E29" s="17" t="n">
        <x:v>4</x:v>
      </x:c>
      <x:c r="F29" s="14" t="str">
        <x:v>CL4</x:v>
      </x:c>
      <x:c r="G29" s="29" t="n">
        <x:v>1</x:v>
      </x:c>
      <x:c r="H29" s="29" t="n">
        <x:v>1</x:v>
      </x:c>
      <x:c r="I29" s="29" t="n">
        <x:v>10</x:v>
      </x:c>
      <x:c r="J29" s="14" t="str">
        <x:v>Résoudre le défi local ou le combat de seuil, puis maintenir une présence.</x:v>
      </x:c>
      <x:c r="K29" s="14" t="str">
        <x:v>Observation sur place ou relevé remis par une équipe qui a réellement traversé ; le brouillard garde les changements non observés.</x:v>
      </x:c>
      <x:c r="L29" s="14" t="str">
        <x:v>Résultat militaire ou accord applicable validé, équipe présente et garnison d’au moins 1 PC ; entretien déjà porté par ces unités, jamais facturé une seconde fois par zone. Ce contrôle n’attribue pas les maisons ni les personnes.</x:v>
      </x:c>
      <x:c r="M29" s="14" t="str">
        <x:v>Les habitants gardent leurs déplacements et leurs relations locales. Le service d’un atelier ou d’un quai dépend de son état et d’un accord propre.</x:v>
      </x:c>
      <x:c r="N29" s="14" t="str">
        <x:v>Une zone perdue conserve les traces de passage et les objets laissés ; la retraite change les positions du registre sans restaurer les victimes.</x:v>
      </x:c>
      <x:c r="O29" s="14" t="str">
        <x:v>Reconstitution documentée V4 — nouvelle rédaction V5</x:v>
      </x:c>
    </x:row>
    <x:row r="30" ht="102" customHeight="1">
      <x:c r="A30" s="13" t="str">
        <x:v>W3-K25</x:v>
      </x:c>
      <x:c r="B30" s="13" t="str">
        <x:v>Cour des Pièces</x:v>
      </x:c>
      <x:c r="C30" s="13" t="str">
        <x:v>W3-KR05</x:v>
      </x:c>
      <x:c r="D30" s="16" t="n">
        <x:v>1</x:v>
      </x:c>
      <x:c r="E30" s="16" t="n">
        <x:v>5</x:v>
      </x:c>
      <x:c r="F30" s="13" t="str">
        <x:v>CL15</x:v>
      </x:c>
      <x:c r="G30" s="28" t="n">
        <x:v>3</x:v>
      </x:c>
      <x:c r="H30" s="28" t="n">
        <x:v>1</x:v>
      </x:c>
      <x:c r="I30" s="28" t="n">
        <x:v>20</x:v>
      </x:c>
      <x:c r="J30" s="13" t="str">
        <x:v>Reconnaître les approches avant de placer une équipe de guet.</x:v>
      </x:c>
      <x:c r="K30" s="13" t="str">
        <x:v>Observation sur place ou relevé remis par une équipe qui a réellement traversé ; le brouillard garde les changements non observés.</x:v>
      </x:c>
      <x:c r="L30" s="13" t="str">
        <x:v>Résultat militaire ou accord applicable validé, équipe présente et garnison d’au moins 1 PC ; entretien déjà porté par ces unités, jamais facturé une seconde fois par zone. Ce contrôle n’attribue pas les maisons ni les personnes.</x:v>
      </x:c>
      <x:c r="M30" s="13" t="str">
        <x:v>Les habitants gardent leurs déplacements et leurs relations locales. Le service d’un atelier ou d’un quai dépend de son état et d’un accord propre.</x:v>
      </x:c>
      <x:c r="N30" s="13" t="str">
        <x:v>Une zone perdue conserve les traces de passage et les objets laissés ; la retraite change les positions du registre sans restaurer les victimes.</x:v>
      </x:c>
      <x:c r="O30" s="13" t="str">
        <x:v>Reconstitution documentée V4 — nouvelle rédaction V5</x:v>
      </x:c>
    </x:row>
    <x:row r="31" ht="102" customHeight="1">
      <x:c r="A31" s="14" t="str">
        <x:v>W3-K26</x:v>
      </x:c>
      <x:c r="B31" s="14" t="str">
        <x:v>Forge Éteinte</x:v>
      </x:c>
      <x:c r="C31" s="14" t="str">
        <x:v>W3-KR05</x:v>
      </x:c>
      <x:c r="D31" s="17" t="n">
        <x:v>2</x:v>
      </x:c>
      <x:c r="E31" s="17" t="n">
        <x:v>5</x:v>
      </x:c>
      <x:c r="F31" s="14" t="str">
        <x:v>CL15</x:v>
      </x:c>
      <x:c r="G31" s="29" t="n">
        <x:v>1</x:v>
      </x:c>
      <x:c r="H31" s="29" t="n">
        <x:v>1</x:v>
      </x:c>
      <x:c r="I31" s="29" t="n">
        <x:v>20</x:v>
      </x:c>
      <x:c r="J31" s="14" t="str">
        <x:v>Franchir le passage, en protéger les deux extrémités et vérifier le retour.</x:v>
      </x:c>
      <x:c r="K31" s="14" t="str">
        <x:v>Observation sur place ou relevé remis par une équipe qui a réellement traversé ; le brouillard garde les changements non observés.</x:v>
      </x:c>
      <x:c r="L31" s="14" t="str">
        <x:v>Résultat militaire ou accord applicable validé, équipe présente et garnison d’au moins 1 PC ; entretien déjà porté par ces unités, jamais facturé une seconde fois par zone. Ce contrôle n’attribue pas les maisons ni les personnes.</x:v>
      </x:c>
      <x:c r="M31" s="14" t="str">
        <x:v>Les habitants gardent leurs déplacements et leurs relations locales. Le service d’un atelier ou d’un quai dépend de son état et d’un accord propre.</x:v>
      </x:c>
      <x:c r="N31" s="14" t="str">
        <x:v>Une zone perdue conserve les traces de passage et les objets laissés ; la retraite change les positions du registre sans restaurer les victimes.</x:v>
      </x:c>
      <x:c r="O31" s="14" t="str">
        <x:v>Reconstitution documentée V4 — nouvelle rédaction V5</x:v>
      </x:c>
    </x:row>
    <x:row r="32" ht="102" customHeight="1">
      <x:c r="A32" s="13" t="str">
        <x:v>W3-K27</x:v>
      </x:c>
      <x:c r="B32" s="13" t="str">
        <x:v>Rails de la Charge</x:v>
      </x:c>
      <x:c r="C32" s="13" t="str">
        <x:v>W3-KR05</x:v>
      </x:c>
      <x:c r="D32" s="16" t="n">
        <x:v>3</x:v>
      </x:c>
      <x:c r="E32" s="16" t="n">
        <x:v>5</x:v>
      </x:c>
      <x:c r="F32" s="13" t="str">
        <x:v>CL15</x:v>
      </x:c>
      <x:c r="G32" s="28" t="n">
        <x:v>1</x:v>
      </x:c>
      <x:c r="H32" s="28" t="n">
        <x:v>1</x:v>
      </x:c>
      <x:c r="I32" s="28" t="n">
        <x:v>20</x:v>
      </x:c>
      <x:c r="J32" s="13" t="str">
        <x:v>Atteindre la hauteur ou le nœud central, puis déloger l’équipe qui en contrôle l’angle.</x:v>
      </x:c>
      <x:c r="K32" s="13" t="str">
        <x:v>Observation sur place ou relevé remis par une équipe qui a réellement traversé ; le brouillard garde les changements non observés.</x:v>
      </x:c>
      <x:c r="L32" s="13" t="str">
        <x:v>Résultat militaire ou accord applicable validé, équipe présente et garnison d’au moins 1 PC ; entretien déjà porté par ces unités, jamais facturé une seconde fois par zone. Ce contrôle n’attribue pas les maisons ni les personnes.</x:v>
      </x:c>
      <x:c r="M32" s="13" t="str">
        <x:v>Les habitants gardent leurs déplacements et leurs relations locales. Le service d’un atelier ou d’un quai dépend de son état et d’un accord propre.</x:v>
      </x:c>
      <x:c r="N32" s="13" t="str">
        <x:v>Une zone perdue conserve les traces de passage et les objets laissés ; la retraite change les positions du registre sans restaurer les victimes.</x:v>
      </x:c>
      <x:c r="O32" s="13" t="str">
        <x:v>Reconstitution documentée V4 — nouvelle rédaction V5</x:v>
      </x:c>
    </x:row>
    <x:row r="33" ht="102" customHeight="1">
      <x:c r="A33" s="14" t="str">
        <x:v>W3-K28</x:v>
      </x:c>
      <x:c r="B33" s="14" t="str">
        <x:v>Porte des Chaînes</x:v>
      </x:c>
      <x:c r="C33" s="14" t="str">
        <x:v>W3-KR05</x:v>
      </x:c>
      <x:c r="D33" s="17" t="n">
        <x:v>4</x:v>
      </x:c>
      <x:c r="E33" s="17" t="n">
        <x:v>5</x:v>
      </x:c>
      <x:c r="F33" s="14" t="str">
        <x:v>CL15</x:v>
      </x:c>
      <x:c r="G33" s="29" t="n">
        <x:v>1</x:v>
      </x:c>
      <x:c r="H33" s="29" t="n">
        <x:v>1</x:v>
      </x:c>
      <x:c r="I33" s="29" t="n">
        <x:v>20</x:v>
      </x:c>
      <x:c r="J33" s="14" t="str">
        <x:v>Faire passer une charge identifiée et tenir le point de dépose.</x:v>
      </x:c>
      <x:c r="K33" s="14" t="str">
        <x:v>Observation sur place ou relevé remis par une équipe qui a réellement traversé ; le brouillard garde les changements non observés.</x:v>
      </x:c>
      <x:c r="L33" s="14" t="str">
        <x:v>Résultat militaire ou accord applicable validé, équipe présente et garnison d’au moins 1 PC ; entretien déjà porté par ces unités, jamais facturé une seconde fois par zone. Ce contrôle n’attribue pas les maisons ni les personnes.</x:v>
      </x:c>
      <x:c r="M33" s="14" t="str">
        <x:v>Les habitants gardent leurs déplacements et leurs relations locales. Le service d’un atelier ou d’un quai dépend de son état et d’un accord propre.</x:v>
      </x:c>
      <x:c r="N33" s="14" t="str">
        <x:v>Une zone perdue conserve les traces de passage et les objets laissés ; la retraite change les positions du registre sans restaurer les victimes.</x:v>
      </x:c>
      <x:c r="O33" s="14" t="str">
        <x:v>Reconstitution documentée V4 — nouvelle rédaction V5</x:v>
      </x:c>
    </x:row>
    <x:row r="34" ht="102" customHeight="1">
      <x:c r="A34" s="13" t="str">
        <x:v>W3-K29</x:v>
      </x:c>
      <x:c r="B34" s="13" t="str">
        <x:v>Atelier des Masques</x:v>
      </x:c>
      <x:c r="C34" s="13" t="str">
        <x:v>W3-KR05</x:v>
      </x:c>
      <x:c r="D34" s="16" t="n">
        <x:v>5</x:v>
      </x:c>
      <x:c r="E34" s="16" t="n">
        <x:v>5</x:v>
      </x:c>
      <x:c r="F34" s="13" t="str">
        <x:v>CL15</x:v>
      </x:c>
      <x:c r="G34" s="28" t="n">
        <x:v>3</x:v>
      </x:c>
      <x:c r="H34" s="28" t="n">
        <x:v>1</x:v>
      </x:c>
      <x:c r="I34" s="28" t="n">
        <x:v>20</x:v>
      </x:c>
      <x:c r="J34" s="13" t="str">
        <x:v>Sécuriser l’accès militaire en laissant les habitants décider de leurs services.</x:v>
      </x:c>
      <x:c r="K34" s="13" t="str">
        <x:v>Observation sur place ou relevé remis par une équipe qui a réellement traversé ; le brouillard garde les changements non observés.</x:v>
      </x:c>
      <x:c r="L34" s="13" t="str">
        <x:v>Résultat militaire ou accord applicable validé, équipe présente et garnison d’au moins 1 PC ; entretien déjà porté par ces unités, jamais facturé une seconde fois par zone. Ce contrôle n’attribue pas les maisons ni les personnes.</x:v>
      </x:c>
      <x:c r="M34" s="13" t="str">
        <x:v>Les habitants gardent leurs déplacements et leurs relations locales. Le service d’un atelier ou d’un quai dépend de son état et d’un accord propre.</x:v>
      </x:c>
      <x:c r="N34" s="13" t="str">
        <x:v>Une zone perdue conserve les traces de passage et les objets laissés ; la retraite change les positions du registre sans restaurer les victimes.</x:v>
      </x:c>
      <x:c r="O34" s="13" t="str">
        <x:v>Reconstitution documentée V4 — nouvelle rédaction V5</x:v>
      </x:c>
    </x:row>
    <x:row r="35" ht="102" customHeight="1">
      <x:c r="A35" s="14" t="str">
        <x:v>W3-K30</x:v>
      </x:c>
      <x:c r="B35" s="14" t="str">
        <x:v>Réserve Scellée</x:v>
      </x:c>
      <x:c r="C35" s="14" t="str">
        <x:v>W3-KR05</x:v>
      </x:c>
      <x:c r="D35" s="17" t="n">
        <x:v>6</x:v>
      </x:c>
      <x:c r="E35" s="17" t="n">
        <x:v>5</x:v>
      </x:c>
      <x:c r="F35" s="14" t="str">
        <x:v>CL15</x:v>
      </x:c>
      <x:c r="G35" s="29" t="n">
        <x:v>1</x:v>
      </x:c>
      <x:c r="H35" s="29" t="n">
        <x:v>1</x:v>
      </x:c>
      <x:c r="I35" s="29" t="n">
        <x:v>20</x:v>
      </x:c>
      <x:c r="J35" s="14" t="str">
        <x:v>Résoudre le défi local ou le combat de seuil, puis maintenir une présence.</x:v>
      </x:c>
      <x:c r="K35" s="14" t="str">
        <x:v>Observation sur place ou relevé remis par une équipe qui a réellement traversé ; le brouillard garde les changements non observés.</x:v>
      </x:c>
      <x:c r="L35" s="14" t="str">
        <x:v>Résultat militaire ou accord applicable validé, équipe présente et garnison d’au moins 1 PC ; entretien déjà porté par ces unités, jamais facturé une seconde fois par zone. Ce contrôle n’attribue pas les maisons ni les personnes.</x:v>
      </x:c>
      <x:c r="M35" s="14" t="str">
        <x:v>Les habitants gardent leurs déplacements et leurs relations locales. Le service d’un atelier ou d’un quai dépend de son état et d’un accord propre.</x:v>
      </x:c>
      <x:c r="N35" s="14" t="str">
        <x:v>Une zone perdue conserve les traces de passage et les objets laissés ; la retraite change les positions du registre sans restaurer les victimes.</x:v>
      </x:c>
      <x:c r="O35" s="14" t="str">
        <x:v>Reconstitution documentée V4 — nouvelle rédaction V5</x:v>
      </x:c>
    </x:row>
    <x:row r="36" ht="102" customHeight="1">
      <x:c r="A36" s="13" t="str">
        <x:v>W3-K31</x:v>
      </x:c>
      <x:c r="B36" s="13" t="str">
        <x:v>Plaine des Trois Ombres</x:v>
      </x:c>
      <x:c r="C36" s="13" t="str">
        <x:v>W3-KR06</x:v>
      </x:c>
      <x:c r="D36" s="16" t="n">
        <x:v>1</x:v>
      </x:c>
      <x:c r="E36" s="16" t="n">
        <x:v>6</x:v>
      </x:c>
      <x:c r="F36" s="13" t="str">
        <x:v>CL12</x:v>
      </x:c>
      <x:c r="G36" s="28" t="n">
        <x:v>3</x:v>
      </x:c>
      <x:c r="H36" s="28" t="n">
        <x:v>1</x:v>
      </x:c>
      <x:c r="I36" s="28" t="n">
        <x:v>0</x:v>
      </x:c>
      <x:c r="J36" s="13" t="str">
        <x:v>Reconnaître les approches avant de placer une équipe de guet.</x:v>
      </x:c>
      <x:c r="K36" s="13" t="str">
        <x:v>Observation sur place ou relevé remis par une équipe qui a réellement traversé ; le brouillard garde les changements non observés.</x:v>
      </x:c>
      <x:c r="L36" s="13" t="str">
        <x:v>Résultat militaire ou accord applicable validé, équipe présente et garnison d’au moins 1 PC ; entretien déjà porté par ces unités, jamais facturé une seconde fois par zone. Ce contrôle n’attribue pas les maisons ni les personnes.</x:v>
      </x:c>
      <x:c r="M36" s="13" t="str">
        <x:v>Les habitants gardent leurs déplacements et leurs relations locales. Le service d’un atelier ou d’un quai dépend de son état et d’un accord propre.</x:v>
      </x:c>
      <x:c r="N36" s="13" t="str">
        <x:v>Une zone perdue conserve les traces de passage et les objets laissés ; la retraite change les positions du registre sans restaurer les victimes.</x:v>
      </x:c>
      <x:c r="O36" s="13" t="str">
        <x:v>Reconstitution documentée V4 — nouvelle rédaction V5</x:v>
      </x:c>
    </x:row>
    <x:row r="37" ht="102" customHeight="1">
      <x:c r="A37" s="14" t="str">
        <x:v>W3-K32</x:v>
      </x:c>
      <x:c r="B37" s="14" t="str">
        <x:v>Colonnes Couchées</x:v>
      </x:c>
      <x:c r="C37" s="14" t="str">
        <x:v>W3-KR06</x:v>
      </x:c>
      <x:c r="D37" s="17" t="n">
        <x:v>2</x:v>
      </x:c>
      <x:c r="E37" s="17" t="n">
        <x:v>6</x:v>
      </x:c>
      <x:c r="F37" s="14" t="str">
        <x:v>CL12</x:v>
      </x:c>
      <x:c r="G37" s="29" t="n">
        <x:v>1</x:v>
      </x:c>
      <x:c r="H37" s="29" t="n">
        <x:v>1</x:v>
      </x:c>
      <x:c r="I37" s="29" t="n">
        <x:v>0</x:v>
      </x:c>
      <x:c r="J37" s="14" t="str">
        <x:v>Franchir le passage, en protéger les deux extrémités et vérifier le retour.</x:v>
      </x:c>
      <x:c r="K37" s="14" t="str">
        <x:v>Observation sur place ou relevé remis par une équipe qui a réellement traversé ; le brouillard garde les changements non observés.</x:v>
      </x:c>
      <x:c r="L37" s="14" t="str">
        <x:v>Résultat militaire ou accord applicable validé, équipe présente et garnison d’au moins 1 PC ; entretien déjà porté par ces unités, jamais facturé une seconde fois par zone. Ce contrôle n’attribue pas les maisons ni les personnes.</x:v>
      </x:c>
      <x:c r="M37" s="14" t="str">
        <x:v>Les habitants gardent leurs déplacements et leurs relations locales. Le service d’un atelier ou d’un quai dépend de son état et d’un accord propre.</x:v>
      </x:c>
      <x:c r="N37" s="14" t="str">
        <x:v>Une zone perdue conserve les traces de passage et les objets laissés ; la retraite change les positions du registre sans restaurer les victimes.</x:v>
      </x:c>
      <x:c r="O37" s="14" t="str">
        <x:v>Reconstitution documentée V4 — nouvelle rédaction V5</x:v>
      </x:c>
    </x:row>
    <x:row r="38" ht="102" customHeight="1">
      <x:c r="A38" s="13" t="str">
        <x:v>W3-K33</x:v>
      </x:c>
      <x:c r="B38" s="13" t="str">
        <x:v>Couloir du Défi</x:v>
      </x:c>
      <x:c r="C38" s="13" t="str">
        <x:v>W3-KR06</x:v>
      </x:c>
      <x:c r="D38" s="16" t="n">
        <x:v>3</x:v>
      </x:c>
      <x:c r="E38" s="16" t="n">
        <x:v>6</x:v>
      </x:c>
      <x:c r="F38" s="13" t="str">
        <x:v>CL12</x:v>
      </x:c>
      <x:c r="G38" s="28" t="n">
        <x:v>1</x:v>
      </x:c>
      <x:c r="H38" s="28" t="n">
        <x:v>1</x:v>
      </x:c>
      <x:c r="I38" s="28" t="n">
        <x:v>0</x:v>
      </x:c>
      <x:c r="J38" s="13" t="str">
        <x:v>Atteindre la hauteur ou le nœud central, puis déloger l’équipe qui en contrôle l’angle.</x:v>
      </x:c>
      <x:c r="K38" s="13" t="str">
        <x:v>Observation sur place ou relevé remis par une équipe qui a réellement traversé ; le brouillard garde les changements non observés.</x:v>
      </x:c>
      <x:c r="L38" s="13" t="str">
        <x:v>Résultat militaire ou accord applicable validé, équipe présente et garnison d’au moins 1 PC ; entretien déjà porté par ces unités, jamais facturé une seconde fois par zone. Ce contrôle n’attribue pas les maisons ni les personnes.</x:v>
      </x:c>
      <x:c r="M38" s="13" t="str">
        <x:v>Les habitants gardent leurs déplacements et leurs relations locales. Le service d’un atelier ou d’un quai dépend de son état et d’un accord propre.</x:v>
      </x:c>
      <x:c r="N38" s="13" t="str">
        <x:v>Une zone perdue conserve les traces de passage et les objets laissés ; la retraite change les positions du registre sans restaurer les victimes.</x:v>
      </x:c>
      <x:c r="O38" s="13" t="str">
        <x:v>Reconstitution documentée V4 — nouvelle rédaction V5</x:v>
      </x:c>
    </x:row>
    <x:row r="39" ht="102" customHeight="1">
      <x:c r="A39" s="14" t="str">
        <x:v>W3-K34</x:v>
      </x:c>
      <x:c r="B39" s="14" t="str">
        <x:v>Poste des Porteurs</x:v>
      </x:c>
      <x:c r="C39" s="14" t="str">
        <x:v>W3-KR06</x:v>
      </x:c>
      <x:c r="D39" s="17" t="n">
        <x:v>4</x:v>
      </x:c>
      <x:c r="E39" s="17" t="n">
        <x:v>6</x:v>
      </x:c>
      <x:c r="F39" s="14" t="str">
        <x:v>CL12</x:v>
      </x:c>
      <x:c r="G39" s="29" t="n">
        <x:v>1</x:v>
      </x:c>
      <x:c r="H39" s="29" t="n">
        <x:v>1</x:v>
      </x:c>
      <x:c r="I39" s="29" t="n">
        <x:v>0</x:v>
      </x:c>
      <x:c r="J39" s="14" t="str">
        <x:v>Faire passer une charge identifiée et tenir le point de dépose.</x:v>
      </x:c>
      <x:c r="K39" s="14" t="str">
        <x:v>Observation sur place ou relevé remis par une équipe qui a réellement traversé ; le brouillard garde les changements non observés.</x:v>
      </x:c>
      <x:c r="L39" s="14" t="str">
        <x:v>Résultat militaire ou accord applicable validé, équipe présente et garnison d’au moins 1 PC ; entretien déjà porté par ces unités, jamais facturé une seconde fois par zone. Ce contrôle n’attribue pas les maisons ni les personnes.</x:v>
      </x:c>
      <x:c r="M39" s="14" t="str">
        <x:v>Les habitants gardent leurs déplacements et leurs relations locales. Le service d’un atelier ou d’un quai dépend de son état et d’un accord propre.</x:v>
      </x:c>
      <x:c r="N39" s="14" t="str">
        <x:v>Une zone perdue conserve les traces de passage et les objets laissés ; la retraite change les positions du registre sans restaurer les victimes.</x:v>
      </x:c>
      <x:c r="O39" s="14" t="str">
        <x:v>Reconstitution documentée V4 — nouvelle rédaction V5</x:v>
      </x:c>
    </x:row>
    <x:row r="40" ht="102" customHeight="1">
      <x:c r="A40" s="13" t="str">
        <x:v>W3-K35</x:v>
      </x:c>
      <x:c r="B40" s="13" t="str">
        <x:v>Portail de la Coalition</x:v>
      </x:c>
      <x:c r="C40" s="13" t="str">
        <x:v>W3-KR06</x:v>
      </x:c>
      <x:c r="D40" s="16" t="n">
        <x:v>5</x:v>
      </x:c>
      <x:c r="E40" s="16" t="n">
        <x:v>6</x:v>
      </x:c>
      <x:c r="F40" s="13" t="str">
        <x:v>CL12</x:v>
      </x:c>
      <x:c r="G40" s="28" t="n">
        <x:v>3</x:v>
      </x:c>
      <x:c r="H40" s="28" t="n">
        <x:v>1</x:v>
      </x:c>
      <x:c r="I40" s="28" t="n">
        <x:v>0</x:v>
      </x:c>
      <x:c r="J40" s="13" t="str">
        <x:v>Sécuriser l’accès militaire en laissant les habitants décider de leurs services.</x:v>
      </x:c>
      <x:c r="K40" s="13" t="str">
        <x:v>Observation sur place ou relevé remis par une équipe qui a réellement traversé ; le brouillard garde les changements non observés.</x:v>
      </x:c>
      <x:c r="L40" s="13" t="str">
        <x:v>Résultat militaire ou accord applicable validé, équipe présente et garnison d’au moins 1 PC ; entretien déjà porté par ces unités, jamais facturé une seconde fois par zone. Ce contrôle n’attribue pas les maisons ni les personnes.</x:v>
      </x:c>
      <x:c r="M40" s="13" t="str">
        <x:v>Les habitants gardent leurs déplacements et leurs relations locales. Le service d’un atelier ou d’un quai dépend de son état et d’un accord propre.</x:v>
      </x:c>
      <x:c r="N40" s="13" t="str">
        <x:v>Une zone perdue conserve les traces de passage et les objets laissés ; la retraite change les positions du registre sans restaurer les victimes.</x:v>
      </x:c>
      <x:c r="O40" s="13" t="str">
        <x:v>Reconstitution documentée V4 — nouvelle rédaction V5</x:v>
      </x:c>
    </x:row>
    <x:row r="41" ht="102" customHeight="1">
      <x:c r="A41" s="14" t="str">
        <x:v>W3-K36</x:v>
      </x:c>
      <x:c r="B41" s="14" t="str">
        <x:v>Champ du Dernier Appel</x:v>
      </x:c>
      <x:c r="C41" s="14" t="str">
        <x:v>W3-KR06</x:v>
      </x:c>
      <x:c r="D41" s="17" t="n">
        <x:v>6</x:v>
      </x:c>
      <x:c r="E41" s="17" t="n">
        <x:v>6</x:v>
      </x:c>
      <x:c r="F41" s="14" t="str">
        <x:v>CL12</x:v>
      </x:c>
      <x:c r="G41" s="29" t="n">
        <x:v>1</x:v>
      </x:c>
      <x:c r="H41" s="29" t="n">
        <x:v>1</x:v>
      </x:c>
      <x:c r="I41" s="29" t="n">
        <x:v>0</x:v>
      </x:c>
      <x:c r="J41" s="14" t="str">
        <x:v>Résoudre le défi local ou le combat de seuil, puis maintenir une présence.</x:v>
      </x:c>
      <x:c r="K41" s="14" t="str">
        <x:v>Observation sur place ou relevé remis par une équipe qui a réellement traversé ; le brouillard garde les changements non observés.</x:v>
      </x:c>
      <x:c r="L41" s="14" t="str">
        <x:v>Résultat militaire ou accord applicable validé, équipe présente et garnison d’au moins 1 PC ; entretien déjà porté par ces unités, jamais facturé une seconde fois par zone. Ce contrôle n’attribue pas les maisons ni les personnes.</x:v>
      </x:c>
      <x:c r="M41" s="14" t="str">
        <x:v>Les habitants gardent leurs déplacements et leurs relations locales. Le service d’un atelier ou d’un quai dépend de son état et d’un accord propre.</x:v>
      </x:c>
      <x:c r="N41" s="14" t="str">
        <x:v>Une zone perdue conserve les traces de passage et les objets laissés ; la retraite change les positions du registre sans restaurer les victimes.</x:v>
      </x:c>
      <x:c r="O41" s="14" t="str">
        <x:v>Reconstitution documentée V4 — nouvelle rédaction V5</x:v>
      </x:c>
    </x:row>
  </x:sheetData>
  <x:pageMargins left="0.7" right="0.7" top="0.75" bottom="0.75" header="0.3" footer="0.3"/>
  <x:tableParts count="1">
    <x:tablePart xmlns:r="http://schemas.openxmlformats.org/officeDocument/2006/relationships" r:id="R19da6f9cb1d341ef"/>
  </x:tableParts>
</x:worksheet>
</file>

<file path=xl/worksheets/sheet10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18" hidden="0" customWidth="1"/>
    <x:col min="7" max="7" width="50" hidden="0" customWidth="1"/>
    <x:col min="8" max="8" width="18"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Passages de Korthas</x:v>
      </x:c>
      <x:c r="B2" s="3"/>
      <x:c r="C2" s="3"/>
      <x:c r="D2" s="3"/>
      <x:c r="E2" s="3"/>
      <x:c r="F2" s="3"/>
    </x:row>
    <x:row r="3">
      <x:c r="A3" s="4"/>
      <x:c r="B3" s="4"/>
      <x:c r="C3" s="4"/>
      <x:c r="D3" s="4"/>
      <x:c r="E3" s="4"/>
      <x:c r="F3" s="4"/>
    </x:row>
    <x:row r="4">
      <x:c r="A4" s="2" t="str">
        <x:v>Guerre · 70 fiches · Lecture intégrale dans « Lire Guerre » ou le lecteur HTML.</x:v>
      </x:c>
      <x:c r="B4" s="2"/>
      <x:c r="C4" s="2"/>
      <x:c r="D4" s="2"/>
      <x:c r="E4" s="2"/>
      <x:c r="F4" s="2"/>
    </x:row>
    <x:row r="5" ht="48" customHeight="1">
      <x:c r="A5" s="51" t="str">
        <x:v>Identifiant</x:v>
      </x:c>
      <x:c r="B5" s="52" t="str">
        <x:v>Titre</x:v>
      </x:c>
      <x:c r="C5" s="52" t="str">
        <x:v>Zone A</x:v>
      </x:c>
      <x:c r="D5" s="52" t="str">
        <x:v>Zone B</x:v>
      </x:c>
      <x:c r="E5" s="52" t="str">
        <x:v>Type passage</x:v>
      </x:c>
      <x:c r="F5" s="52" t="str">
        <x:v>Coût mouvement</x:v>
      </x:c>
      <x:c r="G5" s="52" t="str">
        <x:v>Bidirectionnel</x:v>
      </x:c>
      <x:c r="H5" s="52" t="str">
        <x:v>Capacité PC</x:v>
      </x:c>
      <x:c r="I5" s="52" t="str">
        <x:v>Condition</x:v>
      </x:c>
      <x:c r="J5" s="52" t="str">
        <x:v>Rav autorise</x:v>
      </x:c>
      <x:c r="K5" s="52" t="str">
        <x:v>Incident</x:v>
      </x:c>
      <x:c r="L5" s="53" t="str">
        <x:v>Provenance</x:v>
      </x:c>
    </x:row>
    <x:row r="6" ht="72" customHeight="1">
      <x:c r="A6" s="13" t="str">
        <x:v>W3-L01</x:v>
      </x:c>
      <x:c r="B6" s="13" t="str">
        <x:v>Débarcadère du Premier Écho ↔ Escalier des Lames</x:v>
      </x:c>
      <x:c r="C6" s="13" t="str">
        <x:v>W3-K01</x:v>
      </x:c>
      <x:c r="D6" s="13" t="str">
        <x:v>W3-K02</x:v>
      </x:c>
      <x:c r="E6" s="13" t="str">
        <x:v>Passage latéral</x:v>
      </x:c>
      <x:c r="F6" s="28" t="n">
        <x:v>1</x:v>
      </x:c>
      <x:c r="G6" s="58" t="b">
        <x:v>1</x:v>
      </x:c>
      <x:c r="H6" s="28" t="n">
        <x:v>12</x:v>
      </x:c>
      <x:c r="I6" s="13" t="str">
        <x:v>Passage repéré et physiquement praticable ; les deux directions partagent le même ouvrage.</x:v>
      </x:c>
      <x:c r="J6" s="58" t="b">
        <x:v>1</x:v>
      </x:c>
      <x:c r="K6" s="13" t="str">
        <x:v>Un effondrement ou une destruction rend le lien fermé jusqu’à réparation réelle ; les unités déjà engagées reçoivent un point de sortie sûr selon leur position.</x:v>
      </x:c>
      <x:c r="L6" s="13" t="str">
        <x:v>Reconstitution documentée V4 — nouvelle rédaction V5</x:v>
      </x:c>
    </x:row>
    <x:row r="7" ht="72" customHeight="1">
      <x:c r="A7" s="14" t="str">
        <x:v>W3-L02</x:v>
      </x:c>
      <x:c r="B7" s="14" t="str">
        <x:v>Escalier des Lames ↔ Corniche à Deux Vents</x:v>
      </x:c>
      <x:c r="C7" s="14" t="str">
        <x:v>W3-K02</x:v>
      </x:c>
      <x:c r="D7" s="14" t="str">
        <x:v>W3-K03</x:v>
      </x:c>
      <x:c r="E7" s="14" t="str">
        <x:v>Passage latéral</x:v>
      </x:c>
      <x:c r="F7" s="29" t="n">
        <x:v>1</x:v>
      </x:c>
      <x:c r="G7" s="59" t="b">
        <x:v>1</x:v>
      </x:c>
      <x:c r="H7" s="29" t="n">
        <x:v>12</x:v>
      </x:c>
      <x:c r="I7" s="14" t="str">
        <x:v>Passage repéré et physiquement praticable ; les deux directions partagent le même ouvrage.</x:v>
      </x:c>
      <x:c r="J7" s="59" t="b">
        <x:v>1</x:v>
      </x:c>
      <x:c r="K7" s="14" t="str">
        <x:v>Un effondrement ou une destruction rend le lien fermé jusqu’à réparation réelle ; les unités déjà engagées reçoivent un point de sortie sûr selon leur position.</x:v>
      </x:c>
      <x:c r="L7" s="14" t="str">
        <x:v>Reconstitution documentée V4 — nouvelle rédaction V5</x:v>
      </x:c>
    </x:row>
    <x:row r="8" ht="72" customHeight="1">
      <x:c r="A8" s="13" t="str">
        <x:v>W3-L03</x:v>
      </x:c>
      <x:c r="B8" s="13" t="str">
        <x:v>Corniche à Deux Vents ↔ Sommet de l’Œil Fendu</x:v>
      </x:c>
      <x:c r="C8" s="13" t="str">
        <x:v>W3-K03</x:v>
      </x:c>
      <x:c r="D8" s="13" t="str">
        <x:v>W3-K04</x:v>
      </x:c>
      <x:c r="E8" s="13" t="str">
        <x:v>Passage latéral</x:v>
      </x:c>
      <x:c r="F8" s="28" t="n">
        <x:v>1</x:v>
      </x:c>
      <x:c r="G8" s="58" t="b">
        <x:v>1</x:v>
      </x:c>
      <x:c r="H8" s="28" t="n">
        <x:v>12</x:v>
      </x:c>
      <x:c r="I8" s="13" t="str">
        <x:v>Passage repéré et physiquement praticable ; les deux directions partagent le même ouvrage.</x:v>
      </x:c>
      <x:c r="J8" s="58" t="b">
        <x:v>1</x:v>
      </x:c>
      <x:c r="K8" s="13" t="str">
        <x:v>Un effondrement ou une destruction rend le lien fermé jusqu’à réparation réelle ; les unités déjà engagées reçoivent un point de sortie sûr selon leur position.</x:v>
      </x:c>
      <x:c r="L8" s="13" t="str">
        <x:v>Reconstitution documentée V4 — nouvelle rédaction V5</x:v>
      </x:c>
    </x:row>
    <x:row r="9" ht="72" customHeight="1">
      <x:c r="A9" s="14" t="str">
        <x:v>W3-L04</x:v>
      </x:c>
      <x:c r="B9" s="14" t="str">
        <x:v>Sommet de l’Œil Fendu ↔ Faille du Guide</x:v>
      </x:c>
      <x:c r="C9" s="14" t="str">
        <x:v>W3-K04</x:v>
      </x:c>
      <x:c r="D9" s="14" t="str">
        <x:v>W3-K05</x:v>
      </x:c>
      <x:c r="E9" s="14" t="str">
        <x:v>Passage latéral</x:v>
      </x:c>
      <x:c r="F9" s="29" t="n">
        <x:v>1</x:v>
      </x:c>
      <x:c r="G9" s="59" t="b">
        <x:v>1</x:v>
      </x:c>
      <x:c r="H9" s="29" t="n">
        <x:v>12</x:v>
      </x:c>
      <x:c r="I9" s="14" t="str">
        <x:v>Passage repéré et physiquement praticable ; les deux directions partagent le même ouvrage.</x:v>
      </x:c>
      <x:c r="J9" s="59" t="b">
        <x:v>1</x:v>
      </x:c>
      <x:c r="K9" s="14" t="str">
        <x:v>Un effondrement ou une destruction rend le lien fermé jusqu’à réparation réelle ; les unités déjà engagées reçoivent un point de sortie sûr selon leur position.</x:v>
      </x:c>
      <x:c r="L9" s="14" t="str">
        <x:v>Reconstitution documentée V4 — nouvelle rédaction V5</x:v>
      </x:c>
    </x:row>
    <x:row r="10" ht="72" customHeight="1">
      <x:c r="A10" s="13" t="str">
        <x:v>W3-L05</x:v>
      </x:c>
      <x:c r="B10" s="13" t="str">
        <x:v>Faille du Guide ↔ Passage du Hurlement</x:v>
      </x:c>
      <x:c r="C10" s="13" t="str">
        <x:v>W3-K05</x:v>
      </x:c>
      <x:c r="D10" s="13" t="str">
        <x:v>W3-K06</x:v>
      </x:c>
      <x:c r="E10" s="13" t="str">
        <x:v>Passage latéral</x:v>
      </x:c>
      <x:c r="F10" s="28" t="n">
        <x:v>1</x:v>
      </x:c>
      <x:c r="G10" s="58" t="b">
        <x:v>1</x:v>
      </x:c>
      <x:c r="H10" s="28" t="n">
        <x:v>12</x:v>
      </x:c>
      <x:c r="I10" s="13" t="str">
        <x:v>Passage repéré et physiquement praticable ; les deux directions partagent le même ouvrage.</x:v>
      </x:c>
      <x:c r="J10" s="58" t="b">
        <x:v>1</x:v>
      </x:c>
      <x:c r="K10" s="13" t="str">
        <x:v>Un effondrement ou une destruction rend le lien fermé jusqu’à réparation réelle ; les unités déjà engagées reçoivent un point de sortie sûr selon leur position.</x:v>
      </x:c>
      <x:c r="L10" s="13" t="str">
        <x:v>Reconstitution documentée V4 — nouvelle rédaction V5</x:v>
      </x:c>
    </x:row>
    <x:row r="11" ht="72" customHeight="1">
      <x:c r="A11" s="14" t="str">
        <x:v>W3-L06</x:v>
      </x:c>
      <x:c r="B11" s="14" t="str">
        <x:v>Citerne des Trois Reflets ↔ Conduite Dormante</x:v>
      </x:c>
      <x:c r="C11" s="14" t="str">
        <x:v>W3-K07</x:v>
      </x:c>
      <x:c r="D11" s="14" t="str">
        <x:v>W3-K08</x:v>
      </x:c>
      <x:c r="E11" s="14" t="str">
        <x:v>Passage latéral</x:v>
      </x:c>
      <x:c r="F11" s="29" t="n">
        <x:v>1</x:v>
      </x:c>
      <x:c r="G11" s="59" t="b">
        <x:v>1</x:v>
      </x:c>
      <x:c r="H11" s="29" t="n">
        <x:v>12</x:v>
      </x:c>
      <x:c r="I11" s="14" t="str">
        <x:v>Passage repéré et physiquement praticable ; les deux directions partagent le même ouvrage.</x:v>
      </x:c>
      <x:c r="J11" s="59" t="b">
        <x:v>1</x:v>
      </x:c>
      <x:c r="K11" s="14" t="str">
        <x:v>Un effondrement ou une destruction rend le lien fermé jusqu’à réparation réelle ; les unités déjà engagées reçoivent un point de sortie sûr selon leur position.</x:v>
      </x:c>
      <x:c r="L11" s="14" t="str">
        <x:v>Reconstitution documentée V4 — nouvelle rédaction V5</x:v>
      </x:c>
    </x:row>
    <x:row r="12" ht="72" customHeight="1">
      <x:c r="A12" s="13" t="str">
        <x:v>W3-L07</x:v>
      </x:c>
      <x:c r="B12" s="13" t="str">
        <x:v>Conduite Dormante ↔ Bassin Fendu</x:v>
      </x:c>
      <x:c r="C12" s="13" t="str">
        <x:v>W3-K08</x:v>
      </x:c>
      <x:c r="D12" s="13" t="str">
        <x:v>W3-K09</x:v>
      </x:c>
      <x:c r="E12" s="13" t="str">
        <x:v>Passage latéral</x:v>
      </x:c>
      <x:c r="F12" s="28" t="n">
        <x:v>1</x:v>
      </x:c>
      <x:c r="G12" s="58" t="b">
        <x:v>1</x:v>
      </x:c>
      <x:c r="H12" s="28" t="n">
        <x:v>12</x:v>
      </x:c>
      <x:c r="I12" s="13" t="str">
        <x:v>Passage repéré et physiquement praticable ; les deux directions partagent le même ouvrage.</x:v>
      </x:c>
      <x:c r="J12" s="58" t="b">
        <x:v>1</x:v>
      </x:c>
      <x:c r="K12" s="13" t="str">
        <x:v>Un effondrement ou une destruction rend le lien fermé jusqu’à réparation réelle ; les unités déjà engagées reçoivent un point de sortie sûr selon leur position.</x:v>
      </x:c>
      <x:c r="L12" s="13" t="str">
        <x:v>Reconstitution documentée V4 — nouvelle rédaction V5</x:v>
      </x:c>
    </x:row>
    <x:row r="13" ht="72" customHeight="1">
      <x:c r="A13" s="14" t="str">
        <x:v>W3-L08</x:v>
      </x:c>
      <x:c r="B13" s="14" t="str">
        <x:v>Bassin Fendu ↔ Tour de Vapeur</x:v>
      </x:c>
      <x:c r="C13" s="14" t="str">
        <x:v>W3-K09</x:v>
      </x:c>
      <x:c r="D13" s="14" t="str">
        <x:v>W3-K10</x:v>
      </x:c>
      <x:c r="E13" s="14" t="str">
        <x:v>Passage latéral</x:v>
      </x:c>
      <x:c r="F13" s="29" t="n">
        <x:v>1</x:v>
      </x:c>
      <x:c r="G13" s="59" t="b">
        <x:v>1</x:v>
      </x:c>
      <x:c r="H13" s="29" t="n">
        <x:v>12</x:v>
      </x:c>
      <x:c r="I13" s="14" t="str">
        <x:v>Passage repéré et physiquement praticable ; les deux directions partagent le même ouvrage.</x:v>
      </x:c>
      <x:c r="J13" s="59" t="b">
        <x:v>1</x:v>
      </x:c>
      <x:c r="K13" s="14" t="str">
        <x:v>Un effondrement ou une destruction rend le lien fermé jusqu’à réparation réelle ; les unités déjà engagées reçoivent un point de sortie sûr selon leur position.</x:v>
      </x:c>
      <x:c r="L13" s="14" t="str">
        <x:v>Reconstitution documentée V4 — nouvelle rédaction V5</x:v>
      </x:c>
    </x:row>
    <x:row r="14" ht="72" customHeight="1">
      <x:c r="A14" s="13" t="str">
        <x:v>W3-L09</x:v>
      </x:c>
      <x:c r="B14" s="13" t="str">
        <x:v>Tour de Vapeur ↔ Pont des Filtres</x:v>
      </x:c>
      <x:c r="C14" s="13" t="str">
        <x:v>W3-K10</x:v>
      </x:c>
      <x:c r="D14" s="13" t="str">
        <x:v>W3-K11</x:v>
      </x:c>
      <x:c r="E14" s="13" t="str">
        <x:v>Passage latéral</x:v>
      </x:c>
      <x:c r="F14" s="28" t="n">
        <x:v>1</x:v>
      </x:c>
      <x:c r="G14" s="58" t="b">
        <x:v>1</x:v>
      </x:c>
      <x:c r="H14" s="28" t="n">
        <x:v>12</x:v>
      </x:c>
      <x:c r="I14" s="13" t="str">
        <x:v>Passage repéré et physiquement praticable ; les deux directions partagent le même ouvrage.</x:v>
      </x:c>
      <x:c r="J14" s="58" t="b">
        <x:v>1</x:v>
      </x:c>
      <x:c r="K14" s="13" t="str">
        <x:v>Un effondrement ou une destruction rend le lien fermé jusqu’à réparation réelle ; les unités déjà engagées reçoivent un point de sortie sûr selon leur position.</x:v>
      </x:c>
      <x:c r="L14" s="13" t="str">
        <x:v>Reconstitution documentée V4 — nouvelle rédaction V5</x:v>
      </x:c>
    </x:row>
    <x:row r="15" ht="72" customHeight="1">
      <x:c r="A15" s="14" t="str">
        <x:v>W3-L10</x:v>
      </x:c>
      <x:c r="B15" s="14" t="str">
        <x:v>Pont des Filtres ↔ Source sous la Roche</x:v>
      </x:c>
      <x:c r="C15" s="14" t="str">
        <x:v>W3-K11</x:v>
      </x:c>
      <x:c r="D15" s="14" t="str">
        <x:v>W3-K12</x:v>
      </x:c>
      <x:c r="E15" s="14" t="str">
        <x:v>Passage latéral</x:v>
      </x:c>
      <x:c r="F15" s="29" t="n">
        <x:v>1</x:v>
      </x:c>
      <x:c r="G15" s="59" t="b">
        <x:v>1</x:v>
      </x:c>
      <x:c r="H15" s="29" t="n">
        <x:v>12</x:v>
      </x:c>
      <x:c r="I15" s="14" t="str">
        <x:v>Passage repéré et physiquement praticable ; les deux directions partagent le même ouvrage.</x:v>
      </x:c>
      <x:c r="J15" s="59" t="b">
        <x:v>1</x:v>
      </x:c>
      <x:c r="K15" s="14" t="str">
        <x:v>Un effondrement ou une destruction rend le lien fermé jusqu’à réparation réelle ; les unités déjà engagées reçoivent un point de sortie sûr selon leur position.</x:v>
      </x:c>
      <x:c r="L15" s="14" t="str">
        <x:v>Reconstitution documentée V4 — nouvelle rédaction V5</x:v>
      </x:c>
    </x:row>
    <x:row r="16" ht="72" customHeight="1">
      <x:c r="A16" s="13" t="str">
        <x:v>W3-L11</x:v>
      </x:c>
      <x:c r="B16" s="13" t="str">
        <x:v>Pied des Piliers ↔ Passerelle Cassée</x:v>
      </x:c>
      <x:c r="C16" s="13" t="str">
        <x:v>W3-K13</x:v>
      </x:c>
      <x:c r="D16" s="13" t="str">
        <x:v>W3-K14</x:v>
      </x:c>
      <x:c r="E16" s="13" t="str">
        <x:v>Passage latéral</x:v>
      </x:c>
      <x:c r="F16" s="28" t="n">
        <x:v>1</x:v>
      </x:c>
      <x:c r="G16" s="58" t="b">
        <x:v>1</x:v>
      </x:c>
      <x:c r="H16" s="28" t="n">
        <x:v>12</x:v>
      </x:c>
      <x:c r="I16" s="13" t="str">
        <x:v>Passage repéré et physiquement praticable ; les deux directions partagent le même ouvrage.</x:v>
      </x:c>
      <x:c r="J16" s="58" t="b">
        <x:v>1</x:v>
      </x:c>
      <x:c r="K16" s="13" t="str">
        <x:v>Un effondrement ou une destruction rend le lien fermé jusqu’à réparation réelle ; les unités déjà engagées reçoivent un point de sortie sûr selon leur position.</x:v>
      </x:c>
      <x:c r="L16" s="13" t="str">
        <x:v>Reconstitution documentée V4 — nouvelle rédaction V5</x:v>
      </x:c>
    </x:row>
    <x:row r="17" ht="72" customHeight="1">
      <x:c r="A17" s="14" t="str">
        <x:v>W3-L12</x:v>
      </x:c>
      <x:c r="B17" s="14" t="str">
        <x:v>Passerelle Cassée ↔ Nid de Guet</x:v>
      </x:c>
      <x:c r="C17" s="14" t="str">
        <x:v>W3-K14</x:v>
      </x:c>
      <x:c r="D17" s="14" t="str">
        <x:v>W3-K15</x:v>
      </x:c>
      <x:c r="E17" s="14" t="str">
        <x:v>Passage latéral</x:v>
      </x:c>
      <x:c r="F17" s="29" t="n">
        <x:v>1</x:v>
      </x:c>
      <x:c r="G17" s="59" t="b">
        <x:v>1</x:v>
      </x:c>
      <x:c r="H17" s="29" t="n">
        <x:v>12</x:v>
      </x:c>
      <x:c r="I17" s="14" t="str">
        <x:v>Passage repéré et physiquement praticable ; les deux directions partagent le même ouvrage.</x:v>
      </x:c>
      <x:c r="J17" s="59" t="b">
        <x:v>1</x:v>
      </x:c>
      <x:c r="K17" s="14" t="str">
        <x:v>Un effondrement ou une destruction rend le lien fermé jusqu’à réparation réelle ; les unités déjà engagées reçoivent un point de sortie sûr selon leur position.</x:v>
      </x:c>
      <x:c r="L17" s="14" t="str">
        <x:v>Reconstitution documentée V4 — nouvelle rédaction V5</x:v>
      </x:c>
    </x:row>
    <x:row r="18" ht="72" customHeight="1">
      <x:c r="A18" s="13" t="str">
        <x:v>W3-L13</x:v>
      </x:c>
      <x:c r="B18" s="13" t="str">
        <x:v>Nid de Guet ↔ Racines Étranglées</x:v>
      </x:c>
      <x:c r="C18" s="13" t="str">
        <x:v>W3-K15</x:v>
      </x:c>
      <x:c r="D18" s="13" t="str">
        <x:v>W3-K16</x:v>
      </x:c>
      <x:c r="E18" s="13" t="str">
        <x:v>Passage latéral</x:v>
      </x:c>
      <x:c r="F18" s="28" t="n">
        <x:v>1</x:v>
      </x:c>
      <x:c r="G18" s="58" t="b">
        <x:v>1</x:v>
      </x:c>
      <x:c r="H18" s="28" t="n">
        <x:v>12</x:v>
      </x:c>
      <x:c r="I18" s="13" t="str">
        <x:v>Passage repéré et physiquement praticable ; les deux directions partagent le même ouvrage.</x:v>
      </x:c>
      <x:c r="J18" s="58" t="b">
        <x:v>1</x:v>
      </x:c>
      <x:c r="K18" s="13" t="str">
        <x:v>Un effondrement ou une destruction rend le lien fermé jusqu’à réparation réelle ; les unités déjà engagées reçoivent un point de sortie sûr selon leur position.</x:v>
      </x:c>
      <x:c r="L18" s="13" t="str">
        <x:v>Reconstitution documentée V4 — nouvelle rédaction V5</x:v>
      </x:c>
    </x:row>
    <x:row r="19" ht="72" customHeight="1">
      <x:c r="A19" s="14" t="str">
        <x:v>W3-L14</x:v>
      </x:c>
      <x:c r="B19" s="14" t="str">
        <x:v>Racines Étranglées ↔ Cime des Signaux</x:v>
      </x:c>
      <x:c r="C19" s="14" t="str">
        <x:v>W3-K16</x:v>
      </x:c>
      <x:c r="D19" s="14" t="str">
        <x:v>W3-K17</x:v>
      </x:c>
      <x:c r="E19" s="14" t="str">
        <x:v>Passage latéral</x:v>
      </x:c>
      <x:c r="F19" s="29" t="n">
        <x:v>1</x:v>
      </x:c>
      <x:c r="G19" s="59" t="b">
        <x:v>1</x:v>
      </x:c>
      <x:c r="H19" s="29" t="n">
        <x:v>12</x:v>
      </x:c>
      <x:c r="I19" s="14" t="str">
        <x:v>Passage repéré et physiquement praticable ; les deux directions partagent le même ouvrage.</x:v>
      </x:c>
      <x:c r="J19" s="59" t="b">
        <x:v>1</x:v>
      </x:c>
      <x:c r="K19" s="14" t="str">
        <x:v>Un effondrement ou une destruction rend le lien fermé jusqu’à réparation réelle ; les unités déjà engagées reçoivent un point de sortie sûr selon leur position.</x:v>
      </x:c>
      <x:c r="L19" s="14" t="str">
        <x:v>Reconstitution documentée V4 — nouvelle rédaction V5</x:v>
      </x:c>
    </x:row>
    <x:row r="20" ht="72" customHeight="1">
      <x:c r="A20" s="13" t="str">
        <x:v>W3-L15</x:v>
      </x:c>
      <x:c r="B20" s="13" t="str">
        <x:v>Cime des Signaux ↔ Chute des Cordages</x:v>
      </x:c>
      <x:c r="C20" s="13" t="str">
        <x:v>W3-K17</x:v>
      </x:c>
      <x:c r="D20" s="13" t="str">
        <x:v>W3-K18</x:v>
      </x:c>
      <x:c r="E20" s="13" t="str">
        <x:v>Passage latéral</x:v>
      </x:c>
      <x:c r="F20" s="28" t="n">
        <x:v>1</x:v>
      </x:c>
      <x:c r="G20" s="58" t="b">
        <x:v>1</x:v>
      </x:c>
      <x:c r="H20" s="28" t="n">
        <x:v>12</x:v>
      </x:c>
      <x:c r="I20" s="13" t="str">
        <x:v>Passage repéré et physiquement praticable ; les deux directions partagent le même ouvrage.</x:v>
      </x:c>
      <x:c r="J20" s="58" t="b">
        <x:v>1</x:v>
      </x:c>
      <x:c r="K20" s="13" t="str">
        <x:v>Un effondrement ou une destruction rend le lien fermé jusqu’à réparation réelle ; les unités déjà engagées reçoivent un point de sortie sûr selon leur position.</x:v>
      </x:c>
      <x:c r="L20" s="13" t="str">
        <x:v>Reconstitution documentée V4 — nouvelle rédaction V5</x:v>
      </x:c>
    </x:row>
    <x:row r="21" ht="72" customHeight="1">
      <x:c r="A21" s="14" t="str">
        <x:v>W3-L16</x:v>
      </x:c>
      <x:c r="B21" s="14" t="str">
        <x:v>Ponton des Retours ↔ Îlot des Lanternes</x:v>
      </x:c>
      <x:c r="C21" s="14" t="str">
        <x:v>W3-K19</x:v>
      </x:c>
      <x:c r="D21" s="14" t="str">
        <x:v>W3-K20</x:v>
      </x:c>
      <x:c r="E21" s="14" t="str">
        <x:v>Passage latéral</x:v>
      </x:c>
      <x:c r="F21" s="29" t="n">
        <x:v>1</x:v>
      </x:c>
      <x:c r="G21" s="59" t="b">
        <x:v>1</x:v>
      </x:c>
      <x:c r="H21" s="29" t="n">
        <x:v>12</x:v>
      </x:c>
      <x:c r="I21" s="14" t="str">
        <x:v>Passage repéré et physiquement praticable ; les deux directions partagent le même ouvrage.</x:v>
      </x:c>
      <x:c r="J21" s="59" t="b">
        <x:v>1</x:v>
      </x:c>
      <x:c r="K21" s="14" t="str">
        <x:v>Un effondrement ou une destruction rend le lien fermé jusqu’à réparation réelle ; les unités déjà engagées reçoivent un point de sortie sûr selon leur position.</x:v>
      </x:c>
      <x:c r="L21" s="14" t="str">
        <x:v>Reconstitution documentée V4 — nouvelle rédaction V5</x:v>
      </x:c>
    </x:row>
    <x:row r="22" ht="72" customHeight="1">
      <x:c r="A22" s="13" t="str">
        <x:v>W3-L17</x:v>
      </x:c>
      <x:c r="B22" s="13" t="str">
        <x:v>Îlot des Lanternes ↔ Chenal du Silencieux</x:v>
      </x:c>
      <x:c r="C22" s="13" t="str">
        <x:v>W3-K20</x:v>
      </x:c>
      <x:c r="D22" s="13" t="str">
        <x:v>W3-K21</x:v>
      </x:c>
      <x:c r="E22" s="13" t="str">
        <x:v>Passage latéral</x:v>
      </x:c>
      <x:c r="F22" s="28" t="n">
        <x:v>1</x:v>
      </x:c>
      <x:c r="G22" s="58" t="b">
        <x:v>1</x:v>
      </x:c>
      <x:c r="H22" s="28" t="n">
        <x:v>12</x:v>
      </x:c>
      <x:c r="I22" s="13" t="str">
        <x:v>Passage repéré et physiquement praticable ; les deux directions partagent le même ouvrage.</x:v>
      </x:c>
      <x:c r="J22" s="58" t="b">
        <x:v>1</x:v>
      </x:c>
      <x:c r="K22" s="13" t="str">
        <x:v>Un effondrement ou une destruction rend le lien fermé jusqu’à réparation réelle ; les unités déjà engagées reçoivent un point de sortie sûr selon leur position.</x:v>
      </x:c>
      <x:c r="L22" s="13" t="str">
        <x:v>Reconstitution documentée V4 — nouvelle rédaction V5</x:v>
      </x:c>
    </x:row>
    <x:row r="23" ht="72" customHeight="1">
      <x:c r="A23" s="14" t="str">
        <x:v>W3-L18</x:v>
      </x:c>
      <x:c r="B23" s="14" t="str">
        <x:v>Chenal du Silencieux ↔ Digue aux Marques</x:v>
      </x:c>
      <x:c r="C23" s="14" t="str">
        <x:v>W3-K21</x:v>
      </x:c>
      <x:c r="D23" s="14" t="str">
        <x:v>W3-K22</x:v>
      </x:c>
      <x:c r="E23" s="14" t="str">
        <x:v>Passage latéral</x:v>
      </x:c>
      <x:c r="F23" s="29" t="n">
        <x:v>1</x:v>
      </x:c>
      <x:c r="G23" s="59" t="b">
        <x:v>1</x:v>
      </x:c>
      <x:c r="H23" s="29" t="n">
        <x:v>12</x:v>
      </x:c>
      <x:c r="I23" s="14" t="str">
        <x:v>Passage repéré et physiquement praticable ; les deux directions partagent le même ouvrage.</x:v>
      </x:c>
      <x:c r="J23" s="59" t="b">
        <x:v>1</x:v>
      </x:c>
      <x:c r="K23" s="14" t="str">
        <x:v>Un effondrement ou une destruction rend le lien fermé jusqu’à réparation réelle ; les unités déjà engagées reçoivent un point de sortie sûr selon leur position.</x:v>
      </x:c>
      <x:c r="L23" s="14" t="str">
        <x:v>Reconstitution documentée V4 — nouvelle rédaction V5</x:v>
      </x:c>
    </x:row>
    <x:row r="24" ht="72" customHeight="1">
      <x:c r="A24" s="13" t="str">
        <x:v>W3-L19</x:v>
      </x:c>
      <x:c r="B24" s="13" t="str">
        <x:v>Digue aux Marques ↔ Maison des Pêcheurs</x:v>
      </x:c>
      <x:c r="C24" s="13" t="str">
        <x:v>W3-K22</x:v>
      </x:c>
      <x:c r="D24" s="13" t="str">
        <x:v>W3-K23</x:v>
      </x:c>
      <x:c r="E24" s="13" t="str">
        <x:v>Passage latéral</x:v>
      </x:c>
      <x:c r="F24" s="28" t="n">
        <x:v>1</x:v>
      </x:c>
      <x:c r="G24" s="58" t="b">
        <x:v>1</x:v>
      </x:c>
      <x:c r="H24" s="28" t="n">
        <x:v>12</x:v>
      </x:c>
      <x:c r="I24" s="13" t="str">
        <x:v>Passage repéré et physiquement praticable ; les deux directions partagent le même ouvrage.</x:v>
      </x:c>
      <x:c r="J24" s="58" t="b">
        <x:v>1</x:v>
      </x:c>
      <x:c r="K24" s="13" t="str">
        <x:v>Un effondrement ou une destruction rend le lien fermé jusqu’à réparation réelle ; les unités déjà engagées reçoivent un point de sortie sûr selon leur position.</x:v>
      </x:c>
      <x:c r="L24" s="13" t="str">
        <x:v>Reconstitution documentée V4 — nouvelle rédaction V5</x:v>
      </x:c>
    </x:row>
    <x:row r="25" ht="72" customHeight="1">
      <x:c r="A25" s="14" t="str">
        <x:v>W3-L20</x:v>
      </x:c>
      <x:c r="B25" s="14" t="str">
        <x:v>Maison des Pêcheurs ↔ Seuil des Eaux Rouges</x:v>
      </x:c>
      <x:c r="C25" s="14" t="str">
        <x:v>W3-K23</x:v>
      </x:c>
      <x:c r="D25" s="14" t="str">
        <x:v>W3-K24</x:v>
      </x:c>
      <x:c r="E25" s="14" t="str">
        <x:v>Passage latéral</x:v>
      </x:c>
      <x:c r="F25" s="29" t="n">
        <x:v>1</x:v>
      </x:c>
      <x:c r="G25" s="59" t="b">
        <x:v>1</x:v>
      </x:c>
      <x:c r="H25" s="29" t="n">
        <x:v>12</x:v>
      </x:c>
      <x:c r="I25" s="14" t="str">
        <x:v>Passage repéré et physiquement praticable ; les deux directions partagent le même ouvrage.</x:v>
      </x:c>
      <x:c r="J25" s="59" t="b">
        <x:v>1</x:v>
      </x:c>
      <x:c r="K25" s="14" t="str">
        <x:v>Un effondrement ou une destruction rend le lien fermé jusqu’à réparation réelle ; les unités déjà engagées reçoivent un point de sortie sûr selon leur position.</x:v>
      </x:c>
      <x:c r="L25" s="14" t="str">
        <x:v>Reconstitution documentée V4 — nouvelle rédaction V5</x:v>
      </x:c>
    </x:row>
    <x:row r="26" ht="72" customHeight="1">
      <x:c r="A26" s="13" t="str">
        <x:v>W3-L21</x:v>
      </x:c>
      <x:c r="B26" s="13" t="str">
        <x:v>Cour des Pièces ↔ Forge Éteinte</x:v>
      </x:c>
      <x:c r="C26" s="13" t="str">
        <x:v>W3-K25</x:v>
      </x:c>
      <x:c r="D26" s="13" t="str">
        <x:v>W3-K26</x:v>
      </x:c>
      <x:c r="E26" s="13" t="str">
        <x:v>Passage latéral</x:v>
      </x:c>
      <x:c r="F26" s="28" t="n">
        <x:v>1</x:v>
      </x:c>
      <x:c r="G26" s="58" t="b">
        <x:v>1</x:v>
      </x:c>
      <x:c r="H26" s="28" t="n">
        <x:v>12</x:v>
      </x:c>
      <x:c r="I26" s="13" t="str">
        <x:v>Passage repéré et physiquement praticable ; les deux directions partagent le même ouvrage.</x:v>
      </x:c>
      <x:c r="J26" s="58" t="b">
        <x:v>1</x:v>
      </x:c>
      <x:c r="K26" s="13" t="str">
        <x:v>Un effondrement ou une destruction rend le lien fermé jusqu’à réparation réelle ; les unités déjà engagées reçoivent un point de sortie sûr selon leur position.</x:v>
      </x:c>
      <x:c r="L26" s="13" t="str">
        <x:v>Reconstitution documentée V4 — nouvelle rédaction V5</x:v>
      </x:c>
    </x:row>
    <x:row r="27" ht="72" customHeight="1">
      <x:c r="A27" s="14" t="str">
        <x:v>W3-L22</x:v>
      </x:c>
      <x:c r="B27" s="14" t="str">
        <x:v>Forge Éteinte ↔ Rails de la Charge</x:v>
      </x:c>
      <x:c r="C27" s="14" t="str">
        <x:v>W3-K26</x:v>
      </x:c>
      <x:c r="D27" s="14" t="str">
        <x:v>W3-K27</x:v>
      </x:c>
      <x:c r="E27" s="14" t="str">
        <x:v>Passage latéral</x:v>
      </x:c>
      <x:c r="F27" s="29" t="n">
        <x:v>1</x:v>
      </x:c>
      <x:c r="G27" s="59" t="b">
        <x:v>1</x:v>
      </x:c>
      <x:c r="H27" s="29" t="n">
        <x:v>12</x:v>
      </x:c>
      <x:c r="I27" s="14" t="str">
        <x:v>Passage repéré et physiquement praticable ; les deux directions partagent le même ouvrage.</x:v>
      </x:c>
      <x:c r="J27" s="59" t="b">
        <x:v>1</x:v>
      </x:c>
      <x:c r="K27" s="14" t="str">
        <x:v>Un effondrement ou une destruction rend le lien fermé jusqu’à réparation réelle ; les unités déjà engagées reçoivent un point de sortie sûr selon leur position.</x:v>
      </x:c>
      <x:c r="L27" s="14" t="str">
        <x:v>Reconstitution documentée V4 — nouvelle rédaction V5</x:v>
      </x:c>
    </x:row>
    <x:row r="28" ht="72" customHeight="1">
      <x:c r="A28" s="13" t="str">
        <x:v>W3-L23</x:v>
      </x:c>
      <x:c r="B28" s="13" t="str">
        <x:v>Rails de la Charge ↔ Porte des Chaînes</x:v>
      </x:c>
      <x:c r="C28" s="13" t="str">
        <x:v>W3-K27</x:v>
      </x:c>
      <x:c r="D28" s="13" t="str">
        <x:v>W3-K28</x:v>
      </x:c>
      <x:c r="E28" s="13" t="str">
        <x:v>Passage latéral</x:v>
      </x:c>
      <x:c r="F28" s="28" t="n">
        <x:v>1</x:v>
      </x:c>
      <x:c r="G28" s="58" t="b">
        <x:v>1</x:v>
      </x:c>
      <x:c r="H28" s="28" t="n">
        <x:v>12</x:v>
      </x:c>
      <x:c r="I28" s="13" t="str">
        <x:v>Passage repéré et physiquement praticable ; les deux directions partagent le même ouvrage.</x:v>
      </x:c>
      <x:c r="J28" s="58" t="b">
        <x:v>1</x:v>
      </x:c>
      <x:c r="K28" s="13" t="str">
        <x:v>Un effondrement ou une destruction rend le lien fermé jusqu’à réparation réelle ; les unités déjà engagées reçoivent un point de sortie sûr selon leur position.</x:v>
      </x:c>
      <x:c r="L28" s="13" t="str">
        <x:v>Reconstitution documentée V4 — nouvelle rédaction V5</x:v>
      </x:c>
    </x:row>
    <x:row r="29" ht="72" customHeight="1">
      <x:c r="A29" s="14" t="str">
        <x:v>W3-L24</x:v>
      </x:c>
      <x:c r="B29" s="14" t="str">
        <x:v>Porte des Chaînes ↔ Atelier des Masques</x:v>
      </x:c>
      <x:c r="C29" s="14" t="str">
        <x:v>W3-K28</x:v>
      </x:c>
      <x:c r="D29" s="14" t="str">
        <x:v>W3-K29</x:v>
      </x:c>
      <x:c r="E29" s="14" t="str">
        <x:v>Passage latéral</x:v>
      </x:c>
      <x:c r="F29" s="29" t="n">
        <x:v>1</x:v>
      </x:c>
      <x:c r="G29" s="59" t="b">
        <x:v>1</x:v>
      </x:c>
      <x:c r="H29" s="29" t="n">
        <x:v>12</x:v>
      </x:c>
      <x:c r="I29" s="14" t="str">
        <x:v>Passage repéré et physiquement praticable ; les deux directions partagent le même ouvrage.</x:v>
      </x:c>
      <x:c r="J29" s="59" t="b">
        <x:v>1</x:v>
      </x:c>
      <x:c r="K29" s="14" t="str">
        <x:v>Un effondrement ou une destruction rend le lien fermé jusqu’à réparation réelle ; les unités déjà engagées reçoivent un point de sortie sûr selon leur position.</x:v>
      </x:c>
      <x:c r="L29" s="14" t="str">
        <x:v>Reconstitution documentée V4 — nouvelle rédaction V5</x:v>
      </x:c>
    </x:row>
    <x:row r="30" ht="72" customHeight="1">
      <x:c r="A30" s="13" t="str">
        <x:v>W3-L25</x:v>
      </x:c>
      <x:c r="B30" s="13" t="str">
        <x:v>Atelier des Masques ↔ Réserve Scellée</x:v>
      </x:c>
      <x:c r="C30" s="13" t="str">
        <x:v>W3-K29</x:v>
      </x:c>
      <x:c r="D30" s="13" t="str">
        <x:v>W3-K30</x:v>
      </x:c>
      <x:c r="E30" s="13" t="str">
        <x:v>Passage latéral</x:v>
      </x:c>
      <x:c r="F30" s="28" t="n">
        <x:v>1</x:v>
      </x:c>
      <x:c r="G30" s="58" t="b">
        <x:v>1</x:v>
      </x:c>
      <x:c r="H30" s="28" t="n">
        <x:v>12</x:v>
      </x:c>
      <x:c r="I30" s="13" t="str">
        <x:v>Passage repéré et physiquement praticable ; les deux directions partagent le même ouvrage.</x:v>
      </x:c>
      <x:c r="J30" s="58" t="b">
        <x:v>1</x:v>
      </x:c>
      <x:c r="K30" s="13" t="str">
        <x:v>Un effondrement ou une destruction rend le lien fermé jusqu’à réparation réelle ; les unités déjà engagées reçoivent un point de sortie sûr selon leur position.</x:v>
      </x:c>
      <x:c r="L30" s="13" t="str">
        <x:v>Reconstitution documentée V4 — nouvelle rédaction V5</x:v>
      </x:c>
    </x:row>
    <x:row r="31" ht="72" customHeight="1">
      <x:c r="A31" s="14" t="str">
        <x:v>W3-L26</x:v>
      </x:c>
      <x:c r="B31" s="14" t="str">
        <x:v>Plaine des Trois Ombres ↔ Colonnes Couchées</x:v>
      </x:c>
      <x:c r="C31" s="14" t="str">
        <x:v>W3-K31</x:v>
      </x:c>
      <x:c r="D31" s="14" t="str">
        <x:v>W3-K32</x:v>
      </x:c>
      <x:c r="E31" s="14" t="str">
        <x:v>Passage latéral</x:v>
      </x:c>
      <x:c r="F31" s="29" t="n">
        <x:v>1</x:v>
      </x:c>
      <x:c r="G31" s="59" t="b">
        <x:v>1</x:v>
      </x:c>
      <x:c r="H31" s="29" t="n">
        <x:v>12</x:v>
      </x:c>
      <x:c r="I31" s="14" t="str">
        <x:v>Passage repéré et physiquement praticable ; les deux directions partagent le même ouvrage.</x:v>
      </x:c>
      <x:c r="J31" s="59" t="b">
        <x:v>1</x:v>
      </x:c>
      <x:c r="K31" s="14" t="str">
        <x:v>Un effondrement ou une destruction rend le lien fermé jusqu’à réparation réelle ; les unités déjà engagées reçoivent un point de sortie sûr selon leur position.</x:v>
      </x:c>
      <x:c r="L31" s="14" t="str">
        <x:v>Reconstitution documentée V4 — nouvelle rédaction V5</x:v>
      </x:c>
    </x:row>
    <x:row r="32" ht="72" customHeight="1">
      <x:c r="A32" s="13" t="str">
        <x:v>W3-L27</x:v>
      </x:c>
      <x:c r="B32" s="13" t="str">
        <x:v>Colonnes Couchées ↔ Couloir du Défi</x:v>
      </x:c>
      <x:c r="C32" s="13" t="str">
        <x:v>W3-K32</x:v>
      </x:c>
      <x:c r="D32" s="13" t="str">
        <x:v>W3-K33</x:v>
      </x:c>
      <x:c r="E32" s="13" t="str">
        <x:v>Passage latéral</x:v>
      </x:c>
      <x:c r="F32" s="28" t="n">
        <x:v>1</x:v>
      </x:c>
      <x:c r="G32" s="58" t="b">
        <x:v>1</x:v>
      </x:c>
      <x:c r="H32" s="28" t="n">
        <x:v>12</x:v>
      </x:c>
      <x:c r="I32" s="13" t="str">
        <x:v>Passage repéré et physiquement praticable ; les deux directions partagent le même ouvrage.</x:v>
      </x:c>
      <x:c r="J32" s="58" t="b">
        <x:v>1</x:v>
      </x:c>
      <x:c r="K32" s="13" t="str">
        <x:v>Un effondrement ou une destruction rend le lien fermé jusqu’à réparation réelle ; les unités déjà engagées reçoivent un point de sortie sûr selon leur position.</x:v>
      </x:c>
      <x:c r="L32" s="13" t="str">
        <x:v>Reconstitution documentée V4 — nouvelle rédaction V5</x:v>
      </x:c>
    </x:row>
    <x:row r="33" ht="72" customHeight="1">
      <x:c r="A33" s="14" t="str">
        <x:v>W3-L28</x:v>
      </x:c>
      <x:c r="B33" s="14" t="str">
        <x:v>Couloir du Défi ↔ Poste des Porteurs</x:v>
      </x:c>
      <x:c r="C33" s="14" t="str">
        <x:v>W3-K33</x:v>
      </x:c>
      <x:c r="D33" s="14" t="str">
        <x:v>W3-K34</x:v>
      </x:c>
      <x:c r="E33" s="14" t="str">
        <x:v>Passage latéral</x:v>
      </x:c>
      <x:c r="F33" s="29" t="n">
        <x:v>1</x:v>
      </x:c>
      <x:c r="G33" s="59" t="b">
        <x:v>1</x:v>
      </x:c>
      <x:c r="H33" s="29" t="n">
        <x:v>12</x:v>
      </x:c>
      <x:c r="I33" s="14" t="str">
        <x:v>Passage repéré et physiquement praticable ; les deux directions partagent le même ouvrage.</x:v>
      </x:c>
      <x:c r="J33" s="59" t="b">
        <x:v>1</x:v>
      </x:c>
      <x:c r="K33" s="14" t="str">
        <x:v>Un effondrement ou une destruction rend le lien fermé jusqu’à réparation réelle ; les unités déjà engagées reçoivent un point de sortie sûr selon leur position.</x:v>
      </x:c>
      <x:c r="L33" s="14" t="str">
        <x:v>Reconstitution documentée V4 — nouvelle rédaction V5</x:v>
      </x:c>
    </x:row>
    <x:row r="34" ht="72" customHeight="1">
      <x:c r="A34" s="13" t="str">
        <x:v>W3-L29</x:v>
      </x:c>
      <x:c r="B34" s="13" t="str">
        <x:v>Poste des Porteurs ↔ Portail de la Coalition</x:v>
      </x:c>
      <x:c r="C34" s="13" t="str">
        <x:v>W3-K34</x:v>
      </x:c>
      <x:c r="D34" s="13" t="str">
        <x:v>W3-K35</x:v>
      </x:c>
      <x:c r="E34" s="13" t="str">
        <x:v>Passage latéral</x:v>
      </x:c>
      <x:c r="F34" s="28" t="n">
        <x:v>1</x:v>
      </x:c>
      <x:c r="G34" s="58" t="b">
        <x:v>1</x:v>
      </x:c>
      <x:c r="H34" s="28" t="n">
        <x:v>12</x:v>
      </x:c>
      <x:c r="I34" s="13" t="str">
        <x:v>Passage repéré et physiquement praticable ; les deux directions partagent le même ouvrage.</x:v>
      </x:c>
      <x:c r="J34" s="58" t="b">
        <x:v>1</x:v>
      </x:c>
      <x:c r="K34" s="13" t="str">
        <x:v>Un effondrement ou une destruction rend le lien fermé jusqu’à réparation réelle ; les unités déjà engagées reçoivent un point de sortie sûr selon leur position.</x:v>
      </x:c>
      <x:c r="L34" s="13" t="str">
        <x:v>Reconstitution documentée V4 — nouvelle rédaction V5</x:v>
      </x:c>
    </x:row>
    <x:row r="35" ht="72" customHeight="1">
      <x:c r="A35" s="14" t="str">
        <x:v>W3-L30</x:v>
      </x:c>
      <x:c r="B35" s="14" t="str">
        <x:v>Portail de la Coalition ↔ Champ du Dernier Appel</x:v>
      </x:c>
      <x:c r="C35" s="14" t="str">
        <x:v>W3-K35</x:v>
      </x:c>
      <x:c r="D35" s="14" t="str">
        <x:v>W3-K36</x:v>
      </x:c>
      <x:c r="E35" s="14" t="str">
        <x:v>Passage latéral</x:v>
      </x:c>
      <x:c r="F35" s="29" t="n">
        <x:v>1</x:v>
      </x:c>
      <x:c r="G35" s="59" t="b">
        <x:v>1</x:v>
      </x:c>
      <x:c r="H35" s="29" t="n">
        <x:v>12</x:v>
      </x:c>
      <x:c r="I35" s="14" t="str">
        <x:v>Passage repéré et physiquement praticable ; les deux directions partagent le même ouvrage.</x:v>
      </x:c>
      <x:c r="J35" s="59" t="b">
        <x:v>1</x:v>
      </x:c>
      <x:c r="K35" s="14" t="str">
        <x:v>Un effondrement ou une destruction rend le lien fermé jusqu’à réparation réelle ; les unités déjà engagées reçoivent un point de sortie sûr selon leur position.</x:v>
      </x:c>
      <x:c r="L35" s="14" t="str">
        <x:v>Reconstitution documentée V4 — nouvelle rédaction V5</x:v>
      </x:c>
    </x:row>
    <x:row r="36" ht="72" customHeight="1">
      <x:c r="A36" s="13" t="str">
        <x:v>W3-L31</x:v>
      </x:c>
      <x:c r="B36" s="13" t="str">
        <x:v>Débarcadère du Premier Écho ↔ Citerne des Trois Reflets</x:v>
      </x:c>
      <x:c r="C36" s="13" t="str">
        <x:v>W3-K01</x:v>
      </x:c>
      <x:c r="D36" s="13" t="str">
        <x:v>W3-K07</x:v>
      </x:c>
      <x:c r="E36" s="13" t="str">
        <x:v>Liaison de relief</x:v>
      </x:c>
      <x:c r="F36" s="28" t="n">
        <x:v>2</x:v>
      </x:c>
      <x:c r="G36" s="58" t="b">
        <x:v>1</x:v>
      </x:c>
      <x:c r="H36" s="28" t="n">
        <x:v>12</x:v>
      </x:c>
      <x:c r="I36" s="13" t="str">
        <x:v>Passage repéré et physiquement praticable ; les deux directions partagent le même ouvrage.</x:v>
      </x:c>
      <x:c r="J36" s="58" t="b">
        <x:v>1</x:v>
      </x:c>
      <x:c r="K36" s="13" t="str">
        <x:v>Un effondrement ou une destruction rend le lien fermé jusqu’à réparation réelle ; les unités déjà engagées reçoivent un point de sortie sûr selon leur position.</x:v>
      </x:c>
      <x:c r="L36" s="13" t="str">
        <x:v>Reconstitution documentée V4 — nouvelle rédaction V5</x:v>
      </x:c>
    </x:row>
    <x:row r="37" ht="72" customHeight="1">
      <x:c r="A37" s="14" t="str">
        <x:v>W3-L32</x:v>
      </x:c>
      <x:c r="B37" s="14" t="str">
        <x:v>Escalier des Lames ↔ Conduite Dormante</x:v>
      </x:c>
      <x:c r="C37" s="14" t="str">
        <x:v>W3-K02</x:v>
      </x:c>
      <x:c r="D37" s="14" t="str">
        <x:v>W3-K08</x:v>
      </x:c>
      <x:c r="E37" s="14" t="str">
        <x:v>Liaison de relief</x:v>
      </x:c>
      <x:c r="F37" s="29" t="n">
        <x:v>2</x:v>
      </x:c>
      <x:c r="G37" s="59" t="b">
        <x:v>1</x:v>
      </x:c>
      <x:c r="H37" s="29" t="n">
        <x:v>12</x:v>
      </x:c>
      <x:c r="I37" s="14" t="str">
        <x:v>Passage repéré et physiquement praticable ; les deux directions partagent le même ouvrage.</x:v>
      </x:c>
      <x:c r="J37" s="59" t="b">
        <x:v>1</x:v>
      </x:c>
      <x:c r="K37" s="14" t="str">
        <x:v>Un effondrement ou une destruction rend le lien fermé jusqu’à réparation réelle ; les unités déjà engagées reçoivent un point de sortie sûr selon leur position.</x:v>
      </x:c>
      <x:c r="L37" s="14" t="str">
        <x:v>Reconstitution documentée V4 — nouvelle rédaction V5</x:v>
      </x:c>
    </x:row>
    <x:row r="38" ht="72" customHeight="1">
      <x:c r="A38" s="13" t="str">
        <x:v>W3-L33</x:v>
      </x:c>
      <x:c r="B38" s="13" t="str">
        <x:v>Corniche à Deux Vents ↔ Bassin Fendu</x:v>
      </x:c>
      <x:c r="C38" s="13" t="str">
        <x:v>W3-K03</x:v>
      </x:c>
      <x:c r="D38" s="13" t="str">
        <x:v>W3-K09</x:v>
      </x:c>
      <x:c r="E38" s="13" t="str">
        <x:v>Liaison de relief</x:v>
      </x:c>
      <x:c r="F38" s="28" t="n">
        <x:v>2</x:v>
      </x:c>
      <x:c r="G38" s="58" t="b">
        <x:v>1</x:v>
      </x:c>
      <x:c r="H38" s="28" t="n">
        <x:v>12</x:v>
      </x:c>
      <x:c r="I38" s="13" t="str">
        <x:v>Passage repéré et physiquement praticable ; les deux directions partagent le même ouvrage.</x:v>
      </x:c>
      <x:c r="J38" s="58" t="b">
        <x:v>1</x:v>
      </x:c>
      <x:c r="K38" s="13" t="str">
        <x:v>Un effondrement ou une destruction rend le lien fermé jusqu’à réparation réelle ; les unités déjà engagées reçoivent un point de sortie sûr selon leur position.</x:v>
      </x:c>
      <x:c r="L38" s="13" t="str">
        <x:v>Reconstitution documentée V4 — nouvelle rédaction V5</x:v>
      </x:c>
    </x:row>
    <x:row r="39" ht="72" customHeight="1">
      <x:c r="A39" s="14" t="str">
        <x:v>W3-L34</x:v>
      </x:c>
      <x:c r="B39" s="14" t="str">
        <x:v>Sommet de l’Œil Fendu ↔ Tour de Vapeur</x:v>
      </x:c>
      <x:c r="C39" s="14" t="str">
        <x:v>W3-K04</x:v>
      </x:c>
      <x:c r="D39" s="14" t="str">
        <x:v>W3-K10</x:v>
      </x:c>
      <x:c r="E39" s="14" t="str">
        <x:v>Liaison de relief</x:v>
      </x:c>
      <x:c r="F39" s="29" t="n">
        <x:v>2</x:v>
      </x:c>
      <x:c r="G39" s="59" t="b">
        <x:v>1</x:v>
      </x:c>
      <x:c r="H39" s="29" t="n">
        <x:v>12</x:v>
      </x:c>
      <x:c r="I39" s="14" t="str">
        <x:v>Passage repéré et physiquement praticable ; les deux directions partagent le même ouvrage.</x:v>
      </x:c>
      <x:c r="J39" s="59" t="b">
        <x:v>1</x:v>
      </x:c>
      <x:c r="K39" s="14" t="str">
        <x:v>Un effondrement ou une destruction rend le lien fermé jusqu’à réparation réelle ; les unités déjà engagées reçoivent un point de sortie sûr selon leur position.</x:v>
      </x:c>
      <x:c r="L39" s="14" t="str">
        <x:v>Reconstitution documentée V4 — nouvelle rédaction V5</x:v>
      </x:c>
    </x:row>
    <x:row r="40" ht="72" customHeight="1">
      <x:c r="A40" s="13" t="str">
        <x:v>W3-L35</x:v>
      </x:c>
      <x:c r="B40" s="13" t="str">
        <x:v>Faille du Guide ↔ Pont des Filtres</x:v>
      </x:c>
      <x:c r="C40" s="13" t="str">
        <x:v>W3-K05</x:v>
      </x:c>
      <x:c r="D40" s="13" t="str">
        <x:v>W3-K11</x:v>
      </x:c>
      <x:c r="E40" s="13" t="str">
        <x:v>Liaison de relief</x:v>
      </x:c>
      <x:c r="F40" s="28" t="n">
        <x:v>2</x:v>
      </x:c>
      <x:c r="G40" s="58" t="b">
        <x:v>1</x:v>
      </x:c>
      <x:c r="H40" s="28" t="n">
        <x:v>12</x:v>
      </x:c>
      <x:c r="I40" s="13" t="str">
        <x:v>Passage repéré et physiquement praticable ; les deux directions partagent le même ouvrage.</x:v>
      </x:c>
      <x:c r="J40" s="58" t="b">
        <x:v>1</x:v>
      </x:c>
      <x:c r="K40" s="13" t="str">
        <x:v>Un effondrement ou une destruction rend le lien fermé jusqu’à réparation réelle ; les unités déjà engagées reçoivent un point de sortie sûr selon leur position.</x:v>
      </x:c>
      <x:c r="L40" s="13" t="str">
        <x:v>Reconstitution documentée V4 — nouvelle rédaction V5</x:v>
      </x:c>
    </x:row>
    <x:row r="41" ht="72" customHeight="1">
      <x:c r="A41" s="14" t="str">
        <x:v>W3-L36</x:v>
      </x:c>
      <x:c r="B41" s="14" t="str">
        <x:v>Passage du Hurlement ↔ Source sous la Roche</x:v>
      </x:c>
      <x:c r="C41" s="14" t="str">
        <x:v>W3-K06</x:v>
      </x:c>
      <x:c r="D41" s="14" t="str">
        <x:v>W3-K12</x:v>
      </x:c>
      <x:c r="E41" s="14" t="str">
        <x:v>Liaison de relief</x:v>
      </x:c>
      <x:c r="F41" s="29" t="n">
        <x:v>2</x:v>
      </x:c>
      <x:c r="G41" s="59" t="b">
        <x:v>1</x:v>
      </x:c>
      <x:c r="H41" s="29" t="n">
        <x:v>12</x:v>
      </x:c>
      <x:c r="I41" s="14" t="str">
        <x:v>Passage repéré et physiquement praticable ; les deux directions partagent le même ouvrage.</x:v>
      </x:c>
      <x:c r="J41" s="59" t="b">
        <x:v>1</x:v>
      </x:c>
      <x:c r="K41" s="14" t="str">
        <x:v>Un effondrement ou une destruction rend le lien fermé jusqu’à réparation réelle ; les unités déjà engagées reçoivent un point de sortie sûr selon leur position.</x:v>
      </x:c>
      <x:c r="L41" s="14" t="str">
        <x:v>Reconstitution documentée V4 — nouvelle rédaction V5</x:v>
      </x:c>
    </x:row>
    <x:row r="42" ht="72" customHeight="1">
      <x:c r="A42" s="13" t="str">
        <x:v>W3-L37</x:v>
      </x:c>
      <x:c r="B42" s="13" t="str">
        <x:v>Citerne des Trois Reflets ↔ Pied des Piliers</x:v>
      </x:c>
      <x:c r="C42" s="13" t="str">
        <x:v>W3-K07</x:v>
      </x:c>
      <x:c r="D42" s="13" t="str">
        <x:v>W3-K13</x:v>
      </x:c>
      <x:c r="E42" s="13" t="str">
        <x:v>Liaison de relief</x:v>
      </x:c>
      <x:c r="F42" s="28" t="n">
        <x:v>2</x:v>
      </x:c>
      <x:c r="G42" s="58" t="b">
        <x:v>1</x:v>
      </x:c>
      <x:c r="H42" s="28" t="n">
        <x:v>12</x:v>
      </x:c>
      <x:c r="I42" s="13" t="str">
        <x:v>Passage repéré et physiquement praticable ; les deux directions partagent le même ouvrage.</x:v>
      </x:c>
      <x:c r="J42" s="58" t="b">
        <x:v>1</x:v>
      </x:c>
      <x:c r="K42" s="13" t="str">
        <x:v>Un effondrement ou une destruction rend le lien fermé jusqu’à réparation réelle ; les unités déjà engagées reçoivent un point de sortie sûr selon leur position.</x:v>
      </x:c>
      <x:c r="L42" s="13" t="str">
        <x:v>Reconstitution documentée V4 — nouvelle rédaction V5</x:v>
      </x:c>
    </x:row>
    <x:row r="43" ht="72" customHeight="1">
      <x:c r="A43" s="14" t="str">
        <x:v>W3-L38</x:v>
      </x:c>
      <x:c r="B43" s="14" t="str">
        <x:v>Conduite Dormante ↔ Passerelle Cassée</x:v>
      </x:c>
      <x:c r="C43" s="14" t="str">
        <x:v>W3-K08</x:v>
      </x:c>
      <x:c r="D43" s="14" t="str">
        <x:v>W3-K14</x:v>
      </x:c>
      <x:c r="E43" s="14" t="str">
        <x:v>Liaison de relief</x:v>
      </x:c>
      <x:c r="F43" s="29" t="n">
        <x:v>2</x:v>
      </x:c>
      <x:c r="G43" s="59" t="b">
        <x:v>1</x:v>
      </x:c>
      <x:c r="H43" s="29" t="n">
        <x:v>12</x:v>
      </x:c>
      <x:c r="I43" s="14" t="str">
        <x:v>Passage repéré et physiquement praticable ; les deux directions partagent le même ouvrage.</x:v>
      </x:c>
      <x:c r="J43" s="59" t="b">
        <x:v>1</x:v>
      </x:c>
      <x:c r="K43" s="14" t="str">
        <x:v>Un effondrement ou une destruction rend le lien fermé jusqu’à réparation réelle ; les unités déjà engagées reçoivent un point de sortie sûr selon leur position.</x:v>
      </x:c>
      <x:c r="L43" s="14" t="str">
        <x:v>Reconstitution documentée V4 — nouvelle rédaction V5</x:v>
      </x:c>
    </x:row>
    <x:row r="44" ht="72" customHeight="1">
      <x:c r="A44" s="13" t="str">
        <x:v>W3-L39</x:v>
      </x:c>
      <x:c r="B44" s="13" t="str">
        <x:v>Bassin Fendu ↔ Nid de Guet</x:v>
      </x:c>
      <x:c r="C44" s="13" t="str">
        <x:v>W3-K09</x:v>
      </x:c>
      <x:c r="D44" s="13" t="str">
        <x:v>W3-K15</x:v>
      </x:c>
      <x:c r="E44" s="13" t="str">
        <x:v>Liaison de relief</x:v>
      </x:c>
      <x:c r="F44" s="28" t="n">
        <x:v>2</x:v>
      </x:c>
      <x:c r="G44" s="58" t="b">
        <x:v>1</x:v>
      </x:c>
      <x:c r="H44" s="28" t="n">
        <x:v>12</x:v>
      </x:c>
      <x:c r="I44" s="13" t="str">
        <x:v>Passage repéré et physiquement praticable ; les deux directions partagent le même ouvrage.</x:v>
      </x:c>
      <x:c r="J44" s="58" t="b">
        <x:v>1</x:v>
      </x:c>
      <x:c r="K44" s="13" t="str">
        <x:v>Un effondrement ou une destruction rend le lien fermé jusqu’à réparation réelle ; les unités déjà engagées reçoivent un point de sortie sûr selon leur position.</x:v>
      </x:c>
      <x:c r="L44" s="13" t="str">
        <x:v>Reconstitution documentée V4 — nouvelle rédaction V5</x:v>
      </x:c>
    </x:row>
    <x:row r="45" ht="72" customHeight="1">
      <x:c r="A45" s="14" t="str">
        <x:v>W3-L40</x:v>
      </x:c>
      <x:c r="B45" s="14" t="str">
        <x:v>Tour de Vapeur ↔ Racines Étranglées</x:v>
      </x:c>
      <x:c r="C45" s="14" t="str">
        <x:v>W3-K10</x:v>
      </x:c>
      <x:c r="D45" s="14" t="str">
        <x:v>W3-K16</x:v>
      </x:c>
      <x:c r="E45" s="14" t="str">
        <x:v>Liaison de relief</x:v>
      </x:c>
      <x:c r="F45" s="29" t="n">
        <x:v>2</x:v>
      </x:c>
      <x:c r="G45" s="59" t="b">
        <x:v>1</x:v>
      </x:c>
      <x:c r="H45" s="29" t="n">
        <x:v>12</x:v>
      </x:c>
      <x:c r="I45" s="14" t="str">
        <x:v>Passage repéré et physiquement praticable ; les deux directions partagent le même ouvrage.</x:v>
      </x:c>
      <x:c r="J45" s="59" t="b">
        <x:v>1</x:v>
      </x:c>
      <x:c r="K45" s="14" t="str">
        <x:v>Un effondrement ou une destruction rend le lien fermé jusqu’à réparation réelle ; les unités déjà engagées reçoivent un point de sortie sûr selon leur position.</x:v>
      </x:c>
      <x:c r="L45" s="14" t="str">
        <x:v>Reconstitution documentée V4 — nouvelle rédaction V5</x:v>
      </x:c>
    </x:row>
    <x:row r="46" ht="72" customHeight="1">
      <x:c r="A46" s="13" t="str">
        <x:v>W3-L41</x:v>
      </x:c>
      <x:c r="B46" s="13" t="str">
        <x:v>Pont des Filtres ↔ Cime des Signaux</x:v>
      </x:c>
      <x:c r="C46" s="13" t="str">
        <x:v>W3-K11</x:v>
      </x:c>
      <x:c r="D46" s="13" t="str">
        <x:v>W3-K17</x:v>
      </x:c>
      <x:c r="E46" s="13" t="str">
        <x:v>Liaison de relief</x:v>
      </x:c>
      <x:c r="F46" s="28" t="n">
        <x:v>2</x:v>
      </x:c>
      <x:c r="G46" s="58" t="b">
        <x:v>1</x:v>
      </x:c>
      <x:c r="H46" s="28" t="n">
        <x:v>12</x:v>
      </x:c>
      <x:c r="I46" s="13" t="str">
        <x:v>Passage repéré et physiquement praticable ; les deux directions partagent le même ouvrage.</x:v>
      </x:c>
      <x:c r="J46" s="58" t="b">
        <x:v>1</x:v>
      </x:c>
      <x:c r="K46" s="13" t="str">
        <x:v>Un effondrement ou une destruction rend le lien fermé jusqu’à réparation réelle ; les unités déjà engagées reçoivent un point de sortie sûr selon leur position.</x:v>
      </x:c>
      <x:c r="L46" s="13" t="str">
        <x:v>Reconstitution documentée V4 — nouvelle rédaction V5</x:v>
      </x:c>
    </x:row>
    <x:row r="47" ht="72" customHeight="1">
      <x:c r="A47" s="14" t="str">
        <x:v>W3-L42</x:v>
      </x:c>
      <x:c r="B47" s="14" t="str">
        <x:v>Source sous la Roche ↔ Chute des Cordages</x:v>
      </x:c>
      <x:c r="C47" s="14" t="str">
        <x:v>W3-K12</x:v>
      </x:c>
      <x:c r="D47" s="14" t="str">
        <x:v>W3-K18</x:v>
      </x:c>
      <x:c r="E47" s="14" t="str">
        <x:v>Liaison de relief</x:v>
      </x:c>
      <x:c r="F47" s="29" t="n">
        <x:v>2</x:v>
      </x:c>
      <x:c r="G47" s="59" t="b">
        <x:v>1</x:v>
      </x:c>
      <x:c r="H47" s="29" t="n">
        <x:v>12</x:v>
      </x:c>
      <x:c r="I47" s="14" t="str">
        <x:v>Passage repéré et physiquement praticable ; les deux directions partagent le même ouvrage.</x:v>
      </x:c>
      <x:c r="J47" s="59" t="b">
        <x:v>1</x:v>
      </x:c>
      <x:c r="K47" s="14" t="str">
        <x:v>Un effondrement ou une destruction rend le lien fermé jusqu’à réparation réelle ; les unités déjà engagées reçoivent un point de sortie sûr selon leur position.</x:v>
      </x:c>
      <x:c r="L47" s="14" t="str">
        <x:v>Reconstitution documentée V4 — nouvelle rédaction V5</x:v>
      </x:c>
    </x:row>
    <x:row r="48" ht="72" customHeight="1">
      <x:c r="A48" s="13" t="str">
        <x:v>W3-L43</x:v>
      </x:c>
      <x:c r="B48" s="13" t="str">
        <x:v>Pied des Piliers ↔ Ponton des Retours</x:v>
      </x:c>
      <x:c r="C48" s="13" t="str">
        <x:v>W3-K13</x:v>
      </x:c>
      <x:c r="D48" s="13" t="str">
        <x:v>W3-K19</x:v>
      </x:c>
      <x:c r="E48" s="13" t="str">
        <x:v>Liaison de relief</x:v>
      </x:c>
      <x:c r="F48" s="28" t="n">
        <x:v>2</x:v>
      </x:c>
      <x:c r="G48" s="58" t="b">
        <x:v>1</x:v>
      </x:c>
      <x:c r="H48" s="28" t="n">
        <x:v>12</x:v>
      </x:c>
      <x:c r="I48" s="13" t="str">
        <x:v>Passage repéré et physiquement praticable ; les deux directions partagent le même ouvrage.</x:v>
      </x:c>
      <x:c r="J48" s="58" t="b">
        <x:v>1</x:v>
      </x:c>
      <x:c r="K48" s="13" t="str">
        <x:v>Un effondrement ou une destruction rend le lien fermé jusqu’à réparation réelle ; les unités déjà engagées reçoivent un point de sortie sûr selon leur position.</x:v>
      </x:c>
      <x:c r="L48" s="13" t="str">
        <x:v>Reconstitution documentée V4 — nouvelle rédaction V5</x:v>
      </x:c>
    </x:row>
    <x:row r="49" ht="72" customHeight="1">
      <x:c r="A49" s="14" t="str">
        <x:v>W3-L44</x:v>
      </x:c>
      <x:c r="B49" s="14" t="str">
        <x:v>Passerelle Cassée ↔ Îlot des Lanternes</x:v>
      </x:c>
      <x:c r="C49" s="14" t="str">
        <x:v>W3-K14</x:v>
      </x:c>
      <x:c r="D49" s="14" t="str">
        <x:v>W3-K20</x:v>
      </x:c>
      <x:c r="E49" s="14" t="str">
        <x:v>Liaison de relief</x:v>
      </x:c>
      <x:c r="F49" s="29" t="n">
        <x:v>2</x:v>
      </x:c>
      <x:c r="G49" s="59" t="b">
        <x:v>1</x:v>
      </x:c>
      <x:c r="H49" s="29" t="n">
        <x:v>12</x:v>
      </x:c>
      <x:c r="I49" s="14" t="str">
        <x:v>Passage repéré et physiquement praticable ; les deux directions partagent le même ouvrage.</x:v>
      </x:c>
      <x:c r="J49" s="59" t="b">
        <x:v>1</x:v>
      </x:c>
      <x:c r="K49" s="14" t="str">
        <x:v>Un effondrement ou une destruction rend le lien fermé jusqu’à réparation réelle ; les unités déjà engagées reçoivent un point de sortie sûr selon leur position.</x:v>
      </x:c>
      <x:c r="L49" s="14" t="str">
        <x:v>Reconstitution documentée V4 — nouvelle rédaction V5</x:v>
      </x:c>
    </x:row>
    <x:row r="50" ht="72" customHeight="1">
      <x:c r="A50" s="13" t="str">
        <x:v>W3-L45</x:v>
      </x:c>
      <x:c r="B50" s="13" t="str">
        <x:v>Nid de Guet ↔ Chenal du Silencieux</x:v>
      </x:c>
      <x:c r="C50" s="13" t="str">
        <x:v>W3-K15</x:v>
      </x:c>
      <x:c r="D50" s="13" t="str">
        <x:v>W3-K21</x:v>
      </x:c>
      <x:c r="E50" s="13" t="str">
        <x:v>Liaison de relief</x:v>
      </x:c>
      <x:c r="F50" s="28" t="n">
        <x:v>2</x:v>
      </x:c>
      <x:c r="G50" s="58" t="b">
        <x:v>1</x:v>
      </x:c>
      <x:c r="H50" s="28" t="n">
        <x:v>12</x:v>
      </x:c>
      <x:c r="I50" s="13" t="str">
        <x:v>Passage repéré et physiquement praticable ; les deux directions partagent le même ouvrage.</x:v>
      </x:c>
      <x:c r="J50" s="58" t="b">
        <x:v>1</x:v>
      </x:c>
      <x:c r="K50" s="13" t="str">
        <x:v>Un effondrement ou une destruction rend le lien fermé jusqu’à réparation réelle ; les unités déjà engagées reçoivent un point de sortie sûr selon leur position.</x:v>
      </x:c>
      <x:c r="L50" s="13" t="str">
        <x:v>Reconstitution documentée V4 — nouvelle rédaction V5</x:v>
      </x:c>
    </x:row>
    <x:row r="51" ht="72" customHeight="1">
      <x:c r="A51" s="14" t="str">
        <x:v>W3-L46</x:v>
      </x:c>
      <x:c r="B51" s="14" t="str">
        <x:v>Racines Étranglées ↔ Digue aux Marques</x:v>
      </x:c>
      <x:c r="C51" s="14" t="str">
        <x:v>W3-K16</x:v>
      </x:c>
      <x:c r="D51" s="14" t="str">
        <x:v>W3-K22</x:v>
      </x:c>
      <x:c r="E51" s="14" t="str">
        <x:v>Liaison de relief</x:v>
      </x:c>
      <x:c r="F51" s="29" t="n">
        <x:v>2</x:v>
      </x:c>
      <x:c r="G51" s="59" t="b">
        <x:v>1</x:v>
      </x:c>
      <x:c r="H51" s="29" t="n">
        <x:v>12</x:v>
      </x:c>
      <x:c r="I51" s="14" t="str">
        <x:v>Passage repéré et physiquement praticable ; les deux directions partagent le même ouvrage.</x:v>
      </x:c>
      <x:c r="J51" s="59" t="b">
        <x:v>1</x:v>
      </x:c>
      <x:c r="K51" s="14" t="str">
        <x:v>Un effondrement ou une destruction rend le lien fermé jusqu’à réparation réelle ; les unités déjà engagées reçoivent un point de sortie sûr selon leur position.</x:v>
      </x:c>
      <x:c r="L51" s="14" t="str">
        <x:v>Reconstitution documentée V4 — nouvelle rédaction V5</x:v>
      </x:c>
    </x:row>
    <x:row r="52" ht="72" customHeight="1">
      <x:c r="A52" s="13" t="str">
        <x:v>W3-L47</x:v>
      </x:c>
      <x:c r="B52" s="13" t="str">
        <x:v>Cime des Signaux ↔ Maison des Pêcheurs</x:v>
      </x:c>
      <x:c r="C52" s="13" t="str">
        <x:v>W3-K17</x:v>
      </x:c>
      <x:c r="D52" s="13" t="str">
        <x:v>W3-K23</x:v>
      </x:c>
      <x:c r="E52" s="13" t="str">
        <x:v>Liaison de relief</x:v>
      </x:c>
      <x:c r="F52" s="28" t="n">
        <x:v>2</x:v>
      </x:c>
      <x:c r="G52" s="58" t="b">
        <x:v>1</x:v>
      </x:c>
      <x:c r="H52" s="28" t="n">
        <x:v>12</x:v>
      </x:c>
      <x:c r="I52" s="13" t="str">
        <x:v>Passage repéré et physiquement praticable ; les deux directions partagent le même ouvrage.</x:v>
      </x:c>
      <x:c r="J52" s="58" t="b">
        <x:v>1</x:v>
      </x:c>
      <x:c r="K52" s="13" t="str">
        <x:v>Un effondrement ou une destruction rend le lien fermé jusqu’à réparation réelle ; les unités déjà engagées reçoivent un point de sortie sûr selon leur position.</x:v>
      </x:c>
      <x:c r="L52" s="13" t="str">
        <x:v>Reconstitution documentée V4 — nouvelle rédaction V5</x:v>
      </x:c>
    </x:row>
    <x:row r="53" ht="72" customHeight="1">
      <x:c r="A53" s="14" t="str">
        <x:v>W3-L48</x:v>
      </x:c>
      <x:c r="B53" s="14" t="str">
        <x:v>Chute des Cordages ↔ Seuil des Eaux Rouges</x:v>
      </x:c>
      <x:c r="C53" s="14" t="str">
        <x:v>W3-K18</x:v>
      </x:c>
      <x:c r="D53" s="14" t="str">
        <x:v>W3-K24</x:v>
      </x:c>
      <x:c r="E53" s="14" t="str">
        <x:v>Liaison de relief</x:v>
      </x:c>
      <x:c r="F53" s="29" t="n">
        <x:v>2</x:v>
      </x:c>
      <x:c r="G53" s="59" t="b">
        <x:v>1</x:v>
      </x:c>
      <x:c r="H53" s="29" t="n">
        <x:v>12</x:v>
      </x:c>
      <x:c r="I53" s="14" t="str">
        <x:v>Passage repéré et physiquement praticable ; les deux directions partagent le même ouvrage.</x:v>
      </x:c>
      <x:c r="J53" s="59" t="b">
        <x:v>1</x:v>
      </x:c>
      <x:c r="K53" s="14" t="str">
        <x:v>Un effondrement ou une destruction rend le lien fermé jusqu’à réparation réelle ; les unités déjà engagées reçoivent un point de sortie sûr selon leur position.</x:v>
      </x:c>
      <x:c r="L53" s="14" t="str">
        <x:v>Reconstitution documentée V4 — nouvelle rédaction V5</x:v>
      </x:c>
    </x:row>
    <x:row r="54" ht="72" customHeight="1">
      <x:c r="A54" s="13" t="str">
        <x:v>W3-L49</x:v>
      </x:c>
      <x:c r="B54" s="13" t="str">
        <x:v>Ponton des Retours ↔ Cour des Pièces</x:v>
      </x:c>
      <x:c r="C54" s="13" t="str">
        <x:v>W3-K19</x:v>
      </x:c>
      <x:c r="D54" s="13" t="str">
        <x:v>W3-K25</x:v>
      </x:c>
      <x:c r="E54" s="13" t="str">
        <x:v>Liaison de relief</x:v>
      </x:c>
      <x:c r="F54" s="28" t="n">
        <x:v>2</x:v>
      </x:c>
      <x:c r="G54" s="58" t="b">
        <x:v>1</x:v>
      </x:c>
      <x:c r="H54" s="28" t="n">
        <x:v>12</x:v>
      </x:c>
      <x:c r="I54" s="13" t="str">
        <x:v>Passage repéré et physiquement praticable ; les deux directions partagent le même ouvrage.</x:v>
      </x:c>
      <x:c r="J54" s="58" t="b">
        <x:v>1</x:v>
      </x:c>
      <x:c r="K54" s="13" t="str">
        <x:v>Un effondrement ou une destruction rend le lien fermé jusqu’à réparation réelle ; les unités déjà engagées reçoivent un point de sortie sûr selon leur position.</x:v>
      </x:c>
      <x:c r="L54" s="13" t="str">
        <x:v>Reconstitution documentée V4 — nouvelle rédaction V5</x:v>
      </x:c>
    </x:row>
    <x:row r="55" ht="72" customHeight="1">
      <x:c r="A55" s="14" t="str">
        <x:v>W3-L50</x:v>
      </x:c>
      <x:c r="B55" s="14" t="str">
        <x:v>Îlot des Lanternes ↔ Forge Éteinte</x:v>
      </x:c>
      <x:c r="C55" s="14" t="str">
        <x:v>W3-K20</x:v>
      </x:c>
      <x:c r="D55" s="14" t="str">
        <x:v>W3-K26</x:v>
      </x:c>
      <x:c r="E55" s="14" t="str">
        <x:v>Liaison de relief</x:v>
      </x:c>
      <x:c r="F55" s="29" t="n">
        <x:v>2</x:v>
      </x:c>
      <x:c r="G55" s="59" t="b">
        <x:v>1</x:v>
      </x:c>
      <x:c r="H55" s="29" t="n">
        <x:v>12</x:v>
      </x:c>
      <x:c r="I55" s="14" t="str">
        <x:v>Passage repéré et physiquement praticable ; les deux directions partagent le même ouvrage.</x:v>
      </x:c>
      <x:c r="J55" s="59" t="b">
        <x:v>1</x:v>
      </x:c>
      <x:c r="K55" s="14" t="str">
        <x:v>Un effondrement ou une destruction rend le lien fermé jusqu’à réparation réelle ; les unités déjà engagées reçoivent un point de sortie sûr selon leur position.</x:v>
      </x:c>
      <x:c r="L55" s="14" t="str">
        <x:v>Reconstitution documentée V4 — nouvelle rédaction V5</x:v>
      </x:c>
    </x:row>
    <x:row r="56" ht="72" customHeight="1">
      <x:c r="A56" s="13" t="str">
        <x:v>W3-L51</x:v>
      </x:c>
      <x:c r="B56" s="13" t="str">
        <x:v>Chenal du Silencieux ↔ Rails de la Charge</x:v>
      </x:c>
      <x:c r="C56" s="13" t="str">
        <x:v>W3-K21</x:v>
      </x:c>
      <x:c r="D56" s="13" t="str">
        <x:v>W3-K27</x:v>
      </x:c>
      <x:c r="E56" s="13" t="str">
        <x:v>Liaison de relief</x:v>
      </x:c>
      <x:c r="F56" s="28" t="n">
        <x:v>2</x:v>
      </x:c>
      <x:c r="G56" s="58" t="b">
        <x:v>1</x:v>
      </x:c>
      <x:c r="H56" s="28" t="n">
        <x:v>12</x:v>
      </x:c>
      <x:c r="I56" s="13" t="str">
        <x:v>Passage repéré et physiquement praticable ; les deux directions partagent le même ouvrage.</x:v>
      </x:c>
      <x:c r="J56" s="58" t="b">
        <x:v>1</x:v>
      </x:c>
      <x:c r="K56" s="13" t="str">
        <x:v>Un effondrement ou une destruction rend le lien fermé jusqu’à réparation réelle ; les unités déjà engagées reçoivent un point de sortie sûr selon leur position.</x:v>
      </x:c>
      <x:c r="L56" s="13" t="str">
        <x:v>Reconstitution documentée V4 — nouvelle rédaction V5</x:v>
      </x:c>
    </x:row>
    <x:row r="57" ht="72" customHeight="1">
      <x:c r="A57" s="14" t="str">
        <x:v>W3-L52</x:v>
      </x:c>
      <x:c r="B57" s="14" t="str">
        <x:v>Digue aux Marques ↔ Porte des Chaînes</x:v>
      </x:c>
      <x:c r="C57" s="14" t="str">
        <x:v>W3-K22</x:v>
      </x:c>
      <x:c r="D57" s="14" t="str">
        <x:v>W3-K28</x:v>
      </x:c>
      <x:c r="E57" s="14" t="str">
        <x:v>Liaison de relief</x:v>
      </x:c>
      <x:c r="F57" s="29" t="n">
        <x:v>2</x:v>
      </x:c>
      <x:c r="G57" s="59" t="b">
        <x:v>1</x:v>
      </x:c>
      <x:c r="H57" s="29" t="n">
        <x:v>12</x:v>
      </x:c>
      <x:c r="I57" s="14" t="str">
        <x:v>Passage repéré et physiquement praticable ; les deux directions partagent le même ouvrage.</x:v>
      </x:c>
      <x:c r="J57" s="59" t="b">
        <x:v>1</x:v>
      </x:c>
      <x:c r="K57" s="14" t="str">
        <x:v>Un effondrement ou une destruction rend le lien fermé jusqu’à réparation réelle ; les unités déjà engagées reçoivent un point de sortie sûr selon leur position.</x:v>
      </x:c>
      <x:c r="L57" s="14" t="str">
        <x:v>Reconstitution documentée V4 — nouvelle rédaction V5</x:v>
      </x:c>
    </x:row>
    <x:row r="58" ht="72" customHeight="1">
      <x:c r="A58" s="13" t="str">
        <x:v>W3-L53</x:v>
      </x:c>
      <x:c r="B58" s="13" t="str">
        <x:v>Maison des Pêcheurs ↔ Atelier des Masques</x:v>
      </x:c>
      <x:c r="C58" s="13" t="str">
        <x:v>W3-K23</x:v>
      </x:c>
      <x:c r="D58" s="13" t="str">
        <x:v>W3-K29</x:v>
      </x:c>
      <x:c r="E58" s="13" t="str">
        <x:v>Liaison de relief</x:v>
      </x:c>
      <x:c r="F58" s="28" t="n">
        <x:v>2</x:v>
      </x:c>
      <x:c r="G58" s="58" t="b">
        <x:v>1</x:v>
      </x:c>
      <x:c r="H58" s="28" t="n">
        <x:v>12</x:v>
      </x:c>
      <x:c r="I58" s="13" t="str">
        <x:v>Passage repéré et physiquement praticable ; les deux directions partagent le même ouvrage.</x:v>
      </x:c>
      <x:c r="J58" s="58" t="b">
        <x:v>1</x:v>
      </x:c>
      <x:c r="K58" s="13" t="str">
        <x:v>Un effondrement ou une destruction rend le lien fermé jusqu’à réparation réelle ; les unités déjà engagées reçoivent un point de sortie sûr selon leur position.</x:v>
      </x:c>
      <x:c r="L58" s="13" t="str">
        <x:v>Reconstitution documentée V4 — nouvelle rédaction V5</x:v>
      </x:c>
    </x:row>
    <x:row r="59" ht="72" customHeight="1">
      <x:c r="A59" s="14" t="str">
        <x:v>W3-L54</x:v>
      </x:c>
      <x:c r="B59" s="14" t="str">
        <x:v>Seuil des Eaux Rouges ↔ Réserve Scellée</x:v>
      </x:c>
      <x:c r="C59" s="14" t="str">
        <x:v>W3-K24</x:v>
      </x:c>
      <x:c r="D59" s="14" t="str">
        <x:v>W3-K30</x:v>
      </x:c>
      <x:c r="E59" s="14" t="str">
        <x:v>Liaison de relief</x:v>
      </x:c>
      <x:c r="F59" s="29" t="n">
        <x:v>2</x:v>
      </x:c>
      <x:c r="G59" s="59" t="b">
        <x:v>1</x:v>
      </x:c>
      <x:c r="H59" s="29" t="n">
        <x:v>12</x:v>
      </x:c>
      <x:c r="I59" s="14" t="str">
        <x:v>Passage repéré et physiquement praticable ; les deux directions partagent le même ouvrage.</x:v>
      </x:c>
      <x:c r="J59" s="59" t="b">
        <x:v>1</x:v>
      </x:c>
      <x:c r="K59" s="14" t="str">
        <x:v>Un effondrement ou une destruction rend le lien fermé jusqu’à réparation réelle ; les unités déjà engagées reçoivent un point de sortie sûr selon leur position.</x:v>
      </x:c>
      <x:c r="L59" s="14" t="str">
        <x:v>Reconstitution documentée V4 — nouvelle rédaction V5</x:v>
      </x:c>
    </x:row>
    <x:row r="60" ht="72" customHeight="1">
      <x:c r="A60" s="13" t="str">
        <x:v>W3-L55</x:v>
      </x:c>
      <x:c r="B60" s="13" t="str">
        <x:v>Cour des Pièces ↔ Plaine des Trois Ombres</x:v>
      </x:c>
      <x:c r="C60" s="13" t="str">
        <x:v>W3-K25</x:v>
      </x:c>
      <x:c r="D60" s="13" t="str">
        <x:v>W3-K31</x:v>
      </x:c>
      <x:c r="E60" s="13" t="str">
        <x:v>Liaison de relief</x:v>
      </x:c>
      <x:c r="F60" s="28" t="n">
        <x:v>2</x:v>
      </x:c>
      <x:c r="G60" s="58" t="b">
        <x:v>1</x:v>
      </x:c>
      <x:c r="H60" s="28" t="n">
        <x:v>12</x:v>
      </x:c>
      <x:c r="I60" s="13" t="str">
        <x:v>Passage repéré et physiquement praticable ; les deux directions partagent le même ouvrage.</x:v>
      </x:c>
      <x:c r="J60" s="58" t="b">
        <x:v>1</x:v>
      </x:c>
      <x:c r="K60" s="13" t="str">
        <x:v>Un effondrement ou une destruction rend le lien fermé jusqu’à réparation réelle ; les unités déjà engagées reçoivent un point de sortie sûr selon leur position.</x:v>
      </x:c>
      <x:c r="L60" s="13" t="str">
        <x:v>Reconstitution documentée V4 — nouvelle rédaction V5</x:v>
      </x:c>
    </x:row>
    <x:row r="61" ht="72" customHeight="1">
      <x:c r="A61" s="14" t="str">
        <x:v>W3-L56</x:v>
      </x:c>
      <x:c r="B61" s="14" t="str">
        <x:v>Forge Éteinte ↔ Colonnes Couchées</x:v>
      </x:c>
      <x:c r="C61" s="14" t="str">
        <x:v>W3-K26</x:v>
      </x:c>
      <x:c r="D61" s="14" t="str">
        <x:v>W3-K32</x:v>
      </x:c>
      <x:c r="E61" s="14" t="str">
        <x:v>Liaison de relief</x:v>
      </x:c>
      <x:c r="F61" s="29" t="n">
        <x:v>2</x:v>
      </x:c>
      <x:c r="G61" s="59" t="b">
        <x:v>1</x:v>
      </x:c>
      <x:c r="H61" s="29" t="n">
        <x:v>12</x:v>
      </x:c>
      <x:c r="I61" s="14" t="str">
        <x:v>Passage repéré et physiquement praticable ; les deux directions partagent le même ouvrage.</x:v>
      </x:c>
      <x:c r="J61" s="59" t="b">
        <x:v>1</x:v>
      </x:c>
      <x:c r="K61" s="14" t="str">
        <x:v>Un effondrement ou une destruction rend le lien fermé jusqu’à réparation réelle ; les unités déjà engagées reçoivent un point de sortie sûr selon leur position.</x:v>
      </x:c>
      <x:c r="L61" s="14" t="str">
        <x:v>Reconstitution documentée V4 — nouvelle rédaction V5</x:v>
      </x:c>
    </x:row>
    <x:row r="62" ht="72" customHeight="1">
      <x:c r="A62" s="13" t="str">
        <x:v>W3-L57</x:v>
      </x:c>
      <x:c r="B62" s="13" t="str">
        <x:v>Rails de la Charge ↔ Couloir du Défi</x:v>
      </x:c>
      <x:c r="C62" s="13" t="str">
        <x:v>W3-K27</x:v>
      </x:c>
      <x:c r="D62" s="13" t="str">
        <x:v>W3-K33</x:v>
      </x:c>
      <x:c r="E62" s="13" t="str">
        <x:v>Liaison de relief</x:v>
      </x:c>
      <x:c r="F62" s="28" t="n">
        <x:v>2</x:v>
      </x:c>
      <x:c r="G62" s="58" t="b">
        <x:v>1</x:v>
      </x:c>
      <x:c r="H62" s="28" t="n">
        <x:v>12</x:v>
      </x:c>
      <x:c r="I62" s="13" t="str">
        <x:v>Passage repéré et physiquement praticable ; les deux directions partagent le même ouvrage.</x:v>
      </x:c>
      <x:c r="J62" s="58" t="b">
        <x:v>1</x:v>
      </x:c>
      <x:c r="K62" s="13" t="str">
        <x:v>Un effondrement ou une destruction rend le lien fermé jusqu’à réparation réelle ; les unités déjà engagées reçoivent un point de sortie sûr selon leur position.</x:v>
      </x:c>
      <x:c r="L62" s="13" t="str">
        <x:v>Reconstitution documentée V4 — nouvelle rédaction V5</x:v>
      </x:c>
    </x:row>
    <x:row r="63" ht="72" customHeight="1">
      <x:c r="A63" s="14" t="str">
        <x:v>W3-L58</x:v>
      </x:c>
      <x:c r="B63" s="14" t="str">
        <x:v>Porte des Chaînes ↔ Poste des Porteurs</x:v>
      </x:c>
      <x:c r="C63" s="14" t="str">
        <x:v>W3-K28</x:v>
      </x:c>
      <x:c r="D63" s="14" t="str">
        <x:v>W3-K34</x:v>
      </x:c>
      <x:c r="E63" s="14" t="str">
        <x:v>Liaison de relief</x:v>
      </x:c>
      <x:c r="F63" s="29" t="n">
        <x:v>2</x:v>
      </x:c>
      <x:c r="G63" s="59" t="b">
        <x:v>1</x:v>
      </x:c>
      <x:c r="H63" s="29" t="n">
        <x:v>12</x:v>
      </x:c>
      <x:c r="I63" s="14" t="str">
        <x:v>Passage repéré et physiquement praticable ; les deux directions partagent le même ouvrage.</x:v>
      </x:c>
      <x:c r="J63" s="59" t="b">
        <x:v>1</x:v>
      </x:c>
      <x:c r="K63" s="14" t="str">
        <x:v>Un effondrement ou une destruction rend le lien fermé jusqu’à réparation réelle ; les unités déjà engagées reçoivent un point de sortie sûr selon leur position.</x:v>
      </x:c>
      <x:c r="L63" s="14" t="str">
        <x:v>Reconstitution documentée V4 — nouvelle rédaction V5</x:v>
      </x:c>
    </x:row>
    <x:row r="64" ht="72" customHeight="1">
      <x:c r="A64" s="13" t="str">
        <x:v>W3-L59</x:v>
      </x:c>
      <x:c r="B64" s="13" t="str">
        <x:v>Atelier des Masques ↔ Portail de la Coalition</x:v>
      </x:c>
      <x:c r="C64" s="13" t="str">
        <x:v>W3-K29</x:v>
      </x:c>
      <x:c r="D64" s="13" t="str">
        <x:v>W3-K35</x:v>
      </x:c>
      <x:c r="E64" s="13" t="str">
        <x:v>Liaison de relief</x:v>
      </x:c>
      <x:c r="F64" s="28" t="n">
        <x:v>2</x:v>
      </x:c>
      <x:c r="G64" s="58" t="b">
        <x:v>1</x:v>
      </x:c>
      <x:c r="H64" s="28" t="n">
        <x:v>12</x:v>
      </x:c>
      <x:c r="I64" s="13" t="str">
        <x:v>Passage repéré et physiquement praticable ; les deux directions partagent le même ouvrage.</x:v>
      </x:c>
      <x:c r="J64" s="58" t="b">
        <x:v>1</x:v>
      </x:c>
      <x:c r="K64" s="13" t="str">
        <x:v>Un effondrement ou une destruction rend le lien fermé jusqu’à réparation réelle ; les unités déjà engagées reçoivent un point de sortie sûr selon leur position.</x:v>
      </x:c>
      <x:c r="L64" s="13" t="str">
        <x:v>Reconstitution documentée V4 — nouvelle rédaction V5</x:v>
      </x:c>
    </x:row>
    <x:row r="65" ht="72" customHeight="1">
      <x:c r="A65" s="14" t="str">
        <x:v>W3-L60</x:v>
      </x:c>
      <x:c r="B65" s="14" t="str">
        <x:v>Réserve Scellée ↔ Champ du Dernier Appel</x:v>
      </x:c>
      <x:c r="C65" s="14" t="str">
        <x:v>W3-K30</x:v>
      </x:c>
      <x:c r="D65" s="14" t="str">
        <x:v>W3-K36</x:v>
      </x:c>
      <x:c r="E65" s="14" t="str">
        <x:v>Liaison de relief</x:v>
      </x:c>
      <x:c r="F65" s="29" t="n">
        <x:v>2</x:v>
      </x:c>
      <x:c r="G65" s="59" t="b">
        <x:v>1</x:v>
      </x:c>
      <x:c r="H65" s="29" t="n">
        <x:v>12</x:v>
      </x:c>
      <x:c r="I65" s="14" t="str">
        <x:v>Passage repéré et physiquement praticable ; les deux directions partagent le même ouvrage.</x:v>
      </x:c>
      <x:c r="J65" s="59" t="b">
        <x:v>1</x:v>
      </x:c>
      <x:c r="K65" s="14" t="str">
        <x:v>Un effondrement ou une destruction rend le lien fermé jusqu’à réparation réelle ; les unités déjà engagées reçoivent un point de sortie sûr selon leur position.</x:v>
      </x:c>
      <x:c r="L65" s="14" t="str">
        <x:v>Reconstitution documentée V4 — nouvelle rédaction V5</x:v>
      </x:c>
    </x:row>
    <x:row r="66" ht="72" customHeight="1">
      <x:c r="A66" s="13" t="str">
        <x:v>W3-L61</x:v>
      </x:c>
      <x:c r="B66" s="13" t="str">
        <x:v>Débarcadère du Premier Écho ↔ Conduite Dormante</x:v>
      </x:c>
      <x:c r="C66" s="13" t="str">
        <x:v>W3-K01</x:v>
      </x:c>
      <x:c r="D66" s="13" t="str">
        <x:v>W3-K08</x:v>
      </x:c>
      <x:c r="E66" s="13" t="str">
        <x:v>Traverse préparée</x:v>
      </x:c>
      <x:c r="F66" s="28" t="n">
        <x:v>3</x:v>
      </x:c>
      <x:c r="G66" s="58" t="b">
        <x:v>1</x:v>
      </x:c>
      <x:c r="H66" s="28" t="n">
        <x:v>8</x:v>
      </x:c>
      <x:c r="I66" s="13" t="str">
        <x:v>Deux ancrages inspectés puis pose d’une ligne ou d’un pont adapté par une équipe présente.</x:v>
      </x:c>
      <x:c r="J66" s="58" t="b">
        <x:v>0</x:v>
      </x:c>
      <x:c r="K66" s="13" t="str">
        <x:v>Un effondrement ou une destruction rend le lien fermé jusqu’à réparation réelle ; les unités déjà engagées reçoivent un point de sortie sûr selon leur position.</x:v>
      </x:c>
      <x:c r="L66" s="13" t="str">
        <x:v>Reconstitution documentée V4 — nouvelle rédaction V5</x:v>
      </x:c>
    </x:row>
    <x:row r="67" ht="72" customHeight="1">
      <x:c r="A67" s="14" t="str">
        <x:v>W3-L62</x:v>
      </x:c>
      <x:c r="B67" s="14" t="str">
        <x:v>Faille du Guide ↔ Source sous la Roche</x:v>
      </x:c>
      <x:c r="C67" s="14" t="str">
        <x:v>W3-K05</x:v>
      </x:c>
      <x:c r="D67" s="14" t="str">
        <x:v>W3-K12</x:v>
      </x:c>
      <x:c r="E67" s="14" t="str">
        <x:v>Traverse préparée</x:v>
      </x:c>
      <x:c r="F67" s="29" t="n">
        <x:v>3</x:v>
      </x:c>
      <x:c r="G67" s="59" t="b">
        <x:v>1</x:v>
      </x:c>
      <x:c r="H67" s="29" t="n">
        <x:v>8</x:v>
      </x:c>
      <x:c r="I67" s="14" t="str">
        <x:v>Deux ancrages inspectés puis pose d’une ligne ou d’un pont adapté par une équipe présente.</x:v>
      </x:c>
      <x:c r="J67" s="59" t="b">
        <x:v>0</x:v>
      </x:c>
      <x:c r="K67" s="14" t="str">
        <x:v>Un effondrement ou une destruction rend le lien fermé jusqu’à réparation réelle ; les unités déjà engagées reçoivent un point de sortie sûr selon leur position.</x:v>
      </x:c>
      <x:c r="L67" s="14" t="str">
        <x:v>Reconstitution documentée V4 — nouvelle rédaction V5</x:v>
      </x:c>
    </x:row>
    <x:row r="68" ht="72" customHeight="1">
      <x:c r="A68" s="13" t="str">
        <x:v>W3-L63</x:v>
      </x:c>
      <x:c r="B68" s="13" t="str">
        <x:v>Citerne des Trois Reflets ↔ Passerelle Cassée</x:v>
      </x:c>
      <x:c r="C68" s="13" t="str">
        <x:v>W3-K07</x:v>
      </x:c>
      <x:c r="D68" s="13" t="str">
        <x:v>W3-K14</x:v>
      </x:c>
      <x:c r="E68" s="13" t="str">
        <x:v>Traverse préparée</x:v>
      </x:c>
      <x:c r="F68" s="28" t="n">
        <x:v>3</x:v>
      </x:c>
      <x:c r="G68" s="58" t="b">
        <x:v>1</x:v>
      </x:c>
      <x:c r="H68" s="28" t="n">
        <x:v>8</x:v>
      </x:c>
      <x:c r="I68" s="13" t="str">
        <x:v>Deux ancrages inspectés puis pose d’une ligne ou d’un pont adapté par une équipe présente.</x:v>
      </x:c>
      <x:c r="J68" s="58" t="b">
        <x:v>0</x:v>
      </x:c>
      <x:c r="K68" s="13" t="str">
        <x:v>Un effondrement ou une destruction rend le lien fermé jusqu’à réparation réelle ; les unités déjà engagées reçoivent un point de sortie sûr selon leur position.</x:v>
      </x:c>
      <x:c r="L68" s="13" t="str">
        <x:v>Reconstitution documentée V4 — nouvelle rédaction V5</x:v>
      </x:c>
    </x:row>
    <x:row r="69" ht="72" customHeight="1">
      <x:c r="A69" s="14" t="str">
        <x:v>W3-L64</x:v>
      </x:c>
      <x:c r="B69" s="14" t="str">
        <x:v>Pont des Filtres ↔ Chute des Cordages</x:v>
      </x:c>
      <x:c r="C69" s="14" t="str">
        <x:v>W3-K11</x:v>
      </x:c>
      <x:c r="D69" s="14" t="str">
        <x:v>W3-K18</x:v>
      </x:c>
      <x:c r="E69" s="14" t="str">
        <x:v>Traverse préparée</x:v>
      </x:c>
      <x:c r="F69" s="29" t="n">
        <x:v>3</x:v>
      </x:c>
      <x:c r="G69" s="59" t="b">
        <x:v>1</x:v>
      </x:c>
      <x:c r="H69" s="29" t="n">
        <x:v>8</x:v>
      </x:c>
      <x:c r="I69" s="14" t="str">
        <x:v>Deux ancrages inspectés puis pose d’une ligne ou d’un pont adapté par une équipe présente.</x:v>
      </x:c>
      <x:c r="J69" s="59" t="b">
        <x:v>0</x:v>
      </x:c>
      <x:c r="K69" s="14" t="str">
        <x:v>Un effondrement ou une destruction rend le lien fermé jusqu’à réparation réelle ; les unités déjà engagées reçoivent un point de sortie sûr selon leur position.</x:v>
      </x:c>
      <x:c r="L69" s="14" t="str">
        <x:v>Reconstitution documentée V4 — nouvelle rédaction V5</x:v>
      </x:c>
    </x:row>
    <x:row r="70" ht="72" customHeight="1">
      <x:c r="A70" s="13" t="str">
        <x:v>W3-L65</x:v>
      </x:c>
      <x:c r="B70" s="13" t="str">
        <x:v>Pied des Piliers ↔ Îlot des Lanternes</x:v>
      </x:c>
      <x:c r="C70" s="13" t="str">
        <x:v>W3-K13</x:v>
      </x:c>
      <x:c r="D70" s="13" t="str">
        <x:v>W3-K20</x:v>
      </x:c>
      <x:c r="E70" s="13" t="str">
        <x:v>Traverse préparée</x:v>
      </x:c>
      <x:c r="F70" s="28" t="n">
        <x:v>3</x:v>
      </x:c>
      <x:c r="G70" s="58" t="b">
        <x:v>1</x:v>
      </x:c>
      <x:c r="H70" s="28" t="n">
        <x:v>8</x:v>
      </x:c>
      <x:c r="I70" s="13" t="str">
        <x:v>Deux ancrages inspectés puis pose d’une ligne ou d’un pont adapté par une équipe présente.</x:v>
      </x:c>
      <x:c r="J70" s="58" t="b">
        <x:v>0</x:v>
      </x:c>
      <x:c r="K70" s="13" t="str">
        <x:v>Un effondrement ou une destruction rend le lien fermé jusqu’à réparation réelle ; les unités déjà engagées reçoivent un point de sortie sûr selon leur position.</x:v>
      </x:c>
      <x:c r="L70" s="13" t="str">
        <x:v>Reconstitution documentée V4 — nouvelle rédaction V5</x:v>
      </x:c>
    </x:row>
    <x:row r="71" ht="72" customHeight="1">
      <x:c r="A71" s="14" t="str">
        <x:v>W3-L66</x:v>
      </x:c>
      <x:c r="B71" s="14" t="str">
        <x:v>Cime des Signaux ↔ Seuil des Eaux Rouges</x:v>
      </x:c>
      <x:c r="C71" s="14" t="str">
        <x:v>W3-K17</x:v>
      </x:c>
      <x:c r="D71" s="14" t="str">
        <x:v>W3-K24</x:v>
      </x:c>
      <x:c r="E71" s="14" t="str">
        <x:v>Traverse préparée</x:v>
      </x:c>
      <x:c r="F71" s="29" t="n">
        <x:v>3</x:v>
      </x:c>
      <x:c r="G71" s="59" t="b">
        <x:v>1</x:v>
      </x:c>
      <x:c r="H71" s="29" t="n">
        <x:v>8</x:v>
      </x:c>
      <x:c r="I71" s="14" t="str">
        <x:v>Deux ancrages inspectés puis pose d’une ligne ou d’un pont adapté par une équipe présente.</x:v>
      </x:c>
      <x:c r="J71" s="59" t="b">
        <x:v>0</x:v>
      </x:c>
      <x:c r="K71" s="14" t="str">
        <x:v>Un effondrement ou une destruction rend le lien fermé jusqu’à réparation réelle ; les unités déjà engagées reçoivent un point de sortie sûr selon leur position.</x:v>
      </x:c>
      <x:c r="L71" s="14" t="str">
        <x:v>Reconstitution documentée V4 — nouvelle rédaction V5</x:v>
      </x:c>
    </x:row>
    <x:row r="72" ht="72" customHeight="1">
      <x:c r="A72" s="13" t="str">
        <x:v>W3-L67</x:v>
      </x:c>
      <x:c r="B72" s="13" t="str">
        <x:v>Ponton des Retours ↔ Forge Éteinte</x:v>
      </x:c>
      <x:c r="C72" s="13" t="str">
        <x:v>W3-K19</x:v>
      </x:c>
      <x:c r="D72" s="13" t="str">
        <x:v>W3-K26</x:v>
      </x:c>
      <x:c r="E72" s="13" t="str">
        <x:v>Traverse préparée</x:v>
      </x:c>
      <x:c r="F72" s="28" t="n">
        <x:v>3</x:v>
      </x:c>
      <x:c r="G72" s="58" t="b">
        <x:v>1</x:v>
      </x:c>
      <x:c r="H72" s="28" t="n">
        <x:v>8</x:v>
      </x:c>
      <x:c r="I72" s="13" t="str">
        <x:v>Deux ancrages inspectés puis pose d’une ligne ou d’un pont adapté par une équipe présente.</x:v>
      </x:c>
      <x:c r="J72" s="58" t="b">
        <x:v>0</x:v>
      </x:c>
      <x:c r="K72" s="13" t="str">
        <x:v>Un effondrement ou une destruction rend le lien fermé jusqu’à réparation réelle ; les unités déjà engagées reçoivent un point de sortie sûr selon leur position.</x:v>
      </x:c>
      <x:c r="L72" s="13" t="str">
        <x:v>Reconstitution documentée V4 — nouvelle rédaction V5</x:v>
      </x:c>
    </x:row>
    <x:row r="73" ht="72" customHeight="1">
      <x:c r="A73" s="14" t="str">
        <x:v>W3-L68</x:v>
      </x:c>
      <x:c r="B73" s="14" t="str">
        <x:v>Maison des Pêcheurs ↔ Réserve Scellée</x:v>
      </x:c>
      <x:c r="C73" s="14" t="str">
        <x:v>W3-K23</x:v>
      </x:c>
      <x:c r="D73" s="14" t="str">
        <x:v>W3-K30</x:v>
      </x:c>
      <x:c r="E73" s="14" t="str">
        <x:v>Traverse préparée</x:v>
      </x:c>
      <x:c r="F73" s="29" t="n">
        <x:v>3</x:v>
      </x:c>
      <x:c r="G73" s="59" t="b">
        <x:v>1</x:v>
      </x:c>
      <x:c r="H73" s="29" t="n">
        <x:v>8</x:v>
      </x:c>
      <x:c r="I73" s="14" t="str">
        <x:v>Deux ancrages inspectés puis pose d’une ligne ou d’un pont adapté par une équipe présente.</x:v>
      </x:c>
      <x:c r="J73" s="59" t="b">
        <x:v>0</x:v>
      </x:c>
      <x:c r="K73" s="14" t="str">
        <x:v>Un effondrement ou une destruction rend le lien fermé jusqu’à réparation réelle ; les unités déjà engagées reçoivent un point de sortie sûr selon leur position.</x:v>
      </x:c>
      <x:c r="L73" s="14" t="str">
        <x:v>Reconstitution documentée V4 — nouvelle rédaction V5</x:v>
      </x:c>
    </x:row>
    <x:row r="74" ht="72" customHeight="1">
      <x:c r="A74" s="13" t="str">
        <x:v>W3-L69</x:v>
      </x:c>
      <x:c r="B74" s="13" t="str">
        <x:v>Cour des Pièces ↔ Colonnes Couchées</x:v>
      </x:c>
      <x:c r="C74" s="13" t="str">
        <x:v>W3-K25</x:v>
      </x:c>
      <x:c r="D74" s="13" t="str">
        <x:v>W3-K32</x:v>
      </x:c>
      <x:c r="E74" s="13" t="str">
        <x:v>Traverse préparée</x:v>
      </x:c>
      <x:c r="F74" s="28" t="n">
        <x:v>3</x:v>
      </x:c>
      <x:c r="G74" s="58" t="b">
        <x:v>1</x:v>
      </x:c>
      <x:c r="H74" s="28" t="n">
        <x:v>8</x:v>
      </x:c>
      <x:c r="I74" s="13" t="str">
        <x:v>Deux ancrages inspectés puis pose d’une ligne ou d’un pont adapté par une équipe présente.</x:v>
      </x:c>
      <x:c r="J74" s="58" t="b">
        <x:v>0</x:v>
      </x:c>
      <x:c r="K74" s="13" t="str">
        <x:v>Un effondrement ou une destruction rend le lien fermé jusqu’à réparation réelle ; les unités déjà engagées reçoivent un point de sortie sûr selon leur position.</x:v>
      </x:c>
      <x:c r="L74" s="13" t="str">
        <x:v>Reconstitution documentée V4 — nouvelle rédaction V5</x:v>
      </x:c>
    </x:row>
    <x:row r="75" ht="72" customHeight="1">
      <x:c r="A75" s="14" t="str">
        <x:v>W3-L70</x:v>
      </x:c>
      <x:c r="B75" s="14" t="str">
        <x:v>Atelier des Masques ↔ Champ du Dernier Appel</x:v>
      </x:c>
      <x:c r="C75" s="14" t="str">
        <x:v>W3-K29</x:v>
      </x:c>
      <x:c r="D75" s="14" t="str">
        <x:v>W3-K36</x:v>
      </x:c>
      <x:c r="E75" s="14" t="str">
        <x:v>Traverse préparée</x:v>
      </x:c>
      <x:c r="F75" s="29" t="n">
        <x:v>3</x:v>
      </x:c>
      <x:c r="G75" s="59" t="b">
        <x:v>1</x:v>
      </x:c>
      <x:c r="H75" s="29" t="n">
        <x:v>8</x:v>
      </x:c>
      <x:c r="I75" s="14" t="str">
        <x:v>Deux ancrages inspectés puis pose d’une ligne ou d’un pont adapté par une équipe présente.</x:v>
      </x:c>
      <x:c r="J75" s="59" t="b">
        <x:v>0</x:v>
      </x:c>
      <x:c r="K75" s="14" t="str">
        <x:v>Un effondrement ou une destruction rend le lien fermé jusqu’à réparation réelle ; les unités déjà engagées reçoivent un point de sortie sûr selon leur position.</x:v>
      </x:c>
      <x:c r="L75" s="14" t="str">
        <x:v>Reconstitution documentée V4 — nouvelle rédaction V5</x:v>
      </x:c>
    </x:row>
  </x:sheetData>
  <x:pageMargins left="0.7" right="0.7" top="0.75" bottom="0.75" header="0.3" footer="0.3"/>
  <x:tableParts count="1">
    <x:tablePart xmlns:r="http://schemas.openxmlformats.org/officeDocument/2006/relationships" r:id="R8ab2651274734ea6"/>
  </x:tableParts>
</x:worksheet>
</file>

<file path=xl/worksheets/sheet10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Cartes des escarmouches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Monde concerné</x:v>
      </x:c>
      <x:c r="D5" s="52" t="str">
        <x:v>Largeur cases</x:v>
      </x:c>
      <x:c r="E5" s="52" t="str">
        <x:v>Hauteur cases</x:v>
      </x:c>
      <x:c r="F5" s="52" t="str">
        <x:v>Deploiements</x:v>
      </x:c>
      <x:c r="G5" s="52" t="str">
        <x:v>Chemins</x:v>
      </x:c>
      <x:c r="H5" s="52" t="str">
        <x:v>Couvert et visibilité</x:v>
      </x:c>
      <x:c r="I5" s="52" t="str">
        <x:v>Danger</x:v>
      </x:c>
      <x:c r="J5" s="52" t="str">
        <x:v>Objectifs</x:v>
      </x:c>
      <x:c r="K5" s="52" t="str">
        <x:v>Lecture 2D</x:v>
      </x:c>
      <x:c r="L5" s="52" t="str">
        <x:v>Retour</x:v>
      </x:c>
      <x:c r="M5" s="53" t="str">
        <x:v>Provenance</x:v>
      </x:c>
    </x:row>
    <x:row r="6" ht="72" customHeight="1">
      <x:c r="A6" s="13" t="str">
        <x:v>W3-MAP01</x:v>
      </x:c>
      <x:c r="B6" s="13" t="str">
        <x:v>Les Corniches opposées</x:v>
      </x:c>
      <x:c r="C6" s="13" t="str">
        <x:v>W3-P01</x:v>
      </x:c>
      <x:c r="D6" s="28" t="n">
        <x:v>32</x:v>
      </x:c>
      <x:c r="E6" s="28" t="n">
        <x:v>24</x:v>
      </x:c>
      <x:c r="F6" s="13" t="str">
        <x:v>Ouest bas : débarcadère ; est haut : nid adverse.</x:v>
      </x:c>
      <x:c r="G6" s="13" t="str">
        <x:v>Passerelle centrale courte ; tunnel inférieur long ; prises hautes pour grimpeurs.</x:v>
      </x:c>
      <x:c r="H6" s="13" t="str">
        <x:v>Roche opaque au centre, deux refuges latéraux et vue dégagée sur le pont.</x:v>
      </x:c>
      <x:c r="I6" s="13" t="str">
        <x:v>Une chute de pierres annoncée ferme alternativement deux cases du chemin haut.</x:v>
      </x:c>
      <x:c r="J6" s="13" t="str">
        <x:v>Couper l’observation, traverser avec la charge puis tenir le seuil de sortie.</x:v>
      </x:c>
      <x:c r="K6" s="13" t="str">
        <x:v>Chaque hauteur a son plan de marche, des occlusions cohérentes et des connexions visibles. Les pièces, portes et ascenseurs restent des objets physiques.</x:v>
      </x:c>
      <x:c r="L6" s="13" t="str">
        <x:v>Au moins un chemin d’extraction reste identifiable ; il peut être disputé mais n’est pas remplacé par une téléportation de fin de mission.</x:v>
      </x:c>
      <x:c r="M6" s="13" t="str">
        <x:v>Reconstitution documentée V4 — nouvelle rédaction V5</x:v>
      </x:c>
    </x:row>
    <x:row r="7" ht="72" customHeight="1">
      <x:c r="A7" s="14" t="str">
        <x:v>W3-MAP02</x:v>
      </x:c>
      <x:c r="B7" s="14" t="str">
        <x:v>Les Conduites de Verre Noir</x:v>
      </x:c>
      <x:c r="C7" s="14" t="str">
        <x:v>W3-P01</x:v>
      </x:c>
      <x:c r="D7" s="29" t="n">
        <x:v>30</x:v>
      </x:c>
      <x:c r="E7" s="29" t="n">
        <x:v>26</x:v>
      </x:c>
      <x:c r="F7" s="14" t="str">
        <x:v>Sud : bassin de départ ; nord : filtre principal.</x:v>
      </x:c>
      <x:c r="G7" s="14" t="str">
        <x:v>Digue sèche lente ; conduites couvertes ; pont étroit commandé depuis deux leviers.</x:v>
      </x:c>
      <x:c r="H7" s="14" t="str">
        <x:v>Vapeur intermittente, filtres servant de couverts bas, galerie latérale opaque.</x:v>
      </x:c>
      <x:c r="I7" s="14" t="str">
        <x:v>La pression monte avant chaque jet visible ; les unités doivent attendre ou contourner.</x:v>
      </x:c>
      <x:c r="J7" s="14" t="str">
        <x:v>Remettre une conduite en service puis empêcher la reprise du filtre par un groupe rival.</x:v>
      </x:c>
      <x:c r="K7" s="14" t="str">
        <x:v>Chaque hauteur a son plan de marche, des occlusions cohérentes et des connexions visibles. Les pièces, portes et ascenseurs restent des objets physiques.</x:v>
      </x:c>
      <x:c r="L7" s="14" t="str">
        <x:v>Au moins un chemin d’extraction reste identifiable ; il peut être disputé mais n’est pas remplacé par une téléportation de fin de mission.</x:v>
      </x:c>
      <x:c r="M7" s="14" t="str">
        <x:v>Reconstitution documentée V4 — nouvelle rédaction V5</x:v>
      </x:c>
    </x:row>
    <x:row r="8" ht="72" customHeight="1">
      <x:c r="A8" s="13" t="str">
        <x:v>W3-MAP03</x:v>
      </x:c>
      <x:c r="B8" s="13" t="str">
        <x:v>Les Trois Cratères</x:v>
      </x:c>
      <x:c r="C8" s="13" t="str">
        <x:v>W3-P02</x:v>
      </x:c>
      <x:c r="D8" s="28" t="n">
        <x:v>36</x:v>
      </x:c>
      <x:c r="E8" s="28" t="n">
        <x:v>28</x:v>
      </x:c>
      <x:c r="F8" s="13" t="str">
        <x:v>Sud-ouest : coque ; nord-est : falaise de la proie.</x:v>
      </x:c>
      <x:c r="G8" s="13" t="str">
        <x:v>Fond de cratère protégé ; arête rapide ; tranchée circulaire pour détour.</x:v>
      </x:c>
      <x:c r="H8" s="13" t="str">
        <x:v>Blocs volcaniques, pans de lave infranchissables et deux crêtes de guet.</x:v>
      </x:c>
      <x:c r="I8" s="13" t="str">
        <x:v>Le vent transporte les cendres et révèle un déplacement par sa silhouette.</x:v>
      </x:c>
      <x:c r="J8" s="13" t="str">
        <x:v>Traquer le porteur d’une balise puis ramener un membre isolé avant le changement de vent.</x:v>
      </x:c>
      <x:c r="K8" s="13" t="str">
        <x:v>Chaque hauteur a son plan de marche, des occlusions cohérentes et des connexions visibles. Les pièces, portes et ascenseurs restent des objets physiques.</x:v>
      </x:c>
      <x:c r="L8" s="13" t="str">
        <x:v>Au moins un chemin d’extraction reste identifiable ; il peut être disputé mais n’est pas remplacé par une téléportation de fin de mission.</x:v>
      </x:c>
      <x:c r="M8" s="13" t="str">
        <x:v>Reconstitution documentée V4 — nouvelle rédaction V5</x:v>
      </x:c>
    </x:row>
    <x:row r="9" ht="72" customHeight="1">
      <x:c r="A9" s="14" t="str">
        <x:v>W3-MAP04</x:v>
      </x:c>
      <x:c r="B9" s="14" t="str">
        <x:v>Le Relais sous les Cendres</x:v>
      </x:c>
      <x:c r="C9" s="14" t="str">
        <x:v>W3-P02</x:v>
      </x:c>
      <x:c r="D9" s="29" t="n">
        <x:v>28</x:v>
      </x:c>
      <x:c r="E9" s="29" t="n">
        <x:v>28</x:v>
      </x:c>
      <x:c r="F9" s="14" t="str">
        <x:v>Ouest : tunnel de service ; est : ancien relais.</x:v>
      </x:c>
      <x:c r="G9" s="14" t="str">
        <x:v>Cour ouverte ; conduits d’entretien à gabarit limité ; détour par le toit bas.</x:v>
      </x:c>
      <x:c r="H9" s="14" t="str">
        <x:v>Panneaux destructibles, piliers fixes et écrans de poussière sans protection physique.</x:v>
      </x:c>
      <x:c r="I9" s="14" t="str">
        <x:v>Un effondrement annoncé change un accès ; aucun objectif unique ne reste derrière une voie définitivement fermée.</x:v>
      </x:c>
      <x:c r="J9" s="14" t="str">
        <x:v>Arrêter une émission hostile puis évacuer le relais avec les éléments déjà recueillis.</x:v>
      </x:c>
      <x:c r="K9" s="14" t="str">
        <x:v>Chaque hauteur a son plan de marche, des occlusions cohérentes et des connexions visibles. Les pièces, portes et ascenseurs restent des objets physiques.</x:v>
      </x:c>
      <x:c r="L9" s="14" t="str">
        <x:v>Au moins un chemin d’extraction reste identifiable ; il peut être disputé mais n’est pas remplacé par une téléportation de fin de mission.</x:v>
      </x:c>
      <x:c r="M9" s="14" t="str">
        <x:v>Reconstitution documentée V4 — nouvelle rédaction V5</x:v>
      </x:c>
    </x:row>
    <x:row r="10" ht="72" customHeight="1">
      <x:c r="A10" s="13" t="str">
        <x:v>W3-MAP05</x:v>
      </x:c>
      <x:c r="B10" s="13" t="str">
        <x:v>La Canopée coupée</x:v>
      </x:c>
      <x:c r="C10" s="13" t="str">
        <x:v>W3-P03</x:v>
      </x:c>
      <x:c r="D10" s="28" t="n">
        <x:v>34</x:v>
      </x:c>
      <x:c r="E10" s="28" t="n">
        <x:v>30</x:v>
      </x:c>
      <x:c r="F10" s="13" t="str">
        <x:v>Sud bas : ruisseau ; nord haut : plateformes rivales.</x:v>
      </x:c>
      <x:c r="G10" s="13" t="str">
        <x:v>Sol humide ; passerelles moyennes ; branches hautes reliées par deux ancrages.</x:v>
      </x:c>
      <x:c r="H10" s="13" t="str">
        <x:v>Troncs opaques, feuillages qui masquent seulement la vue et refuges sous les racines.</x:v>
      </x:c>
      <x:c r="I10" s="13" t="str">
        <x:v>Une proie traverse le sol lorsqu’un combat prolongé produit trop de bruit.</x:v>
      </x:c>
      <x:c r="J10" s="13" t="str">
        <x:v>Retrouver un groupe séparé puis rejoindre la clairière sans déclencher une poursuite générale.</x:v>
      </x:c>
      <x:c r="K10" s="13" t="str">
        <x:v>Chaque hauteur a son plan de marche, des occlusions cohérentes et des connexions visibles. Les pièces, portes et ascenseurs restent des objets physiques.</x:v>
      </x:c>
      <x:c r="L10" s="13" t="str">
        <x:v>Au moins un chemin d’extraction reste identifiable ; il peut être disputé mais n’est pas remplacé par une téléportation de fin de mission.</x:v>
      </x:c>
      <x:c r="M10" s="13" t="str">
        <x:v>Reconstitution documentée V4 — nouvelle rédaction V5</x:v>
      </x:c>
    </x:row>
    <x:row r="11" ht="72" customHeight="1">
      <x:c r="A11" s="14" t="str">
        <x:v>W3-MAP06</x:v>
      </x:c>
      <x:c r="B11" s="14" t="str">
        <x:v>Le Gué des Deux Pistes</x:v>
      </x:c>
      <x:c r="C11" s="14" t="str">
        <x:v>W3-P03</x:v>
      </x:c>
      <x:c r="D11" s="29" t="n">
        <x:v>32</x:v>
      </x:c>
      <x:c r="E11" s="29" t="n">
        <x:v>24</x:v>
      </x:c>
      <x:c r="F11" s="14" t="str">
        <x:v>Ouest : forêt ; est : berge rocheuse.</x:v>
      </x:c>
      <x:c r="G11" s="14" t="str">
        <x:v>Gué large visible ; pont de racines étroit ; détour sud plus profond.</x:v>
      </x:c>
      <x:c r="H11" s="14" t="str">
        <x:v>Herbes mouvantes, dalles sèches et un observatoire sur la berge.</x:v>
      </x:c>
      <x:c r="I11" s="14" t="str">
        <x:v>Le courant déplace des repères ; une piste humaine et une piste de proie doivent rester distinguables.</x:v>
      </x:c>
      <x:c r="J11" s="14" t="str">
        <x:v>Démêler les passages avant une embuscade de clans et protéger une traversée choisie.</x:v>
      </x:c>
      <x:c r="K11" s="14" t="str">
        <x:v>Chaque hauteur a son plan de marche, des occlusions cohérentes et des connexions visibles. Les pièces, portes et ascenseurs restent des objets physiques.</x:v>
      </x:c>
      <x:c r="L11" s="14" t="str">
        <x:v>Au moins un chemin d’extraction reste identifiable ; il peut être disputé mais n’est pas remplacé par une téléportation de fin de mission.</x:v>
      </x:c>
      <x:c r="M11" s="14" t="str">
        <x:v>Reconstitution documentée V4 — nouvelle rédaction V5</x:v>
      </x:c>
    </x:row>
    <x:row r="12" ht="72" customHeight="1">
      <x:c r="A12" s="13" t="str">
        <x:v>W3-MAP07</x:v>
      </x:c>
      <x:c r="B12" s="13" t="str">
        <x:v>Les Quais de la Marée Haute</x:v>
      </x:c>
      <x:c r="C12" s="13" t="str">
        <x:v>W3-P04</x:v>
      </x:c>
      <x:c r="D12" s="28" t="n">
        <x:v>36</x:v>
      </x:c>
      <x:c r="E12" s="28" t="n">
        <x:v>24</x:v>
      </x:c>
      <x:c r="F12" s="13" t="str">
        <x:v>Sud : arrivée de barque ; nord : stockage sur falaise.</x:v>
      </x:c>
      <x:c r="G12" s="13" t="str">
        <x:v>Quai direct ; escalier haut ; cavité littorale accessible pendant une fenêtre.</x:v>
      </x:c>
      <x:c r="H12" s="13" t="str">
        <x:v>Coques immobilisées, piles du quai et deux murs opaques.</x:v>
      </x:c>
      <x:c r="I12" s="13" t="str">
        <x:v>Une montée d’eau télégraphiée referme la cavité mais laisse l’escalier ouvert.</x:v>
      </x:c>
      <x:c r="J12" s="13" t="str">
        <x:v>Prendre le levier de quai puis extraire une charge sous menace d’un abordage rival.</x:v>
      </x:c>
      <x:c r="K12" s="13" t="str">
        <x:v>Chaque hauteur a son plan de marche, des occlusions cohérentes et des connexions visibles. Les pièces, portes et ascenseurs restent des objets physiques.</x:v>
      </x:c>
      <x:c r="L12" s="13" t="str">
        <x:v>Au moins un chemin d’extraction reste identifiable ; il peut être disputé mais n’est pas remplacé par une téléportation de fin de mission.</x:v>
      </x:c>
      <x:c r="M12" s="13" t="str">
        <x:v>Reconstitution documentée V4 — nouvelle rédaction V5</x:v>
      </x:c>
    </x:row>
    <x:row r="13" ht="72" customHeight="1">
      <x:c r="A13" s="14" t="str">
        <x:v>W3-MAP08</x:v>
      </x:c>
      <x:c r="B13" s="14" t="str">
        <x:v>L’Île aux Deux Feux</x:v>
      </x:c>
      <x:c r="C13" s="14" t="str">
        <x:v>W3-P04</x:v>
      </x:c>
      <x:c r="D13" s="29" t="n">
        <x:v>30</x:v>
      </x:c>
      <x:c r="E13" s="29" t="n">
        <x:v>30</x:v>
      </x:c>
      <x:c r="F13" s="14" t="str">
        <x:v>Ouest : plage basse ; est : phare occupé.</x:v>
      </x:c>
      <x:c r="G13" s="14" t="str">
        <x:v>Couronne de plage ; gorge centrale ; passerelle entre deux pitons.</x:v>
      </x:c>
      <x:c r="H13" s="14" t="str">
        <x:v>Roche côtière, ruines d’abris et quelques lignes de vue très longues.</x:v>
      </x:c>
      <x:c r="I13" s="14" t="str">
        <x:v>Les rafales empêchent une visée longue à intervalles visibles.</x:v>
      </x:c>
      <x:c r="J13" s="14" t="str">
        <x:v>Éteindre un faux signal puis rallumer un repère de retour avec une équipe présente.</x:v>
      </x:c>
      <x:c r="K13" s="14" t="str">
        <x:v>Chaque hauteur a son plan de marche, des occlusions cohérentes et des connexions visibles. Les pièces, portes et ascenseurs restent des objets physiques.</x:v>
      </x:c>
      <x:c r="L13" s="14" t="str">
        <x:v>Au moins un chemin d’extraction reste identifiable ; il peut être disputé mais n’est pas remplacé par une téléportation de fin de mission.</x:v>
      </x:c>
      <x:c r="M13" s="14" t="str">
        <x:v>Reconstitution documentée V4 — nouvelle rédaction V5</x:v>
      </x:c>
    </x:row>
    <x:row r="14" ht="72" customHeight="1">
      <x:c r="A14" s="13" t="str">
        <x:v>W3-MAP09</x:v>
      </x:c>
      <x:c r="B14" s="13" t="str">
        <x:v>La Faille aux Reflets</x:v>
      </x:c>
      <x:c r="C14" s="13" t="str">
        <x:v>W3-P05</x:v>
      </x:c>
      <x:c r="D14" s="28" t="n">
        <x:v>32</x:v>
      </x:c>
      <x:c r="E14" s="28" t="n">
        <x:v>28</x:v>
      </x:c>
      <x:c r="F14" s="13" t="str">
        <x:v>Sud : refuge ; nord : convoi bloqué.</x:v>
      </x:c>
      <x:c r="G14" s="13" t="str">
        <x:v>Glace centrale rapide ; moraine lente ; corniche supérieure à charge limitée.</x:v>
      </x:c>
      <x:c r="H14" s="13" t="str">
        <x:v>Aiguilles de glace opaques et crevasses matérialisées.</x:v>
      </x:c>
      <x:c r="I14" s="13" t="str">
        <x:v>Des fissures sonores annoncent le changement d’état de plaques précises.</x:v>
      </x:c>
      <x:c r="J14" s="13" t="str">
        <x:v>Dégager des membres bloqués puis organiser une retraite avec les blessés réels.</x:v>
      </x:c>
      <x:c r="K14" s="13" t="str">
        <x:v>Chaque hauteur a son plan de marche, des occlusions cohérentes et des connexions visibles. Les pièces, portes et ascenseurs restent des objets physiques.</x:v>
      </x:c>
      <x:c r="L14" s="13" t="str">
        <x:v>Au moins un chemin d’extraction reste identifiable ; il peut être disputé mais n’est pas remplacé par une téléportation de fin de mission.</x:v>
      </x:c>
      <x:c r="M14" s="13" t="str">
        <x:v>Reconstitution documentée V4 — nouvelle rédaction V5</x:v>
      </x:c>
    </x:row>
    <x:row r="15" ht="72" customHeight="1">
      <x:c r="A15" s="14" t="str">
        <x:v>W3-MAP10</x:v>
      </x:c>
      <x:c r="B15" s="14" t="str">
        <x:v>Les Galeries de Chaleur</x:v>
      </x:c>
      <x:c r="C15" s="14" t="str">
        <x:v>W3-P05</x:v>
      </x:c>
      <x:c r="D15" s="29" t="n">
        <x:v>28</x:v>
      </x:c>
      <x:c r="E15" s="29" t="n">
        <x:v>26</x:v>
      </x:c>
      <x:c r="F15" s="14" t="str">
        <x:v>Ouest froid : vestibule ; est chaud : salle de contrôle.</x:v>
      </x:c>
      <x:c r="G15" s="14" t="str">
        <x:v>Galerie haute étroite ; coursive médiane ; niveau inférieur exposé aux jets.</x:v>
      </x:c>
      <x:c r="H15" s="14" t="str">
        <x:v>Machines arrêtées, portes et parois opaques qui ne se traversent pas.</x:v>
      </x:c>
      <x:c r="I15" s="14" t="str">
        <x:v>Les conduites alternent pression et refroidissement ; l’état est lisible par son et couleur.</x:v>
      </x:c>
      <x:c r="J15" s="14" t="str">
        <x:v>Ouvrir une route chauffée puis empêcher qu’elle devienne une embuscade de confinement.</x:v>
      </x:c>
      <x:c r="K15" s="14" t="str">
        <x:v>Chaque hauteur a son plan de marche, des occlusions cohérentes et des connexions visibles. Les pièces, portes et ascenseurs restent des objets physiques.</x:v>
      </x:c>
      <x:c r="L15" s="14" t="str">
        <x:v>Au moins un chemin d’extraction reste identifiable ; il peut être disputé mais n’est pas remplacé par une téléportation de fin de mission.</x:v>
      </x:c>
      <x:c r="M15" s="14" t="str">
        <x:v>Reconstitution documentée V4 — nouvelle rédaction V5</x:v>
      </x:c>
    </x:row>
    <x:row r="16" ht="72" customHeight="1">
      <x:c r="A16" s="13" t="str">
        <x:v>W3-MAP11</x:v>
      </x:c>
      <x:c r="B16" s="13" t="str">
        <x:v>Les Portes superposées</x:v>
      </x:c>
      <x:c r="C16" s="13" t="str">
        <x:v>W3-P06</x:v>
      </x:c>
      <x:c r="D16" s="28" t="n">
        <x:v>34</x:v>
      </x:c>
      <x:c r="E16" s="28" t="n">
        <x:v>32</x:v>
      </x:c>
      <x:c r="F16" s="13" t="str">
        <x:v>Bas ouest : aire de retour ; haut est : port ancien.</x:v>
      </x:c>
      <x:c r="G16" s="13" t="str">
        <x:v>Escaliers extérieurs ; ascenseur de charge ; galerie interne plus longue.</x:v>
      </x:c>
      <x:c r="H16" s="13" t="str">
        <x:v>Portes opaques, balcon de tir et niches réellement assez larges pour une unité.</x:v>
      </x:c>
      <x:c r="I16" s="13" t="str">
        <x:v>L’ascenseur n’accueille qu’un lot ; son opérateur doit rester à un poste exposé.</x:v>
      </x:c>
      <x:c r="J16" s="13" t="str">
        <x:v>Acheminer un dispositif de liaison et empêcher la coupure du retour.</x:v>
      </x:c>
      <x:c r="K16" s="13" t="str">
        <x:v>Chaque hauteur a son plan de marche, des occlusions cohérentes et des connexions visibles. Les pièces, portes et ascenseurs restent des objets physiques.</x:v>
      </x:c>
      <x:c r="L16" s="13" t="str">
        <x:v>Au moins un chemin d’extraction reste identifiable ; il peut être disputé mais n’est pas remplacé par une téléportation de fin de mission.</x:v>
      </x:c>
      <x:c r="M16" s="13" t="str">
        <x:v>Reconstitution documentée V4 — nouvelle rédaction V5</x:v>
      </x:c>
    </x:row>
    <x:row r="17" ht="72" customHeight="1">
      <x:c r="A17" s="14" t="str">
        <x:v>W3-MAP12</x:v>
      </x:c>
      <x:c r="B17" s="14" t="str">
        <x:v>L’Anneau des Coques</x:v>
      </x:c>
      <x:c r="C17" s="14" t="str">
        <x:v>W3-P06</x:v>
      </x:c>
      <x:c r="D17" s="29" t="n">
        <x:v>38</x:v>
      </x:c>
      <x:c r="E17" s="29" t="n">
        <x:v>22</x:v>
      </x:c>
      <x:c r="F17" s="14" t="str">
        <x:v>Gauche : sas d’amarrage ; droite : baie de propulsion hors service.</x:v>
      </x:c>
      <x:c r="G17" s="14" t="str">
        <x:v>Coursive principale ; gaines praticables par petits groupes ; extérieur de coque avec équipement.</x:v>
      </x:c>
      <x:c r="H17" s="14" t="str">
        <x:v>Cloisons, hublots donnant une vue sans passage et caisses arrimées.</x:v>
      </x:c>
      <x:c r="I17" s="14" t="str">
        <x:v>La pression d’un sas doit être stabilisée avant ouverture ; aucune unité ne traverse une porte close.</x:v>
      </x:c>
      <x:c r="J17" s="14" t="str">
        <x:v>Aborder une coque disputée, identifier les groupes présents et maintenir une extraction réelle.</x:v>
      </x:c>
      <x:c r="K17" s="14" t="str">
        <x:v>Chaque hauteur a son plan de marche, des occlusions cohérentes et des connexions visibles. Les pièces, portes et ascenseurs restent des objets physiques.</x:v>
      </x:c>
      <x:c r="L17" s="14" t="str">
        <x:v>Au moins un chemin d’extraction reste identifiable ; il peut être disputé mais n’est pas remplacé par une téléportation de fin de mission.</x:v>
      </x:c>
      <x:c r="M17" s="14" t="str">
        <x:v>Reconstitution documentée V4 — nouvelle rédaction V5</x:v>
      </x:c>
    </x:row>
  </x:sheetData>
  <x:pageMargins left="0.7" right="0.7" top="0.75" bottom="0.75" header="0.3" footer="0.3"/>
  <x:tableParts count="1">
    <x:tablePart xmlns:r="http://schemas.openxmlformats.org/officeDocument/2006/relationships" r:id="Rbaf805a54a744f44"/>
  </x:tableParts>
</x:worksheet>
</file>

<file path=xl/worksheets/sheet10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45" hidden="0" customWidth="1"/>
  </x:cols>
  <x:sheetData>
    <x:row r="1">
      <x:c r="A1" s="2"/>
      <x:c r="B1" s="2"/>
      <x:c r="C1" s="2"/>
      <x:c r="D1" s="2"/>
      <x:c r="E1" s="2"/>
      <x:c r="F1" s="2"/>
    </x:row>
    <x:row r="2" ht="31" customHeight="1">
      <x:c r="A2" s="3" t="str">
        <x:v>Arcs de guerre narrative</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Lieu</x:v>
      </x:c>
      <x:c r="D5" s="52" t="str">
        <x:v>Rang minimal</x:v>
      </x:c>
      <x:c r="E5" s="52" t="str">
        <x:v>Clans</x:v>
      </x:c>
      <x:c r="F5" s="52" t="str">
        <x:v>Conflit</x:v>
      </x:c>
      <x:c r="G5" s="52" t="str">
        <x:v>Borne narrative</x:v>
      </x:c>
      <x:c r="H5" s="52" t="str">
        <x:v>Structure</x:v>
      </x:c>
      <x:c r="I5" s="52" t="str">
        <x:v>Accès</x:v>
      </x:c>
      <x:c r="J5" s="52" t="str">
        <x:v>Conclusion</x:v>
      </x:c>
      <x:c r="K5" s="53" t="str">
        <x:v>Provenance</x:v>
      </x:c>
    </x:row>
    <x:row r="6" ht="87" customHeight="1">
      <x:c r="A6" s="13" t="str">
        <x:v>W3-A01</x:v>
      </x:c>
      <x:c r="B6" s="13" t="str">
        <x:v>Une trace pour deux clans</x:v>
      </x:c>
      <x:c r="C6" s="13" t="str">
        <x:v>Homeworld — Marches de Cendre</x:v>
      </x:c>
      <x:c r="D6" s="13" t="str">
        <x:v>Young Blood</x:v>
      </x:c>
      <x:c r="E6" s="13" t="str">
        <x:v>CL1 / CL3</x:v>
      </x:c>
      <x:c r="F6" s="13" t="str">
        <x:v>Deux équipes revendiquent une chasse dont les traces se croisent près des habitations. Le joueur doit retrouver le vrai parcours tout en affrontant ceux qui veulent imposer leur récit.</x:v>
      </x:c>
      <x:c r="G6" s="13" t="str">
        <x:v>Les témoins restent libres de leurs propos ; la reconnaissance concerne cette chasse et ne remplace aucun rite commun.</x:v>
      </x:c>
      <x:c r="H6" s="13" t="str">
        <x:v>Quatre missions : découverte, intervention, confrontation puis conséquences jouées. L’ordre peut conserver un échec qui modifie la suite.</x:v>
      </x:c>
      <x:c r="I6" s="13" t="str">
        <x:v>Contrat annexe accepté et accès physique au lieu ; aucun jalon commun n’est accordé par cet arc.</x:v>
      </x:c>
      <x:c r="J6" s="13" t="str">
        <x:v>Résolution enregistrée comme réussite, succès partiel, repli, refus ou échec selon les faits. La suite ne considère jamais « terminé » comme synonyme de victoire.</x:v>
      </x:c>
      <x:c r="K6" s="13" t="str">
        <x:v>Reconstitution documentée V4 — nouvelle rédaction V5</x:v>
      </x:c>
    </x:row>
    <x:row r="7" ht="72" customHeight="1">
      <x:c r="A7" s="14" t="str">
        <x:v>W3-A02</x:v>
      </x:c>
      <x:c r="B7" s="14" t="str">
        <x:v>La nuit des citernes</x:v>
      </x:c>
      <x:c r="C7" s="14" t="str">
        <x:v>Homeworld — Désert de Verre</x:v>
      </x:c>
      <x:c r="D7" s="14" t="str">
        <x:v>Young Blood</x:v>
      </x:c>
      <x:c r="E7" s="14" t="str">
        <x:v>CL2 / CL7</x:v>
      </x:c>
      <x:c r="F7" s="14" t="str">
        <x:v>Des raids nocturnes coupent les conduites entre deux quartiers. Il faut découvrir le chemin des assaillants, défendre une réparation et atteindre leur poste.</x:v>
      </x:c>
      <x:c r="G7" s="14" t="str">
        <x:v>L’eau des habitants n’est pas une récompense de guerre ; l’opération porte sur les groupes armés et les ouvrages attaqués.</x:v>
      </x:c>
      <x:c r="H7" s="14" t="str">
        <x:v>Quatre missions : découverte, intervention, confrontation puis conséquences jouées. L’ordre peut conserver un échec qui modifie la suite.</x:v>
      </x:c>
      <x:c r="I7" s="14" t="str">
        <x:v>Contrat annexe accepté et accès physique au lieu ; aucun jalon commun n’est accordé par cet arc.</x:v>
      </x:c>
      <x:c r="J7" s="14" t="str">
        <x:v>Résolution enregistrée comme réussite, succès partiel, repli, refus ou échec selon les faits. La suite ne considère jamais « terminé » comme synonyme de victoire.</x:v>
      </x:c>
      <x:c r="K7" s="14" t="str">
        <x:v>Reconstitution documentée V4 — nouvelle rédaction V5</x:v>
      </x:c>
    </x:row>
    <x:row r="8" ht="72" customHeight="1">
      <x:c r="A8" s="13" t="str">
        <x:v>W3-A03</x:v>
      </x:c>
      <x:c r="B8" s="13" t="str">
        <x:v>Les yeux de Korthas</x:v>
      </x:c>
      <x:c r="C8" s="13" t="str">
        <x:v>Korthas — Crêtes des Deux Échos</x:v>
      </x:c>
      <x:c r="D8" s="13" t="str">
        <x:v>Blooded</x:v>
      </x:c>
      <x:c r="E8" s="13" t="str">
        <x:v>CL5 / CL12</x:v>
      </x:c>
      <x:c r="F8" s="13" t="str">
        <x:v>Une force rivale observe tous les passages d’arrivée. Le joueur brise son avantage avant qu’une petite coalition puisse débarquer.</x:v>
      </x:c>
      <x:c r="G8" s="13" t="str">
        <x:v>La présence dans la zone vient après le voyage joué ; la carte garde les secteurs non observés sous brouillard.</x:v>
      </x:c>
      <x:c r="H8" s="13" t="str">
        <x:v>Quatre missions : découverte, intervention, confrontation puis conséquences jouées. L’ordre peut conserver un échec qui modifie la suite.</x:v>
      </x:c>
      <x:c r="I8" s="13" t="str">
        <x:v>Contrat annexe accepté et accès physique au lieu ; aucun jalon commun n’est accordé par cet arc.</x:v>
      </x:c>
      <x:c r="J8" s="13" t="str">
        <x:v>Résolution enregistrée comme réussite, succès partiel, repli, refus ou échec selon les faits. La suite ne considère jamais « terminé » comme synonyme de victoire.</x:v>
      </x:c>
      <x:c r="K8" s="13" t="str">
        <x:v>Reconstitution documentée V4 — nouvelle rédaction V5</x:v>
      </x:c>
    </x:row>
    <x:row r="9" ht="72" customHeight="1">
      <x:c r="A9" s="14" t="str">
        <x:v>W3-A04</x:v>
      </x:c>
      <x:c r="B9" s="14" t="str">
        <x:v>La forge sous les chaînes</x:v>
      </x:c>
      <x:c r="C9" s="14" t="str">
        <x:v>Korthas — Couronne des Forges Froides</x:v>
      </x:c>
      <x:c r="D9" s="14" t="str">
        <x:v>Blooded</x:v>
      </x:c>
      <x:c r="E9" s="14" t="str">
        <x:v>CL15 / CL7</x:v>
      </x:c>
      <x:c r="F9" s="14" t="str">
        <x:v>Une forge tenue par une faction bloque le retour des porteurs. L’opération cherche les chaînes de commande puis engage la garnison.</x:v>
      </x:c>
      <x:c r="G9" s="14" t="str">
        <x:v>Les ateliers du secteur conservent leurs propriétaires ; gagner une bataille n’attribue pas leurs stocks personnels.</x:v>
      </x:c>
      <x:c r="H9" s="14" t="str">
        <x:v>Quatre missions : découverte, intervention, confrontation puis conséquences jouées. L’ordre peut conserver un échec qui modifie la suite.</x:v>
      </x:c>
      <x:c r="I9" s="14" t="str">
        <x:v>Contrat annexe accepté et accès physique au lieu ; aucun jalon commun n’est accordé par cet arc.</x:v>
      </x:c>
      <x:c r="J9" s="14" t="str">
        <x:v>Résolution enregistrée comme réussite, succès partiel, repli, refus ou échec selon les faits. La suite ne considère jamais « terminé » comme synonyme de victoire.</x:v>
      </x:c>
      <x:c r="K9" s="14" t="str">
        <x:v>Reconstitution documentée V4 — nouvelle rédaction V5</x:v>
      </x:c>
    </x:row>
    <x:row r="10" ht="72" customHeight="1">
      <x:c r="A10" s="13" t="str">
        <x:v>W3-A05</x:v>
      </x:c>
      <x:c r="B10" s="13" t="str">
        <x:v>Le signal dans la tempête</x:v>
      </x:c>
      <x:c r="C10" s="13" t="str">
        <x:v>Vesh-Kar — Cratères de Cendre</x:v>
      </x:c>
      <x:c r="D10" s="13" t="str">
        <x:v>Blooded</x:v>
      </x:c>
      <x:c r="E10" s="13" t="str">
        <x:v>CL11 / CL1</x:v>
      </x:c>
      <x:c r="F10" s="13" t="str">
        <x:v>Une balise volée attire des navires vers une approche dangereuse. Les chasseurs qui l’utilisent préparent une embuscade contre les arrivants.</x:v>
      </x:c>
      <x:c r="G10" s="13" t="str">
        <x:v>L’objectif met fin au piège local ; il ne débloque pas un réseau de voyage universel.</x:v>
      </x:c>
      <x:c r="H10" s="13" t="str">
        <x:v>Quatre missions : découverte, intervention, confrontation puis conséquences jouées. L’ordre peut conserver un échec qui modifie la suite.</x:v>
      </x:c>
      <x:c r="I10" s="13" t="str">
        <x:v>Contrat annexe accepté et accès physique au lieu ; aucun jalon commun n’est accordé par cet arc.</x:v>
      </x:c>
      <x:c r="J10" s="13" t="str">
        <x:v>Résolution enregistrée comme réussite, succès partiel, repli, refus ou échec selon les faits. La suite ne considère jamais « terminé » comme synonyme de victoire.</x:v>
      </x:c>
      <x:c r="K10" s="13" t="str">
        <x:v>Reconstitution documentée V4 — nouvelle rédaction V5</x:v>
      </x:c>
    </x:row>
    <x:row r="11" ht="72" customHeight="1">
      <x:c r="A11" s="14" t="str">
        <x:v>W3-A06</x:v>
      </x:c>
      <x:c r="B11" s="14" t="str">
        <x:v>Sous les branches ennemies</x:v>
      </x:c>
      <x:c r="C11" s="14" t="str">
        <x:v>Namarra — Bassins forestiers</x:v>
      </x:c>
      <x:c r="D11" s="14" t="str">
        <x:v>Blooded</x:v>
      </x:c>
      <x:c r="E11" s="14" t="str">
        <x:v>CL3 / CL10</x:v>
      </x:c>
      <x:c r="F11" s="14" t="str">
        <x:v>Deux groupes rivaux traquent une même bête et leurs pièges menacent les couloirs d’une communauté. Le joueur traverse leurs lignes pour retrouver la proie et ouvrir un passage.</x:v>
      </x:c>
      <x:c r="G11" s="14" t="str">
        <x:v>Les humains rencontrés restent autonomes ; aucun lien de guerre ne remplace la première rencontre ou le départ prévus pour O5.</x:v>
      </x:c>
      <x:c r="H11" s="14" t="str">
        <x:v>Quatre missions : découverte, intervention, confrontation puis conséquences jouées. L’ordre peut conserver un échec qui modifie la suite.</x:v>
      </x:c>
      <x:c r="I11" s="14" t="str">
        <x:v>Contrat annexe accepté et accès physique au lieu ; aucun jalon commun n’est accordé par cet arc.</x:v>
      </x:c>
      <x:c r="J11" s="14" t="str">
        <x:v>Résolution enregistrée comme réussite, succès partiel, repli, refus ou échec selon les faits. La suite ne considère jamais « terminé » comme synonyme de victoire.</x:v>
      </x:c>
      <x:c r="K11" s="14" t="str">
        <x:v>Reconstitution documentée V4 — nouvelle rédaction V5</x:v>
      </x:c>
    </x:row>
    <x:row r="12" ht="72" customHeight="1">
      <x:c r="A12" s="13" t="str">
        <x:v>W3-A07</x:v>
      </x:c>
      <x:c r="B12" s="13" t="str">
        <x:v>Les chasseurs du ressac</x:v>
      </x:c>
      <x:c r="C12" s="13" t="str">
        <x:v>Oruun — Archipel des Deux Feux</x:v>
      </x:c>
      <x:c r="D12" s="13" t="str">
        <x:v>Blooded</x:v>
      </x:c>
      <x:c r="E12" s="13" t="str">
        <x:v>CL6 / CL4</x:v>
      </x:c>
      <x:c r="F12" s="13" t="str">
        <x:v>Une rivalité de quais empêche deux équipages de revenir. La bataille se joue autant dans les chenaux que sur les pontons.</x:v>
      </x:c>
      <x:c r="G12" s="13" t="str">
        <x:v>Un quai saisi ne fournit aucun bateau gratuit ; les traversées exigent une coque et un pilote présents.</x:v>
      </x:c>
      <x:c r="H12" s="13" t="str">
        <x:v>Quatre missions : découverte, intervention, confrontation puis conséquences jouées. L’ordre peut conserver un échec qui modifie la suite.</x:v>
      </x:c>
      <x:c r="I12" s="13" t="str">
        <x:v>Contrat annexe accepté et accès physique au lieu ; aucun jalon commun n’est accordé par cet arc.</x:v>
      </x:c>
      <x:c r="J12" s="13" t="str">
        <x:v>Résolution enregistrée comme réussite, succès partiel, repli, refus ou échec selon les faits. La suite ne considère jamais « terminé » comme synonyme de victoire.</x:v>
      </x:c>
      <x:c r="K12" s="13" t="str">
        <x:v>Reconstitution documentée V4 — nouvelle rédaction V5</x:v>
      </x:c>
    </x:row>
    <x:row r="13" ht="72" customHeight="1">
      <x:c r="A13" s="14" t="str">
        <x:v>W3-A08</x:v>
      </x:c>
      <x:c r="B13" s="14" t="str">
        <x:v>La poursuite du givre</x:v>
      </x:c>
      <x:c r="C13" s="14" t="str">
        <x:v>Sahr-Keth — Anneaux de glace</x:v>
      </x:c>
      <x:c r="D13" s="14" t="str">
        <x:v>Blooded</x:v>
      </x:c>
      <x:c r="E13" s="14" t="str">
        <x:v>CL8 / CL5</x:v>
      </x:c>
      <x:c r="F13" s="14" t="str">
        <x:v>Un rival mène les équipes vers une proie à travers des plaques fragiles. Les guides doivent décider où continuer la chasse et où protéger le retour.</x:v>
      </x:c>
      <x:c r="G13" s="14" t="str">
        <x:v>Une retraite reste une issue narrative valable ; les conditions physiques de la glace priment sur les ordres de carte.</x:v>
      </x:c>
      <x:c r="H13" s="14" t="str">
        <x:v>Quatre missions : découverte, intervention, confrontation puis conséquences jouées. L’ordre peut conserver un échec qui modifie la suite.</x:v>
      </x:c>
      <x:c r="I13" s="14" t="str">
        <x:v>Contrat annexe accepté et accès physique au lieu ; aucun jalon commun n’est accordé par cet arc.</x:v>
      </x:c>
      <x:c r="J13" s="14" t="str">
        <x:v>Résolution enregistrée comme réussite, succès partiel, repli, refus ou échec selon les faits. La suite ne considère jamais « terminé » comme synonyme de victoire.</x:v>
      </x:c>
      <x:c r="K13" s="14" t="str">
        <x:v>Reconstitution documentée V4 — nouvelle rédaction V5</x:v>
      </x:c>
    </x:row>
    <x:row r="14" ht="72" customHeight="1">
      <x:c r="A14" s="13" t="str">
        <x:v>W3-A09</x:v>
      </x:c>
      <x:c r="B14" s="13" t="str">
        <x:v>Le mandat brisé</x:v>
      </x:c>
      <x:c r="C14" s="13" t="str">
        <x:v>Ilyss — Portes superposées</x:v>
      </x:c>
      <x:c r="D14" s="13" t="str">
        <x:v>Elite</x:v>
      </x:c>
      <x:c r="E14" s="13" t="str">
        <x:v>CL12 / CL15</x:v>
      </x:c>
      <x:c r="F14" s="13" t="str">
        <x:v>Une coalition devait tenir un passage, mais un groupe poursuit une conquête plus large. Le joueur doit préserver sa route et affronter la force qui l’a coupée.</x:v>
      </x:c>
      <x:c r="G14" s="13" t="str">
        <x:v>Un mandat limité n’engage pas tous les clans dans une guerre totale ; chaque équipe possède son propre accord.</x:v>
      </x:c>
      <x:c r="H14" s="13" t="str">
        <x:v>Quatre missions : découverte, intervention, confrontation puis conséquences jouées. L’ordre peut conserver un échec qui modifie la suite.</x:v>
      </x:c>
      <x:c r="I14" s="13" t="str">
        <x:v>Contrat annexe accepté et accès physique au lieu ; aucun jalon commun n’est accordé par cet arc.</x:v>
      </x:c>
      <x:c r="J14" s="13" t="str">
        <x:v>Résolution enregistrée comme réussite, succès partiel, repli, refus ou échec selon les faits. La suite ne considère jamais « terminé » comme synonyme de victoire.</x:v>
      </x:c>
      <x:c r="K14" s="13" t="str">
        <x:v>Reconstitution documentée V4 — nouvelle rédaction V5</x:v>
      </x:c>
    </x:row>
    <x:row r="15" ht="72" customHeight="1">
      <x:c r="A15" s="14" t="str">
        <x:v>W3-A10</x:v>
      </x:c>
      <x:c r="B15" s="14" t="str">
        <x:v>La chasse des chasseurs</x:v>
      </x:c>
      <x:c r="C15" s="14" t="str">
        <x:v>Ilyss — Anneau des Coques</x:v>
      </x:c>
      <x:c r="D15" s="14" t="str">
        <x:v>Elite</x:v>
      </x:c>
      <x:c r="E15" s="14" t="str">
        <x:v>CL10 / CL13</x:v>
      </x:c>
      <x:c r="F15" s="14" t="str">
        <x:v>Une bande identifiée attaque d’autres chasseurs et récupère leurs équipements. La traque se joue entre les coques et les passages techniques.</x:v>
      </x:c>
      <x:c r="G15" s="14" t="str">
        <x:v>L’étiquette de renégat vient des actes observés de cette bande ; elle n’est pas attribuée à une morphologie ou à un clan entier.</x:v>
      </x:c>
      <x:c r="H15" s="14" t="str">
        <x:v>Quatre missions : découverte, intervention, confrontation puis conséquences jouées. L’ordre peut conserver un échec qui modifie la suite.</x:v>
      </x:c>
      <x:c r="I15" s="14" t="str">
        <x:v>Contrat annexe accepté et accès physique au lieu ; aucun jalon commun n’est accordé par cet arc.</x:v>
      </x:c>
      <x:c r="J15" s="14" t="str">
        <x:v>Résolution enregistrée comme réussite, succès partiel, repli, refus ou échec selon les faits. La suite ne considère jamais « terminé » comme synonyme de victoire.</x:v>
      </x:c>
      <x:c r="K15" s="14" t="str">
        <x:v>Reconstitution documentée V4 — nouvelle rédaction V5</x:v>
      </x:c>
    </x:row>
    <x:row r="16" ht="72" customHeight="1">
      <x:c r="A16" s="13" t="str">
        <x:v>W3-A11</x:v>
      </x:c>
      <x:c r="B16" s="13" t="str">
        <x:v>La route des blessés</x:v>
      </x:c>
      <x:c r="C16" s="13" t="str">
        <x:v>Korthas — Marais et débarcadère</x:v>
      </x:c>
      <x:c r="D16" s="13" t="str">
        <x:v>Elite</x:v>
      </x:c>
      <x:c r="E16" s="13" t="str">
        <x:v>CL14 / CL11</x:v>
      </x:c>
      <x:c r="F16" s="13" t="str">
        <x:v>Une campagne a laissé plusieurs équipes séparées. L’opération relie les points de retour sous la pression d’un rival qui chasse les derniers groupes.</x:v>
      </x:c>
      <x:c r="G16" s="13" t="str">
        <x:v>Les personnes blessées gardent leur histoire et leur indisponibilité ; changer de mode ne les soigne pas.</x:v>
      </x:c>
      <x:c r="H16" s="13" t="str">
        <x:v>Quatre missions : découverte, intervention, confrontation puis conséquences jouées. L’ordre peut conserver un échec qui modifie la suite.</x:v>
      </x:c>
      <x:c r="I16" s="13" t="str">
        <x:v>Contrat annexe accepté et accès physique au lieu ; aucun jalon commun n’est accordé par cet arc.</x:v>
      </x:c>
      <x:c r="J16" s="13" t="str">
        <x:v>Résolution enregistrée comme réussite, succès partiel, repli, refus ou échec selon les faits. La suite ne considère jamais « terminé » comme synonyme de victoire.</x:v>
      </x:c>
      <x:c r="K16" s="13" t="str">
        <x:v>Reconstitution documentée V4 — nouvelle rédaction V5</x:v>
      </x:c>
    </x:row>
    <x:row r="17" ht="72" customHeight="1">
      <x:c r="A17" s="14" t="str">
        <x:v>W3-A12</x:v>
      </x:c>
      <x:c r="B17" s="14" t="str">
        <x:v>Le dernier front choisi</x:v>
      </x:c>
      <x:c r="C17" s="14" t="str">
        <x:v>Korthas — Plaines du Dernier Seuil</x:v>
      </x:c>
      <x:c r="D17" s="14" t="str">
        <x:v>Elite</x:v>
      </x:c>
      <x:c r="E17" s="14" t="str">
        <x:v>CL1 / CL12 / CL15</x:v>
      </x:c>
      <x:c r="F17" s="14" t="str">
        <x:v>Les forces encore engagées se rencontrent sur un dernier seuil. Le joueur choisit une conclusion militaire compatible avec les liens et les pertes de sa campagne.</x:v>
      </x:c>
      <x:c r="G17" s="14" t="str">
        <x:v>Cette finale clôt la guerre suivie, reste facultative pour le rang et ne remplace aucun dénouement exclusif d’origine.</x:v>
      </x:c>
      <x:c r="H17" s="14" t="str">
        <x:v>Quatre missions : découverte, intervention, confrontation puis conséquences jouées. L’ordre peut conserver un échec qui modifie la suite.</x:v>
      </x:c>
      <x:c r="I17" s="14" t="str">
        <x:v>Contrat annexe accepté et accès physique au lieu ; aucun jalon commun n’est accordé par cet arc.</x:v>
      </x:c>
      <x:c r="J17" s="14" t="str">
        <x:v>Résolution enregistrée comme réussite, succès partiel, repli, refus ou échec selon les faits. La suite ne considère jamais « terminé » comme synonyme de victoire.</x:v>
      </x:c>
      <x:c r="K17" s="14" t="str">
        <x:v>Reconstitution documentée V4 — nouvelle rédaction V5</x:v>
      </x:c>
    </x:row>
  </x:sheetData>
  <x:pageMargins left="0.7" right="0.7" top="0.75" bottom="0.75" header="0.3" footer="0.3"/>
  <x:tableParts count="1">
    <x:tablePart xmlns:r="http://schemas.openxmlformats.org/officeDocument/2006/relationships" r:id="Rab9a04e2d3134a90"/>
  </x:tableParts>
</x:worksheet>
</file>

<file path=xl/worksheets/sheet10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45" hidden="0" customWidth="1"/>
    <x:col min="16" max="16" width="45" hidden="0" customWidth="1"/>
  </x:cols>
  <x:sheetData>
    <x:row r="1">
      <x:c r="A1" s="2"/>
      <x:c r="B1" s="2"/>
      <x:c r="C1" s="2"/>
      <x:c r="D1" s="2"/>
      <x:c r="E1" s="2"/>
      <x:c r="F1" s="2"/>
    </x:row>
    <x:row r="2" ht="31" customHeight="1">
      <x:c r="A2" s="3" t="str">
        <x:v>Missions de guerre narrative</x:v>
      </x:c>
      <x:c r="B2" s="3"/>
      <x:c r="C2" s="3"/>
      <x:c r="D2" s="3"/>
      <x:c r="E2" s="3"/>
      <x:c r="F2" s="3"/>
    </x:row>
    <x:row r="3">
      <x:c r="A3" s="4"/>
      <x:c r="B3" s="4"/>
      <x:c r="C3" s="4"/>
      <x:c r="D3" s="4"/>
      <x:c r="E3" s="4"/>
      <x:c r="F3" s="4"/>
    </x:row>
    <x:row r="4">
      <x:c r="A4" s="2" t="str">
        <x:v>Guerre · 48 fiches · Lecture intégrale dans « Lire Guerre » ou le lecteur HTML.</x:v>
      </x:c>
      <x:c r="B4" s="2"/>
      <x:c r="C4" s="2"/>
      <x:c r="D4" s="2"/>
      <x:c r="E4" s="2"/>
      <x:c r="F4" s="2"/>
    </x:row>
    <x:row r="5" ht="48" customHeight="1">
      <x:c r="A5" s="51" t="str">
        <x:v>Identifiant</x:v>
      </x:c>
      <x:c r="B5" s="52" t="str">
        <x:v>Titre</x:v>
      </x:c>
      <x:c r="C5" s="52" t="str">
        <x:v>Arc ref</x:v>
      </x:c>
      <x:c r="D5" s="52" t="str">
        <x:v>Ordre</x:v>
      </x:c>
      <x:c r="E5" s="52" t="str">
        <x:v>Rang minimal</x:v>
      </x:c>
      <x:c r="F5" s="52" t="str">
        <x:v>Lieu</x:v>
      </x:c>
      <x:c r="G5" s="52" t="str">
        <x:v>Déclencheur</x:v>
      </x:c>
      <x:c r="H5" s="52" t="str">
        <x:v>Mise en place</x:v>
      </x:c>
      <x:c r="I5" s="52" t="str">
        <x:v>Actions en 2D</x:v>
      </x:c>
      <x:c r="J5" s="52" t="str">
        <x:v>Choix</x:v>
      </x:c>
      <x:c r="K5" s="52" t="str">
        <x:v>Résultat</x:v>
      </x:c>
      <x:c r="L5" s="52" t="str">
        <x:v>Échec reprise</x:v>
      </x:c>
      <x:c r="M5" s="52" t="str">
        <x:v>Recompense</x:v>
      </x:c>
      <x:c r="N5" s="52" t="str">
        <x:v>Lien modes</x:v>
      </x:c>
      <x:c r="O5" s="52" t="str">
        <x:v>Limite lore</x:v>
      </x:c>
      <x:c r="P5" s="53" t="str">
        <x:v>Provenance</x:v>
      </x:c>
    </x:row>
    <x:row r="6" ht="132" customHeight="1">
      <x:c r="A6" s="13" t="str">
        <x:v>W3-N01</x:v>
      </x:c>
      <x:c r="B6" s="13" t="str">
        <x:v>Sous la cendre fraîche</x:v>
      </x:c>
      <x:c r="C6" s="13" t="str">
        <x:v>W3-A01</x:v>
      </x:c>
      <x:c r="D6" s="16" t="n">
        <x:v>1</x:v>
      </x:c>
      <x:c r="E6" s="13" t="str">
        <x:v>Young Blood</x:v>
      </x:c>
      <x:c r="F6" s="13" t="str">
        <x:v>Homeworld — Marches de Cendre</x:v>
      </x:c>
      <x:c r="G6" s="13" t="str">
        <x:v>Deux équipes revendiquent une chasse dont les traces se croisent près des habitations. Le joueur doit retrouver le vrai parcours tout en affrontant ceux qui veulent imposer leur récit.</x:v>
      </x:c>
      <x:c r="H6" s="13" t="str">
        <x:v>Le joueur rejoint le point d’entrée à pied ou par le transport déjà acquis. Le décor expose un chemin principal, un contournement praticable et une sortie que les personnages utilisent réellement.</x:v>
      </x:c>
      <x:c r="I6" s="13" t="str">
        <x:v>Longer un chenal noirci, comparer trois empreintes et suivre la plus profonde sous une arche. Un guetteur rival traverse la silhouette du joueur avant de disparaître derrière des plaques de basalte. Le poursuivre révèle un second chemin ; observer d’abord permet de repérer la corde qui déclencherait une chute de pierres.</x:v>
      </x:c>
      <x:c r="J6" s="13" t="str">
        <x:v>Suivre immédiatement le guetteur ou examiner l’arche pour préparer un passage sûr.</x:v>
      </x:c>
      <x:c r="K6" s="13" t="str">
        <x:v>Le chemin réellement parcouru rejoint la carte locale ; le rival mémorise une poursuite ou une approche patiente.</x:v>
      </x:c>
      <x:c r="L6" s="13" t="str">
        <x:v>Une interruption conserve les dégâts, morts, blessures et positions validées. Les objectifs encore ouverts sont repris depuis un lieu atteignable ; un refus clôt seulement cette proposition et ne compte pas comme réussite.</x:v>
      </x:c>
      <x:c r="M6" s="13" t="str">
        <x:v>Objectif standard : 6 XP. Aux participants réellement engagés, par récompense unique. Les finales des campagnes liées V5 ont leur propre objectif à 12 XP, sans cumul sur une même résolution. Les objets sont acquis après récupération physique.</x:v>
      </x:c>
      <x:c r="N6" s="13" t="str">
        <x:v>Les observations et états de passage alimentent carte et RTS. Si cette action résout déjà un objectif, les autres modes montrent ses conséquences et ne le font pas rejouer.</x:v>
      </x:c>
      <x:c r="O6" s="13" t="str">
        <x:v>Les témoins restent libres de leurs propos ; la reconnaissance concerne cette chasse et ne remplace aucun rite commun.</x:v>
      </x:c>
      <x:c r="P6" s="13" t="str">
        <x:v>Reconstitution documentée V4 — nouvelle rédaction V5</x:v>
      </x:c>
    </x:row>
    <x:row r="7" ht="132" customHeight="1">
      <x:c r="A7" s="14" t="str">
        <x:v>W3-N02</x:v>
      </x:c>
      <x:c r="B7" s="14" t="str">
        <x:v>Le trait dans la pierre</x:v>
      </x:c>
      <x:c r="C7" s="14" t="str">
        <x:v>W3-A01</x:v>
      </x:c>
      <x:c r="D7" s="17" t="n">
        <x:v>2</x:v>
      </x:c>
      <x:c r="E7" s="14" t="str">
        <x:v>Young Blood</x:v>
      </x:c>
      <x:c r="F7" s="14" t="str">
        <x:v>Homeworld — Marches de Cendre</x:v>
      </x:c>
      <x:c r="G7" s="14" t="str">
        <x:v>L’étape précédente de « Une trace pour deux clans » est résolue. Ses passages ouverts, adversaires survivants et objets déplacés déterminent les conditions de cette scène.</x:v>
      </x:c>
      <x:c r="H7" s="14" t="str">
        <x:v>Le joueur rejoint le point d’entrée à pied ou par le transport déjà acquis. Le décor expose un chemin principal, un contournement praticable et une sortie que les personnages utilisent réellement.</x:v>
      </x:c>
      <x:c r="I7" s="14" t="str">
        <x:v>Grimper au-dessus du chenal, contourner un nid occupé et atteindre la paroi où une arme a laissé un trait. Orienter la lumière sur la pierre, aligner le fragment retrouvé puis défendre le point contre deux chasseurs arrivés par les prises basses. Une sortie derrière la paroi permet de rompre le combat avec la preuve.</x:v>
      </x:c>
      <x:c r="J7" s="14" t="str">
        <x:v>Tenir la paroi pour faire venir les témoins ou emporter le relevé par le passage caché.</x:v>
      </x:c>
      <x:c r="K7" s="14" t="str">
        <x:v>La trace reste attribuée à son lieu ; le résultat indique quels participants ont pu la voir.</x:v>
      </x:c>
      <x:c r="L7" s="14" t="str">
        <x:v>Une interruption conserve les dégâts, morts, blessures et positions validées. Les objectifs encore ouverts sont repris depuis un lieu atteignable ; un refus clôt seulement cette proposition et ne compte pas comme réussite.</x:v>
      </x:c>
      <x:c r="M7" s="14" t="str">
        <x:v>Objectif standard : 6 XP. Aux participants réellement engagés, par récompense unique. Les finales des campagnes liées V5 ont leur propre objectif à 12 XP, sans cumul sur une même résolution. Les objets sont acquis après récupération physique.</x:v>
      </x:c>
      <x:c r="N7" s="14" t="str">
        <x:v>Les observations et états de passage alimentent carte et RTS. Si cette action résout déjà un objectif, les autres modes montrent ses conséquences et ne le font pas rejouer.</x:v>
      </x:c>
      <x:c r="O7" s="14" t="str">
        <x:v>Les témoins restent libres de leurs propos ; la reconnaissance concerne cette chasse et ne remplace aucun rite commun.</x:v>
      </x:c>
      <x:c r="P7" s="14" t="str">
        <x:v>Reconstitution documentée V4 — nouvelle rédaction V5</x:v>
      </x:c>
    </x:row>
    <x:row r="8" ht="132" customHeight="1">
      <x:c r="A8" s="13" t="str">
        <x:v>W3-N03</x:v>
      </x:c>
      <x:c r="B8" s="13" t="str">
        <x:v>Le duel de l’arche basse</x:v>
      </x:c>
      <x:c r="C8" s="13" t="str">
        <x:v>W3-A01</x:v>
      </x:c>
      <x:c r="D8" s="16" t="n">
        <x:v>3</x:v>
      </x:c>
      <x:c r="E8" s="13" t="str">
        <x:v>Young Blood</x:v>
      </x:c>
      <x:c r="F8" s="13" t="str">
        <x:v>Homeworld — Marches de Cendre</x:v>
      </x:c>
      <x:c r="G8" s="13" t="str">
        <x:v>L’étape précédente de « Une trace pour deux clans » est résolue. Ses passages ouverts, adversaires survivants et objets déplacés déterminent les conditions de cette scène.</x:v>
      </x:c>
      <x:c r="H8" s="13" t="str">
        <x:v>Le joueur rejoint le point d’entrée à pied ou par le transport déjà acquis. Le décor expose un chemin principal, un contournement praticable et une sortie que les personnages utilisent réellement.</x:v>
      </x:c>
      <x:c r="I8" s="13" t="str">
        <x:v>Retrouver le rival dans un espace circulaire séparé des maisons. Parcourir ses bords, vérifier les deux sorties puis entrer dans l’aire convenue. Pendant le duel, lire les appuis du rival et utiliser les piliers pour casser sa poursuite. Un compagnon impatient peut approcher ; intervenir conserve le duel mais expose le joueur.</x:v>
      </x:c>
      <x:c r="J8" s="13" t="str">
        <x:v>Accepter le défi limité à cette chasse ou demander une confrontation d’équipes sur le passage.</x:v>
      </x:c>
      <x:c r="K8" s="13" t="str">
        <x:v>Le résultat du duel ou du combat est unique ; il décide du droit d’examiner la pièce commune, pas du rang du joueur.</x:v>
      </x:c>
      <x:c r="L8" s="13" t="str">
        <x:v>Une interruption conserve les dégâts, morts, blessures et positions validées. Les objectifs encore ouverts sont repris depuis un lieu atteignable ; un refus clôt seulement cette proposition et ne compte pas comme réussite.</x:v>
      </x:c>
      <x:c r="M8" s="13" t="str">
        <x:v>Objectif standard : 6 XP. Aux participants réellement engagés, par récompense unique. Les finales des campagnes liées V5 ont leur propre objectif à 12 XP, sans cumul sur une même résolution. Les objets sont acquis après récupération physique.</x:v>
      </x:c>
      <x:c r="N8" s="13" t="str">
        <x:v>Les observations et états de passage alimentent carte et RTS. Si cette action résout déjà un objectif, les autres modes montrent ses conséquences et ne le font pas rejouer.</x:v>
      </x:c>
      <x:c r="O8" s="13" t="str">
        <x:v>Les témoins restent libres de leurs propos ; la reconnaissance concerne cette chasse et ne remplace aucun rite commun.</x:v>
      </x:c>
      <x:c r="P8" s="13" t="str">
        <x:v>Reconstitution documentée V4 — nouvelle rédaction V5</x:v>
      </x:c>
    </x:row>
    <x:row r="9" ht="132" customHeight="1">
      <x:c r="A9" s="14" t="str">
        <x:v>W3-N04</x:v>
      </x:c>
      <x:c r="B9" s="14" t="str">
        <x:v>Deux ombres sur un trophée</x:v>
      </x:c>
      <x:c r="C9" s="14" t="str">
        <x:v>W3-A01</x:v>
      </x:c>
      <x:c r="D9" s="17" t="n">
        <x:v>4</x:v>
      </x:c>
      <x:c r="E9" s="14" t="str">
        <x:v>Young Blood</x:v>
      </x:c>
      <x:c r="F9" s="14" t="str">
        <x:v>Homeworld — Marches de Cendre</x:v>
      </x:c>
      <x:c r="G9" s="14" t="str">
        <x:v>L’étape précédente de « Une trace pour deux clans » est résolue. Ses passages ouverts, adversaires survivants et objets déplacés déterminent les conditions de cette scène.</x:v>
      </x:c>
      <x:c r="H9" s="14" t="str">
        <x:v>Le joueur rejoint le point d’entrée à pied ou par le transport déjà acquis. Le décor expose un chemin principal, un contournement praticable et une sortie que les personnages utilisent réellement.</x:v>
      </x:c>
      <x:c r="I9" s="14" t="str">
        <x:v>Transporter la pièce jusqu’à l’atelier local, replacer les deux traces observées sur un support d’essai puis inviter les chasseurs réellement rencontrés. Un dernier poursuivant tente de reprendre l’objet dans la ruelle extérieure ; le contenir ouvre la scène de présentation. Le joueur choisit l’angle d’exposition qui rend les contributions visibles.</x:v>
      </x:c>
      <x:c r="J9" s="14" t="str">
        <x:v>Présenter un trophée partagé avec un propriétaire explicite ou conserver une pièce individuelle contextualisée.</x:v>
      </x:c>
      <x:c r="K9" s="14" t="str">
        <x:v>Le récit public et les visites à la maison changent ; l’original conserve un seul identifiant et une seule position.</x:v>
      </x:c>
      <x:c r="L9" s="14" t="str">
        <x:v>Une interruption conserve les dégâts, morts, blessures et positions validées. Les objectifs encore ouverts sont repris depuis un lieu atteignable ; un refus clôt seulement cette proposition et ne compte pas comme réussite.</x:v>
      </x:c>
      <x:c r="M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9" s="14" t="str">
        <x:v>Les observations et états de passage alimentent carte et RTS. Si cette action résout déjà un objectif, les autres modes montrent ses conséquences et ne le font pas rejouer.</x:v>
      </x:c>
      <x:c r="O9" s="14" t="str">
        <x:v>Les témoins restent libres de leurs propos ; la reconnaissance concerne cette chasse et ne remplace aucun rite commun.</x:v>
      </x:c>
      <x:c r="P9" s="14" t="str">
        <x:v>Reconstitution documentée V4 — nouvelle rédaction V5</x:v>
      </x:c>
    </x:row>
    <x:row r="10" ht="132" customHeight="1">
      <x:c r="A10" s="13" t="str">
        <x:v>W3-N05</x:v>
      </x:c>
      <x:c r="B10" s="13" t="str">
        <x:v>La conduite qui sonne creux</x:v>
      </x:c>
      <x:c r="C10" s="13" t="str">
        <x:v>W3-A02</x:v>
      </x:c>
      <x:c r="D10" s="16" t="n">
        <x:v>1</x:v>
      </x:c>
      <x:c r="E10" s="13" t="str">
        <x:v>Young Blood</x:v>
      </x:c>
      <x:c r="F10" s="13" t="str">
        <x:v>Homeworld — Désert de Verre</x:v>
      </x:c>
      <x:c r="G10" s="13" t="str">
        <x:v>Des raids nocturnes coupent les conduites entre deux quartiers. Il faut découvrir le chemin des assaillants, défendre une réparation et atteindre leur poste.</x:v>
      </x:c>
      <x:c r="H10" s="13" t="str">
        <x:v>Le joueur rejoint le point d’entrée à pied ou par le transport déjà acquis. Le décor expose un chemin principal, un contournement praticable et une sortie que les personnages utilisent réellement.</x:v>
      </x:c>
      <x:c r="I10" s="13" t="str">
        <x:v>Descendre dans la citerne par l’échelle de service, toucher les repères qui vibrent et suivre l’écho jusqu’à une section déplacée. Un éclaireur surgit au-dessus du bassin et coupe la lampe fixe. En vision adaptée, le joueur lit les reflets restants puis choisit un escalier pour rejoindre l’intrus sans traverser une grille fermée.</x:v>
      </x:c>
      <x:c r="J10" s="13" t="str">
        <x:v>Poursuivre l’éclaireur vers le toit ou sécuriser d’abord le levier qui maintient le passage.</x:v>
      </x:c>
      <x:c r="K10" s="13" t="str">
        <x:v>Un accès de raid est découvert ; la disponibilité du levier détermine la route de la prochaine mission.</x:v>
      </x:c>
      <x:c r="L10" s="13" t="str">
        <x:v>Une interruption conserve les dégâts, morts, blessures et positions validées. Les objectifs encore ouverts sont repris depuis un lieu atteignable ; un refus clôt seulement cette proposition et ne compte pas comme réussite.</x:v>
      </x:c>
      <x:c r="M10" s="13" t="str">
        <x:v>Objectif standard : 6 XP. Aux participants réellement engagés, par récompense unique. Les finales des campagnes liées V5 ont leur propre objectif à 12 XP, sans cumul sur une même résolution. Les objets sont acquis après récupération physique.</x:v>
      </x:c>
      <x:c r="N10" s="13" t="str">
        <x:v>Les observations et états de passage alimentent carte et RTS. Si cette action résout déjà un objectif, les autres modes montrent ses conséquences et ne le font pas rejouer.</x:v>
      </x:c>
      <x:c r="O10" s="13" t="str">
        <x:v>L’eau des habitants n’est pas une récompense de guerre ; l’opération porte sur les groupes armés et les ouvrages attaqués.</x:v>
      </x:c>
      <x:c r="P10" s="13" t="str">
        <x:v>Reconstitution documentée V4 — nouvelle rédaction V5</x:v>
      </x:c>
    </x:row>
    <x:row r="11" ht="132" customHeight="1">
      <x:c r="A11" s="14" t="str">
        <x:v>W3-N06</x:v>
      </x:c>
      <x:c r="B11" s="14" t="str">
        <x:v>Les mains sur le treuil</x:v>
      </x:c>
      <x:c r="C11" s="14" t="str">
        <x:v>W3-A02</x:v>
      </x:c>
      <x:c r="D11" s="17" t="n">
        <x:v>2</x:v>
      </x:c>
      <x:c r="E11" s="14" t="str">
        <x:v>Young Blood</x:v>
      </x:c>
      <x:c r="F11" s="14" t="str">
        <x:v>Homeworld — Désert de Verre</x:v>
      </x:c>
      <x:c r="G11" s="14" t="str">
        <x:v>L’étape précédente de « La nuit des citernes » est résolue. Ses passages ouverts, adversaires survivants et objets déplacés déterminent les conditions de cette scène.</x:v>
      </x:c>
      <x:c r="H11" s="14" t="str">
        <x:v>Le joueur rejoint le point d’entrée à pied ou par le transport déjà acquis. Le décor expose un chemin principal, un contournement praticable et une sortie que les personnages utilisent réellement.</x:v>
      </x:c>
      <x:c r="I11" s="14" t="str">
        <x:v>Accompagner deux artisans portant une section de conduite. Ouvrir une grille, fixer un palan puis défendre les ouvriers pendant qu’ils alignent la pièce. Les assaillants alternent tirs depuis le toit et traversée par le bassin. Déplacer les couverts et choisir la prochaine prise du palan modifie l’endroit où le joueur doit combattre.</x:v>
      </x:c>
      <x:c r="J11" s="14" t="str">
        <x:v>Achever la réparation courte sous pression ou poser un détour plus long mais mieux protégé.</x:v>
      </x:c>
      <x:c r="K11" s="14" t="str">
        <x:v>La conduite réparée devient visible et sa route reste praticable ; les pièces consommées quittent le stock réel.</x:v>
      </x:c>
      <x:c r="L11" s="14" t="str">
        <x:v>Une interruption conserve les dégâts, morts, blessures et positions validées. Les objectifs encore ouverts sont repris depuis un lieu atteignable ; un refus clôt seulement cette proposition et ne compte pas comme réussite.</x:v>
      </x:c>
      <x:c r="M11" s="14" t="str">
        <x:v>Objectif standard : 6 XP. Aux participants réellement engagés, par récompense unique. Les finales des campagnes liées V5 ont leur propre objectif à 12 XP, sans cumul sur une même résolution. Les objets sont acquis après récupération physique.</x:v>
      </x:c>
      <x:c r="N11" s="14" t="str">
        <x:v>Les observations et états de passage alimentent carte et RTS. Si cette action résout déjà un objectif, les autres modes montrent ses conséquences et ne le font pas rejouer.</x:v>
      </x:c>
      <x:c r="O11" s="14" t="str">
        <x:v>L’eau des habitants n’est pas une récompense de guerre ; l’opération porte sur les groupes armés et les ouvrages attaqués.</x:v>
      </x:c>
      <x:c r="P11" s="14" t="str">
        <x:v>Reconstitution documentée V4 — nouvelle rédaction V5</x:v>
      </x:c>
    </x:row>
    <x:row r="12" ht="132" customHeight="1">
      <x:c r="A12" s="13" t="str">
        <x:v>W3-N07</x:v>
      </x:c>
      <x:c r="B12" s="13" t="str">
        <x:v>Le puits des assaillants</x:v>
      </x:c>
      <x:c r="C12" s="13" t="str">
        <x:v>W3-A02</x:v>
      </x:c>
      <x:c r="D12" s="16" t="n">
        <x:v>3</x:v>
      </x:c>
      <x:c r="E12" s="13" t="str">
        <x:v>Young Blood</x:v>
      </x:c>
      <x:c r="F12" s="13" t="str">
        <x:v>Homeworld — Désert de Verre</x:v>
      </x:c>
      <x:c r="G12" s="13" t="str">
        <x:v>L’étape précédente de « La nuit des citernes » est résolue. Ses passages ouverts, adversaires survivants et objets déplacés déterminent les conditions de cette scène.</x:v>
      </x:c>
      <x:c r="H12" s="13" t="str">
        <x:v>Le joueur rejoint le point d’entrée à pied ou par le transport déjà acquis. Le décor expose un chemin principal, un contournement praticable et une sortie que les personnages utilisent réellement.</x:v>
      </x:c>
      <x:c r="I12" s="13" t="str">
        <x:v>Rejoindre une bouche de service à l’aube, observer le tour d’un garde et entrer dans la galerie derrière lui. Désamorcer un piège identifié puis remonter par deux chambres de pression. Le chef du raid garde la sortie haute avec un lanceur ; approcher par les poutres ou lui faire quitter sa position change la confrontation.</x:v>
      </x:c>
      <x:c r="J12" s="13" t="str">
        <x:v>Couper le mécanisme de fermeture avant le combat ou utiliser son mouvement pour diviser les adversaires.</x:v>
      </x:c>
      <x:c r="K12" s="13" t="str">
        <x:v>Le poste est pris si une équipe le rejoint réellement ; les fuyards non rattrapés persistent comme groupe identifié.</x:v>
      </x:c>
      <x:c r="L12" s="13" t="str">
        <x:v>Une interruption conserve les dégâts, morts, blessures et positions validées. Les objectifs encore ouverts sont repris depuis un lieu atteignable ; un refus clôt seulement cette proposition et ne compte pas comme réussite.</x:v>
      </x:c>
      <x:c r="M12" s="13" t="str">
        <x:v>Objectif standard : 6 XP. Aux participants réellement engagés, par récompense unique. Les finales des campagnes liées V5 ont leur propre objectif à 12 XP, sans cumul sur une même résolution. Les objets sont acquis après récupération physique.</x:v>
      </x:c>
      <x:c r="N12" s="13" t="str">
        <x:v>Les observations et états de passage alimentent carte et RTS. Si cette action résout déjà un objectif, les autres modes montrent ses conséquences et ne le font pas rejouer.</x:v>
      </x:c>
      <x:c r="O12" s="13" t="str">
        <x:v>L’eau des habitants n’est pas une récompense de guerre ; l’opération porte sur les groupes armés et les ouvrages attaqués.</x:v>
      </x:c>
      <x:c r="P12" s="13" t="str">
        <x:v>Reconstitution documentée V4 — nouvelle rédaction V5</x:v>
      </x:c>
    </x:row>
    <x:row r="13" ht="132" customHeight="1">
      <x:c r="A13" s="14" t="str">
        <x:v>W3-N08</x:v>
      </x:c>
      <x:c r="B13" s="14" t="str">
        <x:v>Le retour du courant</x:v>
      </x:c>
      <x:c r="C13" s="14" t="str">
        <x:v>W3-A02</x:v>
      </x:c>
      <x:c r="D13" s="17" t="n">
        <x:v>4</x:v>
      </x:c>
      <x:c r="E13" s="14" t="str">
        <x:v>Young Blood</x:v>
      </x:c>
      <x:c r="F13" s="14" t="str">
        <x:v>Homeworld — Désert de Verre</x:v>
      </x:c>
      <x:c r="G13" s="14" t="str">
        <x:v>L’étape précédente de « La nuit des citernes » est résolue. Ses passages ouverts, adversaires survivants et objets déplacés déterminent les conditions de cette scène.</x:v>
      </x:c>
      <x:c r="H13" s="14" t="str">
        <x:v>Le joueur rejoint le point d’entrée à pied ou par le transport déjà acquis. Le décor expose un chemin principal, un contournement praticable et une sortie que les personnages utilisent réellement.</x:v>
      </x:c>
      <x:c r="I13" s="14" t="str">
        <x:v>Porter le régulateur récupéré jusqu’au nœud des conduites, ouvrir les vannes dans l’ordre indiqué par la pression puis parcourir le quartier pour vérifier les jets. Un dernier assaillant cherche son équipement oublié ; suivre ses traces peut conduire à un combat court ou à son retrait. Les artisans jugent la réparation sur son résultat visible.</x:v>
      </x:c>
      <x:c r="J13" s="14" t="str">
        <x:v>Tenir le régulateur principal ou laisser un artisan le garder pendant la poursuite finale.</x:v>
      </x:c>
      <x:c r="K13" s="14" t="str">
        <x:v>La distribution locale retrouve son fonctionnement ; la relation avec les artisans reflète l’aide réelle et les dommages constatés.</x:v>
      </x:c>
      <x:c r="L13" s="14" t="str">
        <x:v>Une interruption conserve les dégâts, morts, blessures et positions validées. Les objectifs encore ouverts sont repris depuis un lieu atteignable ; un refus clôt seulement cette proposition et ne compte pas comme réussite.</x:v>
      </x:c>
      <x:c r="M1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13" s="14" t="str">
        <x:v>Les observations et états de passage alimentent carte et RTS. Si cette action résout déjà un objectif, les autres modes montrent ses conséquences et ne le font pas rejouer.</x:v>
      </x:c>
      <x:c r="O13" s="14" t="str">
        <x:v>L’eau des habitants n’est pas une récompense de guerre ; l’opération porte sur les groupes armés et les ouvrages attaqués.</x:v>
      </x:c>
      <x:c r="P13" s="14" t="str">
        <x:v>Reconstitution documentée V4 — nouvelle rédaction V5</x:v>
      </x:c>
    </x:row>
    <x:row r="14" ht="132" customHeight="1">
      <x:c r="A14" s="13" t="str">
        <x:v>W3-N09</x:v>
      </x:c>
      <x:c r="B14" s="13" t="str">
        <x:v>L’ombre du sommet</x:v>
      </x:c>
      <x:c r="C14" s="13" t="str">
        <x:v>W3-A03</x:v>
      </x:c>
      <x:c r="D14" s="16" t="n">
        <x:v>1</x:v>
      </x:c>
      <x:c r="E14" s="13" t="str">
        <x:v>Blooded</x:v>
      </x:c>
      <x:c r="F14" s="13" t="str">
        <x:v>Korthas — Crêtes des Deux Échos</x:v>
      </x:c>
      <x:c r="G14" s="13" t="str">
        <x:v>Une force rivale observe tous les passages d’arrivée. Le joueur brise son avantage avant qu’une petite coalition puisse débarquer.</x:v>
      </x:c>
      <x:c r="H14" s="13" t="str">
        <x:v>Le joueur rejoint le point d’entrée à pied ou par le transport déjà acquis. Le décor expose un chemin principal, un contournement praticable et une sortie que les personnages utilisent réellement.</x:v>
      </x:c>
      <x:c r="I14" s="13" t="str">
        <x:v>Sortir du débarcadère en longeant le côté opaque de la falaise. Repérer le reflet d’un viseur, écouter le changement de guet et atteindre une cavité sous le sommet. Une prise brisée impose un détour par deux corniches ; les tirs visibles depuis l’autre versant renseignent l’angle de l’observateur sans dévoiler toute son équipe.</x:v>
      </x:c>
      <x:c r="J14" s="13" t="str">
        <x:v>Neutraliser le guet le plus proche ou laisser sa relève conduire au poste principal.</x:v>
      </x:c>
      <x:c r="K14" s="13" t="str">
        <x:v>Un angle de surveillance est identifié ; l’approche choisie change les déploiements possibles de l’escarmouche.</x:v>
      </x:c>
      <x:c r="L14" s="13" t="str">
        <x:v>Une interruption conserve les dégâts, morts, blessures et positions validées. Les objectifs encore ouverts sont repris depuis un lieu atteignable ; un refus clôt seulement cette proposition et ne compte pas comme réussite.</x:v>
      </x:c>
      <x:c r="M14" s="13" t="str">
        <x:v>Objectif standard : 6 XP. Aux participants réellement engagés, par récompense unique. Les finales des campagnes liées V5 ont leur propre objectif à 12 XP, sans cumul sur une même résolution. Les objets sont acquis après récupération physique.</x:v>
      </x:c>
      <x:c r="N14" s="13" t="str">
        <x:v>Les observations et états de passage alimentent carte et RTS. Si cette action résout déjà un objectif, les autres modes montrent ses conséquences et ne le font pas rejouer.</x:v>
      </x:c>
      <x:c r="O14" s="13" t="str">
        <x:v>La présence dans la zone vient après le voyage joué ; la carte garde les secteurs non observés sous brouillard.</x:v>
      </x:c>
      <x:c r="P14" s="13" t="str">
        <x:v>Reconstitution documentée V4 — nouvelle rédaction V5</x:v>
      </x:c>
    </x:row>
    <x:row r="15" ht="132" customHeight="1">
      <x:c r="A15" s="14" t="str">
        <x:v>W3-N10</x:v>
      </x:c>
      <x:c r="B15" s="14" t="str">
        <x:v>Le signal renvoyé</x:v>
      </x:c>
      <x:c r="C15" s="14" t="str">
        <x:v>W3-A03</x:v>
      </x:c>
      <x:c r="D15" s="17" t="n">
        <x:v>2</x:v>
      </x:c>
      <x:c r="E15" s="14" t="str">
        <x:v>Blooded</x:v>
      </x:c>
      <x:c r="F15" s="14" t="str">
        <x:v>Korthas — Crêtes des Deux Échos</x:v>
      </x:c>
      <x:c r="G15" s="14" t="str">
        <x:v>L’étape précédente de « Les yeux de Korthas » est résolue. Ses passages ouverts, adversaires survivants et objets déplacés déterminent les conditions de cette scène.</x:v>
      </x:c>
      <x:c r="H15" s="14" t="str">
        <x:v>Le joueur rejoint le point d’entrée à pied ou par le transport déjà acquis. Le décor expose un chemin principal, un contournement praticable et une sortie que les personnages utilisent réellement.</x:v>
      </x:c>
      <x:c r="I15" s="14" t="str">
        <x:v>Atteindre un réflecteur fixé au bord d’une corniche. Maintenir sa plaque pendant une rafale, orienter le faisceau vers une paroi puis surprendre les poursuivants attirés par le faux reflet. Un second groupe grimpe depuis le bas ; le joueur doit déplacer son combat pour garder une sortie sans faire tomber la plaque utile.</x:v>
      </x:c>
      <x:c r="J15" s="14" t="str">
        <x:v>Démonter le réflecteur pour supprimer son usage ou le retourner pour couvrir un débarquement unique.</x:v>
      </x:c>
      <x:c r="K15" s="14" t="str">
        <x:v>Le poste perd sa vision ou fournit un leurre limité ; le même objet ne peut être récompense et dispositif encore présent.</x:v>
      </x:c>
      <x:c r="L15" s="14" t="str">
        <x:v>Une interruption conserve les dégâts, morts, blessures et positions validées. Les objectifs encore ouverts sont repris depuis un lieu atteignable ; un refus clôt seulement cette proposition et ne compte pas comme réussite.</x:v>
      </x:c>
      <x:c r="M15" s="14" t="str">
        <x:v>Objectif standard : 6 XP. Aux participants réellement engagés, par récompense unique. Les finales des campagnes liées V5 ont leur propre objectif à 12 XP, sans cumul sur une même résolution. Les objets sont acquis après récupération physique.</x:v>
      </x:c>
      <x:c r="N15" s="14" t="str">
        <x:v>Les observations et états de passage alimentent carte et RTS. Si cette action résout déjà un objectif, les autres modes montrent ses conséquences et ne le font pas rejouer.</x:v>
      </x:c>
      <x:c r="O15" s="14" t="str">
        <x:v>La présence dans la zone vient après le voyage joué ; la carte garde les secteurs non observés sous brouillard.</x:v>
      </x:c>
      <x:c r="P15" s="14" t="str">
        <x:v>Reconstitution documentée V4 — nouvelle rédaction V5</x:v>
      </x:c>
    </x:row>
    <x:row r="16" ht="117" customHeight="1">
      <x:c r="A16" s="13" t="str">
        <x:v>W3-N11</x:v>
      </x:c>
      <x:c r="B16" s="13" t="str">
        <x:v>La traversée à découvert</x:v>
      </x:c>
      <x:c r="C16" s="13" t="str">
        <x:v>W3-A03</x:v>
      </x:c>
      <x:c r="D16" s="16" t="n">
        <x:v>3</x:v>
      </x:c>
      <x:c r="E16" s="13" t="str">
        <x:v>Blooded</x:v>
      </x:c>
      <x:c r="F16" s="13" t="str">
        <x:v>Korthas — Crêtes des Deux Échos</x:v>
      </x:c>
      <x:c r="G16" s="13" t="str">
        <x:v>L’étape précédente de « Les yeux de Korthas » est résolue. Ses passages ouverts, adversaires survivants et objets déplacés déterminent les conditions de cette scène.</x:v>
      </x:c>
      <x:c r="H16" s="13" t="str">
        <x:v>Le joueur rejoint le point d’entrée à pied ou par le transport déjà acquis. Le décor expose un chemin principal, un contournement praticable et une sortie que les personnages utilisent réellement.</x:v>
      </x:c>
      <x:c r="I16" s="13" t="str">
        <x:v>Rejoindre les porteurs au pied de l’arche, choisir leur ordre de passage et avancer sur un pont interrompu par des couverts bas. Le joueur peut grimper pour engager le tireur ou rester auprès du porteur le plus lent. Les attaques reprennent depuis un angle connu si le réflecteur n’a pas été traité.</x:v>
      </x:c>
      <x:c r="J16" s="13" t="str">
        <x:v>Accompagner la charge jusqu’au seuil ou mener une diversion sur la corniche adverse.</x:v>
      </x:c>
      <x:c r="K16" s="13" t="str">
        <x:v>Les personnes et la charge arrivées sont enregistrées ; une équipe restée en arrière n’apparaît pas automatiquement au point final.</x:v>
      </x:c>
      <x:c r="L16" s="13" t="str">
        <x:v>Une interruption conserve les dégâts, morts, blessures et positions validées. Les objectifs encore ouverts sont repris depuis un lieu atteignable ; un refus clôt seulement cette proposition et ne compte pas comme réussite.</x:v>
      </x:c>
      <x:c r="M16" s="13" t="str">
        <x:v>Objectif standard : 6 XP. Aux participants réellement engagés, par récompense unique. Les finales des campagnes liées V5 ont leur propre objectif à 12 XP, sans cumul sur une même résolution. Les objets sont acquis après récupération physique.</x:v>
      </x:c>
      <x:c r="N16" s="13" t="str">
        <x:v>Les observations et états de passage alimentent carte et RTS. Si cette action résout déjà un objectif, les autres modes montrent ses conséquences et ne le font pas rejouer.</x:v>
      </x:c>
      <x:c r="O16" s="13" t="str">
        <x:v>La présence dans la zone vient après le voyage joué ; la carte garde les secteurs non observés sous brouillard.</x:v>
      </x:c>
      <x:c r="P16" s="13" t="str">
        <x:v>Reconstitution documentée V4 — nouvelle rédaction V5</x:v>
      </x:c>
    </x:row>
    <x:row r="17" ht="147" customHeight="1">
      <x:c r="A17" s="14" t="str">
        <x:v>W3-N12</x:v>
      </x:c>
      <x:c r="B17" s="14" t="str">
        <x:v>Le défi du deuxième écho</x:v>
      </x:c>
      <x:c r="C17" s="14" t="str">
        <x:v>W3-A03</x:v>
      </x:c>
      <x:c r="D17" s="17" t="n">
        <x:v>4</x:v>
      </x:c>
      <x:c r="E17" s="14" t="str">
        <x:v>Blooded</x:v>
      </x:c>
      <x:c r="F17" s="14" t="str">
        <x:v>Korthas — Crêtes des Deux Échos</x:v>
      </x:c>
      <x:c r="G17" s="14" t="str">
        <x:v>L’étape précédente de « Les yeux de Korthas » est résolue. Ses passages ouverts, adversaires survivants et objets déplacés déterminent les conditions de cette scène.</x:v>
      </x:c>
      <x:c r="H17" s="14" t="str">
        <x:v>Le joueur rejoint le point d’entrée à pied ou par le transport déjà acquis. Le décor expose un chemin principal, un contournement praticable et une sortie que les personnages utilisent réellement.</x:v>
      </x:c>
      <x:c r="I17" s="14" t="str">
        <x:v>Monter vers le poste supérieur avec les combattants disponibles. Le capitaine rival lance un défi pendant que ses équipes gardent les accès. Examiner les limites de l’aire, affronter ses changements de distance puis surveiller les flancs permet de distinguer duel accepté et bataille interrompue. Après résolution, un membre doit réellement occuper le guet.</x:v>
      </x:c>
      <x:c r="J17" s="14" t="str">
        <x:v>Régler le seuil par le duel du capitaine ou attaquer le poste avec la coalition disponible.</x:v>
      </x:c>
      <x:c r="K17" s="14" t="str">
        <x:v>La position militaire change selon le résultat ; l’accord du capitaine s’applique seulement à ses propres forces.</x:v>
      </x:c>
      <x:c r="L17" s="14" t="str">
        <x:v>Une interruption conserve les dégâts, morts, blessures et positions validées. Les objectifs encore ouverts sont repris depuis un lieu atteignable ; un refus clôt seulement cette proposition et ne compte pas comme réussite.</x:v>
      </x:c>
      <x:c r="M17" s="14" t="str">
        <x:v>Conclusion de cet arc annexe : 8 XP. Aux participants réellement engagés, par récompense unique. Les finales des campagnes liées V5 ont leur propre objectif à 12 XP, sans cumul sur une même résolution. Les objets sont acquis après récupération physique.</x:v>
      </x:c>
      <x:c r="N17" s="14" t="str">
        <x:v>Les observations et états de passage alimentent carte et RTS. Si cette action résout déjà un objectif, les autres modes montrent ses conséquences et ne le font pas rejouer.</x:v>
      </x:c>
      <x:c r="O17" s="14" t="str">
        <x:v>La présence dans la zone vient après le voyage joué ; la carte garde les secteurs non observés sous brouillard.</x:v>
      </x:c>
      <x:c r="P17" s="14" t="str">
        <x:v>Reconstitution documentée V4 — nouvelle rédaction V5</x:v>
      </x:c>
    </x:row>
    <x:row r="18" ht="132" customHeight="1">
      <x:c r="A18" s="13" t="str">
        <x:v>W3-N13</x:v>
      </x:c>
      <x:c r="B18" s="13" t="str">
        <x:v>Les rails sans charge</x:v>
      </x:c>
      <x:c r="C18" s="13" t="str">
        <x:v>W3-A04</x:v>
      </x:c>
      <x:c r="D18" s="16" t="n">
        <x:v>1</x:v>
      </x:c>
      <x:c r="E18" s="13" t="str">
        <x:v>Blooded</x:v>
      </x:c>
      <x:c r="F18" s="13" t="str">
        <x:v>Korthas — Couronne des Forges Froides</x:v>
      </x:c>
      <x:c r="G18" s="13" t="str">
        <x:v>Une forge tenue par une faction bloque le retour des porteurs. L’opération cherche les chaînes de commande puis engage la garnison.</x:v>
      </x:c>
      <x:c r="H18" s="13" t="str">
        <x:v>Le joueur rejoint le point d’entrée à pied ou par le transport déjà acquis. Le décor expose un chemin principal, un contournement praticable et une sortie que les personnages utilisent réellement.</x:v>
      </x:c>
      <x:c r="I18" s="13" t="str">
        <x:v>Suivre des rails jusqu’à une cour où les traces de traîneau s’arrêtent. Tirer une poignée de maintenance ouvre un plan inférieur ; ramper sous une passerelle révèle une charge suspendue et ses gardes. Le joueur compare les points d’arrimage, repère les pièces mobiles puis rejoint l’opérateur sans passer au travers de la structure.</x:v>
      </x:c>
      <x:c r="J18" s="13" t="str">
        <x:v>Contourner la cour pour trouver le treuil ou provoquer une relève qui libère la passerelle.</x:v>
      </x:c>
      <x:c r="K18" s="13" t="str">
        <x:v>Le trajet du futur convoi est reconnu ; les arrimages endommagés restent endommagés après la mission.</x:v>
      </x:c>
      <x:c r="L18" s="13" t="str">
        <x:v>Une interruption conserve les dégâts, morts, blessures et positions validées. Les objectifs encore ouverts sont repris depuis un lieu atteignable ; un refus clôt seulement cette proposition et ne compte pas comme réussite.</x:v>
      </x:c>
      <x:c r="M18" s="13" t="str">
        <x:v>Objectif standard : 6 XP. Aux participants réellement engagés, par récompense unique. Les finales des campagnes liées V5 ont leur propre objectif à 12 XP, sans cumul sur une même résolution. Les objets sont acquis après récupération physique.</x:v>
      </x:c>
      <x:c r="N18" s="13" t="str">
        <x:v>Les observations et états de passage alimentent carte et RTS. Si cette action résout déjà un objectif, les autres modes montrent ses conséquences et ne le font pas rejouer.</x:v>
      </x:c>
      <x:c r="O18" s="13" t="str">
        <x:v>Les ateliers du secteur conservent leurs propriétaires ; gagner une bataille n’attribue pas leurs stocks personnels.</x:v>
      </x:c>
      <x:c r="P18" s="13" t="str">
        <x:v>Reconstitution documentée V4 — nouvelle rédaction V5</x:v>
      </x:c>
    </x:row>
    <x:row r="19" ht="132" customHeight="1">
      <x:c r="A19" s="14" t="str">
        <x:v>W3-N14</x:v>
      </x:c>
      <x:c r="B19" s="14" t="str">
        <x:v>La porte à contrepoids</x:v>
      </x:c>
      <x:c r="C19" s="14" t="str">
        <x:v>W3-A04</x:v>
      </x:c>
      <x:c r="D19" s="17" t="n">
        <x:v>2</x:v>
      </x:c>
      <x:c r="E19" s="14" t="str">
        <x:v>Blooded</x:v>
      </x:c>
      <x:c r="F19" s="14" t="str">
        <x:v>Korthas — Couronne des Forges Froides</x:v>
      </x:c>
      <x:c r="G19" s="14" t="str">
        <x:v>L’étape précédente de « La forge sous les chaînes » est résolue. Ses passages ouverts, adversaires survivants et objets déplacés déterminent les conditions de cette scène.</x:v>
      </x:c>
      <x:c r="H19" s="14" t="str">
        <x:v>Le joueur rejoint le point d’entrée à pied ou par le transport déjà acquis. Le décor expose un chemin principal, un contournement praticable et une sortie que les personnages utilisent réellement.</x:v>
      </x:c>
      <x:c r="I19" s="14" t="str">
        <x:v>Se placer dans la chambre des chaînes, bloquer un contrepoids avec une cale puis ouvrir progressivement le vantail. Des défenseurs descendent sur les deux plans de marche. Alterner entre le mécanisme et le combat garde la porte assez ouverte pour les alliés ; lâcher la tension peut les séparer sans les tuer automatiquement.</x:v>
      </x:c>
      <x:c r="J19" s="14" t="str">
        <x:v>Immobiliser durablement la porte avec des pièces ou l’ouvrir le temps d’un passage en gardant le mécanisme intact.</x:v>
      </x:c>
      <x:c r="K19" s="14" t="str">
        <x:v>L’état exact du vantail est conservé pour le RTS ; les renforts utilisent seulement l’ouverture réellement disponible.</x:v>
      </x:c>
      <x:c r="L19" s="14" t="str">
        <x:v>Une interruption conserve les dégâts, morts, blessures et positions validées. Les objectifs encore ouverts sont repris depuis un lieu atteignable ; un refus clôt seulement cette proposition et ne compte pas comme réussite.</x:v>
      </x:c>
      <x:c r="M19" s="14" t="str">
        <x:v>Objectif standard : 6 XP. Aux participants réellement engagés, par récompense unique. Les finales des campagnes liées V5 ont leur propre objectif à 12 XP, sans cumul sur une même résolution. Les objets sont acquis après récupération physique.</x:v>
      </x:c>
      <x:c r="N19" s="14" t="str">
        <x:v>Les observations et états de passage alimentent carte et RTS. Si cette action résout déjà un objectif, les autres modes montrent ses conséquences et ne le font pas rejouer.</x:v>
      </x:c>
      <x:c r="O19" s="14" t="str">
        <x:v>Les ateliers du secteur conservent leurs propriétaires ; gagner une bataille n’attribue pas leurs stocks personnels.</x:v>
      </x:c>
      <x:c r="P19" s="14" t="str">
        <x:v>Reconstitution documentée V4 — nouvelle rédaction V5</x:v>
      </x:c>
    </x:row>
    <x:row r="20" ht="132" customHeight="1">
      <x:c r="A20" s="13" t="str">
        <x:v>W3-N15</x:v>
      </x:c>
      <x:c r="B20" s="13" t="str">
        <x:v>Chaleur dans l’atelier mort</x:v>
      </x:c>
      <x:c r="C20" s="13" t="str">
        <x:v>W3-A04</x:v>
      </x:c>
      <x:c r="D20" s="16" t="n">
        <x:v>3</x:v>
      </x:c>
      <x:c r="E20" s="13" t="str">
        <x:v>Blooded</x:v>
      </x:c>
      <x:c r="F20" s="13" t="str">
        <x:v>Korthas — Couronne des Forges Froides</x:v>
      </x:c>
      <x:c r="G20" s="13" t="str">
        <x:v>L’étape précédente de « La forge sous les chaînes » est résolue. Ses passages ouverts, adversaires survivants et objets déplacés déterminent les conditions de cette scène.</x:v>
      </x:c>
      <x:c r="H20" s="13" t="str">
        <x:v>Le joueur rejoint le point d’entrée à pied ou par le transport déjà acquis. Le décor expose un chemin principal, un contournement praticable et une sortie que les personnages utilisent réellement.</x:v>
      </x:c>
      <x:c r="I20" s="13" t="str">
        <x:v>Traverser la forge refroidie en utilisant les enclumes comme couverts. Le maître de garnison remet deux fours en marche pour limiter les approches. Observer les conduits indique quel sol chauffe ensuite ; atteindre une vanne crée une fenêtre de mêlée. Une passerelle au fond conduit aux porteurs détenus derrière une grille.</x:v>
      </x:c>
      <x:c r="J20" s="13" t="str">
        <x:v>Engager le maître pendant son ouverture ou libérer les porteurs et préparer une extraction groupée.</x:v>
      </x:c>
      <x:c r="K20" s="13" t="str">
        <x:v>Le chef capturé, vaincu ou échappé possède un état distinct ; les porteurs libérés restent des personnes à escorter.</x:v>
      </x:c>
      <x:c r="L20" s="13" t="str">
        <x:v>Une interruption conserve les dégâts, morts, blessures et positions validées. Les objectifs encore ouverts sont repris depuis un lieu atteignable ; un refus clôt seulement cette proposition et ne compte pas comme réussite.</x:v>
      </x:c>
      <x:c r="M20" s="13" t="str">
        <x:v>Objectif standard : 6 XP. Aux participants réellement engagés, par récompense unique. Les finales des campagnes liées V5 ont leur propre objectif à 12 XP, sans cumul sur une même résolution. Les objets sont acquis après récupération physique.</x:v>
      </x:c>
      <x:c r="N20" s="13" t="str">
        <x:v>Les observations et états de passage alimentent carte et RTS. Si cette action résout déjà un objectif, les autres modes montrent ses conséquences et ne le font pas rejouer.</x:v>
      </x:c>
      <x:c r="O20" s="13" t="str">
        <x:v>Les ateliers du secteur conservent leurs propriétaires ; gagner une bataille n’attribue pas leurs stocks personnels.</x:v>
      </x:c>
      <x:c r="P20" s="13" t="str">
        <x:v>Reconstitution documentée V4 — nouvelle rédaction V5</x:v>
      </x:c>
    </x:row>
    <x:row r="21" ht="132" customHeight="1">
      <x:c r="A21" s="14" t="str">
        <x:v>W3-N16</x:v>
      </x:c>
      <x:c r="B21" s="14" t="str">
        <x:v>Le poids du retour</x:v>
      </x:c>
      <x:c r="C21" s="14" t="str">
        <x:v>W3-A04</x:v>
      </x:c>
      <x:c r="D21" s="17" t="n">
        <x:v>4</x:v>
      </x:c>
      <x:c r="E21" s="14" t="str">
        <x:v>Blooded</x:v>
      </x:c>
      <x:c r="F21" s="14" t="str">
        <x:v>Korthas — Couronne des Forges Froides</x:v>
      </x:c>
      <x:c r="G21" s="14" t="str">
        <x:v>L’étape précédente de « La forge sous les chaînes » est résolue. Ses passages ouverts, adversaires survivants et objets déplacés déterminent les conditions de cette scène.</x:v>
      </x:c>
      <x:c r="H21" s="14" t="str">
        <x:v>Le joueur rejoint le point d’entrée à pied ou par le transport déjà acquis. Le décor expose un chemin principal, un contournement praticable et une sortie que les personnages utilisent réellement.</x:v>
      </x:c>
      <x:c r="I21" s="14" t="str">
        <x:v>Répartir les charges récupérables entre les porteurs présents puis traverser la cour avec le treuil réellement réparé. Une équipe de poursuite tente d’isoler la dernière caisse. Le joueur choisit un couvert mobile, protège un arrêt de repos et rejoint le seuil d’extraction. Une charge laissée sur place reste marquée pour une expédition ultérieure.</x:v>
      </x:c>
      <x:c r="J21" s="14" t="str">
        <x:v>Ramener la pièce lourde avec une escorte complète ou privilégier les personnes et revenir chercher le matériel.</x:v>
      </x:c>
      <x:c r="K21" s="14" t="str">
        <x:v>Le navire reçoit seulement les personnes et objets transportés ; la forge garde les effets matériels de la confrontation.</x:v>
      </x:c>
      <x:c r="L21" s="14" t="str">
        <x:v>Une interruption conserve les dégâts, morts, blessures et positions validées. Les objectifs encore ouverts sont repris depuis un lieu atteignable ; un refus clôt seulement cette proposition et ne compte pas comme réussite.</x:v>
      </x:c>
      <x:c r="M21"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1" s="14" t="str">
        <x:v>Les observations et états de passage alimentent carte et RTS. Si cette action résout déjà un objectif, les autres modes montrent ses conséquences et ne le font pas rejouer.</x:v>
      </x:c>
      <x:c r="O21" s="14" t="str">
        <x:v>Les ateliers du secteur conservent leurs propriétaires ; gagner une bataille n’attribue pas leurs stocks personnels.</x:v>
      </x:c>
      <x:c r="P21" s="14" t="str">
        <x:v>Reconstitution documentée V4 — nouvelle rédaction V5</x:v>
      </x:c>
    </x:row>
    <x:row r="22" ht="117" customHeight="1">
      <x:c r="A22" s="13" t="str">
        <x:v>W3-N17</x:v>
      </x:c>
      <x:c r="B22" s="13" t="str">
        <x:v>Le reflet dans la poussière</x:v>
      </x:c>
      <x:c r="C22" s="13" t="str">
        <x:v>W3-A05</x:v>
      </x:c>
      <x:c r="D22" s="16" t="n">
        <x:v>1</x:v>
      </x:c>
      <x:c r="E22" s="13" t="str">
        <x:v>Blooded</x:v>
      </x:c>
      <x:c r="F22" s="13" t="str">
        <x:v>Vesh-Kar — Cratères de Cendre</x:v>
      </x:c>
      <x:c r="G22" s="13" t="str">
        <x:v>Une balise volée attire des navires vers une approche dangereuse. Les chasseurs qui l’utilisent préparent une embuscade contre les arrivants.</x:v>
      </x:c>
      <x:c r="H22" s="13" t="str">
        <x:v>Le joueur rejoint le point d’entrée à pied ou par le transport déjà acquis. Le décor expose un chemin principal, un contournement praticable et une sortie que les personnages utilisent réellement.</x:v>
      </x:c>
      <x:c r="I22" s="13" t="str">
        <x:v>Avancer entre trois blocs en attendant les creux du vent. Comparer les éclats du signal aux repères de la coque, suivre un câble demi-enterré puis atteindre un poste de guet. Une rafale révèle brièvement la silhouette d’un porteur au bord du cratère ; le rejoindre demande de choisir une arête praticable.</x:v>
      </x:c>
      <x:c r="J22" s="13" t="str">
        <x:v>Suivre le câble au risque d’être attendu ou utiliser la silhouette pour couper la route du porteur.</x:v>
      </x:c>
      <x:c r="K22" s="13" t="str">
        <x:v>La source d’émission est localisée dans un secteur précis ; les autres cratères restent inconnus.</x:v>
      </x:c>
      <x:c r="L22" s="13" t="str">
        <x:v>Une interruption conserve les dégâts, morts, blessures et positions validées. Les objectifs encore ouverts sont repris depuis un lieu atteignable ; un refus clôt seulement cette proposition et ne compte pas comme réussite.</x:v>
      </x:c>
      <x:c r="M22" s="13" t="str">
        <x:v>Objectif standard : 6 XP. Aux participants réellement engagés, par récompense unique. Les finales des campagnes liées V5 ont leur propre objectif à 12 XP, sans cumul sur une même résolution. Les objets sont acquis après récupération physique.</x:v>
      </x:c>
      <x:c r="N22" s="13" t="str">
        <x:v>Les observations et états de passage alimentent carte et RTS. Si cette action résout déjà un objectif, les autres modes montrent ses conséquences et ne le font pas rejouer.</x:v>
      </x:c>
      <x:c r="O22" s="13" t="str">
        <x:v>L’objectif met fin au piège local ; il ne débloque pas un réseau de voyage universel.</x:v>
      </x:c>
      <x:c r="P22" s="13" t="str">
        <x:v>Reconstitution documentée V4 — nouvelle rédaction V5</x:v>
      </x:c>
    </x:row>
    <x:row r="23" ht="132" customHeight="1">
      <x:c r="A23" s="14" t="str">
        <x:v>W3-N18</x:v>
      </x:c>
      <x:c r="B23" s="14" t="str">
        <x:v>L’émetteur porté à la main</x:v>
      </x:c>
      <x:c r="C23" s="14" t="str">
        <x:v>W3-A05</x:v>
      </x:c>
      <x:c r="D23" s="17" t="n">
        <x:v>2</x:v>
      </x:c>
      <x:c r="E23" s="14" t="str">
        <x:v>Blooded</x:v>
      </x:c>
      <x:c r="F23" s="14" t="str">
        <x:v>Vesh-Kar — Cratères de Cendre</x:v>
      </x:c>
      <x:c r="G23" s="14" t="str">
        <x:v>L’étape précédente de « Le signal dans la tempête » est résolue. Ses passages ouverts, adversaires survivants et objets déplacés déterminent les conditions de cette scène.</x:v>
      </x:c>
      <x:c r="H23" s="14" t="str">
        <x:v>Le joueur rejoint le point d’entrée à pied ou par le transport déjà acquis. Le décor expose un chemin principal, un contournement praticable et une sortie que les personnages utilisent réellement.</x:v>
      </x:c>
      <x:c r="I23" s="14" t="str">
        <x:v>Poursuivre le porteur sur un chemin circulaire, franchir deux ruptures de terrain et éviter les charges posées sur les arrêtes. Le rival abandonne un faux boîtier avant un passage étroit ; examiner son poids distingue le leurre. Dans la dernière dépression, ses compagnons couvrent la vraie balise depuis des blocs volcaniques.</x:v>
      </x:c>
      <x:c r="J23" s="14" t="str">
        <x:v>Fermer la sortie de la dépression ou prendre de la hauteur pour frapper le groupe qui protège le boîtier.</x:v>
      </x:c>
      <x:c r="K23" s="14" t="str">
        <x:v>La balise originale peut être récupérée ou endommagée ; son état technique détermine la mission suivante.</x:v>
      </x:c>
      <x:c r="L23" s="14" t="str">
        <x:v>Une interruption conserve les dégâts, morts, blessures et positions validées. Les objectifs encore ouverts sont repris depuis un lieu atteignable ; un refus clôt seulement cette proposition et ne compte pas comme réussite.</x:v>
      </x:c>
      <x:c r="M23" s="14" t="str">
        <x:v>Objectif standard : 6 XP. Aux participants réellement engagés, par récompense unique. Les finales des campagnes liées V5 ont leur propre objectif à 12 XP, sans cumul sur une même résolution. Les objets sont acquis après récupération physique.</x:v>
      </x:c>
      <x:c r="N23" s="14" t="str">
        <x:v>Les observations et états de passage alimentent carte et RTS. Si cette action résout déjà un objectif, les autres modes montrent ses conséquences et ne le font pas rejouer.</x:v>
      </x:c>
      <x:c r="O23" s="14" t="str">
        <x:v>L’objectif met fin au piège local ; il ne débloque pas un réseau de voyage universel.</x:v>
      </x:c>
      <x:c r="P23" s="14" t="str">
        <x:v>Reconstitution documentée V4 — nouvelle rédaction V5</x:v>
      </x:c>
    </x:row>
    <x:row r="24" ht="132" customHeight="1">
      <x:c r="A24" s="13" t="str">
        <x:v>W3-N19</x:v>
      </x:c>
      <x:c r="B24" s="13" t="str">
        <x:v>Trois points avant le vent</x:v>
      </x:c>
      <x:c r="C24" s="13" t="str">
        <x:v>W3-A05</x:v>
      </x:c>
      <x:c r="D24" s="16" t="n">
        <x:v>3</x:v>
      </x:c>
      <x:c r="E24" s="13" t="str">
        <x:v>Blooded</x:v>
      </x:c>
      <x:c r="F24" s="13" t="str">
        <x:v>Vesh-Kar — Cratères de Cendre</x:v>
      </x:c>
      <x:c r="G24" s="13" t="str">
        <x:v>L’étape précédente de « Le signal dans la tempête » est résolue. Ses passages ouverts, adversaires survivants et objets déplacés déterminent les conditions de cette scène.</x:v>
      </x:c>
      <x:c r="H24" s="13" t="str">
        <x:v>Le joueur rejoint le point d’entrée à pied ou par le transport déjà acquis. Le décor expose un chemin principal, un contournement praticable et une sortie que les personnages utilisent réellement.</x:v>
      </x:c>
      <x:c r="I24" s="13" t="str">
        <x:v>Transporter la balise vers un relais abrité, brancher son support puis inspecter trois points d’orientation au sol. Les assaillants cherchent à reprendre le boîtier pendant l’alignement. Les rafales rendent chaque ligne de tir intermittente ; déplacer un écran de poussière protège la manipulation mais masque aussi les ennemis proches.</x:v>
      </x:c>
      <x:c r="J24" s="13" t="str">
        <x:v>Remettre un signal de retour complet ou installer un repère temporaire pour une seule arrivée.</x:v>
      </x:c>
      <x:c r="K24" s="13" t="str">
        <x:v>Une route limitée devient utilisable après vérification physique ; l’énergie et les pièces dépensées sont soustraites.</x:v>
      </x:c>
      <x:c r="L24" s="13" t="str">
        <x:v>Une interruption conserve les dégâts, morts, blessures et positions validées. Les objectifs encore ouverts sont repris depuis un lieu atteignable ; un refus clôt seulement cette proposition et ne compte pas comme réussite.</x:v>
      </x:c>
      <x:c r="M24" s="13" t="str">
        <x:v>Objectif standard : 6 XP. Aux participants réellement engagés, par récompense unique. Les finales des campagnes liées V5 ont leur propre objectif à 12 XP, sans cumul sur une même résolution. Les objets sont acquis après récupération physique.</x:v>
      </x:c>
      <x:c r="N24" s="13" t="str">
        <x:v>Les observations et états de passage alimentent carte et RTS. Si cette action résout déjà un objectif, les autres modes montrent ses conséquences et ne le font pas rejouer.</x:v>
      </x:c>
      <x:c r="O24" s="13" t="str">
        <x:v>L’objectif met fin au piège local ; il ne débloque pas un réseau de voyage universel.</x:v>
      </x:c>
      <x:c r="P24" s="13" t="str">
        <x:v>Reconstitution documentée V4 — nouvelle rédaction V5</x:v>
      </x:c>
    </x:row>
    <x:row r="25" ht="117" customHeight="1">
      <x:c r="A25" s="14" t="str">
        <x:v>W3-N20</x:v>
      </x:c>
      <x:c r="B25" s="14" t="str">
        <x:v>La chasse du dernier départ</x:v>
      </x:c>
      <x:c r="C25" s="14" t="str">
        <x:v>W3-A05</x:v>
      </x:c>
      <x:c r="D25" s="17" t="n">
        <x:v>4</x:v>
      </x:c>
      <x:c r="E25" s="14" t="str">
        <x:v>Blooded</x:v>
      </x:c>
      <x:c r="F25" s="14" t="str">
        <x:v>Vesh-Kar — Cratères de Cendre</x:v>
      </x:c>
      <x:c r="G25" s="14" t="str">
        <x:v>L’étape précédente de « Le signal dans la tempête » est résolue. Ses passages ouverts, adversaires survivants et objets déplacés déterminent les conditions de cette scène.</x:v>
      </x:c>
      <x:c r="H25" s="14" t="str">
        <x:v>Le joueur rejoint le point d’entrée à pied ou par le transport déjà acquis. Le décor expose un chemin principal, un contournement praticable et une sortie que les personnages utilisent réellement.</x:v>
      </x:c>
      <x:c r="I25" s="14" t="str">
        <x:v>Suivre le chef embusqué jusqu’à une rampe de coque hors service. Ses traces changent de niveau et traversent une soute ouverte. Couper un treuil ralentit son départ ; garder le treuil peut servir à l’extraction du joueur. Le duel final se déroule entre les appuis de la rampe pendant le retour du vent.</x:v>
      </x:c>
      <x:c r="J25" s="14" t="str">
        <x:v>Empêcher le départ du chef ou préserver le moyen de retour de l’équipe.</x:v>
      </x:c>
      <x:c r="K25" s="14" t="str">
        <x:v>Le résultat clôt l’embuscade ou laisse un rival en fuite identifié ; les pertes et le trajet de retour restent concrets.</x:v>
      </x:c>
      <x:c r="L25" s="14" t="str">
        <x:v>Une interruption conserve les dégâts, morts, blessures et positions validées. Les objectifs encore ouverts sont repris depuis un lieu atteignable ; un refus clôt seulement cette proposition et ne compte pas comme réussite.</x:v>
      </x:c>
      <x:c r="M25"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5" s="14" t="str">
        <x:v>Les observations et états de passage alimentent carte et RTS. Si cette action résout déjà un objectif, les autres modes montrent ses conséquences et ne le font pas rejouer.</x:v>
      </x:c>
      <x:c r="O25" s="14" t="str">
        <x:v>L’objectif met fin au piège local ; il ne débloque pas un réseau de voyage universel.</x:v>
      </x:c>
      <x:c r="P25" s="14" t="str">
        <x:v>Reconstitution documentée V4 — nouvelle rédaction V5</x:v>
      </x:c>
    </x:row>
    <x:row r="26" ht="132" customHeight="1">
      <x:c r="A26" s="13" t="str">
        <x:v>W3-N21</x:v>
      </x:c>
      <x:c r="B26" s="13" t="str">
        <x:v>Les trois pistes du gué</x:v>
      </x:c>
      <x:c r="C26" s="13" t="str">
        <x:v>W3-A06</x:v>
      </x:c>
      <x:c r="D26" s="16" t="n">
        <x:v>1</x:v>
      </x:c>
      <x:c r="E26" s="13" t="str">
        <x:v>Blooded</x:v>
      </x:c>
      <x:c r="F26" s="13" t="str">
        <x:v>Namarra — Bassins forestiers</x:v>
      </x:c>
      <x:c r="G26" s="13" t="str">
        <x:v>Deux groupes rivaux traquent une même bête et leurs pièges menacent les couloirs d’une communauté. Le joueur traverse leurs lignes pour retrouver la proie et ouvrir un passage.</x:v>
      </x:c>
      <x:c r="H26" s="13" t="str">
        <x:v>Le joueur rejoint le point d’entrée à pied ou par le transport déjà acquis. Le décor expose un chemin principal, un contournement praticable et une sortie que les personnages utilisent réellement.</x:v>
      </x:c>
      <x:c r="I26" s="13" t="str">
        <x:v>Examiner une empreinte profonde, une marque de botte et une trace de hampe sur trois rives différentes. Traverser le gué en amont conserve les marques, tandis qu’une traversée directe brouille certaines observations. Un guetteur yautja surveille le pont de racines ; le contourner mène vers les pièges, l’affronter attire sa relève.</x:v>
      </x:c>
      <x:c r="J26" s="13" t="str">
        <x:v>Prioriser la piste de la bête ou vérifier d’abord le passage des voyageurs.</x:v>
      </x:c>
      <x:c r="K26" s="13" t="str">
        <x:v>Les pistes restent distinctes dans le carnet ; le joueur n’attribue aucune action humaine à un clan sans indice.</x:v>
      </x:c>
      <x:c r="L26" s="13" t="str">
        <x:v>Une interruption conserve les dégâts, morts, blessures et positions validées. Les objectifs encore ouverts sont repris depuis un lieu atteignable ; un refus clôt seulement cette proposition et ne compte pas comme réussite.</x:v>
      </x:c>
      <x:c r="M26" s="13" t="str">
        <x:v>Objectif standard : 6 XP. Aux participants réellement engagés, par récompense unique. Les finales des campagnes liées V5 ont leur propre objectif à 12 XP, sans cumul sur une même résolution. Les objets sont acquis après récupération physique.</x:v>
      </x:c>
      <x:c r="N26" s="13" t="str">
        <x:v>Les observations et états de passage alimentent carte et RTS. Si cette action résout déjà un objectif, les autres modes montrent ses conséquences et ne le font pas rejouer.</x:v>
      </x:c>
      <x:c r="O26" s="13" t="str">
        <x:v>Les humains rencontrés restent autonomes ; aucun lien de guerre ne remplace la première rencontre ou le départ prévus pour O5.</x:v>
      </x:c>
      <x:c r="P26" s="13" t="str">
        <x:v>Reconstitution documentée V4 — nouvelle rédaction V5</x:v>
      </x:c>
    </x:row>
    <x:row r="27" ht="132" customHeight="1">
      <x:c r="A27" s="14" t="str">
        <x:v>W3-N22</x:v>
      </x:c>
      <x:c r="B27" s="14" t="str">
        <x:v>Le piège qui ferme la forêt</x:v>
      </x:c>
      <x:c r="C27" s="14" t="str">
        <x:v>W3-A06</x:v>
      </x:c>
      <x:c r="D27" s="17" t="n">
        <x:v>2</x:v>
      </x:c>
      <x:c r="E27" s="14" t="str">
        <x:v>Blooded</x:v>
      </x:c>
      <x:c r="F27" s="14" t="str">
        <x:v>Namarra — Bassins forestiers</x:v>
      </x:c>
      <x:c r="G27" s="14" t="str">
        <x:v>L’étape précédente de « Sous les branches ennemies » est résolue. Ses passages ouverts, adversaires survivants et objets déplacés déterminent les conditions de cette scène.</x:v>
      </x:c>
      <x:c r="H27" s="14" t="str">
        <x:v>Le joueur rejoint le point d’entrée à pied ou par le transport déjà acquis. Le décor expose un chemin principal, un contournement praticable et une sortie que les personnages utilisent réellement.</x:v>
      </x:c>
      <x:c r="I27" s="14" t="str">
        <x:v>Suivre une ligne de tension jusqu’à deux ancrages cachés sous les branches. Libérer l’un d’eux ouvre un passage mais révèle la position du joueur. Des chasseurs rivaux arrivent sur le plan supérieur ; grimper vers leur angle ou combattre entre les racines donne deux rythmes différents. La bête reste audible derrière la végétation.</x:v>
      </x:c>
      <x:c r="J27" s="14" t="str">
        <x:v>Démonter le piège entier pour préserver le corridor ou détourner son ouverture vers une clairière dégagée.</x:v>
      </x:c>
      <x:c r="K27" s="14" t="str">
        <x:v>L’ancrage et le chemin conservent leur état ; une bête libérée suit son propre comportement et n’obéit pas au joueur.</x:v>
      </x:c>
      <x:c r="L27" s="14" t="str">
        <x:v>Une interruption conserve les dégâts, morts, blessures et positions validées. Les objectifs encore ouverts sont repris depuis un lieu atteignable ; un refus clôt seulement cette proposition et ne compte pas comme réussite.</x:v>
      </x:c>
      <x:c r="M27" s="14" t="str">
        <x:v>Objectif standard : 6 XP. Aux participants réellement engagés, par récompense unique. Les finales des campagnes liées V5 ont leur propre objectif à 12 XP, sans cumul sur une même résolution. Les objets sont acquis après récupération physique.</x:v>
      </x:c>
      <x:c r="N27" s="14" t="str">
        <x:v>Les observations et états de passage alimentent carte et RTS. Si cette action résout déjà un objectif, les autres modes montrent ses conséquences et ne le font pas rejouer.</x:v>
      </x:c>
      <x:c r="O27" s="14" t="str">
        <x:v>Les humains rencontrés restent autonomes ; aucun lien de guerre ne remplace la première rencontre ou le départ prévus pour O5.</x:v>
      </x:c>
      <x:c r="P27" s="14" t="str">
        <x:v>Reconstitution documentée V4 — nouvelle rédaction V5</x:v>
      </x:c>
    </x:row>
    <x:row r="28" ht="132" customHeight="1">
      <x:c r="A28" s="13" t="str">
        <x:v>W3-N23</x:v>
      </x:c>
      <x:c r="B28" s="13" t="str">
        <x:v>La clairière des quatre lances</x:v>
      </x:c>
      <x:c r="C28" s="13" t="str">
        <x:v>W3-A06</x:v>
      </x:c>
      <x:c r="D28" s="16" t="n">
        <x:v>3</x:v>
      </x:c>
      <x:c r="E28" s="13" t="str">
        <x:v>Blooded</x:v>
      </x:c>
      <x:c r="F28" s="13" t="str">
        <x:v>Namarra — Bassins forestiers</x:v>
      </x:c>
      <x:c r="G28" s="13" t="str">
        <x:v>L’étape précédente de « Sous les branches ennemies » est résolue. Ses passages ouverts, adversaires survivants et objets déplacés déterminent les conditions de cette scène.</x:v>
      </x:c>
      <x:c r="H28" s="13" t="str">
        <x:v>Le joueur rejoint le point d’entrée à pied ou par le transport déjà acquis. Le décor expose un chemin principal, un contournement praticable et une sortie que les personnages utilisent réellement.</x:v>
      </x:c>
      <x:c r="I28" s="13" t="str">
        <x:v>Entrer dans une clairière où les deux équipes se font face tandis que la proie tourne en bordure. Utiliser les troncs pour séparer les lignes de tir, lire les signaux de charge et protéger le passage choisi. Le joueur peut défier le meneur qui bloque la sortie ou neutraliser son appui depuis une plateforme basse.</x:v>
      </x:c>
      <x:c r="J28" s="13" t="str">
        <x:v>Chercher un affrontement bref avec le meneur ou escorter d’abord les personnes coincées vers la rive sûre.</x:v>
      </x:c>
      <x:c r="K28" s="13" t="str">
        <x:v>La proie, les rivaux et les voyageurs reçoivent chacun un résultat distinct ; aucune disparition collective ne suit une cinématique.</x:v>
      </x:c>
      <x:c r="L28" s="13" t="str">
        <x:v>Une interruption conserve les dégâts, morts, blessures et positions validées. Les objectifs encore ouverts sont repris depuis un lieu atteignable ; un refus clôt seulement cette proposition et ne compte pas comme réussite.</x:v>
      </x:c>
      <x:c r="M28" s="13" t="str">
        <x:v>Objectif standard : 6 XP. Aux participants réellement engagés, par récompense unique. Les finales des campagnes liées V5 ont leur propre objectif à 12 XP, sans cumul sur une même résolution. Les objets sont acquis après récupération physique.</x:v>
      </x:c>
      <x:c r="N28" s="13" t="str">
        <x:v>Les observations et états de passage alimentent carte et RTS. Si cette action résout déjà un objectif, les autres modes montrent ses conséquences et ne le font pas rejouer.</x:v>
      </x:c>
      <x:c r="O28" s="13" t="str">
        <x:v>Les humains rencontrés restent autonomes ; aucun lien de guerre ne remplace la première rencontre ou le départ prévus pour O5.</x:v>
      </x:c>
      <x:c r="P28" s="13" t="str">
        <x:v>Reconstitution documentée V4 — nouvelle rédaction V5</x:v>
      </x:c>
    </x:row>
    <x:row r="29" ht="132" customHeight="1">
      <x:c r="A29" s="14" t="str">
        <x:v>W3-N24</x:v>
      </x:c>
      <x:c r="B29" s="14" t="str">
        <x:v>Ce qui revient de la canopée</x:v>
      </x:c>
      <x:c r="C29" s="14" t="str">
        <x:v>W3-A06</x:v>
      </x:c>
      <x:c r="D29" s="17" t="n">
        <x:v>4</x:v>
      </x:c>
      <x:c r="E29" s="14" t="str">
        <x:v>Blooded</x:v>
      </x:c>
      <x:c r="F29" s="14" t="str">
        <x:v>Namarra — Bassins forestiers</x:v>
      </x:c>
      <x:c r="G29" s="14" t="str">
        <x:v>L’étape précédente de « Sous les branches ennemies » est résolue. Ses passages ouverts, adversaires survivants et objets déplacés déterminent les conditions de cette scène.</x:v>
      </x:c>
      <x:c r="H29" s="14" t="str">
        <x:v>Le joueur rejoint le point d’entrée à pied ou par le transport déjà acquis. Le décor expose un chemin principal, un contournement praticable et une sortie que les personnages utilisent réellement.</x:v>
      </x:c>
      <x:c r="I29" s="14" t="str">
        <x:v>Reparcourir le corridor rouvert avec un guide volontaire. Retirer une boucle de piège oubliée, inspecter une plateforme abîmée puis choisir un endroit où présenter les traces de la confrontation. Une bête secondaire occupe le dernier passage ; observer sa sortie ou employer une diversion permet de rentrer sans transformer tout retour en duel.</x:v>
      </x:c>
      <x:c r="J29" s="14" t="str">
        <x:v>Conserver la trace majeure au navire ou confier une présentation contextualisée à l’atelier local.</x:v>
      </x:c>
      <x:c r="K29" s="14" t="str">
        <x:v>Le trophée original n’est déplacé qu’après transport ; la communauté réagit à l’état du corridor réellement laissé.</x:v>
      </x:c>
      <x:c r="L29" s="14" t="str">
        <x:v>Une interruption conserve les dégâts, morts, blessures et positions validées. Les objectifs encore ouverts sont repris depuis un lieu atteignable ; un refus clôt seulement cette proposition et ne compte pas comme réussite.</x:v>
      </x:c>
      <x:c r="M2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29" s="14" t="str">
        <x:v>Les observations et états de passage alimentent carte et RTS. Si cette action résout déjà un objectif, les autres modes montrent ses conséquences et ne le font pas rejouer.</x:v>
      </x:c>
      <x:c r="O29" s="14" t="str">
        <x:v>Les humains rencontrés restent autonomes ; aucun lien de guerre ne remplace la première rencontre ou le départ prévus pour O5.</x:v>
      </x:c>
      <x:c r="P29" s="14" t="str">
        <x:v>Reconstitution documentée V4 — nouvelle rédaction V5</x:v>
      </x:c>
    </x:row>
    <x:row r="30" ht="132" customHeight="1">
      <x:c r="A30" s="13" t="str">
        <x:v>W3-N25</x:v>
      </x:c>
      <x:c r="B30" s="13" t="str">
        <x:v>Sous le quai des lances</x:v>
      </x:c>
      <x:c r="C30" s="13" t="str">
        <x:v>W3-A07</x:v>
      </x:c>
      <x:c r="D30" s="16" t="n">
        <x:v>1</x:v>
      </x:c>
      <x:c r="E30" s="13" t="str">
        <x:v>Blooded</x:v>
      </x:c>
      <x:c r="F30" s="13" t="str">
        <x:v>Oruun — Archipel des Deux Feux</x:v>
      </x:c>
      <x:c r="G30" s="13" t="str">
        <x:v>Une rivalité de quais empêche deux équipages de revenir. La bataille se joue autant dans les chenaux que sur les pontons.</x:v>
      </x:c>
      <x:c r="H30" s="13" t="str">
        <x:v>Le joueur rejoint le point d’entrée à pied ou par le transport déjà acquis. Le décor expose un chemin principal, un contournement praticable et une sortie que les personnages utilisent réellement.</x:v>
      </x:c>
      <x:c r="I30" s="13" t="str">
        <x:v>Approcher le quai par une cavité côtière pendant la fenêtre de marée. Observer les silhouettes entre les planches, repérer une chaîne descendante puis rejoindre un escalier de service. Les gardes examinent les amarres à intervalles visibles ; le joueur peut changer de pilier pour éviter leur angle ou affronter leur patrouille sur la passerelle.</x:v>
      </x:c>
      <x:c r="J30" s="13" t="str">
        <x:v>Atteindre le levier par dessous ou attirer la patrouille vers une coque immobilisée.</x:v>
      </x:c>
      <x:c r="K30" s="13" t="str">
        <x:v>Une entrée de quai est reconnue ; sa disponibilité dépend encore de la marée et du groupe de gardes restant.</x:v>
      </x:c>
      <x:c r="L30" s="13" t="str">
        <x:v>Une interruption conserve les dégâts, morts, blessures et positions validées. Les objectifs encore ouverts sont repris depuis un lieu atteignable ; un refus clôt seulement cette proposition et ne compte pas comme réussite.</x:v>
      </x:c>
      <x:c r="M30" s="13" t="str">
        <x:v>Objectif standard : 6 XP. Aux participants réellement engagés, par récompense unique. Les finales des campagnes liées V5 ont leur propre objectif à 12 XP, sans cumul sur une même résolution. Les objets sont acquis après récupération physique.</x:v>
      </x:c>
      <x:c r="N30" s="13" t="str">
        <x:v>Les observations et états de passage alimentent carte et RTS. Si cette action résout déjà un objectif, les autres modes montrent ses conséquences et ne le font pas rejouer.</x:v>
      </x:c>
      <x:c r="O30" s="13" t="str">
        <x:v>Un quai saisi ne fournit aucun bateau gratuit ; les traversées exigent une coque et un pilote présents.</x:v>
      </x:c>
      <x:c r="P30" s="13" t="str">
        <x:v>Reconstitution documentée V4 — nouvelle rédaction V5</x:v>
      </x:c>
    </x:row>
    <x:row r="31" ht="117" customHeight="1">
      <x:c r="A31" s="14" t="str">
        <x:v>W3-N26</x:v>
      </x:c>
      <x:c r="B31" s="14" t="str">
        <x:v>La chaîne du chenal</x:v>
      </x:c>
      <x:c r="C31" s="14" t="str">
        <x:v>W3-A07</x:v>
      </x:c>
      <x:c r="D31" s="17" t="n">
        <x:v>2</x:v>
      </x:c>
      <x:c r="E31" s="14" t="str">
        <x:v>Blooded</x:v>
      </x:c>
      <x:c r="F31" s="14" t="str">
        <x:v>Oruun — Archipel des Deux Feux</x:v>
      </x:c>
      <x:c r="G31" s="14" t="str">
        <x:v>L’étape précédente de « Les chasseurs du ressac » est résolue. Ses passages ouverts, adversaires survivants et objets déplacés déterminent les conditions de cette scène.</x:v>
      </x:c>
      <x:c r="H31" s="14" t="str">
        <x:v>Le joueur rejoint le point d’entrée à pied ou par le transport déjà acquis. Le décor expose un chemin principal, un contournement praticable et une sortie que les personnages utilisent réellement.</x:v>
      </x:c>
      <x:c r="I31" s="14" t="str">
        <x:v>Monter sur le mécanisme qui tend une chaîne entre deux tours. Fixer un crochet, déplacer le contrepoids puis contenir les défenseurs pendant l’ouverture. Un partenaire doit rejoindre la seconde tour par un bateau réel ou un long détour terrestre. Les deux postes ne s’activent pas depuis le même écran.</x:v>
      </x:c>
      <x:c r="J31" s="14" t="str">
        <x:v>Ouvrir un passage bref pour le retour immédiat ou sécuriser les deux tours pour garder le chenal disponible.</x:v>
      </x:c>
      <x:c r="K31" s="14" t="str">
        <x:v>La chaîne conserve son état et les équipes leur position ; la carte affiche la fenêtre de passage effectivement gagnée.</x:v>
      </x:c>
      <x:c r="L31" s="14" t="str">
        <x:v>Une interruption conserve les dégâts, morts, blessures et positions validées. Les objectifs encore ouverts sont repris depuis un lieu atteignable ; un refus clôt seulement cette proposition et ne compte pas comme réussite.</x:v>
      </x:c>
      <x:c r="M31" s="14" t="str">
        <x:v>Objectif standard : 6 XP. Aux participants réellement engagés, par récompense unique. Les finales des campagnes liées V5 ont leur propre objectif à 12 XP, sans cumul sur une même résolution. Les objets sont acquis après récupération physique.</x:v>
      </x:c>
      <x:c r="N31" s="14" t="str">
        <x:v>Les observations et états de passage alimentent carte et RTS. Si cette action résout déjà un objectif, les autres modes montrent ses conséquences et ne le font pas rejouer.</x:v>
      </x:c>
      <x:c r="O31" s="14" t="str">
        <x:v>Un quai saisi ne fournit aucun bateau gratuit ; les traversées exigent une coque et un pilote présents.</x:v>
      </x:c>
      <x:c r="P31" s="14" t="str">
        <x:v>Reconstitution documentée V4 — nouvelle rédaction V5</x:v>
      </x:c>
    </x:row>
    <x:row r="32" ht="117" customHeight="1">
      <x:c r="A32" s="13" t="str">
        <x:v>W3-N27</x:v>
      </x:c>
      <x:c r="B32" s="13" t="str">
        <x:v>Le duel des deux proue</x:v>
      </x:c>
      <x:c r="C32" s="13" t="str">
        <x:v>W3-A07</x:v>
      </x:c>
      <x:c r="D32" s="16" t="n">
        <x:v>3</x:v>
      </x:c>
      <x:c r="E32" s="13" t="str">
        <x:v>Blooded</x:v>
      </x:c>
      <x:c r="F32" s="13" t="str">
        <x:v>Oruun — Archipel des Deux Feux</x:v>
      </x:c>
      <x:c r="G32" s="13" t="str">
        <x:v>L’étape précédente de « Les chasseurs du ressac » est résolue. Ses passages ouverts, adversaires survivants et objets déplacés déterminent les conditions de cette scène.</x:v>
      </x:c>
      <x:c r="H32" s="13" t="str">
        <x:v>Le joueur rejoint le point d’entrée à pied ou par le transport déjà acquis. Le décor expose un chemin principal, un contournement praticable et une sortie que les personnages utilisent réellement.</x:v>
      </x:c>
      <x:c r="I32" s="13" t="str">
        <x:v>Rejoindre deux coques échouées reliées par une poutre. Le chef rival change de plateforme pour exploiter le ressac et les angles de ses compagnons. Lire le mouvement des amarres indique quand la poutre devient instable. Le joueur garde le choix d’une mêlée rapprochée ou d’un détour par l’escalier du quai.</x:v>
      </x:c>
      <x:c r="J32" s="13" t="str">
        <x:v>Défier le chef entre les proues ou conduire un assaut coordonné depuis les deux accès ouverts.</x:v>
      </x:c>
      <x:c r="K32" s="13" t="str">
        <x:v>La victoire militaire porte sur ce quai ; les équipages extérieurs décident ensuite s’ils utilisent la route.</x:v>
      </x:c>
      <x:c r="L32" s="13" t="str">
        <x:v>Une interruption conserve les dégâts, morts, blessures et positions validées. Les objectifs encore ouverts sont repris depuis un lieu atteignable ; un refus clôt seulement cette proposition et ne compte pas comme réussite.</x:v>
      </x:c>
      <x:c r="M32" s="13" t="str">
        <x:v>Objectif standard : 6 XP. Aux participants réellement engagés, par récompense unique. Les finales des campagnes liées V5 ont leur propre objectif à 12 XP, sans cumul sur une même résolution. Les objets sont acquis après récupération physique.</x:v>
      </x:c>
      <x:c r="N32" s="13" t="str">
        <x:v>Les observations et états de passage alimentent carte et RTS. Si cette action résout déjà un objectif, les autres modes montrent ses conséquences et ne le font pas rejouer.</x:v>
      </x:c>
      <x:c r="O32" s="13" t="str">
        <x:v>Un quai saisi ne fournit aucun bateau gratuit ; les traversées exigent une coque et un pilote présents.</x:v>
      </x:c>
      <x:c r="P32" s="13" t="str">
        <x:v>Reconstitution documentée V4 — nouvelle rédaction V5</x:v>
      </x:c>
    </x:row>
    <x:row r="33" ht="132" customHeight="1">
      <x:c r="A33" s="14" t="str">
        <x:v>W3-N28</x:v>
      </x:c>
      <x:c r="B33" s="14" t="str">
        <x:v>Le feu du retour</x:v>
      </x:c>
      <x:c r="C33" s="14" t="str">
        <x:v>W3-A07</x:v>
      </x:c>
      <x:c r="D33" s="17" t="n">
        <x:v>4</x:v>
      </x:c>
      <x:c r="E33" s="14" t="str">
        <x:v>Blooded</x:v>
      </x:c>
      <x:c r="F33" s="14" t="str">
        <x:v>Oruun — Archipel des Deux Feux</x:v>
      </x:c>
      <x:c r="G33" s="14" t="str">
        <x:v>L’étape précédente de « Les chasseurs du ressac » est résolue. Ses passages ouverts, adversaires survivants et objets déplacés déterminent les conditions de cette scène.</x:v>
      </x:c>
      <x:c r="H33" s="14" t="str">
        <x:v>Le joueur rejoint le point d’entrée à pied ou par le transport déjà acquis. Le décor expose un chemin principal, un contournement praticable et une sortie que les personnages utilisent réellement.</x:v>
      </x:c>
      <x:c r="I33" s="14" t="str">
        <x:v>Transporter une lentille de repère au sommet de l’île, traverser une cour disputée et aligner le faisceau avec trois marques côtières. Un groupe en fuite tente d’emporter les réserves de la tour. Les poursuivre allonge le retour ; rester auprès de la lentille permet de guider un navire qui approche réellement.</x:v>
      </x:c>
      <x:c r="J33" s="14" t="str">
        <x:v>Achever le signal pour l’équipage attendu ou confier le poste à un volontaire pendant la poursuite.</x:v>
      </x:c>
      <x:c r="K33" s="14" t="str">
        <x:v>Le navire arrive uniquement si le signal et le passage sont disponibles ; la réputation découle des personnes effectivement rentrées.</x:v>
      </x:c>
      <x:c r="L33" s="14" t="str">
        <x:v>Une interruption conserve les dégâts, morts, blessures et positions validées. Les objectifs encore ouverts sont repris depuis un lieu atteignable ; un refus clôt seulement cette proposition et ne compte pas comme réussite.</x:v>
      </x:c>
      <x:c r="M3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33" s="14" t="str">
        <x:v>Les observations et états de passage alimentent carte et RTS. Si cette action résout déjà un objectif, les autres modes montrent ses conséquences et ne le font pas rejouer.</x:v>
      </x:c>
      <x:c r="O33" s="14" t="str">
        <x:v>Un quai saisi ne fournit aucun bateau gratuit ; les traversées exigent une coque et un pilote présents.</x:v>
      </x:c>
      <x:c r="P33" s="14" t="str">
        <x:v>Reconstitution documentée V4 — nouvelle rédaction V5</x:v>
      </x:c>
    </x:row>
    <x:row r="34" ht="117" customHeight="1">
      <x:c r="A34" s="13" t="str">
        <x:v>W3-N29</x:v>
      </x:c>
      <x:c r="B34" s="13" t="str">
        <x:v>Le pas qui manque</x:v>
      </x:c>
      <x:c r="C34" s="13" t="str">
        <x:v>W3-A08</x:v>
      </x:c>
      <x:c r="D34" s="16" t="n">
        <x:v>1</x:v>
      </x:c>
      <x:c r="E34" s="13" t="str">
        <x:v>Blooded</x:v>
      </x:c>
      <x:c r="F34" s="13" t="str">
        <x:v>Sahr-Keth — Anneaux de glace</x:v>
      </x:c>
      <x:c r="G34" s="13" t="str">
        <x:v>Un rival mène les équipes vers une proie à travers des plaques fragiles. Les guides doivent décider où continuer la chasse et où protéger le retour.</x:v>
      </x:c>
      <x:c r="H34" s="13" t="str">
        <x:v>Le joueur rejoint le point d’entrée à pied ou par le transport déjà acquis. Le décor expose un chemin principal, un contournement praticable et une sortie que les personnages utilisent réellement.</x:v>
      </x:c>
      <x:c r="I34" s="13" t="str">
        <x:v>Suivre des traces qui s’arrêtent au bord d’une plaque blanche. Frapper légèrement trois zones repérées, écouter leur réponse puis contourner la cavité révélée. Un éclaireur adverse observe depuis une aiguille de glace ; l’atteindre exige une marche sur moraine qui conserve un abri en cas de tir.</x:v>
      </x:c>
      <x:c r="J34" s="13" t="str">
        <x:v>Suivre la trace la plus directe ou rejoindre d’abord le poste du guide pour vérifier l’itinéraire.</x:v>
      </x:c>
      <x:c r="K34" s="13" t="str">
        <x:v>Les plaques examinées deviennent connues ; leur solidité peut encore changer après un événement annoncé.</x:v>
      </x:c>
      <x:c r="L34" s="13" t="str">
        <x:v>Une interruption conserve les dégâts, morts, blessures et positions validées. Les objectifs encore ouverts sont repris depuis un lieu atteignable ; un refus clôt seulement cette proposition et ne compte pas comme réussite.</x:v>
      </x:c>
      <x:c r="M34" s="13" t="str">
        <x:v>Objectif standard : 6 XP. Aux participants réellement engagés, par récompense unique. Les finales des campagnes liées V5 ont leur propre objectif à 12 XP, sans cumul sur une même résolution. Les objets sont acquis après récupération physique.</x:v>
      </x:c>
      <x:c r="N34" s="13" t="str">
        <x:v>Les observations et états de passage alimentent carte et RTS. Si cette action résout déjà un objectif, les autres modes montrent ses conséquences et ne le font pas rejouer.</x:v>
      </x:c>
      <x:c r="O34" s="13" t="str">
        <x:v>Une retraite reste une issue narrative valable ; les conditions physiques de la glace priment sur les ordres de carte.</x:v>
      </x:c>
      <x:c r="P34" s="13" t="str">
        <x:v>Reconstitution documentée V4 — nouvelle rédaction V5</x:v>
      </x:c>
    </x:row>
    <x:row r="35" ht="117" customHeight="1">
      <x:c r="A35" s="14" t="str">
        <x:v>W3-N30</x:v>
      </x:c>
      <x:c r="B35" s="14" t="str">
        <x:v>La corde sous la glace</x:v>
      </x:c>
      <x:c r="C35" s="14" t="str">
        <x:v>W3-A08</x:v>
      </x:c>
      <x:c r="D35" s="17" t="n">
        <x:v>2</x:v>
      </x:c>
      <x:c r="E35" s="14" t="str">
        <x:v>Blooded</x:v>
      </x:c>
      <x:c r="F35" s="14" t="str">
        <x:v>Sahr-Keth — Anneaux de glace</x:v>
      </x:c>
      <x:c r="G35" s="14" t="str">
        <x:v>L’étape précédente de « La poursuite du givre » est résolue. Ses passages ouverts, adversaires survivants et objets déplacés déterminent les conditions de cette scène.</x:v>
      </x:c>
      <x:c r="H35" s="14" t="str">
        <x:v>Le joueur rejoint le point d’entrée à pied ou par le transport déjà acquis. Le décor expose un chemin principal, un contournement praticable et une sortie que les personnages utilisent réellement.</x:v>
      </x:c>
      <x:c r="I35" s="14" t="str">
        <x:v>Descendre vers un équipier coincé sur une corniche basse. Placer un ancrage, passer une corde par une encoche puis protéger le porteur qui actionne le palan. Des rivaux approchent par le bord supérieur ; couper leur ligne de vue ou occuper un étranglement leur interdit une attaque directe sur le blessé.</x:v>
      </x:c>
      <x:c r="J35" s="14" t="str">
        <x:v>Utiliser le matériel lourd pour une extraction lente ou préparer un second ancrage pour répartir l’effort.</x:v>
      </x:c>
      <x:c r="K35" s="14" t="str">
        <x:v>Le blessé est déplacé vers un lieu réel et garde ses blessures ; le matériel laissé demeure récupérable sur place.</x:v>
      </x:c>
      <x:c r="L35" s="14" t="str">
        <x:v>Une interruption conserve les dégâts, morts, blessures et positions validées. Les objectifs encore ouverts sont repris depuis un lieu atteignable ; un refus clôt seulement cette proposition et ne compte pas comme réussite.</x:v>
      </x:c>
      <x:c r="M35" s="14" t="str">
        <x:v>Objectif standard : 6 XP. Aux participants réellement engagés, par récompense unique. Les finales des campagnes liées V5 ont leur propre objectif à 12 XP, sans cumul sur une même résolution. Les objets sont acquis après récupération physique.</x:v>
      </x:c>
      <x:c r="N35" s="14" t="str">
        <x:v>Les observations et états de passage alimentent carte et RTS. Si cette action résout déjà un objectif, les autres modes montrent ses conséquences et ne le font pas rejouer.</x:v>
      </x:c>
      <x:c r="O35" s="14" t="str">
        <x:v>Une retraite reste une issue narrative valable ; les conditions physiques de la glace priment sur les ordres de carte.</x:v>
      </x:c>
      <x:c r="P35" s="14" t="str">
        <x:v>Reconstitution documentée V4 — nouvelle rédaction V5</x:v>
      </x:c>
    </x:row>
    <x:row r="36" ht="132" customHeight="1">
      <x:c r="A36" s="13" t="str">
        <x:v>W3-N31</x:v>
      </x:c>
      <x:c r="B36" s="13" t="str">
        <x:v>La bête derrière le souffle</x:v>
      </x:c>
      <x:c r="C36" s="13" t="str">
        <x:v>W3-A08</x:v>
      </x:c>
      <x:c r="D36" s="16" t="n">
        <x:v>3</x:v>
      </x:c>
      <x:c r="E36" s="13" t="str">
        <x:v>Blooded</x:v>
      </x:c>
      <x:c r="F36" s="13" t="str">
        <x:v>Sahr-Keth — Anneaux de glace</x:v>
      </x:c>
      <x:c r="G36" s="13" t="str">
        <x:v>L’étape précédente de « La poursuite du givre » est résolue. Ses passages ouverts, adversaires survivants et objets déplacés déterminent les conditions de cette scène.</x:v>
      </x:c>
      <x:c r="H36" s="13" t="str">
        <x:v>Le joueur rejoint le point d’entrée à pied ou par le transport déjà acquis. Le décor expose un chemin principal, un contournement praticable et une sortie que les personnages utilisent réellement.</x:v>
      </x:c>
      <x:c r="I36" s="13" t="str">
        <x:v>Traverser une gorge pendant un répit du vent et observer la proie qui revient à son abri. Le rival a posé deux obstacles pour lui imposer une trajectoire. Déplacer l’un d’eux change le combat, mais l’autre route longe des plaques fragiles. Les équipes doivent garder leur distance tout en protégeant leur voie de sortie.</x:v>
      </x:c>
      <x:c r="J36" s="13" t="str">
        <x:v>Engager la proie dans le passage reconnu ou rompre la chasse pour faire revenir l’équipe isolée.</x:v>
      </x:c>
      <x:c r="K36" s="13" t="str">
        <x:v>La proie conserve son état et les survivants leur trajet ; renoncer à la prise ne remet pas la rencontre à zéro.</x:v>
      </x:c>
      <x:c r="L36" s="13" t="str">
        <x:v>Une interruption conserve les dégâts, morts, blessures et positions validées. Les objectifs encore ouverts sont repris depuis un lieu atteignable ; un refus clôt seulement cette proposition et ne compte pas comme réussite.</x:v>
      </x:c>
      <x:c r="M36" s="13" t="str">
        <x:v>Objectif standard : 6 XP. Aux participants réellement engagés, par récompense unique. Les finales des campagnes liées V5 ont leur propre objectif à 12 XP, sans cumul sur une même résolution. Les objets sont acquis après récupération physique.</x:v>
      </x:c>
      <x:c r="N36" s="13" t="str">
        <x:v>Les observations et états de passage alimentent carte et RTS. Si cette action résout déjà un objectif, les autres modes montrent ses conséquences et ne le font pas rejouer.</x:v>
      </x:c>
      <x:c r="O36" s="13" t="str">
        <x:v>Une retraite reste une issue narrative valable ; les conditions physiques de la glace priment sur les ordres de carte.</x:v>
      </x:c>
      <x:c r="P36" s="13" t="str">
        <x:v>Reconstitution documentée V4 — nouvelle rédaction V5</x:v>
      </x:c>
    </x:row>
    <x:row r="37" ht="132" customHeight="1">
      <x:c r="A37" s="14" t="str">
        <x:v>W3-N32</x:v>
      </x:c>
      <x:c r="B37" s="14" t="str">
        <x:v>Les noms revenus du froid</x:v>
      </x:c>
      <x:c r="C37" s="14" t="str">
        <x:v>W3-A08</x:v>
      </x:c>
      <x:c r="D37" s="17" t="n">
        <x:v>4</x:v>
      </x:c>
      <x:c r="E37" s="14" t="str">
        <x:v>Blooded</x:v>
      </x:c>
      <x:c r="F37" s="14" t="str">
        <x:v>Sahr-Keth — Anneaux de glace</x:v>
      </x:c>
      <x:c r="G37" s="14" t="str">
        <x:v>L’étape précédente de « La poursuite du givre » est résolue. Ses passages ouverts, adversaires survivants et objets déplacés déterminent les conditions de cette scène.</x:v>
      </x:c>
      <x:c r="H37" s="14" t="str">
        <x:v>Le joueur rejoint le point d’entrée à pied ou par le transport déjà acquis. Le décor expose un chemin principal, un contournement praticable et une sortie que les personnages utilisent réellement.</x:v>
      </x:c>
      <x:c r="I37" s="14" t="str">
        <x:v>Rejoindre le refuge avec les membres présents, allumer les repères de chaleur puis porter les blessés vers la salle appropriée. Le joueur repart brièvement jusqu’à une cache visible pour récupérer les derniers outils. Un rival y attend son compagnon ; une confrontation, un partage de route ou un départ séparé conclut leur relation.</x:v>
      </x:c>
      <x:c r="J37" s="14" t="str">
        <x:v>Ouvrir le refuge à l’équipe rivale si des places existent ou garder deux haltes séparées sur la même route.</x:v>
      </x:c>
      <x:c r="K37" s="14" t="str">
        <x:v>Les invités comptent dans la capacité réelle ; la reconnaissance du retour n’annule aucune perte de la poursuite.</x:v>
      </x:c>
      <x:c r="L37" s="14" t="str">
        <x:v>Une interruption conserve les dégâts, morts, blessures et positions validées. Les objectifs encore ouverts sont repris depuis un lieu atteignable ; un refus clôt seulement cette proposition et ne compte pas comme réussite.</x:v>
      </x:c>
      <x:c r="M37" s="14" t="str">
        <x:v>Conclusion de cet arc annexe : 8 XP. Aux participants réellement engagés, par récompense unique. Les finales des campagnes liées V5 ont leur propre objectif à 12 XP, sans cumul sur une même résolution. Les objets sont acquis après récupération physique.</x:v>
      </x:c>
      <x:c r="N37" s="14" t="str">
        <x:v>Les observations et états de passage alimentent carte et RTS. Si cette action résout déjà un objectif, les autres modes montrent ses conséquences et ne le font pas rejouer.</x:v>
      </x:c>
      <x:c r="O37" s="14" t="str">
        <x:v>Une retraite reste une issue narrative valable ; les conditions physiques de la glace priment sur les ordres de carte.</x:v>
      </x:c>
      <x:c r="P37" s="14" t="str">
        <x:v>Reconstitution documentée V4 — nouvelle rédaction V5</x:v>
      </x:c>
    </x:row>
    <x:row r="38" ht="132" customHeight="1">
      <x:c r="A38" s="13" t="str">
        <x:v>W3-N33</x:v>
      </x:c>
      <x:c r="B38" s="13" t="str">
        <x:v>Le relais sans réponse</x:v>
      </x:c>
      <x:c r="C38" s="13" t="str">
        <x:v>W3-A09</x:v>
      </x:c>
      <x:c r="D38" s="16" t="n">
        <x:v>1</x:v>
      </x:c>
      <x:c r="E38" s="13" t="str">
        <x:v>Elite</x:v>
      </x:c>
      <x:c r="F38" s="13" t="str">
        <x:v>Ilyss — Portes superposées</x:v>
      </x:c>
      <x:c r="G38" s="13" t="str">
        <x:v>Une coalition devait tenir un passage, mais un groupe poursuit une conquête plus large. Le joueur doit préserver sa route et affronter la force qui l’a coupée.</x:v>
      </x:c>
      <x:c r="H38" s="13" t="str">
        <x:v>Le joueur rejoint le point d’entrée à pied ou par le transport déjà acquis. Le décor expose un chemin principal, un contournement praticable et une sortie que les personnages utilisent réellement.</x:v>
      </x:c>
      <x:c r="I38" s="13" t="str">
        <x:v>Entrer dans un relais silencieux par l’escalier extérieur. Suivre les traces de charges déplacées, remettre une porte sur son rail puis examiner le balcon d’observation. Un tireur a changé de camp et couvre l’ascenseur ; le joueur doit fermer son angle pour atteindre le poste d’appel situé sur un autre plan.</x:v>
      </x:c>
      <x:c r="J38" s="13" t="str">
        <x:v>Rétablir un signal bref sous protection ou trouver un passage interne pour approcher le tireur.</x:v>
      </x:c>
      <x:c r="K38" s="13" t="str">
        <x:v>Les équipes réellement reliées reçoivent l’information ; les autres restent dans l’incertitude jusqu’à contact.</x:v>
      </x:c>
      <x:c r="L38" s="13" t="str">
        <x:v>Une interruption conserve les dégâts, morts, blessures et positions validées. Les objectifs encore ouverts sont repris depuis un lieu atteignable ; un refus clôt seulement cette proposition et ne compte pas comme réussite.</x:v>
      </x:c>
      <x:c r="M38" s="13" t="str">
        <x:v>Objectif standard : 6 XP. Aux participants réellement engagés, par récompense unique. Les finales des campagnes liées V5 ont leur propre objectif à 12 XP, sans cumul sur une même résolution. Les objets sont acquis après récupération physique.</x:v>
      </x:c>
      <x:c r="N38" s="13" t="str">
        <x:v>Les observations et états de passage alimentent carte et RTS. Si cette action résout déjà un objectif, les autres modes montrent ses conséquences et ne le font pas rejouer.</x:v>
      </x:c>
      <x:c r="O38" s="13" t="str">
        <x:v>Un mandat limité n’engage pas tous les clans dans une guerre totale ; chaque équipe possède son propre accord.</x:v>
      </x:c>
      <x:c r="P38" s="13" t="str">
        <x:v>Reconstitution documentée V4 — nouvelle rédaction V5</x:v>
      </x:c>
    </x:row>
    <x:row r="39" ht="132" customHeight="1">
      <x:c r="A39" s="14" t="str">
        <x:v>W3-N34</x:v>
      </x:c>
      <x:c r="B39" s="14" t="str">
        <x:v>L’ascenseur sous les tirs</x:v>
      </x:c>
      <x:c r="C39" s="14" t="str">
        <x:v>W3-A09</x:v>
      </x:c>
      <x:c r="D39" s="17" t="n">
        <x:v>2</x:v>
      </x:c>
      <x:c r="E39" s="14" t="str">
        <x:v>Elite</x:v>
      </x:c>
      <x:c r="F39" s="14" t="str">
        <x:v>Ilyss — Portes superposées</x:v>
      </x:c>
      <x:c r="G39" s="14" t="str">
        <x:v>L’étape précédente de « Le mandat brisé » est résolue. Ses passages ouverts, adversaires survivants et objets déplacés déterminent les conditions de cette scène.</x:v>
      </x:c>
      <x:c r="H39" s="14" t="str">
        <x:v>Le joueur rejoint le point d’entrée à pied ou par le transport déjà acquis. Le décor expose un chemin principal, un contournement praticable et une sortie que les personnages utilisent réellement.</x:v>
      </x:c>
      <x:c r="I39" s="14" t="str">
        <x:v>Faire entrer le dispositif de liaison dans une plateforme de charge puis choisir qui l’accompagne. Activer le treuil depuis une console séparée oblige le joueur à confier l’un des postes à un allié. Les assaillants tirent depuis deux portes ; condamner une ouverture ou changer de niveau rend la montée possible.</x:v>
      </x:c>
      <x:c r="J39" s="14" t="str">
        <x:v>Monter le dispositif en premier ou évacuer d’abord les personnes coincées sur le balcon.</x:v>
      </x:c>
      <x:c r="K39" s="14" t="str">
        <x:v>La plateforme, la charge et les passagers gardent leur position exacte ; un trajet interrompu reprend au dernier palier sûr.</x:v>
      </x:c>
      <x:c r="L39" s="14" t="str">
        <x:v>Une interruption conserve les dégâts, morts, blessures et positions validées. Les objectifs encore ouverts sont repris depuis un lieu atteignable ; un refus clôt seulement cette proposition et ne compte pas comme réussite.</x:v>
      </x:c>
      <x:c r="M39" s="14" t="str">
        <x:v>Objectif standard : 6 XP. Aux participants réellement engagés, par récompense unique. Les finales des campagnes liées V5 ont leur propre objectif à 12 XP, sans cumul sur une même résolution. Les objets sont acquis après récupération physique.</x:v>
      </x:c>
      <x:c r="N39" s="14" t="str">
        <x:v>Les observations et états de passage alimentent carte et RTS. Si cette action résout déjà un objectif, les autres modes montrent ses conséquences et ne le font pas rejouer.</x:v>
      </x:c>
      <x:c r="O39" s="14" t="str">
        <x:v>Un mandat limité n’engage pas tous les clans dans une guerre totale ; chaque équipe possède son propre accord.</x:v>
      </x:c>
      <x:c r="P39" s="14" t="str">
        <x:v>Reconstitution documentée V4 — nouvelle rédaction V5</x:v>
      </x:c>
    </x:row>
    <x:row r="40" ht="132" customHeight="1">
      <x:c r="A40" s="13" t="str">
        <x:v>W3-N35</x:v>
      </x:c>
      <x:c r="B40" s="13" t="str">
        <x:v>Les lances du faux passage</x:v>
      </x:c>
      <x:c r="C40" s="13" t="str">
        <x:v>W3-A09</x:v>
      </x:c>
      <x:c r="D40" s="16" t="n">
        <x:v>3</x:v>
      </x:c>
      <x:c r="E40" s="13" t="str">
        <x:v>Elite</x:v>
      </x:c>
      <x:c r="F40" s="13" t="str">
        <x:v>Ilyss — Portes superposées</x:v>
      </x:c>
      <x:c r="G40" s="13" t="str">
        <x:v>L’étape précédente de « Le mandat brisé » est résolue. Ses passages ouverts, adversaires survivants et objets déplacés déterminent les conditions de cette scène.</x:v>
      </x:c>
      <x:c r="H40" s="13" t="str">
        <x:v>Le joueur rejoint le point d’entrée à pied ou par le transport déjà acquis. Le décor expose un chemin principal, un contournement praticable et une sortie que les personnages utilisent réellement.</x:v>
      </x:c>
      <x:c r="I40" s="13" t="str">
        <x:v>Rejoindre la porte où le groupe renégat attend les anciens alliés. Observer leurs positions, passer par une galerie basse puis ouvrir une seconde entrée. Le combat alterne couloir étroit et cour ouverte ; le chef adverse tente un repli vers le port. Le joueur peut le poursuivre ou tenir la route de la coalition.</x:v>
      </x:c>
      <x:c r="J40" s="13" t="str">
        <x:v>Briser la force qui bloque le retour ou conserver le seuil pendant que les alliés se retirent.</x:v>
      </x:c>
      <x:c r="K40" s="13" t="str">
        <x:v>L’opération produit une victoire locale, un repli ou un échec identifié ; aucune option n’attribue automatiquement la ville.</x:v>
      </x:c>
      <x:c r="L40" s="13" t="str">
        <x:v>Une interruption conserve les dégâts, morts, blessures et positions validées. Les objectifs encore ouverts sont repris depuis un lieu atteignable ; un refus clôt seulement cette proposition et ne compte pas comme réussite.</x:v>
      </x:c>
      <x:c r="M40" s="13" t="str">
        <x:v>Objectif standard : 6 XP. Aux participants réellement engagés, par récompense unique. Les finales des campagnes liées V5 ont leur propre objectif à 12 XP, sans cumul sur une même résolution. Les objets sont acquis après récupération physique.</x:v>
      </x:c>
      <x:c r="N40" s="13" t="str">
        <x:v>Les observations et états de passage alimentent carte et RTS. Si cette action résout déjà un objectif, les autres modes montrent ses conséquences et ne le font pas rejouer.</x:v>
      </x:c>
      <x:c r="O40" s="13" t="str">
        <x:v>Un mandat limité n’engage pas tous les clans dans une guerre totale ; chaque équipe possède son propre accord.</x:v>
      </x:c>
      <x:c r="P40" s="13" t="str">
        <x:v>Reconstitution documentée V4 — nouvelle rédaction V5</x:v>
      </x:c>
    </x:row>
    <x:row r="41" ht="132" customHeight="1">
      <x:c r="A41" s="14" t="str">
        <x:v>W3-N36</x:v>
      </x:c>
      <x:c r="B41" s="14" t="str">
        <x:v>La limite gravée au sol</x:v>
      </x:c>
      <x:c r="C41" s="14" t="str">
        <x:v>W3-A09</x:v>
      </x:c>
      <x:c r="D41" s="17" t="n">
        <x:v>4</x:v>
      </x:c>
      <x:c r="E41" s="14" t="str">
        <x:v>Elite</x:v>
      </x:c>
      <x:c r="F41" s="14" t="str">
        <x:v>Ilyss — Portes superposées</x:v>
      </x:c>
      <x:c r="G41" s="14" t="str">
        <x:v>L’étape précédente de « Le mandat brisé » est résolue. Ses passages ouverts, adversaires survivants et objets déplacés déterminent les conditions de cette scène.</x:v>
      </x:c>
      <x:c r="H41" s="14" t="str">
        <x:v>Le joueur rejoint le point d’entrée à pied ou par le transport déjà acquis. Le décor expose un chemin principal, un contournement praticable et une sortie que les personnages utilisent réellement.</x:v>
      </x:c>
      <x:c r="I41" s="14" t="str">
        <x:v>Revenir au carrefour avec les groupes qui acceptent encore le mandat. Poser les repères de passage dans le décor, démonter un barrage inutile puis accompagner la première traversée. Un dernier groupe refuse la limite et approche armé ; le joueur garde une possibilité de duel ou de défense sans rouvrir toute la coalition.</x:v>
      </x:c>
      <x:c r="J41" s="14" t="str">
        <x:v>Maintenir une garnison bornée au passage ou rendre le poste après avoir sécurisé le retour.</x:v>
      </x:c>
      <x:c r="K41" s="14" t="str">
        <x:v>Le mandat final conserve son périmètre ; les communautés choisissent séparément leurs relations avec les équipes présentes.</x:v>
      </x:c>
      <x:c r="L41" s="14" t="str">
        <x:v>Une interruption conserve les dégâts, morts, blessures et positions validées. Les objectifs encore ouverts sont repris depuis un lieu atteignable ; un refus clôt seulement cette proposition et ne compte pas comme réussite.</x:v>
      </x:c>
      <x:c r="M41"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1" s="14" t="str">
        <x:v>Les observations et états de passage alimentent carte et RTS. Si cette action résout déjà un objectif, les autres modes montrent ses conséquences et ne le font pas rejouer.</x:v>
      </x:c>
      <x:c r="O41" s="14" t="str">
        <x:v>Un mandat limité n’engage pas tous les clans dans une guerre totale ; chaque équipe possède son propre accord.</x:v>
      </x:c>
      <x:c r="P41" s="14" t="str">
        <x:v>Reconstitution documentée V4 — nouvelle rédaction V5</x:v>
      </x:c>
    </x:row>
    <x:row r="42" ht="117" customHeight="1">
      <x:c r="A42" s="13" t="str">
        <x:v>W3-N37</x:v>
      </x:c>
      <x:c r="B42" s="13" t="str">
        <x:v>Le masque sans porteur</x:v>
      </x:c>
      <x:c r="C42" s="13" t="str">
        <x:v>W3-A10</x:v>
      </x:c>
      <x:c r="D42" s="16" t="n">
        <x:v>1</x:v>
      </x:c>
      <x:c r="E42" s="13" t="str">
        <x:v>Elite</x:v>
      </x:c>
      <x:c r="F42" s="13" t="str">
        <x:v>Ilyss — Anneau des Coques</x:v>
      </x:c>
      <x:c r="G42" s="13" t="str">
        <x:v>Une bande identifiée attaque d’autres chasseurs et récupère leurs équipements. La traque se joue entre les coques et les passages techniques.</x:v>
      </x:c>
      <x:c r="H42" s="13" t="str">
        <x:v>Le joueur rejoint le point d’entrée à pied ou par le transport déjà acquis. Le décor expose un chemin principal, un contournement praticable et une sortie que les personnages utilisent réellement.</x:v>
      </x:c>
      <x:c r="I42" s="13" t="str">
        <x:v>Explorer une baie où un masque est resté fixé à une paroi. Observer les impacts, repérer la trajectoire de la lutte puis rejoindre une coursive par une porte fonctionnelle. Une sentinelle de la bande utilise le masque comme appât ; le joueur voit sa ligne d’approche s’il examine le reflet du hublot.</x:v>
      </x:c>
      <x:c r="J42" s="13" t="str">
        <x:v>Contourner l’appât pour suivre la sentinelle ou sécuriser le masque avant de poursuivre.</x:v>
      </x:c>
      <x:c r="K42" s="13" t="str">
        <x:v>L’objet rejoint un contenant identifié seulement s’il est transporté ; les propriétaires encore inconnus restent indiqués comme tels.</x:v>
      </x:c>
      <x:c r="L42" s="13" t="str">
        <x:v>Une interruption conserve les dégâts, morts, blessures et positions validées. Les objectifs encore ouverts sont repris depuis un lieu atteignable ; un refus clôt seulement cette proposition et ne compte pas comme réussite.</x:v>
      </x:c>
      <x:c r="M42" s="13" t="str">
        <x:v>Objectif standard : 6 XP. Aux participants réellement engagés, par récompense unique. Les finales des campagnes liées V5 ont leur propre objectif à 12 XP, sans cumul sur une même résolution. Les objets sont acquis après récupération physique.</x:v>
      </x:c>
      <x:c r="N42" s="13" t="str">
        <x:v>Les observations et états de passage alimentent carte et RTS. Si cette action résout déjà un objectif, les autres modes montrent ses conséquences et ne le font pas rejouer.</x:v>
      </x:c>
      <x:c r="O42" s="13" t="str">
        <x:v>L’étiquette de renégat vient des actes observés de cette bande ; elle n’est pas attribuée à une morphologie ou à un clan entier.</x:v>
      </x:c>
      <x:c r="P42" s="13" t="str">
        <x:v>Reconstitution documentée V4 — nouvelle rédaction V5</x:v>
      </x:c>
    </x:row>
    <x:row r="43" ht="132" customHeight="1">
      <x:c r="A43" s="14" t="str">
        <x:v>W3-N38</x:v>
      </x:c>
      <x:c r="B43" s="14" t="str">
        <x:v>Les pas dans la coque</x:v>
      </x:c>
      <x:c r="C43" s="14" t="str">
        <x:v>W3-A10</x:v>
      </x:c>
      <x:c r="D43" s="17" t="n">
        <x:v>2</x:v>
      </x:c>
      <x:c r="E43" s="14" t="str">
        <x:v>Elite</x:v>
      </x:c>
      <x:c r="F43" s="14" t="str">
        <x:v>Ilyss — Anneau des Coques</x:v>
      </x:c>
      <x:c r="G43" s="14" t="str">
        <x:v>L’étape précédente de « La chasse des chasseurs » est résolue. Ses passages ouverts, adversaires survivants et objets déplacés déterminent les conditions de cette scène.</x:v>
      </x:c>
      <x:c r="H43" s="14" t="str">
        <x:v>Le joueur rejoint le point d’entrée à pied ou par le transport déjà acquis. Le décor expose un chemin principal, un contournement praticable et une sortie que les personnages utilisent réellement.</x:v>
      </x:c>
      <x:c r="I43" s="14" t="str">
        <x:v>Suivre une vibration à travers deux compartiments et une section extérieure équipée. Le joueur fixe sa progression aux prises disponibles, attend la fermeture d’un sas puis entre derrière un récupérateur. Une caisse volée bloque la retraite ; la déplacer ouvre un trajet mais fait du bruit que les gardes entendent réellement.</x:v>
      </x:c>
      <x:c r="J43" s="14" t="str">
        <x:v>Déplacer la caisse pour préparer le retour ou laisser l’issue étroite et progresser plus discrètement.</x:v>
      </x:c>
      <x:c r="K43" s="14" t="str">
        <x:v>La route d’abordage suivante reflète l’état des compartiments ; aucun personnage ne franchit une porte sans passage.</x:v>
      </x:c>
      <x:c r="L43" s="14" t="str">
        <x:v>Une interruption conserve les dégâts, morts, blessures et positions validées. Les objectifs encore ouverts sont repris depuis un lieu atteignable ; un refus clôt seulement cette proposition et ne compte pas comme réussite.</x:v>
      </x:c>
      <x:c r="M43" s="14" t="str">
        <x:v>Objectif standard : 6 XP. Aux participants réellement engagés, par récompense unique. Les finales des campagnes liées V5 ont leur propre objectif à 12 XP, sans cumul sur une même résolution. Les objets sont acquis après récupération physique.</x:v>
      </x:c>
      <x:c r="N43" s="14" t="str">
        <x:v>Les observations et états de passage alimentent carte et RTS. Si cette action résout déjà un objectif, les autres modes montrent ses conséquences et ne le font pas rejouer.</x:v>
      </x:c>
      <x:c r="O43" s="14" t="str">
        <x:v>L’étiquette de renégat vient des actes observés de cette bande ; elle n’est pas attribuée à une morphologie ou à un clan entier.</x:v>
      </x:c>
      <x:c r="P43" s="14" t="str">
        <x:v>Reconstitution documentée V4 — nouvelle rédaction V5</x:v>
      </x:c>
    </x:row>
    <x:row r="44" ht="117" customHeight="1">
      <x:c r="A44" s="13" t="str">
        <x:v>W3-N39</x:v>
      </x:c>
      <x:c r="B44" s="13" t="str">
        <x:v>Le cercle des prises volées</x:v>
      </x:c>
      <x:c r="C44" s="13" t="str">
        <x:v>W3-A10</x:v>
      </x:c>
      <x:c r="D44" s="16" t="n">
        <x:v>3</x:v>
      </x:c>
      <x:c r="E44" s="13" t="str">
        <x:v>Elite</x:v>
      </x:c>
      <x:c r="F44" s="13" t="str">
        <x:v>Ilyss — Anneau des Coques</x:v>
      </x:c>
      <x:c r="G44" s="13" t="str">
        <x:v>L’étape précédente de « La chasse des chasseurs » est résolue. Ses passages ouverts, adversaires survivants et objets déplacés déterminent les conditions de cette scène.</x:v>
      </x:c>
      <x:c r="H44" s="13" t="str">
        <x:v>Le joueur rejoint le point d’entrée à pied ou par le transport déjà acquis. Le décor expose un chemin principal, un contournement praticable et une sortie que les personnages utilisent réellement.</x:v>
      </x:c>
      <x:c r="I44" s="13" t="str">
        <x:v>Entrer dans une soute où la bande a disposé les équipements des victimes. Utiliser les supports comme couverts sans transformer les trophées en consommables. Le meneur alterne attaques au sol et repli sur une coursive ; couper son treuil réduit sa mobilité mais ferme aussi un accès à l’atelier voisin.</x:v>
      </x:c>
      <x:c r="J44" s="13" t="str">
        <x:v>Isoler le meneur pour un affrontement bref ou libérer les captifs avant de reprendre la traque.</x:v>
      </x:c>
      <x:c r="K44" s="13" t="str">
        <x:v>Les captifs deviennent des personnes à extraire ; le meneur peut être vaincu, capturé ou laissé en fuite selon l’action jouée.</x:v>
      </x:c>
      <x:c r="L44" s="13" t="str">
        <x:v>Une interruption conserve les dégâts, morts, blessures et positions validées. Les objectifs encore ouverts sont repris depuis un lieu atteignable ; un refus clôt seulement cette proposition et ne compte pas comme réussite.</x:v>
      </x:c>
      <x:c r="M44" s="13" t="str">
        <x:v>Objectif standard : 6 XP. Aux participants réellement engagés, par récompense unique. Les finales des campagnes liées V5 ont leur propre objectif à 12 XP, sans cumul sur une même résolution. Les objets sont acquis après récupération physique.</x:v>
      </x:c>
      <x:c r="N44" s="13" t="str">
        <x:v>Les observations et états de passage alimentent carte et RTS. Si cette action résout déjà un objectif, les autres modes montrent ses conséquences et ne le font pas rejouer.</x:v>
      </x:c>
      <x:c r="O44" s="13" t="str">
        <x:v>L’étiquette de renégat vient des actes observés de cette bande ; elle n’est pas attribuée à une morphologie ou à un clan entier.</x:v>
      </x:c>
      <x:c r="P44" s="13" t="str">
        <x:v>Reconstitution documentée V4 — nouvelle rédaction V5</x:v>
      </x:c>
    </x:row>
    <x:row r="45" ht="132" customHeight="1">
      <x:c r="A45" s="14" t="str">
        <x:v>W3-N40</x:v>
      </x:c>
      <x:c r="B45" s="14" t="str">
        <x:v>Ceux qui réclament leur masque</x:v>
      </x:c>
      <x:c r="C45" s="14" t="str">
        <x:v>W3-A10</x:v>
      </x:c>
      <x:c r="D45" s="17" t="n">
        <x:v>4</x:v>
      </x:c>
      <x:c r="E45" s="14" t="str">
        <x:v>Elite</x:v>
      </x:c>
      <x:c r="F45" s="14" t="str">
        <x:v>Ilyss — Anneau des Coques</x:v>
      </x:c>
      <x:c r="G45" s="14" t="str">
        <x:v>L’étape précédente de « La chasse des chasseurs » est résolue. Ses passages ouverts, adversaires survivants et objets déplacés déterminent les conditions de cette scène.</x:v>
      </x:c>
      <x:c r="H45" s="14" t="str">
        <x:v>Le joueur rejoint le point d’entrée à pied ou par le transport déjà acquis. Le décor expose un chemin principal, un contournement praticable et une sortie que les personnages utilisent réellement.</x:v>
      </x:c>
      <x:c r="I45" s="14" t="str">
        <x:v>Transporter les objets récupérés jusqu’au sas de retour, comparer les marques de propriétaire et présenter les pièces aux survivants réellement rencontrés. Une attaque de la bande restante menace le chargement. Le joueur peut tenir le sas ou escorter une première vague pendant qu’une autre équipe couvre le départ.</x:v>
      </x:c>
      <x:c r="J45" s="14" t="str">
        <x:v>Faire plusieurs retours sûrs ou défendre un chargement commun avec les effectifs disponibles.</x:v>
      </x:c>
      <x:c r="K45" s="14" t="str">
        <x:v>Les restitutions sont enregistrées objet par objet ; une vitrine du clan ne reçoit que les dépôts réellement confiés.</x:v>
      </x:c>
      <x:c r="L45" s="14" t="str">
        <x:v>Une interruption conserve les dégâts, morts, blessures et positions validées. Les objectifs encore ouverts sont repris depuis un lieu atteignable ; un refus clôt seulement cette proposition et ne compte pas comme réussite.</x:v>
      </x:c>
      <x:c r="M45"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5" s="14" t="str">
        <x:v>Les observations et états de passage alimentent carte et RTS. Si cette action résout déjà un objectif, les autres modes montrent ses conséquences et ne le font pas rejouer.</x:v>
      </x:c>
      <x:c r="O45" s="14" t="str">
        <x:v>L’étiquette de renégat vient des actes observés de cette bande ; elle n’est pas attribuée à une morphologie ou à un clan entier.</x:v>
      </x:c>
      <x:c r="P45" s="14" t="str">
        <x:v>Reconstitution documentée V4 — nouvelle rédaction V5</x:v>
      </x:c>
    </x:row>
    <x:row r="46" ht="117" customHeight="1">
      <x:c r="A46" s="13" t="str">
        <x:v>W3-N41</x:v>
      </x:c>
      <x:c r="B46" s="13" t="str">
        <x:v>La lanterne restée allumée</x:v>
      </x:c>
      <x:c r="C46" s="13" t="str">
        <x:v>W3-A11</x:v>
      </x:c>
      <x:c r="D46" s="16" t="n">
        <x:v>1</x:v>
      </x:c>
      <x:c r="E46" s="13" t="str">
        <x:v>Elite</x:v>
      </x:c>
      <x:c r="F46" s="13" t="str">
        <x:v>Korthas — Marais et débarcadère</x:v>
      </x:c>
      <x:c r="G46" s="13" t="str">
        <x:v>Une campagne a laissé plusieurs équipes séparées. L’opération relie les points de retour sous la pression d’un rival qui chasse les derniers groupes.</x:v>
      </x:c>
      <x:c r="H46" s="13" t="str">
        <x:v>Le joueur rejoint le point d’entrée à pied ou par le transport déjà acquis. Le décor expose un chemin principal, un contournement praticable et une sortie que les personnages utilisent réellement.</x:v>
      </x:c>
      <x:c r="I46" s="13" t="str">
        <x:v>Approcher un îlot par une passerelle partiellement effondrée. Repérer le mouvement d’une lanterne, trouver une prise latérale et rejoindre deux blessés derrière un mur bas. Une patrouille adverse balaie le chenal ; le joueur doit déplacer un écran et choisir le moment où les porteurs quittent l’abri.</x:v>
      </x:c>
      <x:c r="J46" s="13" t="str">
        <x:v>Préparer un détour sur pilotis ou attendre une fenêtre pour traverser le chenal direct.</x:v>
      </x:c>
      <x:c r="K46" s="13" t="str">
        <x:v>Les blessés passent d’un lieu réel à l’autre ; le trajet préparé devient disponible pour une équipe d’extraction.</x:v>
      </x:c>
      <x:c r="L46" s="13" t="str">
        <x:v>Une interruption conserve les dégâts, morts, blessures et positions validées. Les objectifs encore ouverts sont repris depuis un lieu atteignable ; un refus clôt seulement cette proposition et ne compte pas comme réussite.</x:v>
      </x:c>
      <x:c r="M46" s="13" t="str">
        <x:v>Objectif standard : 6 XP. Aux participants réellement engagés, par récompense unique. Les finales des campagnes liées V5 ont leur propre objectif à 12 XP, sans cumul sur une même résolution. Les objets sont acquis après récupération physique.</x:v>
      </x:c>
      <x:c r="N46" s="13" t="str">
        <x:v>Les observations et états de passage alimentent carte et RTS. Si cette action résout déjà un objectif, les autres modes montrent ses conséquences et ne le font pas rejouer.</x:v>
      </x:c>
      <x:c r="O46" s="13" t="str">
        <x:v>Les personnes blessées gardent leur histoire et leur indisponibilité ; changer de mode ne les soigne pas.</x:v>
      </x:c>
      <x:c r="P46" s="13" t="str">
        <x:v>Reconstitution documentée V4 — nouvelle rédaction V5</x:v>
      </x:c>
    </x:row>
    <x:row r="47" ht="132" customHeight="1">
      <x:c r="A47" s="14" t="str">
        <x:v>W3-N42</x:v>
      </x:c>
      <x:c r="B47" s="14" t="str">
        <x:v>Le passage des trois charges</x:v>
      </x:c>
      <x:c r="C47" s="14" t="str">
        <x:v>W3-A11</x:v>
      </x:c>
      <x:c r="D47" s="17" t="n">
        <x:v>2</x:v>
      </x:c>
      <x:c r="E47" s="14" t="str">
        <x:v>Elite</x:v>
      </x:c>
      <x:c r="F47" s="14" t="str">
        <x:v>Korthas — Marais et débarcadère</x:v>
      </x:c>
      <x:c r="G47" s="14" t="str">
        <x:v>L’étape précédente de « La route des blessés » est résolue. Ses passages ouverts, adversaires survivants et objets déplacés déterminent les conditions de cette scène.</x:v>
      </x:c>
      <x:c r="H47" s="14" t="str">
        <x:v>Le joueur rejoint le point d’entrée à pied ou par le transport déjà acquis. Le décor expose un chemin principal, un contournement praticable et une sortie que les personnages utilisent réellement.</x:v>
      </x:c>
      <x:c r="I47" s="14" t="str">
        <x:v>Répartir le matériel médical, une caisse personnelle et le poids du blessé entre les membres présents. Franchir trois sections dont une étroite impose le passage un par un. Les tirs adverses proviennent d’une digue ; grimper la neutralise mais éloigne le joueur de la dernière charge. Une halte intermédiaire permet de reprendre le portage.</x:v>
      </x:c>
      <x:c r="J47" s="14" t="str">
        <x:v>Abandonner temporairement la caisse personnelle marquée ou prolonger la défense pour tout transporter.</x:v>
      </x:c>
      <x:c r="K47" s="14" t="str">
        <x:v>Les biens laissés gardent leur emplacement ; la survie et la fatigue des porteurs suivent les actions effectivement réalisées.</x:v>
      </x:c>
      <x:c r="L47" s="14" t="str">
        <x:v>Une interruption conserve les dégâts, morts, blessures et positions validées. Les objectifs encore ouverts sont repris depuis un lieu atteignable ; un refus clôt seulement cette proposition et ne compte pas comme réussite.</x:v>
      </x:c>
      <x:c r="M47" s="14" t="str">
        <x:v>Objectif standard : 6 XP. Aux participants réellement engagés, par récompense unique. Les finales des campagnes liées V5 ont leur propre objectif à 12 XP, sans cumul sur une même résolution. Les objets sont acquis après récupération physique.</x:v>
      </x:c>
      <x:c r="N47" s="14" t="str">
        <x:v>Les observations et états de passage alimentent carte et RTS. Si cette action résout déjà un objectif, les autres modes montrent ses conséquences et ne le font pas rejouer.</x:v>
      </x:c>
      <x:c r="O47" s="14" t="str">
        <x:v>Les personnes blessées gardent leur histoire et leur indisponibilité ; changer de mode ne les soigne pas.</x:v>
      </x:c>
      <x:c r="P47" s="14" t="str">
        <x:v>Reconstitution documentée V4 — nouvelle rédaction V5</x:v>
      </x:c>
    </x:row>
    <x:row r="48" ht="132" customHeight="1">
      <x:c r="A48" s="13" t="str">
        <x:v>W3-N43</x:v>
      </x:c>
      <x:c r="B48" s="13" t="str">
        <x:v>Le chasseur du dernier pont</x:v>
      </x:c>
      <x:c r="C48" s="13" t="str">
        <x:v>W3-A11</x:v>
      </x:c>
      <x:c r="D48" s="16" t="n">
        <x:v>3</x:v>
      </x:c>
      <x:c r="E48" s="13" t="str">
        <x:v>Elite</x:v>
      </x:c>
      <x:c r="F48" s="13" t="str">
        <x:v>Korthas — Marais et débarcadère</x:v>
      </x:c>
      <x:c r="G48" s="13" t="str">
        <x:v>L’étape précédente de « La route des blessés » est résolue. Ses passages ouverts, adversaires survivants et objets déplacés déterminent les conditions de cette scène.</x:v>
      </x:c>
      <x:c r="H48" s="13" t="str">
        <x:v>Le joueur rejoint le point d’entrée à pied ou par le transport déjà acquis. Le décor expose un chemin principal, un contournement praticable et une sortie que les personnages utilisent réellement.</x:v>
      </x:c>
      <x:c r="I48" s="13" t="str">
        <x:v>Atteindre le ponton où un rival a posé une ligne de pièges. Examiner un ancrage visible, ouvrir une brèche puis avancer sous sa poursuite. Le rival cherche surtout à isoler le dernier porteur ; se retourner pour le combattre ou changer l’ordre du convoi peut l’empêcher. Le quai de retour reste physiquement accessible.</x:v>
      </x:c>
      <x:c r="J48" s="13" t="str">
        <x:v>Tenir un duel de retardement ou regrouper les équipes pour une traversée protégée.</x:v>
      </x:c>
      <x:c r="K48" s="13" t="str">
        <x:v>Le résultat récompense l’extraction menée ; le rival survivant conserve ce qu’il a observé de la tactique du joueur.</x:v>
      </x:c>
      <x:c r="L48" s="13" t="str">
        <x:v>Une interruption conserve les dégâts, morts, blessures et positions validées. Les objectifs encore ouverts sont repris depuis un lieu atteignable ; un refus clôt seulement cette proposition et ne compte pas comme réussite.</x:v>
      </x:c>
      <x:c r="M48" s="13" t="str">
        <x:v>Objectif standard : 6 XP. Aux participants réellement engagés, par récompense unique. Les finales des campagnes liées V5 ont leur propre objectif à 12 XP, sans cumul sur une même résolution. Les objets sont acquis après récupération physique.</x:v>
      </x:c>
      <x:c r="N48" s="13" t="str">
        <x:v>Les observations et états de passage alimentent carte et RTS. Si cette action résout déjà un objectif, les autres modes montrent ses conséquences et ne le font pas rejouer.</x:v>
      </x:c>
      <x:c r="O48" s="13" t="str">
        <x:v>Les personnes blessées gardent leur histoire et leur indisponibilité ; changer de mode ne les soigne pas.</x:v>
      </x:c>
      <x:c r="P48" s="13" t="str">
        <x:v>Reconstitution documentée V4 — nouvelle rédaction V5</x:v>
      </x:c>
    </x:row>
    <x:row r="49" ht="132" customHeight="1">
      <x:c r="A49" s="14" t="str">
        <x:v>W3-N44</x:v>
      </x:c>
      <x:c r="B49" s="14" t="str">
        <x:v>Les places du navire</x:v>
      </x:c>
      <x:c r="C49" s="14" t="str">
        <x:v>W3-A11</x:v>
      </x:c>
      <x:c r="D49" s="17" t="n">
        <x:v>4</x:v>
      </x:c>
      <x:c r="E49" s="14" t="str">
        <x:v>Elite</x:v>
      </x:c>
      <x:c r="F49" s="14" t="str">
        <x:v>Korthas — Marais et débarcadère</x:v>
      </x:c>
      <x:c r="G49" s="14" t="str">
        <x:v>L’étape précédente de « La route des blessés » est résolue. Ses passages ouverts, adversaires survivants et objets déplacés déterminent les conditions de cette scène.</x:v>
      </x:c>
      <x:c r="H49" s="14" t="str">
        <x:v>Le joueur rejoint le point d’entrée à pied ou par le transport déjà acquis. Le décor expose un chemin principal, un contournement praticable et une sortie que les personnages utilisent réellement.</x:v>
      </x:c>
      <x:c r="I49" s="14" t="str">
        <x:v>Guider les arrivants du sas vers les places disponibles, déplacer les charges pour libérer la coursive puis rejoindre l’équipe restée au quai. Si la capacité du navire est atteinte, préparer une seconde rotation avec une halte gardée. Une réparation sur la rampe doit être achevée avant le départ de cette dernière vague.</x:v>
      </x:c>
      <x:c r="J49" s="14" t="str">
        <x:v>Accueillir une première vague en sécurité ou tenir plus longtemps le quai pour réunir les équipes.</x:v>
      </x:c>
      <x:c r="K49" s="14" t="str">
        <x:v>Les occupants respectent la capacité réelle du navire ; aucune personne n’est effacée ou entassée hors des règles de places.</x:v>
      </x:c>
      <x:c r="L49" s="14" t="str">
        <x:v>Une interruption conserve les dégâts, morts, blessures et positions validées. Les objectifs encore ouverts sont repris depuis un lieu atteignable ; un refus clôt seulement cette proposition et ne compte pas comme réussite.</x:v>
      </x:c>
      <x:c r="M49" s="14" t="str">
        <x:v>Conclusion de cet arc annexe : 8 XP. Aux participants réellement engagés, par récompense unique. Les finales des campagnes liées V5 ont leur propre objectif à 12 XP, sans cumul sur une même résolution. Les objets sont acquis après récupération physique.</x:v>
      </x:c>
      <x:c r="N49" s="14" t="str">
        <x:v>Les observations et états de passage alimentent carte et RTS. Si cette action résout déjà un objectif, les autres modes montrent ses conséquences et ne le font pas rejouer.</x:v>
      </x:c>
      <x:c r="O49" s="14" t="str">
        <x:v>Les personnes blessées gardent leur histoire et leur indisponibilité ; changer de mode ne les soigne pas.</x:v>
      </x:c>
      <x:c r="P49" s="14" t="str">
        <x:v>Reconstitution documentée V4 — nouvelle rédaction V5</x:v>
      </x:c>
    </x:row>
    <x:row r="50" ht="132" customHeight="1">
      <x:c r="A50" s="13" t="str">
        <x:v>W3-N45</x:v>
      </x:c>
      <x:c r="B50" s="13" t="str">
        <x:v>Ce que les éclaireurs voient</x:v>
      </x:c>
      <x:c r="C50" s="13" t="str">
        <x:v>W3-A12</x:v>
      </x:c>
      <x:c r="D50" s="16" t="n">
        <x:v>1</x:v>
      </x:c>
      <x:c r="E50" s="13" t="str">
        <x:v>Elite</x:v>
      </x:c>
      <x:c r="F50" s="13" t="str">
        <x:v>Korthas — Plaines du Dernier Seuil</x:v>
      </x:c>
      <x:c r="G50" s="13" t="str">
        <x:v>Les forces encore engagées se rencontrent sur un dernier seuil. Le joueur choisit une conclusion militaire compatible avec les liens et les pertes de sa campagne.</x:v>
      </x:c>
      <x:c r="H50" s="13" t="str">
        <x:v>Le joueur rejoint le point d’entrée à pied ou par le transport déjà acquis. Le décor expose un chemin principal, un contournement praticable et une sortie que les personnages utilisent réellement.</x:v>
      </x:c>
      <x:c r="I50" s="13" t="str">
        <x:v>Traverser la plaine avec une petite équipe disponible, observer les bannières et comparer les feux aux positions connues. Un ancien chemin est désormais barré par des lances ; un détour passe sous des colonnes couchées. Le joueur atteint trois points de vue pour distinguer le groupe principal, les réserves et la voie d’extraction.</x:v>
      </x:c>
      <x:c r="J50" s="13" t="str">
        <x:v>Chercher une ouverture sur le flanc ou identifier en priorité le retour des équipes fatiguées.</x:v>
      </x:c>
      <x:c r="K50" s="13" t="str">
        <x:v>Le déploiement final utilise les renseignements réellement obtenus ; les forces non vues restent estimées avec incertitude.</x:v>
      </x:c>
      <x:c r="L50" s="13" t="str">
        <x:v>Une interruption conserve les dégâts, morts, blessures et positions validées. Les objectifs encore ouverts sont repris depuis un lieu atteignable ; un refus clôt seulement cette proposition et ne compte pas comme réussite.</x:v>
      </x:c>
      <x:c r="M50" s="13" t="str">
        <x:v>Objectif standard : 6 XP. Aux participants réellement engagés, par récompense unique. Les finales des campagnes liées V5 ont leur propre objectif à 12 XP, sans cumul sur une même résolution. Les objets sont acquis après récupération physique.</x:v>
      </x:c>
      <x:c r="N50" s="13" t="str">
        <x:v>Les observations et états de passage alimentent carte et RTS. Si cette action résout déjà un objectif, les autres modes montrent ses conséquences et ne le font pas rejouer.</x:v>
      </x:c>
      <x:c r="O50" s="13" t="str">
        <x:v>Cette finale clôt la guerre suivie, reste facultative pour le rang et ne remplace aucun dénouement exclusif d’origine.</x:v>
      </x:c>
      <x:c r="P50" s="13" t="str">
        <x:v>Reconstitution documentée V4 — nouvelle rédaction V5</x:v>
      </x:c>
    </x:row>
    <x:row r="51" ht="132" customHeight="1">
      <x:c r="A51" s="14" t="str">
        <x:v>W3-N46</x:v>
      </x:c>
      <x:c r="B51" s="14" t="str">
        <x:v>Les porteurs avant les lances</x:v>
      </x:c>
      <x:c r="C51" s="14" t="str">
        <x:v>W3-A12</x:v>
      </x:c>
      <x:c r="D51" s="17" t="n">
        <x:v>2</x:v>
      </x:c>
      <x:c r="E51" s="14" t="str">
        <x:v>Elite</x:v>
      </x:c>
      <x:c r="F51" s="14" t="str">
        <x:v>Korthas — Plaines du Dernier Seuil</x:v>
      </x:c>
      <x:c r="G51" s="14" t="str">
        <x:v>L’étape précédente de « Le dernier front choisi » est résolue. Ses passages ouverts, adversaires survivants et objets déplacés déterminent les conditions de cette scène.</x:v>
      </x:c>
      <x:c r="H51" s="14" t="str">
        <x:v>Le joueur rejoint le point d’entrée à pied ou par le transport déjà acquis. Le décor expose un chemin principal, un contournement praticable et une sortie que les personnages utilisent réellement.</x:v>
      </x:c>
      <x:c r="I51" s="14" t="str">
        <x:v>Acheminer les derniers consommables jusqu’à un poste avancé. Poser une caisse derrière un couvert, ouvrir la voie suivante puis repousser une tentative d’interception. Le joueur rencontre un vétéran dont la spécialité change son aide : couverture statique ou déplacement rapide. Accepter cette aide conserve sa fatigue et son exposition au combat.</x:v>
      </x:c>
      <x:c r="J51" s="14" t="str">
        <x:v>Répartir les réserves entre deux positions ou concentrer le stock pour une percée courte.</x:v>
      </x:c>
      <x:c r="K51" s="14" t="str">
        <x:v>Les stocks et les équipes sont placés selon le choix ; aucune réserve nouvelle n’apparaît au lancement du RTS.</x:v>
      </x:c>
      <x:c r="L51" s="14" t="str">
        <x:v>Une interruption conserve les dégâts, morts, blessures et positions validées. Les objectifs encore ouverts sont repris depuis un lieu atteignable ; un refus clôt seulement cette proposition et ne compte pas comme réussite.</x:v>
      </x:c>
      <x:c r="M51" s="14" t="str">
        <x:v>Objectif standard : 6 XP. Aux participants réellement engagés, par récompense unique. Les finales des campagnes liées V5 ont leur propre objectif à 12 XP, sans cumul sur une même résolution. Les objets sont acquis après récupération physique.</x:v>
      </x:c>
      <x:c r="N51" s="14" t="str">
        <x:v>Les observations et états de passage alimentent carte et RTS. Si cette action résout déjà un objectif, les autres modes montrent ses conséquences et ne le font pas rejouer.</x:v>
      </x:c>
      <x:c r="O51" s="14" t="str">
        <x:v>Cette finale clôt la guerre suivie, reste facultative pour le rang et ne remplace aucun dénouement exclusif d’origine.</x:v>
      </x:c>
      <x:c r="P51" s="14" t="str">
        <x:v>Reconstitution documentée V4 — nouvelle rédaction V5</x:v>
      </x:c>
    </x:row>
    <x:row r="52" ht="147" customHeight="1">
      <x:c r="A52" s="13" t="str">
        <x:v>W3-N47</x:v>
      </x:c>
      <x:c r="B52" s="13" t="str">
        <x:v>Le champ du dernier appel</x:v>
      </x:c>
      <x:c r="C52" s="13" t="str">
        <x:v>W3-A12</x:v>
      </x:c>
      <x:c r="D52" s="16" t="n">
        <x:v>3</x:v>
      </x:c>
      <x:c r="E52" s="13" t="str">
        <x:v>Elite</x:v>
      </x:c>
      <x:c r="F52" s="13" t="str">
        <x:v>Korthas — Plaines du Dernier Seuil</x:v>
      </x:c>
      <x:c r="G52" s="13" t="str">
        <x:v>L’étape précédente de « Le dernier front choisi » est résolue. Ses passages ouverts, adversaires survivants et objets déplacés déterminent les conditions de cette scène.</x:v>
      </x:c>
      <x:c r="H52" s="13" t="str">
        <x:v>Le joueur rejoint le point d’entrée à pied ou par le transport déjà acquis. Le décor expose un chemin principal, un contournement praticable et une sortie que les personnages utilisent réellement.</x:v>
      </x:c>
      <x:c r="I52" s="13" t="str">
        <x:v>Entrer dans la bataille au point où l’objectif est encore disputé. Le joueur peut atteindre le chef rival, ouvrir une porte pour ses alliés ou couvrir un retrait. Chaque geste modifie le même combat que les équipes présentes poursuivent. L’issue dépend de l’objectif choisi et des survivants, avec une transition qui ne rejoue pas une bataille déjà résolue.</x:v>
      </x:c>
      <x:c r="J52" s="13" t="str">
        <x:v>Poursuivre la prise du seuil, proposer le duel accepté par le chef ou extraire la coalition avant l’épuisement.</x:v>
      </x:c>
      <x:c r="K52" s="13" t="str">
        <x:v>La transaction unique écrit contrôle, pertes, XP et objets ; les trois modes relisent ensuite cet état sans récompense supplémentaire.</x:v>
      </x:c>
      <x:c r="L52" s="13" t="str">
        <x:v>Une interruption conserve les dégâts, morts, blessures et positions validées. Les objectifs encore ouverts sont repris depuis un lieu atteignable ; un refus clôt seulement cette proposition et ne compte pas comme réussite.</x:v>
      </x:c>
      <x:c r="M52" s="13" t="str">
        <x:v>Objectif standard : 6 XP. Aux participants réellement engagés, par récompense unique. Les finales des campagnes liées V5 ont leur propre objectif à 12 XP, sans cumul sur une même résolution. Les objets sont acquis après récupération physique.</x:v>
      </x:c>
      <x:c r="N52" s="13" t="str">
        <x:v>Les observations et états de passage alimentent carte et RTS. Si cette action résout déjà un objectif, les autres modes montrent ses conséquences et ne le font pas rejouer.</x:v>
      </x:c>
      <x:c r="O52" s="13" t="str">
        <x:v>Cette finale clôt la guerre suivie, reste facultative pour le rang et ne remplace aucun dénouement exclusif d’origine.</x:v>
      </x:c>
      <x:c r="P52" s="13" t="str">
        <x:v>Reconstitution documentée V4 — nouvelle rédaction V5</x:v>
      </x:c>
    </x:row>
    <x:row r="53" ht="162" customHeight="1">
      <x:c r="A53" s="14" t="str">
        <x:v>W3-N48</x:v>
      </x:c>
      <x:c r="B53" s="14" t="str">
        <x:v>Les feux qui restent</x:v>
      </x:c>
      <x:c r="C53" s="14" t="str">
        <x:v>W3-A12</x:v>
      </x:c>
      <x:c r="D53" s="17" t="n">
        <x:v>4</x:v>
      </x:c>
      <x:c r="E53" s="14" t="str">
        <x:v>Elite</x:v>
      </x:c>
      <x:c r="F53" s="14" t="str">
        <x:v>Korthas — Plaines du Dernier Seuil</x:v>
      </x:c>
      <x:c r="G53" s="14" t="str">
        <x:v>L’étape précédente de « Le dernier front choisi » est résolue. Ses passages ouverts, adversaires survivants et objets déplacés déterminent les conditions de cette scène.</x:v>
      </x:c>
      <x:c r="H53" s="14" t="str">
        <x:v>Le joueur rejoint le point d’entrée à pied ou par le transport déjà acquis. Le décor expose un chemin principal, un contournement praticable et une sortie que les personnages utilisent réellement.</x:v>
      </x:c>
      <x:c r="I53" s="14" t="str">
        <x:v>Revenir sur le terrain conclu, rencontrer les équipes survivantes et choisir les postes qui restent occupés. Démonter un ouvrage devenu inutile, rapporter les objets personnels puis rejoindre physiquement le navire. Une visite à la résidence attend ensuite le vrai trajet interstellaire vers le Homeworld. Les habitants réagissent à la présence maintenue et aux routes accessibles plutôt qu’à un écran de victoire abstrait.</x:v>
      </x:c>
      <x:c r="J53" s="14" t="str">
        <x:v>Conserver une présence limitée, transmettre le poste à un allié rencontré ou organiser le départ de ses propres forces.</x:v>
      </x:c>
      <x:c r="K53" s="14" t="str">
        <x:v>La guerre garde ses pertes et son issue ; l’après-campagne ouvre visites, trophées contextualisés et prolongements Elder sans remplacer la fin d’origine.</x:v>
      </x:c>
      <x:c r="L53" s="14" t="str">
        <x:v>Une interruption conserve les dégâts, morts, blessures et positions validées. Les objectifs encore ouverts sont repris depuis un lieu atteignable ; un refus clôt seulement cette proposition et ne compte pas comme réussite.</x:v>
      </x:c>
      <x:c r="M53" s="14" t="str">
        <x:v>Conclusion de cet arc annexe : 8 XP. Aux participants réellement engagés, par récompense unique. Les finales des campagnes liées V5 ont leur propre objectif à 12 XP, sans cumul sur une même résolution. Les objets sont acquis après récupération physique.</x:v>
      </x:c>
      <x:c r="N53" s="14" t="str">
        <x:v>Les observations et états de passage alimentent carte et RTS. Si cette action résout déjà un objectif, les autres modes montrent ses conséquences et ne le font pas rejouer.</x:v>
      </x:c>
      <x:c r="O53" s="14" t="str">
        <x:v>Cette finale clôt la guerre suivie, reste facultative pour le rang et ne remplace aucun dénouement exclusif d’origine.</x:v>
      </x:c>
      <x:c r="P53" s="14" t="str">
        <x:v>Reconstitution documentée V4 — nouvelle rédaction V5</x:v>
      </x:c>
    </x:row>
  </x:sheetData>
  <x:pageMargins left="0.7" right="0.7" top="0.75" bottom="0.75" header="0.3" footer="0.3"/>
  <x:tableParts count="1">
    <x:tablePart xmlns:r="http://schemas.openxmlformats.org/officeDocument/2006/relationships" r:id="R4a68fd71c430400d"/>
  </x:tableParts>
</x:worksheet>
</file>

<file path=xl/worksheets/sheet10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36" hidden="0" customWidth="1"/>
    <x:col min="5" max="5" width="50" hidden="0" customWidth="1"/>
    <x:col min="6" max="6" width="50"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50" hidden="0" customWidth="1"/>
    <x:col min="15" max="15" width="18" hidden="0" customWidth="1"/>
    <x:col min="16" max="16" width="45" hidden="0" customWidth="1"/>
  </x:cols>
  <x:sheetData>
    <x:row r="1">
      <x:c r="A1" s="2"/>
      <x:c r="B1" s="2"/>
      <x:c r="C1" s="2"/>
      <x:c r="D1" s="2"/>
      <x:c r="E1" s="2"/>
      <x:c r="F1" s="2"/>
    </x:row>
    <x:row r="2" ht="31" customHeight="1">
      <x:c r="A2" s="3" t="str">
        <x:v>Scénarios RTS</x:v>
      </x:c>
      <x:c r="B2" s="3"/>
      <x:c r="C2" s="3"/>
      <x:c r="D2" s="3"/>
      <x:c r="E2" s="3"/>
      <x:c r="F2" s="3"/>
    </x:row>
    <x:row r="3">
      <x:c r="A3" s="4"/>
      <x:c r="B3" s="4"/>
      <x:c r="C3" s="4"/>
      <x:c r="D3" s="4"/>
      <x:c r="E3" s="4"/>
      <x:c r="F3" s="4"/>
    </x:row>
    <x:row r="4">
      <x:c r="A4" s="2" t="str">
        <x:v>Guerre · 24 fiches · Lecture intégrale dans « Lire Guerre » ou le lecteur HTML.</x:v>
      </x:c>
      <x:c r="B4" s="2"/>
      <x:c r="C4" s="2"/>
      <x:c r="D4" s="2"/>
      <x:c r="E4" s="2"/>
      <x:c r="F4" s="2"/>
    </x:row>
    <x:row r="5" ht="48" customHeight="1">
      <x:c r="A5" s="51" t="str">
        <x:v>Identifiant</x:v>
      </x:c>
      <x:c r="B5" s="52" t="str">
        <x:v>Titre</x:v>
      </x:c>
      <x:c r="C5" s="52" t="str">
        <x:v>Carte ref</x:v>
      </x:c>
      <x:c r="D5" s="52" t="str">
        <x:v>Rang minimal</x:v>
      </x:c>
      <x:c r="E5" s="52" t="str">
        <x:v>Objectif</x:v>
      </x:c>
      <x:c r="F5" s="52" t="str">
        <x:v>Deploiement</x:v>
      </x:c>
      <x:c r="G5" s="52" t="str">
        <x:v>Pc max</x:v>
      </x:c>
      <x:c r="H5" s="52" t="str">
        <x:v>Rav depart</x:v>
      </x:c>
      <x:c r="I5" s="52" t="str">
        <x:v>Actions</x:v>
      </x:c>
      <x:c r="J5" s="52" t="str">
        <x:v>Plan adverse</x:v>
      </x:c>
      <x:c r="K5" s="52" t="str">
        <x:v>Choix</x:v>
      </x:c>
      <x:c r="L5" s="52" t="str">
        <x:v>Réussite</x:v>
      </x:c>
      <x:c r="M5" s="52" t="str">
        <x:v>Échec reprise</x:v>
      </x:c>
      <x:c r="N5" s="52" t="str">
        <x:v>Lien campagne</x:v>
      </x:c>
      <x:c r="O5" s="52" t="str">
        <x:v>Recompense XP</x:v>
      </x:c>
      <x:c r="P5" s="53" t="str">
        <x:v>Provenance</x:v>
      </x:c>
    </x:row>
    <x:row r="6" ht="132" customHeight="1">
      <x:c r="A6" s="13" t="str">
        <x:v>W3-RTS01</x:v>
      </x:c>
      <x:c r="B6" s="13" t="str">
        <x:v>L’angle avant le pont</x:v>
      </x:c>
      <x:c r="C6" s="13" t="str">
        <x:v>W3-MAP01</x:v>
      </x:c>
      <x:c r="D6" s="13" t="str">
        <x:v>Blooded</x:v>
      </x:c>
      <x:c r="E6" s="13" t="str">
        <x:v>Repérer le guet principal et faire traverser une équipe de porteurs.</x:v>
      </x:c>
      <x:c r="F6" s="13" t="str">
        <x:v>Passerelle centrale courte ; tunnel inférieur long ; prises hautes pour grimpeurs. Roche opaque au centre, deux refuges latéraux et vue dégagée sur le pont.</x:v>
      </x:c>
      <x:c r="G6" s="28" t="n">
        <x:v>12</x:v>
      </x:c>
      <x:c r="H6" s="28" t="n">
        <x:v>48</x:v>
      </x:c>
      <x:c r="I6" s="13" t="str">
        <x:v>Envoyer un éclaireur sur le chemin haut, arrêter les porteurs au dernier couvert et déplacer les lanciers vers le tunnel. Le joueur choisit quand révéler sa diversion ; le tireur adverse conserve son angle tant que personne ne l’a réellement déplacé. Une fois le pont atteint, un garde reste auprès de chaque extrémité.</x:v>
      </x:c>
      <x:c r="J6" s="13" t="str">
        <x:v>Le guet vise les porteurs exposés ; son escorte contourne par le tunnel si elle voit une diversion trop statique.</x:v>
      </x:c>
      <x:c r="K6" s="13" t="str">
        <x:v>Récupérer le réflecteur ou tenir le point haut pour couvrir l’extraction.</x:v>
      </x:c>
      <x:c r="L6" s="13" t="str">
        <x:v>Une charge désignée et son porteur atteignent la sortie ; aucun quota de victimes n’est requis.</x:v>
      </x:c>
      <x:c r="M6" s="13" t="str">
        <x:v>Un repli rend les équipes survivantes disponibles à leur vraie sortie. Les blessés, morts, pièges consommés et charges abandonnées persistent. Une revanche est une nouvelle opération depuis cet état, jamais la répétition gratuite du combat initial.</x:v>
      </x:c>
      <x:c r="N6" s="13" t="str">
        <x:v>Résultat validé une fois avec objectif, survivants, pertes, XP, stocks et positions. La carte distingue prise militaire, présence et accord local ; le héros lit les mêmes données.</x:v>
      </x:c>
      <x:c r="O6" s="28" t="n">
        <x:v>8</x:v>
      </x:c>
      <x:c r="P6" s="13" t="str">
        <x:v>Reconstitution documentée V4 — nouvelle rédaction V5</x:v>
      </x:c>
    </x:row>
    <x:row r="7" ht="117" customHeight="1">
      <x:c r="A7" s="14" t="str">
        <x:v>W3-RTS02</x:v>
      </x:c>
      <x:c r="B7" s="14" t="str">
        <x:v>Le sommet change de mains</x:v>
      </x:c>
      <x:c r="C7" s="14" t="str">
        <x:v>W3-MAP01</x:v>
      </x:c>
      <x:c r="D7" s="14" t="str">
        <x:v>Blooded</x:v>
      </x:c>
      <x:c r="E7" s="14" t="str">
        <x:v>Tenir un poste de guet pendant l’arrivée d’une relève.</x:v>
      </x:c>
      <x:c r="F7" s="14" t="str">
        <x:v>Passerelle centrale courte ; tunnel inférieur long ; prises hautes pour grimpeurs. Roche opaque au centre, deux refuges latéraux et vue dégagée sur le pont.</x:v>
      </x:c>
      <x:c r="G7" s="29" t="n">
        <x:v>12</x:v>
      </x:c>
      <x:c r="H7" s="29" t="n">
        <x:v>48</x:v>
      </x:c>
      <x:c r="I7" s="14" t="str">
        <x:v>Placer une sentinelle derrière la roche centrale, installer un marqueur de retour et garder une équipe mobile sous le sommet. L’adversaire alterne une poussée sur le pont et une montée par les prises. Déplacer trop tôt toute la défense laisse le poste vide ; rester partout immobilise les chasseurs épuisés.</x:v>
      </x:c>
      <x:c r="J7" s="14" t="str">
        <x:v>Les grimpeurs adverses recherchent le côté privé d’observation, puis appellent une deuxième vague déjà présente sur la carte.</x:v>
      </x:c>
      <x:c r="K7" s="14" t="str">
        <x:v>Conserver le sommet ou céder le premier seuil en protégeant les éclaireurs et leur relevé.</x:v>
      </x:c>
      <x:c r="L7" s="14" t="str">
        <x:v>Le poste reste occupé jusqu’à la relève physique ou le relevé rejoint le débarcadère lors du repli prévu.</x:v>
      </x:c>
      <x:c r="M7" s="14" t="str">
        <x:v>Un repli rend les équipes survivantes disponibles à leur vraie sortie. Les blessés, morts, pièges consommés et charges abandonnées persistent. Une revanche est une nouvelle opération depuis cet état, jamais la répétition gratuite du combat initial.</x:v>
      </x:c>
      <x:c r="N7" s="14" t="str">
        <x:v>Résultat validé une fois avec objectif, survivants, pertes, XP, stocks et positions. La carte distingue prise militaire, présence et accord local ; le héros lit les mêmes données.</x:v>
      </x:c>
      <x:c r="O7" s="29" t="n">
        <x:v>8</x:v>
      </x:c>
      <x:c r="P7" s="14" t="str">
        <x:v>Reconstitution documentée V4 — nouvelle rédaction V5</x:v>
      </x:c>
    </x:row>
    <x:row r="8" ht="132" customHeight="1">
      <x:c r="A8" s="13" t="str">
        <x:v>W3-RTS03</x:v>
      </x:c>
      <x:c r="B8" s="13" t="str">
        <x:v>La conduite sous les lances</x:v>
      </x:c>
      <x:c r="C8" s="13" t="str">
        <x:v>W3-MAP02</x:v>
      </x:c>
      <x:c r="D8" s="13" t="str">
        <x:v>Blooded</x:v>
      </x:c>
      <x:c r="E8" s="13" t="str">
        <x:v>Livrer un régulateur et remettre un filtre en service.</x:v>
      </x:c>
      <x:c r="F8" s="13" t="str">
        <x:v>Digue sèche lente ; conduites couvertes ; pont étroit commandé depuis deux leviers. Vapeur intermittente, filtres servant de couverts bas, galerie latérale opaque.</x:v>
      </x:c>
      <x:c r="G8" s="28" t="n">
        <x:v>12</x:v>
      </x:c>
      <x:c r="H8" s="28" t="n">
        <x:v>48</x:v>
      </x:c>
      <x:c r="I8" s="13" t="str">
        <x:v>Faire avancer les artisans derrière une protection mobile. Le tir de couverture ne fonctionne que sur une traversée visible ; une équipe doit donc gagner le balcon avant le passage de la charge. Maintenir deux opérateurs aux vannes ouvre une fenêtre de travail, pendant laquelle les réserves de pièces restent vulnérables.</x:v>
      </x:c>
      <x:c r="J8" s="13" t="str">
        <x:v>Les défenseurs abandonnent leur première digue pour frapper le stock des réparateurs depuis la galerie latérale.</x:v>
      </x:c>
      <x:c r="K8" s="13" t="str">
        <x:v>Terminer un circuit court rapidement ou réparer le second filtre pour une route plus durable.</x:v>
      </x:c>
      <x:c r="L8" s="13" t="str">
        <x:v>Le circuit choisi est réellement monté, vérifié et relié à une source ; les artisans survivants peuvent rentrer.</x:v>
      </x:c>
      <x:c r="M8" s="13" t="str">
        <x:v>Un repli rend les équipes survivantes disponibles à leur vraie sortie. Les blessés, morts, pièges consommés et charges abandonnées persistent. Une revanche est une nouvelle opération depuis cet état, jamais la répétition gratuite du combat initial.</x:v>
      </x:c>
      <x:c r="N8" s="13" t="str">
        <x:v>Résultat validé une fois avec objectif, survivants, pertes, XP, stocks et positions. La carte distingue prise militaire, présence et accord local ; le héros lit les mêmes données.</x:v>
      </x:c>
      <x:c r="O8" s="28" t="n">
        <x:v>8</x:v>
      </x:c>
      <x:c r="P8" s="13" t="str">
        <x:v>Reconstitution documentée V4 — nouvelle rédaction V5</x:v>
      </x:c>
    </x:row>
    <x:row r="9" ht="132" customHeight="1">
      <x:c r="A9" s="14" t="str">
        <x:v>W3-RTS04</x:v>
      </x:c>
      <x:c r="B9" s="14" t="str">
        <x:v>Le bassin retourne le piège</x:v>
      </x:c>
      <x:c r="C9" s="14" t="str">
        <x:v>W3-MAP02</x:v>
      </x:c>
      <x:c r="D9" s="14" t="str">
        <x:v>Blooded</x:v>
      </x:c>
      <x:c r="E9" s="14" t="str">
        <x:v>Défendre un circuit ouvert contre une attaque à plusieurs niveaux.</x:v>
      </x:c>
      <x:c r="F9" s="14" t="str">
        <x:v>Digue sèche lente ; conduites couvertes ; pont étroit commandé depuis deux leviers. Vapeur intermittente, filtres servant de couverts bas, galerie latérale opaque.</x:v>
      </x:c>
      <x:c r="G9" s="29" t="n">
        <x:v>12</x:v>
      </x:c>
      <x:c r="H9" s="29" t="n">
        <x:v>48</x:v>
      </x:c>
      <x:c r="I9" s="14" t="str">
        <x:v>Observer les signaux de vapeur, déplacer les sentinelles après chaque cycle et protéger le levier du pont. Les pièges préparés ralentissent une approche connue mais doivent laisser le chemin des porteurs. Un groupe léger peut attaquer la conduite de ravitaillement ennemie ; ce détour réduit la défense disponible autour du filtre.</x:v>
      </x:c>
      <x:c r="J9" s="14" t="str">
        <x:v>Les rivaux cherchent le levier plutôt que l’anéantissement ; ils se replient si leur équipe de prise est isolée.</x:v>
      </x:c>
      <x:c r="K9" s="14" t="str">
        <x:v>Garder tous les chasseurs au filtre ou mener une contre-attaque sur leur réserve réelle.</x:v>
      </x:c>
      <x:c r="L9" s="14" t="str">
        <x:v>L’eau circule encore à la fin de l’assaut et une équipe tient le levier ou a organisé son remplacement.</x:v>
      </x:c>
      <x:c r="M9" s="14" t="str">
        <x:v>Un repli rend les équipes survivantes disponibles à leur vraie sortie. Les blessés, morts, pièges consommés et charges abandonnées persistent. Une revanche est une nouvelle opération depuis cet état, jamais la répétition gratuite du combat initial.</x:v>
      </x:c>
      <x:c r="N9" s="14" t="str">
        <x:v>Résultat validé une fois avec objectif, survivants, pertes, XP, stocks et positions. La carte distingue prise militaire, présence et accord local ; le héros lit les mêmes données.</x:v>
      </x:c>
      <x:c r="O9" s="29" t="n">
        <x:v>8</x:v>
      </x:c>
      <x:c r="P9" s="14" t="str">
        <x:v>Reconstitution documentée V4 — nouvelle rédaction V5</x:v>
      </x:c>
    </x:row>
    <x:row r="10" ht="132" customHeight="1">
      <x:c r="A10" s="13" t="str">
        <x:v>W3-RTS05</x:v>
      </x:c>
      <x:c r="B10" s="13" t="str">
        <x:v>Le porteur entre trois cratères</x:v>
      </x:c>
      <x:c r="C10" s="13" t="str">
        <x:v>W3-MAP03</x:v>
      </x:c>
      <x:c r="D10" s="13" t="str">
        <x:v>Blooded</x:v>
      </x:c>
      <x:c r="E10" s="13" t="str">
        <x:v>Intercepter une balise portée et préserver la route de retour.</x:v>
      </x:c>
      <x:c r="F10" s="13" t="str">
        <x:v>Fond de cratère protégé ; arête rapide ; tranchée circulaire pour détour. Blocs volcaniques, pans de lave infranchissables et deux crêtes de guet.</x:v>
      </x:c>
      <x:c r="G10" s="28" t="n">
        <x:v>12</x:v>
      </x:c>
      <x:c r="H10" s="28" t="n">
        <x:v>48</x:v>
      </x:c>
      <x:c r="I10" s="13" t="str">
        <x:v>Répartir les pisteurs sur deux arêtes, laisser les unités lentes au couvert et reconnaître le fond du troisième cratère. Une poussière levée révèle le passage du porteur sans donner sa position permanente. Fermer deux sorties peut suffire, mais l’adversaire abandonne un leurre si les poursuivants s’approchent sans observer.</x:v>
      </x:c>
      <x:c r="J10" s="13" t="str">
        <x:v>Le porteur choisit la sortie la moins gardée, utilise un leurre puis rejoint une escorte qui existe déjà sur la carte.</x:v>
      </x:c>
      <x:c r="K10" s="13" t="str">
        <x:v>Former un cercle de chasse ou engager une poursuite courte avec un groupe mobile.</x:v>
      </x:c>
      <x:c r="L10" s="13" t="str">
        <x:v>La vraie balise est identifiée, récupérée et ramenée ; l’ennemi peut survivre sans annuler la réussite.</x:v>
      </x:c>
      <x:c r="M10" s="13" t="str">
        <x:v>Un repli rend les équipes survivantes disponibles à leur vraie sortie. Les blessés, morts, pièges consommés et charges abandonnées persistent. Une revanche est une nouvelle opération depuis cet état, jamais la répétition gratuite du combat initial.</x:v>
      </x:c>
      <x:c r="N10" s="13" t="str">
        <x:v>Résultat validé une fois avec objectif, survivants, pertes, XP, stocks et positions. La carte distingue prise militaire, présence et accord local ; le héros lit les mêmes données.</x:v>
      </x:c>
      <x:c r="O10" s="28" t="n">
        <x:v>8</x:v>
      </x:c>
      <x:c r="P10" s="13" t="str">
        <x:v>Reconstitution documentée V4 — nouvelle rédaction V5</x:v>
      </x:c>
    </x:row>
    <x:row r="11" ht="117" customHeight="1">
      <x:c r="A11" s="14" t="str">
        <x:v>W3-RTS06</x:v>
      </x:c>
      <x:c r="B11" s="14" t="str">
        <x:v>Les chasseurs derrière le vent</x:v>
      </x:c>
      <x:c r="C11" s="14" t="str">
        <x:v>W3-MAP03</x:v>
      </x:c>
      <x:c r="D11" s="14" t="str">
        <x:v>Blooded</x:v>
      </x:c>
      <x:c r="E11" s="14" t="str">
        <x:v>Extraire un groupe isolé sous des angles de tir variables.</x:v>
      </x:c>
      <x:c r="F11" s="14" t="str">
        <x:v>Fond de cratère protégé ; arête rapide ; tranchée circulaire pour détour. Blocs volcaniques, pans de lave infranchissables et deux crêtes de guet.</x:v>
      </x:c>
      <x:c r="G11" s="29" t="n">
        <x:v>12</x:v>
      </x:c>
      <x:c r="H11" s="29" t="n">
        <x:v>48</x:v>
      </x:c>
      <x:c r="I11" s="14" t="str">
        <x:v>Mettre les porteurs à l’abri dans le fond du cratère et envoyer les guides vérifier l’arête de retour. Pendant les rafales, les lignes de vue raccourcissent mais les chemins restent physiques. Les tireurs couvrent un franchissement précis, puis reculent avant d’être fixés par la relève adverse.</x:v>
      </x:c>
      <x:c r="J11" s="14" t="str">
        <x:v>L’ennemi tente d’isoler la dernière équipe ; il ne connaît pas un détour qui n’a jamais été révélé.</x:v>
      </x:c>
      <x:c r="K11" s="14" t="str">
        <x:v>Laisser une caisse marquée pour gagner du temps ou tenir un second point afin de la récupérer.</x:v>
      </x:c>
      <x:c r="L11" s="14" t="str">
        <x:v>Tous les survivants choisis pour l’extraction atteignent la coque ; les charges laissées restent dans le monde.</x:v>
      </x:c>
      <x:c r="M11" s="14" t="str">
        <x:v>Un repli rend les équipes survivantes disponibles à leur vraie sortie. Les blessés, morts, pièges consommés et charges abandonnées persistent. Une revanche est une nouvelle opération depuis cet état, jamais la répétition gratuite du combat initial.</x:v>
      </x:c>
      <x:c r="N11" s="14" t="str">
        <x:v>Résultat validé une fois avec objectif, survivants, pertes, XP, stocks et positions. La carte distingue prise militaire, présence et accord local ; le héros lit les mêmes données.</x:v>
      </x:c>
      <x:c r="O11" s="29" t="n">
        <x:v>8</x:v>
      </x:c>
      <x:c r="P11" s="14" t="str">
        <x:v>Reconstitution documentée V4 — nouvelle rédaction V5</x:v>
      </x:c>
    </x:row>
    <x:row r="12" ht="132" customHeight="1">
      <x:c r="A12" s="13" t="str">
        <x:v>W3-RTS07</x:v>
      </x:c>
      <x:c r="B12" s="13" t="str">
        <x:v>Le relais attire sa relève</x:v>
      </x:c>
      <x:c r="C12" s="13" t="str">
        <x:v>W3-MAP04</x:v>
      </x:c>
      <x:c r="D12" s="13" t="str">
        <x:v>Blooded</x:v>
      </x:c>
      <x:c r="E12" s="13" t="str">
        <x:v>Couper une émission et capturer son opérateur ou son boîtier.</x:v>
      </x:c>
      <x:c r="F12" s="13" t="str">
        <x:v>Cour ouverte ; conduits d’entretien à gabarit limité ; détour par le toit bas. Panneaux destructibles, piliers fixes et écrans de poussière sans protection physique.</x:v>
      </x:c>
      <x:c r="G12" s="28" t="n">
        <x:v>12</x:v>
      </x:c>
      <x:c r="H12" s="28" t="n">
        <x:v>48</x:v>
      </x:c>
      <x:c r="I12" s="13" t="str">
        <x:v>Approcher depuis les conduits, ouvrir la première porte puis établir un feu croisé limité à la cour visible. L’opérateur se retire vers le toit lorsque le poste est menacé. Une équipe doit choisir entre le suivre et protéger l’artisan qui désactive le relais ; la destruction brute du boîtier ne remplace pas sa récupération.</x:v>
      </x:c>
      <x:c r="J12" s="13" t="str">
        <x:v>Les gardes utilisent les panneaux pour retarder l’approche et tentent d’évacuer l’opérateur par le toit.</x:v>
      </x:c>
      <x:c r="K12" s="13" t="str">
        <x:v>Détruire l’antenne pour stopper vite le piège ou récupérer intact le boîtier au prix d’une défense plus longue.</x:v>
      </x:c>
      <x:c r="L12" s="13" t="str">
        <x:v>L’émission dangereuse cesse ; l’état matériel obtenu détermine les informations et le retour disponibles.</x:v>
      </x:c>
      <x:c r="M12" s="13" t="str">
        <x:v>Un repli rend les équipes survivantes disponibles à leur vraie sortie. Les blessés, morts, pièges consommés et charges abandonnées persistent. Une revanche est une nouvelle opération depuis cet état, jamais la répétition gratuite du combat initial.</x:v>
      </x:c>
      <x:c r="N12" s="13" t="str">
        <x:v>Résultat validé une fois avec objectif, survivants, pertes, XP, stocks et positions. La carte distingue prise militaire, présence et accord local ; le héros lit les mêmes données.</x:v>
      </x:c>
      <x:c r="O12" s="28" t="n">
        <x:v>8</x:v>
      </x:c>
      <x:c r="P12" s="13" t="str">
        <x:v>Reconstitution documentée V4 — nouvelle rédaction V5</x:v>
      </x:c>
    </x:row>
    <x:row r="13" ht="117" customHeight="1">
      <x:c r="A13" s="14" t="str">
        <x:v>W3-RTS08</x:v>
      </x:c>
      <x:c r="B13" s="14" t="str">
        <x:v>La cour avant l’effondrement</x:v>
      </x:c>
      <x:c r="C13" s="14" t="str">
        <x:v>W3-MAP04</x:v>
      </x:c>
      <x:c r="D13" s="14" t="str">
        <x:v>Blooded</x:v>
      </x:c>
      <x:c r="E13" s="14" t="str">
        <x:v>Récupérer les équipes et les pièces avant qu’une portion du relais se ferme.</x:v>
      </x:c>
      <x:c r="F13" s="14" t="str">
        <x:v>Cour ouverte ; conduits d’entretien à gabarit limité ; détour par le toit bas. Panneaux destructibles, piliers fixes et écrans de poussière sans protection physique.</x:v>
      </x:c>
      <x:c r="G13" s="29" t="n">
        <x:v>12</x:v>
      </x:c>
      <x:c r="H13" s="29" t="n">
        <x:v>48</x:v>
      </x:c>
      <x:c r="I13" s="14" t="str">
        <x:v>Positionner des marqueurs sur deux sorties, transporter les pièces légères puis déplacer le stock lourd vers le tunnel. Une alerte montre la toiture qui va céder ; la carte ne ferme pas tous les accès en même temps. Les assaillants profitent de chaque chargement pour attaquer une unité devenue lente.</x:v>
      </x:c>
      <x:c r="J13" s="14" t="str">
        <x:v>Le groupe rival priorise les porteurs isolés et évite les débris qui commencent à tomber.</x:v>
      </x:c>
      <x:c r="K13" s="14" t="str">
        <x:v>Sauver davantage de matériel avec une garde arrière ou retirer tôt les équipes fatiguées.</x:v>
      </x:c>
      <x:c r="L13" s="14" t="str">
        <x:v>Les personnes extraites et chaque lot transporté sont comptés ; les dégâts de la cour restent présents au retour.</x:v>
      </x:c>
      <x:c r="M13" s="14" t="str">
        <x:v>Un repli rend les équipes survivantes disponibles à leur vraie sortie. Les blessés, morts, pièges consommés et charges abandonnées persistent. Une revanche est une nouvelle opération depuis cet état, jamais la répétition gratuite du combat initial.</x:v>
      </x:c>
      <x:c r="N13" s="14" t="str">
        <x:v>Résultat validé une fois avec objectif, survivants, pertes, XP, stocks et positions. La carte distingue prise militaire, présence et accord local ; le héros lit les mêmes données.</x:v>
      </x:c>
      <x:c r="O13" s="29" t="n">
        <x:v>8</x:v>
      </x:c>
      <x:c r="P13" s="14" t="str">
        <x:v>Reconstitution documentée V4 — nouvelle rédaction V5</x:v>
      </x:c>
    </x:row>
    <x:row r="14" ht="132" customHeight="1">
      <x:c r="A14" s="13" t="str">
        <x:v>W3-RTS09</x:v>
      </x:c>
      <x:c r="B14" s="13" t="str">
        <x:v>Les trois hauteurs de la chasse</x:v>
      </x:c>
      <x:c r="C14" s="13" t="str">
        <x:v>W3-MAP05</x:v>
      </x:c>
      <x:c r="D14" s="13" t="str">
        <x:v>Blooded</x:v>
      </x:c>
      <x:c r="E14" s="13" t="str">
        <x:v>Rejoindre une équipe séparée à l’intérieur d’une canopée disputée.</x:v>
      </x:c>
      <x:c r="F14" s="13" t="str">
        <x:v>Sol humide ; passerelles moyennes ; branches hautes reliées par deux ancrages. Troncs opaques, feuillages qui masquent seulement la vue et refuges sous les racines.</x:v>
      </x:c>
      <x:c r="G14" s="28" t="n">
        <x:v>18</x:v>
      </x:c>
      <x:c r="H14" s="28" t="n">
        <x:v>60</x:v>
      </x:c>
      <x:c r="I14" s="13" t="str">
        <x:v>Envoyer les grimpeurs vérifier un ancrage, placer les tireurs au niveau moyen puis guider les porteurs sur le sol humide. Un bruit prolongé attire une proie sur ce dernier chemin. Le joueur doit changer l’ordre de passage ou ouvrir une plateforme sans supposer que toutes les unités peuvent emprunter les branches.</x:v>
      </x:c>
      <x:c r="J14" s="13" t="str">
        <x:v>Les rivaux se déplacent entre les hauteurs et cherchent à couper un ancrage avant un affrontement direct.</x:v>
      </x:c>
      <x:c r="K14" s="13" t="str">
        <x:v>Sécuriser le sol contre la proie ou investir le niveau moyen pour contourner sa trajectoire.</x:v>
      </x:c>
      <x:c r="L14" s="13" t="str">
        <x:v>L’équipe séparée rejoint un point de retour réel avec ses blessés et son équipement conservés.</x:v>
      </x:c>
      <x:c r="M14" s="13" t="str">
        <x:v>Un repli rend les équipes survivantes disponibles à leur vraie sortie. Les blessés, morts, pièges consommés et charges abandonnées persistent. Une revanche est une nouvelle opération depuis cet état, jamais la répétition gratuite du combat initial.</x:v>
      </x:c>
      <x:c r="N14" s="13" t="str">
        <x:v>Résultat validé une fois avec objectif, survivants, pertes, XP, stocks et positions. La carte distingue prise militaire, présence et accord local ; le héros lit les mêmes données.</x:v>
      </x:c>
      <x:c r="O14" s="28" t="n">
        <x:v>8</x:v>
      </x:c>
      <x:c r="P14" s="13" t="str">
        <x:v>Reconstitution documentée V4 — nouvelle rédaction V5</x:v>
      </x:c>
    </x:row>
    <x:row r="15" ht="132" customHeight="1">
      <x:c r="A15" s="14" t="str">
        <x:v>W3-RTS10</x:v>
      </x:c>
      <x:c r="B15" s="14" t="str">
        <x:v>Le cercle de la clairière</x:v>
      </x:c>
      <x:c r="C15" s="14" t="str">
        <x:v>W3-MAP05</x:v>
      </x:c>
      <x:c r="D15" s="14" t="str">
        <x:v>Blooded</x:v>
      </x:c>
      <x:c r="E15" s="14" t="str">
        <x:v>Mettre fin à une confrontation de chasse sans perdre son propre passage.</x:v>
      </x:c>
      <x:c r="F15" s="14" t="str">
        <x:v>Sol humide ; passerelles moyennes ; branches hautes reliées par deux ancrages. Troncs opaques, feuillages qui masquent seulement la vue et refuges sous les racines.</x:v>
      </x:c>
      <x:c r="G15" s="29" t="n">
        <x:v>18</x:v>
      </x:c>
      <x:c r="H15" s="29" t="n">
        <x:v>60</x:v>
      </x:c>
      <x:c r="I15" s="14" t="str">
        <x:v>Observer la proie depuis deux postes, retirer un piège qui ferme l’issue puis choisir une ligne défensive. Les équipes adverses peuvent s’attaquer entre elles si le joueur reste hors de leurs vues. Engager leur chef ouvre une confrontation courte ; attaquer un groupe entier transforme la clairière en bataille mobile.</x:v>
      </x:c>
      <x:c r="J15" s="14" t="str">
        <x:v>Chaque rival défend sa route de proie et réagit aux menaces observées, sans alliance automatique contre le joueur.</x:v>
      </x:c>
      <x:c r="K15" s="14" t="str">
        <x:v>Tenter le défi du meneur ou couvrir le passage choisi pendant le retrait des autres.</x:v>
      </x:c>
      <x:c r="L15" s="14" t="str">
        <x:v>L’objectif annoncé — défi, corridor ou extraction — est validé séparément de l’état de la bête.</x:v>
      </x:c>
      <x:c r="M15" s="14" t="str">
        <x:v>Un repli rend les équipes survivantes disponibles à leur vraie sortie. Les blessés, morts, pièges consommés et charges abandonnées persistent. Une revanche est une nouvelle opération depuis cet état, jamais la répétition gratuite du combat initial.</x:v>
      </x:c>
      <x:c r="N15" s="14" t="str">
        <x:v>Résultat validé une fois avec objectif, survivants, pertes, XP, stocks et positions. La carte distingue prise militaire, présence et accord local ; le héros lit les mêmes données.</x:v>
      </x:c>
      <x:c r="O15" s="29" t="n">
        <x:v>8</x:v>
      </x:c>
      <x:c r="P15" s="14" t="str">
        <x:v>Reconstitution documentée V4 — nouvelle rédaction V5</x:v>
      </x:c>
    </x:row>
    <x:row r="16" ht="132" customHeight="1">
      <x:c r="A16" s="13" t="str">
        <x:v>W3-RTS11</x:v>
      </x:c>
      <x:c r="B16" s="13" t="str">
        <x:v>La piste n’est pas la cible</x:v>
      </x:c>
      <x:c r="C16" s="13" t="str">
        <x:v>W3-MAP06</x:v>
      </x:c>
      <x:c r="D16" s="13" t="str">
        <x:v>Blooded</x:v>
      </x:c>
      <x:c r="E16" s="13" t="str">
        <x:v>Identifier un passage humain avant de placer une embuscade contre les rivaux.</x:v>
      </x:c>
      <x:c r="F16" s="13" t="str">
        <x:v>Gué large visible ; pont de racines étroit ; détour sud plus profond. Herbes mouvantes, dalles sèches et un observatoire sur la berge.</x:v>
      </x:c>
      <x:c r="G16" s="28" t="n">
        <x:v>18</x:v>
      </x:c>
      <x:c r="H16" s="28" t="n">
        <x:v>60</x:v>
      </x:c>
      <x:c r="I16" s="13" t="str">
        <x:v>Faire observer les traces par les pisteurs, garder les pièges hors du chemin des voyageurs puis occuper le poste de berge. L’ennemi cherche un passage de flanc près du pont de racines. Une équipe rapide peut le suivre, mais seule une observation actuelle permet de savoir si des personnes traversent encore le gué.</x:v>
      </x:c>
      <x:c r="J16" s="13" t="str">
        <x:v>Les rivaux déplacent leur approche quand une sentinelle est visible ; les voyageurs continuent selon leur propre trajet.</x:v>
      </x:c>
      <x:c r="K16" s="13" t="str">
        <x:v>Tenir une ligne courte près de la berge ou conduire l’affrontement vers une zone rocheuse éloignée du gué.</x:v>
      </x:c>
      <x:c r="L16" s="13" t="str">
        <x:v>La force rivale est repoussée ou isolée et la traversée choisie reste physiquement praticable.</x:v>
      </x:c>
      <x:c r="M16" s="13" t="str">
        <x:v>Un repli rend les équipes survivantes disponibles à leur vraie sortie. Les blessés, morts, pièges consommés et charges abandonnées persistent. Une revanche est une nouvelle opération depuis cet état, jamais la répétition gratuite du combat initial.</x:v>
      </x:c>
      <x:c r="N16" s="13" t="str">
        <x:v>Résultat validé une fois avec objectif, survivants, pertes, XP, stocks et positions. La carte distingue prise militaire, présence et accord local ; le héros lit les mêmes données.</x:v>
      </x:c>
      <x:c r="O16" s="28" t="n">
        <x:v>8</x:v>
      </x:c>
      <x:c r="P16" s="13" t="str">
        <x:v>Reconstitution documentée V4 — nouvelle rédaction V5</x:v>
      </x:c>
    </x:row>
    <x:row r="17" ht="117" customHeight="1">
      <x:c r="A17" s="14" t="str">
        <x:v>W3-RTS12</x:v>
      </x:c>
      <x:c r="B17" s="14" t="str">
        <x:v>Le retour par l’autre rive</x:v>
      </x:c>
      <x:c r="C17" s="14" t="str">
        <x:v>W3-MAP06</x:v>
      </x:c>
      <x:c r="D17" s="14" t="str">
        <x:v>Blooded</x:v>
      </x:c>
      <x:c r="E17" s="14" t="str">
        <x:v>Faire passer deux équipes sur des itinéraires de gabarit différent.</x:v>
      </x:c>
      <x:c r="F17" s="14" t="str">
        <x:v>Gué large visible ; pont de racines étroit ; détour sud plus profond. Herbes mouvantes, dalles sèches et un observatoire sur la berge.</x:v>
      </x:c>
      <x:c r="G17" s="29" t="n">
        <x:v>18</x:v>
      </x:c>
      <x:c r="H17" s="29" t="n">
        <x:v>60</x:v>
      </x:c>
      <x:c r="I17" s="14" t="str">
        <x:v>Envoyer les unités légères au pont de racines et les porteurs au gué large. Une équipe de couverture doit changer de rive au bon moment pour ne pas laisser un groupe sans appui. Les traces peuvent être brouillées par l’eau ; les marqueurs servent à guider, sans annuler la présence des patrouilles ennemies.</x:v>
      </x:c>
      <x:c r="J17" s="14" t="str">
        <x:v>L’adversaire concentre ses attaques sur la traversée la plus lente et se repositionne depuis un couvert observé.</x:v>
      </x:c>
      <x:c r="K17" s="14" t="str">
        <x:v>Réunir les équipes au gué pour un passage puissant ou garder deux routes pour disperser la pression.</x:v>
      </x:c>
      <x:c r="L17" s="14" t="str">
        <x:v>Les deux groupes rejoignent leur sortie, ou un repli partiel documente précisément qui reste de chaque côté.</x:v>
      </x:c>
      <x:c r="M17" s="14" t="str">
        <x:v>Un repli rend les équipes survivantes disponibles à leur vraie sortie. Les blessés, morts, pièges consommés et charges abandonnées persistent. Une revanche est une nouvelle opération depuis cet état, jamais la répétition gratuite du combat initial.</x:v>
      </x:c>
      <x:c r="N17" s="14" t="str">
        <x:v>Résultat validé une fois avec objectif, survivants, pertes, XP, stocks et positions. La carte distingue prise militaire, présence et accord local ; le héros lit les mêmes données.</x:v>
      </x:c>
      <x:c r="O17" s="29" t="n">
        <x:v>8</x:v>
      </x:c>
      <x:c r="P17" s="14" t="str">
        <x:v>Reconstitution documentée V4 — nouvelle rédaction V5</x:v>
      </x:c>
    </x:row>
    <x:row r="18" ht="132" customHeight="1">
      <x:c r="A18" s="13" t="str">
        <x:v>W3-RTS13</x:v>
      </x:c>
      <x:c r="B18" s="13" t="str">
        <x:v>Le quai avant le flot</x:v>
      </x:c>
      <x:c r="C18" s="13" t="str">
        <x:v>W3-MAP07</x:v>
      </x:c>
      <x:c r="D18" s="13" t="str">
        <x:v>Blooded</x:v>
      </x:c>
      <x:c r="E18" s="13" t="str">
        <x:v>Saisir un mécanisme de quai et ouvrir une fenêtre de débarquement.</x:v>
      </x:c>
      <x:c r="F18" s="13" t="str">
        <x:v>Quai direct ; escalier haut ; cavité littorale accessible pendant une fenêtre. Coques immobilisées, piles du quai et deux murs opaques.</x:v>
      </x:c>
      <x:c r="G18" s="28" t="n">
        <x:v>18</x:v>
      </x:c>
      <x:c r="H18" s="28" t="n">
        <x:v>60</x:v>
      </x:c>
      <x:c r="I18" s="13" t="str">
        <x:v>Déposer une petite équipe par le transport disponible, prendre le bas de l’escalier puis atteindre le levier. Les nageurs peuvent contourner les piles pendant la fenêtre d’eau ; les unités lourdes attendent un quai réellement sécurisé. Après le premier passage, une garde doit rester au mécanisme pour éviter sa reprise.</x:v>
      </x:c>
      <x:c r="J18" s="13" t="str">
        <x:v>Les défenseurs cherchent d’abord à repousser l’équipe du levier, puis attaquent le bateau si celui-ci reste exposé.</x:v>
      </x:c>
      <x:c r="K18" s="13" t="str">
        <x:v>Conserver le transport mobile pour l’extraction ou l’amarrer derrière la coque afin de débarquer une charge.</x:v>
      </x:c>
      <x:c r="L18" s="13" t="str">
        <x:v>Le groupe prévu débarque et un chemin de retour reste ouvert ; aucun renfort n’apparaît sans place dans le transport.</x:v>
      </x:c>
      <x:c r="M18" s="13" t="str">
        <x:v>Un repli rend les équipes survivantes disponibles à leur vraie sortie. Les blessés, morts, pièges consommés et charges abandonnées persistent. Une revanche est une nouvelle opération depuis cet état, jamais la répétition gratuite du combat initial.</x:v>
      </x:c>
      <x:c r="N18" s="13" t="str">
        <x:v>Résultat validé une fois avec objectif, survivants, pertes, XP, stocks et positions. La carte distingue prise militaire, présence et accord local ; le héros lit les mêmes données.</x:v>
      </x:c>
      <x:c r="O18" s="28" t="n">
        <x:v>8</x:v>
      </x:c>
      <x:c r="P18" s="13" t="str">
        <x:v>Reconstitution documentée V4 — nouvelle rédaction V5</x:v>
      </x:c>
    </x:row>
    <x:row r="19" ht="117" customHeight="1">
      <x:c r="A19" s="14" t="str">
        <x:v>W3-RTS14</x:v>
      </x:c>
      <x:c r="B19" s="14" t="str">
        <x:v>La dernière caisse du ponton</x:v>
      </x:c>
      <x:c r="C19" s="14" t="str">
        <x:v>W3-MAP07</x:v>
      </x:c>
      <x:c r="D19" s="14" t="str">
        <x:v>Blooded</x:v>
      </x:c>
      <x:c r="E19" s="14" t="str">
        <x:v>Évacuer une charge lourde pendant un assaut de quai.</x:v>
      </x:c>
      <x:c r="F19" s="14" t="str">
        <x:v>Quai direct ; escalier haut ; cavité littorale accessible pendant une fenêtre. Coques immobilisées, piles du quai et deux murs opaques.</x:v>
      </x:c>
      <x:c r="G19" s="29" t="n">
        <x:v>18</x:v>
      </x:c>
      <x:c r="H19" s="29" t="n">
        <x:v>60</x:v>
      </x:c>
      <x:c r="I19" s="14" t="str">
        <x:v>Installer un treuil, aligner le contenant et garder une équipe sur le chemin haut. Chaque lot tiré occupe les opérateurs et réduit leur capacité de combat. L’ennemi tente un abordage latéral pendant la montée d’eau. Le joueur doit décider quand cesser le chargement et faire monter les derniers membres.</x:v>
      </x:c>
      <x:c r="J19" s="14" t="str">
        <x:v>L’assaut rival vient du quai secondaire, avec un bateau visible dont les occupants sont comptés.</x:v>
      </x:c>
      <x:c r="K19" s="14" t="str">
        <x:v>Terminer la caisse lourde ou couper la manœuvre pour retirer l’ensemble des personnes.</x:v>
      </x:c>
      <x:c r="L19" s="14" t="str">
        <x:v>Le contenu chargé correspond aux lots déplacés ; ceux restés sur le quai ne sont pas ajoutés à l’inventaire du navire.</x:v>
      </x:c>
      <x:c r="M19" s="14" t="str">
        <x:v>Un repli rend les équipes survivantes disponibles à leur vraie sortie. Les blessés, morts, pièges consommés et charges abandonnées persistent. Une revanche est une nouvelle opération depuis cet état, jamais la répétition gratuite du combat initial.</x:v>
      </x:c>
      <x:c r="N19" s="14" t="str">
        <x:v>Résultat validé une fois avec objectif, survivants, pertes, XP, stocks et positions. La carte distingue prise militaire, présence et accord local ; le héros lit les mêmes données.</x:v>
      </x:c>
      <x:c r="O19" s="29" t="n">
        <x:v>8</x:v>
      </x:c>
      <x:c r="P19" s="14" t="str">
        <x:v>Reconstitution documentée V4 — nouvelle rédaction V5</x:v>
      </x:c>
    </x:row>
    <x:row r="20" ht="132" customHeight="1">
      <x:c r="A20" s="13" t="str">
        <x:v>W3-RTS15</x:v>
      </x:c>
      <x:c r="B20" s="13" t="str">
        <x:v>Le faux feu de l’île</x:v>
      </x:c>
      <x:c r="C20" s="13" t="str">
        <x:v>W3-MAP08</x:v>
      </x:c>
      <x:c r="D20" s="13" t="str">
        <x:v>Blooded</x:v>
      </x:c>
      <x:c r="E20" s="13" t="str">
        <x:v>Atteindre une tour et supprimer un signal trompeur.</x:v>
      </x:c>
      <x:c r="F20" s="13" t="str">
        <x:v>Couronne de plage ; gorge centrale ; passerelle entre deux pitons. Roche côtière, ruines d’abris et quelques lignes de vue très longues.</x:v>
      </x:c>
      <x:c r="G20" s="28" t="n">
        <x:v>18</x:v>
      </x:c>
      <x:c r="H20" s="28" t="n">
        <x:v>60</x:v>
      </x:c>
      <x:c r="I20" s="13" t="str">
        <x:v>Partager l’approche entre plage et gorge, envoyer un observateur sur le piton puis faire monter l’équipe d’intervention. Les rafales interrompent certaines visées longues. Le poste adverse possède une réserve de munitions réelle ; la contourner force les gardes à choisir entre la lentille et leur voie de retraite.</x:v>
      </x:c>
      <x:c r="J20" s="13" t="str">
        <x:v>Les gardes conservent le phare tant qu’un chemin de sortie existe, puis tentent un repli avec la lentille.</x:v>
      </x:c>
      <x:c r="K20" s="13" t="str">
        <x:v>Prendre la tour intacte ou neutraliser l’optique depuis une position sûre.</x:v>
      </x:c>
      <x:c r="L20" s="13" t="str">
        <x:v>Le faux signal cesse et la tour reçoit un état précis : disponible, endommagée, disputée ou abandonnée.</x:v>
      </x:c>
      <x:c r="M20" s="13" t="str">
        <x:v>Un repli rend les équipes survivantes disponibles à leur vraie sortie. Les blessés, morts, pièges consommés et charges abandonnées persistent. Une revanche est une nouvelle opération depuis cet état, jamais la répétition gratuite du combat initial.</x:v>
      </x:c>
      <x:c r="N20" s="13" t="str">
        <x:v>Résultat validé une fois avec objectif, survivants, pertes, XP, stocks et positions. La carte distingue prise militaire, présence et accord local ; le héros lit les mêmes données.</x:v>
      </x:c>
      <x:c r="O20" s="28" t="n">
        <x:v>8</x:v>
      </x:c>
      <x:c r="P20" s="13" t="str">
        <x:v>Reconstitution documentée V4 — nouvelle rédaction V5</x:v>
      </x:c>
    </x:row>
    <x:row r="21" ht="132" customHeight="1">
      <x:c r="A21" s="14" t="str">
        <x:v>W3-RTS16</x:v>
      </x:c>
      <x:c r="B21" s="14" t="str">
        <x:v>Les deux feux du retour</x:v>
      </x:c>
      <x:c r="C21" s="14" t="str">
        <x:v>W3-MAP08</x:v>
      </x:c>
      <x:c r="D21" s="14" t="str">
        <x:v>Blooded</x:v>
      </x:c>
      <x:c r="E21" s="14" t="str">
        <x:v>Maintenir deux repères pendant l’arrivée de transports déjà en route.</x:v>
      </x:c>
      <x:c r="F21" s="14" t="str">
        <x:v>Couronne de plage ; gorge centrale ; passerelle entre deux pitons. Roche côtière, ruines d’abris et quelques lignes de vue très longues.</x:v>
      </x:c>
      <x:c r="G21" s="29" t="n">
        <x:v>18</x:v>
      </x:c>
      <x:c r="H21" s="29" t="n">
        <x:v>60</x:v>
      </x:c>
      <x:c r="I21" s="14" t="str">
        <x:v>Répartir les groupes entre les pitons, installer les pièces disponibles puis garder une équipe mobile sur la passerelle. Un assaut fixe attaque la première tour tandis qu’une petite force contourne vers la seconde. Le joueur peut abandonner du matériel pour redéployer plus vite, mais aucun déplacement ne saute la traversée.</x:v>
      </x:c>
      <x:c r="J21" s="14" t="str">
        <x:v>L’adversaire recherche une extinction temporaire plutôt qu’une occupation générale de l’île.</x:v>
      </x:c>
      <x:c r="K21" s="14" t="str">
        <x:v>Fortifier une tour et préparer un signal de secours ou défendre les deux postes avec une réserve commune.</x:v>
      </x:c>
      <x:c r="L21" s="14" t="str">
        <x:v>Les transports atteignent leurs fenêtres d’approche ou sont redirigés vers une halte réellement disponible.</x:v>
      </x:c>
      <x:c r="M21" s="14" t="str">
        <x:v>Un repli rend les équipes survivantes disponibles à leur vraie sortie. Les blessés, morts, pièges consommés et charges abandonnées persistent. Une revanche est une nouvelle opération depuis cet état, jamais la répétition gratuite du combat initial.</x:v>
      </x:c>
      <x:c r="N21" s="14" t="str">
        <x:v>Résultat validé une fois avec objectif, survivants, pertes, XP, stocks et positions. La carte distingue prise militaire, présence et accord local ; le héros lit les mêmes données.</x:v>
      </x:c>
      <x:c r="O21" s="29" t="n">
        <x:v>8</x:v>
      </x:c>
      <x:c r="P21" s="14" t="str">
        <x:v>Reconstitution documentée V4 — nouvelle rédaction V5</x:v>
      </x:c>
    </x:row>
    <x:row r="22" ht="132" customHeight="1">
      <x:c r="A22" s="13" t="str">
        <x:v>W3-RTS17</x:v>
      </x:c>
      <x:c r="B22" s="13" t="str">
        <x:v>Le convoi sur la fissure</x:v>
      </x:c>
      <x:c r="C22" s="13" t="str">
        <x:v>W3-MAP09</x:v>
      </x:c>
      <x:c r="D22" s="13" t="str">
        <x:v>Blooded</x:v>
      </x:c>
      <x:c r="E22" s="13" t="str">
        <x:v>Dégager un convoi immobilisé sans surcharger la glace.</x:v>
      </x:c>
      <x:c r="F22" s="13" t="str">
        <x:v>Glace centrale rapide ; moraine lente ; corniche supérieure à charge limitée. Aiguilles de glace opaques et crevasses matérialisées.</x:v>
      </x:c>
      <x:c r="G22" s="28" t="n">
        <x:v>18</x:v>
      </x:c>
      <x:c r="H22" s="28" t="n">
        <x:v>60</x:v>
      </x:c>
      <x:c r="I22" s="13" t="str">
        <x:v>Faire tester les plaques par un guide, répartir les porteurs sur les appuis sains puis tirer une charge à la fois. Les unités lourdes contournent par la moraine. Une équipe adverse approche du nord et tente de séparer les opérateurs ; une garde mobile protège le travail sans immobiliser toute la force au même point.</x:v>
      </x:c>
      <x:c r="J22" s="13" t="str">
        <x:v>Les rivaux évitent les plaques déjà rompues et utilisent la corniche à charge limitée pour un petit groupe.</x:v>
      </x:c>
      <x:c r="K22" s="13" t="str">
        <x:v>Sauver d’abord les personnes ou stabiliser un support afin de ramener aussi la charge principale.</x:v>
      </x:c>
      <x:c r="L22" s="13" t="str">
        <x:v>Chaque personne déplacée atteint le refuge ; les charges encore coincées restent localisées et ne se réinitialisent pas.</x:v>
      </x:c>
      <x:c r="M22" s="13" t="str">
        <x:v>Un repli rend les équipes survivantes disponibles à leur vraie sortie. Les blessés, morts, pièges consommés et charges abandonnées persistent. Une revanche est une nouvelle opération depuis cet état, jamais la répétition gratuite du combat initial.</x:v>
      </x:c>
      <x:c r="N22" s="13" t="str">
        <x:v>Résultat validé une fois avec objectif, survivants, pertes, XP, stocks et positions. La carte distingue prise militaire, présence et accord local ; le héros lit les mêmes données.</x:v>
      </x:c>
      <x:c r="O22" s="28" t="n">
        <x:v>8</x:v>
      </x:c>
      <x:c r="P22" s="13" t="str">
        <x:v>Reconstitution documentée V4 — nouvelle rédaction V5</x:v>
      </x:c>
    </x:row>
    <x:row r="23" ht="132" customHeight="1">
      <x:c r="A23" s="14" t="str">
        <x:v>W3-RTS18</x:v>
      </x:c>
      <x:c r="B23" s="14" t="str">
        <x:v>Le refuge dans le souffle</x:v>
      </x:c>
      <x:c r="C23" s="14" t="str">
        <x:v>W3-MAP09</x:v>
      </x:c>
      <x:c r="D23" s="14" t="str">
        <x:v>Blooded</x:v>
      </x:c>
      <x:c r="E23" s="14" t="str">
        <x:v>Tenir une halte le temps d’un retour puis organiser son évacuation.</x:v>
      </x:c>
      <x:c r="F23" s="14" t="str">
        <x:v>Glace centrale rapide ; moraine lente ; corniche supérieure à charge limitée. Aiguilles de glace opaques et crevasses matérialisées.</x:v>
      </x:c>
      <x:c r="G23" s="29" t="n">
        <x:v>18</x:v>
      </x:c>
      <x:c r="H23" s="29" t="n">
        <x:v>60</x:v>
      </x:c>
      <x:c r="I23" s="14" t="str">
        <x:v>Placer la protection sur l’entrée visible, garder les blessés derrière la seconde cloison et envoyer un messager vérifier la route de sortie. Lorsque le vent change, une approche secondaire devient praticable pour les deux camps. Le joueur peut quitter le refuge avec l’objectif rempli ou prolonger la garde pour accueillir un dernier groupe annoncé.</x:v>
      </x:c>
      <x:c r="J23" s="14" t="str">
        <x:v>L’ennemi teste l’entrée puis contourne selon les signes de faiblesse ; il conserve ses pertes d’un assaut à l’autre.</x:v>
      </x:c>
      <x:c r="K23" s="14" t="str">
        <x:v>Partir à la première fenêtre sûre ou accepter une défense supplémentaire pour une équipe réellement en route.</x:v>
      </x:c>
      <x:c r="L23" s="14" t="str">
        <x:v>La vague choisie atteint l’extraction et le registre conserve l’état de la halte abandonnée.</x:v>
      </x:c>
      <x:c r="M23" s="14" t="str">
        <x:v>Un repli rend les équipes survivantes disponibles à leur vraie sortie. Les blessés, morts, pièges consommés et charges abandonnées persistent. Une revanche est une nouvelle opération depuis cet état, jamais la répétition gratuite du combat initial.</x:v>
      </x:c>
      <x:c r="N23" s="14" t="str">
        <x:v>Résultat validé une fois avec objectif, survivants, pertes, XP, stocks et positions. La carte distingue prise militaire, présence et accord local ; le héros lit les mêmes données.</x:v>
      </x:c>
      <x:c r="O23" s="29" t="n">
        <x:v>8</x:v>
      </x:c>
      <x:c r="P23" s="14" t="str">
        <x:v>Reconstitution documentée V4 — nouvelle rédaction V5</x:v>
      </x:c>
    </x:row>
    <x:row r="24" ht="117" customHeight="1">
      <x:c r="A24" s="13" t="str">
        <x:v>W3-RTS19</x:v>
      </x:c>
      <x:c r="B24" s="13" t="str">
        <x:v>La galerie qui respire</x:v>
      </x:c>
      <x:c r="C24" s="13" t="str">
        <x:v>W3-MAP10</x:v>
      </x:c>
      <x:c r="D24" s="13" t="str">
        <x:v>Blooded</x:v>
      </x:c>
      <x:c r="E24" s="13" t="str">
        <x:v>Ouvrir un circuit de chaleur et libérer un passage bloqué.</x:v>
      </x:c>
      <x:c r="F24" s="13" t="str">
        <x:v>Galerie haute étroite ; coursive médiane ; niveau inférieur exposé aux jets. Machines arrêtées, portes et parois opaques qui ne se traversent pas.</x:v>
      </x:c>
      <x:c r="G24" s="28" t="n">
        <x:v>18</x:v>
      </x:c>
      <x:c r="H24" s="28" t="n">
        <x:v>60</x:v>
      </x:c>
      <x:c r="I24" s="13" t="str">
        <x:v>Observer les conduites, fermer une vanne de service puis déplacer les artisans entre deux jets annoncés. Les tireurs protègent le carrefour pendant que les porteurs apportent une pièce. Les ennemis peuvent emprunter le même circuit refroidi ; ouvrir trop de portes étend les angles qu’il faut surveiller.</x:v>
      </x:c>
      <x:c r="J24" s="13" t="str">
        <x:v>Les défenseurs cherchent à isoler les opérateurs entre deux portes, sans connaissance des groupes hors de leur vue.</x:v>
      </x:c>
      <x:c r="K24" s="13" t="str">
        <x:v>Créer une route courte vulnérable ou ouvrir le long détour pour les blessés et les charges.</x:v>
      </x:c>
      <x:c r="L24" s="13" t="str">
        <x:v>Le circuit choisi fonctionne et les unités peuvent physiquement emprunter le passage résultant.</x:v>
      </x:c>
      <x:c r="M24" s="13" t="str">
        <x:v>Un repli rend les équipes survivantes disponibles à leur vraie sortie. Les blessés, morts, pièges consommés et charges abandonnées persistent. Une revanche est une nouvelle opération depuis cet état, jamais la répétition gratuite du combat initial.</x:v>
      </x:c>
      <x:c r="N24" s="13" t="str">
        <x:v>Résultat validé une fois avec objectif, survivants, pertes, XP, stocks et positions. La carte distingue prise militaire, présence et accord local ; le héros lit les mêmes données.</x:v>
      </x:c>
      <x:c r="O24" s="28" t="n">
        <x:v>8</x:v>
      </x:c>
      <x:c r="P24" s="13" t="str">
        <x:v>Reconstitution documentée V4 — nouvelle rédaction V5</x:v>
      </x:c>
    </x:row>
    <x:row r="25" ht="132" customHeight="1">
      <x:c r="A25" s="14" t="str">
        <x:v>W3-RTS20</x:v>
      </x:c>
      <x:c r="B25" s="14" t="str">
        <x:v>Le cordon dans la chaleur</x:v>
      </x:c>
      <x:c r="C25" s="14" t="str">
        <x:v>W3-MAP10</x:v>
      </x:c>
      <x:c r="D25" s="14" t="str">
        <x:v>Blooded</x:v>
      </x:c>
      <x:c r="E25" s="14" t="str">
        <x:v>Retirer une équipe de confinement sans laisser une menace envahir sa route.</x:v>
      </x:c>
      <x:c r="F25" s="14" t="str">
        <x:v>Galerie haute étroite ; coursive médiane ; niveau inférieur exposé aux jets. Machines arrêtées, portes et parois opaques qui ne se traversent pas.</x:v>
      </x:c>
      <x:c r="G25" s="29" t="n">
        <x:v>18</x:v>
      </x:c>
      <x:c r="H25" s="29" t="n">
        <x:v>60</x:v>
      </x:c>
      <x:c r="I25" s="14" t="str">
        <x:v>Déplacer les écrans par étapes, garder un opérateur à chaque fermeture active et envoyer l’équipe d’extraction vers le point chaud. Une créature frappe les zones déjà fragilisées ; les rivaux profitent de ses déplacements sans pouvoir la commander. Abandonner une réserve peut libérer les porteurs pour le dernier passage.</x:v>
      </x:c>
      <x:c r="J25" s="14" t="str">
        <x:v>La faune suit le bruit et les ouvertures ; les rivaux recherchent les équipes retardées dans les couloirs.</x:v>
      </x:c>
      <x:c r="K25" s="14" t="str">
        <x:v>Maintenir le cordon jusqu’au dernier contenant ou retirer tôt les personnes en scellant la réserve sur place.</x:v>
      </x:c>
      <x:c r="L25" s="14" t="str">
        <x:v>Les fermetures et occupants sont enregistrés ; un secteur dangereux reste signalé comme tel après la sortie.</x:v>
      </x:c>
      <x:c r="M25" s="14" t="str">
        <x:v>Un repli rend les équipes survivantes disponibles à leur vraie sortie. Les blessés, morts, pièges consommés et charges abandonnées persistent. Une revanche est une nouvelle opération depuis cet état, jamais la répétition gratuite du combat initial.</x:v>
      </x:c>
      <x:c r="N25" s="14" t="str">
        <x:v>Résultat validé une fois avec objectif, survivants, pertes, XP, stocks et positions. La carte distingue prise militaire, présence et accord local ; le héros lit les mêmes données.</x:v>
      </x:c>
      <x:c r="O25" s="29" t="n">
        <x:v>8</x:v>
      </x:c>
      <x:c r="P25" s="14" t="str">
        <x:v>Reconstitution documentée V4 — nouvelle rédaction V5</x:v>
      </x:c>
    </x:row>
    <x:row r="26" ht="132" customHeight="1">
      <x:c r="A26" s="13" t="str">
        <x:v>W3-RTS21</x:v>
      </x:c>
      <x:c r="B26" s="13" t="str">
        <x:v>La charge entre les étages</x:v>
      </x:c>
      <x:c r="C26" s="13" t="str">
        <x:v>W3-MAP11</x:v>
      </x:c>
      <x:c r="D26" s="13" t="str">
        <x:v>Elite</x:v>
      </x:c>
      <x:c r="E26" s="13" t="str">
        <x:v>Acheminer un relais vers le port et tenir les paliers de l’ascenseur.</x:v>
      </x:c>
      <x:c r="F26" s="13" t="str">
        <x:v>Escaliers extérieurs ; ascenseur de charge ; galerie interne plus longue. Portes opaques, balcon de tir et niches réellement assez larges pour une unité.</x:v>
      </x:c>
      <x:c r="G26" s="28" t="n">
        <x:v>24</x:v>
      </x:c>
      <x:c r="H26" s="28" t="n">
        <x:v>72</x:v>
      </x:c>
      <x:c r="I26" s="13" t="str">
        <x:v>Occuper le balcon inférieur, placer les opérateurs du treuil puis monter un lot compatible avec la plateforme. Les grimpeurs atteignent l’escalier extérieur et ferment un angle adverse. La charge ne voyage pas avec une équipe dépassant sa capacité ; il faut plusieurs rotations et une protection du poste de commande.</x:v>
      </x:c>
      <x:c r="J26" s="13" t="str">
        <x:v>Les défenseurs cherchent à couper le courant de l’ascenseur puis à prendre le palier isolé.</x:v>
      </x:c>
      <x:c r="K26" s="13" t="str">
        <x:v>Utiliser l’ascenseur rapide et exposé ou le détour long qui mobilise davantage de porteurs.</x:v>
      </x:c>
      <x:c r="L26" s="13" t="str">
        <x:v>Le relais arrive, est installé et reçoit une liaison testée ; une charge à mi-parcours reste au dernier palier sûr.</x:v>
      </x:c>
      <x:c r="M26" s="13" t="str">
        <x:v>Un repli rend les équipes survivantes disponibles à leur vraie sortie. Les blessés, morts, pièges consommés et charges abandonnées persistent. Une revanche est une nouvelle opération depuis cet état, jamais la répétition gratuite du combat initial.</x:v>
      </x:c>
      <x:c r="N26" s="13" t="str">
        <x:v>Résultat validé une fois avec objectif, survivants, pertes, XP, stocks et positions. La carte distingue prise militaire, présence et accord local ; le héros lit les mêmes données.</x:v>
      </x:c>
      <x:c r="O26" s="28" t="n">
        <x:v>8</x:v>
      </x:c>
      <x:c r="P26" s="13" t="str">
        <x:v>Reconstitution documentée V4 — nouvelle rédaction V5</x:v>
      </x:c>
    </x:row>
    <x:row r="27" ht="132" customHeight="1">
      <x:c r="A27" s="14" t="str">
        <x:v>W3-RTS22</x:v>
      </x:c>
      <x:c r="B27" s="14" t="str">
        <x:v>Le mandat au dernier palier</x:v>
      </x:c>
      <x:c r="C27" s="14" t="str">
        <x:v>W3-MAP11</x:v>
      </x:c>
      <x:c r="D27" s="14" t="str">
        <x:v>Elite</x:v>
      </x:c>
      <x:c r="E27" s="14" t="str">
        <x:v>Tenir un passage limité pendant le retrait d’une coalition.</x:v>
      </x:c>
      <x:c r="F27" s="14" t="str">
        <x:v>Escaliers extérieurs ; ascenseur de charge ; galerie interne plus longue. Portes opaques, balcon de tir et niches réellement assez larges pour une unité.</x:v>
      </x:c>
      <x:c r="G27" s="29" t="n">
        <x:v>24</x:v>
      </x:c>
      <x:c r="H27" s="29" t="n">
        <x:v>72</x:v>
      </x:c>
      <x:c r="I27" s="14" t="str">
        <x:v>Marquer la frontière de l’objectif, placer une garde sur chaque porte ouverte et conserver une réserve près du treuil. Une force rivale tente d’attirer la défense dans une poursuite vers le port. Le joueur peut répondre localement ou lancer un duel au chef, tout en gardant le passage des équipes alliées annoncé.</x:v>
      </x:c>
      <x:c r="J27" s="14" t="str">
        <x:v>Le rival cherche à faire sortir la garde du mandat ; il recule volontairement devant une force trop nombreuse.</x:v>
      </x:c>
      <x:c r="K27" s="14" t="str">
        <x:v>Refuser la poursuite et tenir le retour ou envoyer une petite équipe de duel sans dégarnir le seuil.</x:v>
      </x:c>
      <x:c r="L27" s="14" t="str">
        <x:v>Les alliés prévus traversent ; le joueur n’obtient aucun territoire au-delà de la limite réellement occupée.</x:v>
      </x:c>
      <x:c r="M27" s="14" t="str">
        <x:v>Un repli rend les équipes survivantes disponibles à leur vraie sortie. Les blessés, morts, pièges consommés et charges abandonnées persistent. Une revanche est une nouvelle opération depuis cet état, jamais la répétition gratuite du combat initial.</x:v>
      </x:c>
      <x:c r="N27" s="14" t="str">
        <x:v>Résultat validé une fois avec objectif, survivants, pertes, XP, stocks et positions. La carte distingue prise militaire, présence et accord local ; le héros lit les mêmes données.</x:v>
      </x:c>
      <x:c r="O27" s="29" t="n">
        <x:v>8</x:v>
      </x:c>
      <x:c r="P27" s="14" t="str">
        <x:v>Reconstitution documentée V4 — nouvelle rédaction V5</x:v>
      </x:c>
    </x:row>
    <x:row r="28" ht="147" customHeight="1">
      <x:c r="A28" s="13" t="str">
        <x:v>W3-RTS23</x:v>
      </x:c>
      <x:c r="B28" s="13" t="str">
        <x:v>L’abordage de la coque muette</x:v>
      </x:c>
      <x:c r="C28" s="13" t="str">
        <x:v>W3-MAP12</x:v>
      </x:c>
      <x:c r="D28" s="13" t="str">
        <x:v>Elite</x:v>
      </x:c>
      <x:c r="E28" s="13" t="str">
        <x:v>Entrer dans un vaisseau disputé et sécuriser un retour par sas.</x:v>
      </x:c>
      <x:c r="F28" s="13" t="str">
        <x:v>Coursive principale ; gaines praticables par petits groupes ; extérieur de coque avec équipement. Cloisons, hublots donnant une vue sans passage et caisses arrimées.</x:v>
      </x:c>
      <x:c r="G28" s="28" t="n">
        <x:v>24</x:v>
      </x:c>
      <x:c r="H28" s="28" t="n">
        <x:v>72</x:v>
      </x:c>
      <x:c r="I28" s="13" t="str">
        <x:v>Stabiliser la pression, ouvrir la première cloison puis reconnaître la coursive avec un groupe léger. Les unités lourdes attendent le passage confirmé. Une équipe extérieure équipée peut rejoindre une prise de coque, tandis que les porteurs déplacent les blessés vers le sas. Le héros intervient depuis un groupe déjà présent s’il prend le contrôle direct.</x:v>
      </x:c>
      <x:c r="J28" s="13" t="str">
        <x:v>Les défenseurs utilisent portes et contre-attaques courtes ; ils tentent de couper le sas plutôt que de poursuivre dans le vide.</x:v>
      </x:c>
      <x:c r="K28" s="13" t="str">
        <x:v>Pousser jusqu’au meneur ou créer d’abord une deuxième zone de repli à l’intérieur.</x:v>
      </x:c>
      <x:c r="L28" s="13" t="str">
        <x:v>Le sas et l’objectif choisi sont tenus ; les pertes, pressions et positions sont partagées avec l’action héroïque.</x:v>
      </x:c>
      <x:c r="M28" s="13" t="str">
        <x:v>Un repli rend les équipes survivantes disponibles à leur vraie sortie. Les blessés, morts, pièges consommés et charges abandonnées persistent. Une revanche est une nouvelle opération depuis cet état, jamais la répétition gratuite du combat initial.</x:v>
      </x:c>
      <x:c r="N28" s="13" t="str">
        <x:v>Résultat validé une fois avec objectif, survivants, pertes, XP, stocks et positions. La carte distingue prise militaire, présence et accord local ; le héros lit les mêmes données.</x:v>
      </x:c>
      <x:c r="O28" s="28" t="n">
        <x:v>8</x:v>
      </x:c>
      <x:c r="P28" s="13" t="str">
        <x:v>Reconstitution documentée V4 — nouvelle rédaction V5</x:v>
      </x:c>
    </x:row>
    <x:row r="29" ht="132" customHeight="1">
      <x:c r="A29" s="14" t="str">
        <x:v>W3-RTS24</x:v>
      </x:c>
      <x:c r="B29" s="14" t="str">
        <x:v>La soute des noms repris</x:v>
      </x:c>
      <x:c r="C29" s="14" t="str">
        <x:v>W3-MAP12</x:v>
      </x:c>
      <x:c r="D29" s="14" t="str">
        <x:v>Elite</x:v>
      </x:c>
      <x:c r="E29" s="14" t="str">
        <x:v>Récupérer des personnes et des objets identifiés pendant un retrait de coque.</x:v>
      </x:c>
      <x:c r="F29" s="14" t="str">
        <x:v>Coursive principale ; gaines praticables par petits groupes ; extérieur de coque avec équipement. Cloisons, hublots donnant une vue sans passage et caisses arrimées.</x:v>
      </x:c>
      <x:c r="G29" s="29" t="n">
        <x:v>24</x:v>
      </x:c>
      <x:c r="H29" s="29" t="n">
        <x:v>72</x:v>
      </x:c>
      <x:c r="I29" s="14" t="str">
        <x:v>Répartir les porteurs selon le poids des contenants, faire identifier les pièces sans les déplacer instantanément puis organiser deux vagues. Les briseurs gardent le seuil pendant que les sentinelles observent la gaine latérale. Une contre-attaque peut forcer l’abandon d’un lot ; son emplacement est alors conservé pour une opération ultérieure.</x:v>
      </x:c>
      <x:c r="J29" s="14" t="str">
        <x:v>La bande restante vise les cargaisons et recherche un otage ; les propriétaires libérés n’agissent pas comme unités possédées.</x:v>
      </x:c>
      <x:c r="K29" s="14" t="str">
        <x:v>Ramener tous les témoins d’abord ou tenter un chargement plus large avec la réserve disponible.</x:v>
      </x:c>
      <x:c r="L29" s="14" t="str">
        <x:v>Les personnes extraites et objets transportés déterminent le résultat ; la galerie reçoit uniquement les dépôts réellement accordés.</x:v>
      </x:c>
      <x:c r="M29" s="14" t="str">
        <x:v>Un repli rend les équipes survivantes disponibles à leur vraie sortie. Les blessés, morts, pièges consommés et charges abandonnées persistent. Une revanche est une nouvelle opération depuis cet état, jamais la répétition gratuite du combat initial.</x:v>
      </x:c>
      <x:c r="N29" s="14" t="str">
        <x:v>Résultat validé une fois avec objectif, survivants, pertes, XP, stocks et positions. La carte distingue prise militaire, présence et accord local ; le héros lit les mêmes données.</x:v>
      </x:c>
      <x:c r="O29" s="29" t="n">
        <x:v>8</x:v>
      </x:c>
      <x:c r="P29" s="14" t="str">
        <x:v>Reconstitution documentée V4 — nouvelle rédaction V5</x:v>
      </x:c>
    </x:row>
  </x:sheetData>
  <x:pageMargins left="0.7" right="0.7" top="0.75" bottom="0.75" header="0.3" footer="0.3"/>
  <x:tableParts count="1">
    <x:tablePart xmlns:r="http://schemas.openxmlformats.org/officeDocument/2006/relationships" r:id="Ra02c8bb0b57b4139"/>
  </x:tableParts>
</x:worksheet>
</file>

<file path=xl/worksheets/sheet10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Règles de guerre</x:v>
      </x:c>
      <x:c r="B2" s="3"/>
      <x:c r="C2" s="3"/>
      <x:c r="D2" s="3"/>
      <x:c r="E2" s="3"/>
    </x:row>
    <x:row r="3">
      <x:c r="A3" s="4"/>
      <x:c r="B3" s="4"/>
      <x:c r="C3" s="4"/>
      <x:c r="D3" s="4"/>
      <x:c r="E3" s="4"/>
    </x:row>
    <x:row r="4">
      <x:c r="A4" s="2" t="str">
        <x:v>Guerre · 32 fiches · Lecture intégrale dans « Lire Guerre » ou le lecteur HTML.</x:v>
      </x:c>
      <x:c r="B4" s="2"/>
      <x:c r="C4" s="2"/>
      <x:c r="D4" s="2"/>
      <x:c r="E4" s="2"/>
    </x:row>
    <x:row r="5" ht="48" customHeight="1">
      <x:c r="A5" s="51" t="str">
        <x:v>Identifiant</x:v>
      </x:c>
      <x:c r="B5" s="52" t="str">
        <x:v>Titre</x:v>
      </x:c>
      <x:c r="C5" s="52" t="str">
        <x:v>Règle</x:v>
      </x:c>
      <x:c r="D5" s="52" t="str">
        <x:v>Effet visible</x:v>
      </x:c>
      <x:c r="E5" s="53" t="str">
        <x:v>Provenance</x:v>
      </x:c>
    </x:row>
    <x:row r="6" ht="87" customHeight="1">
      <x:c r="A6" s="13" t="str">
        <x:v>W3-R01</x:v>
      </x:c>
      <x:c r="B6" s="13" t="str">
        <x:v>Identité d’équipe</x:v>
      </x:c>
      <x:c r="C6" s="13" t="str">
        <x:v>Chaque équipe déployée possède un teamId et une liste de memberId. Son type décrit des capacités ; ses membres définissent l’effectif vivant, les blessures, l’équipement, l’XP et l’histoire.</x:v>
      </x:c>
      <x:c r="D6" s="13" t="str">
        <x:v>Le même teamId apparaît en RTS, dans le navire et sur la carte ; aucune copie n’est créée au changement de mode.</x:v>
      </x:c>
      <x:c r="E6" s="13" t="str">
        <x:v>Reconstitution documentée V4 — nouvelle rédaction V5</x:v>
      </x:c>
    </x:row>
    <x:row r="7" ht="87" customHeight="1">
      <x:c r="A7" s="14" t="str">
        <x:v>W3-R02</x:v>
      </x:c>
      <x:c r="B7" s="14" t="str">
        <x:v>Registre de résolution</x:v>
      </x:c>
      <x:c r="C7" s="14" t="str">
        <x:v>Chaque objectif possède un objectiveId et chaque résolution un transactionId. La première validation écrit tous ses effets ; relire le même transactionId renvoie son résultat sans écrire une deuxième fois.</x:v>
      </x:c>
      <x:c r="D7" s="14" t="str">
        <x:v>L’écran de bilan affiche la source du résultat et son état déjà validé.</x:v>
      </x:c>
      <x:c r="E7" s="14" t="str">
        <x:v>Reconstitution documentée V4 — nouvelle rédaction V5</x:v>
      </x:c>
    </x:row>
    <x:row r="8" ht="72" customHeight="1">
      <x:c r="A8" s="13" t="str">
        <x:v>W3-R03</x:v>
      </x:c>
      <x:c r="B8" s="13" t="str">
        <x:v>Prise militaire</x:v>
      </x:c>
      <x:c r="C8" s="13" t="str">
        <x:v>Une victoire de terrain peut neutraliser un poste ou repousser une force. Cet état est distinct du contrôle durable et de l’accord des habitants.</x:v>
      </x:c>
      <x:c r="D8" s="13" t="str">
        <x:v>Le marqueur militaire change à la résolution ; la zone garde ensuite sa condition de présence et ses services propres.</x:v>
      </x:c>
      <x:c r="E8" s="13" t="str">
        <x:v>Reconstitution documentée V4 — nouvelle rédaction V5</x:v>
      </x:c>
    </x:row>
    <x:row r="9" ht="72" customHeight="1">
      <x:c r="A9" s="14" t="str">
        <x:v>W3-R04</x:v>
      </x:c>
      <x:c r="B9" s="14" t="str">
        <x:v>Occupation réelle</x:v>
      </x:c>
      <x:c r="C9" s="14" t="str">
        <x:v>Un territoire stratégique contrôlé requiert au moins une équipe présente représentant 1 PC de garnison. Un ordre de mouvement est une intention jusqu’à l’arrivée.</x:v>
      </x:c>
      <x:c r="D9" s="14" t="str">
        <x:v>L’unité suit les liens praticables ; le contrôle ne se téléporte jamais devant elle.</x:v>
      </x:c>
      <x:c r="E9" s="14" t="str">
        <x:v>Reconstitution documentée V4 — nouvelle rédaction V5</x:v>
      </x:c>
    </x:row>
    <x:row r="10" ht="72" customHeight="1">
      <x:c r="A10" s="13" t="str">
        <x:v>W3-R05</x:v>
      </x:c>
      <x:c r="B10" s="13" t="str">
        <x:v>Reconnaissance distincte</x:v>
      </x:c>
      <x:c r="C10" s="13" t="str">
        <x:v>États possibles : inconnu, indices à distance, traversé, observé récemment. Un territoire connu peut cacher une nouvelle force après le départ des observateurs.</x:v>
      </x:c>
      <x:c r="D10" s="13" t="str">
        <x:v>L’estimation adverse affiche une plage incertaine tant qu’aucune observation actuelle ne la précise.</x:v>
      </x:c>
      <x:c r="E10" s="13" t="str">
        <x:v>Reconstitution documentée V4 — nouvelle rédaction V5</x:v>
      </x:c>
    </x:row>
    <x:row r="11" ht="72" customHeight="1">
      <x:c r="A11" s="14" t="str">
        <x:v>W3-R06</x:v>
      </x:c>
      <x:c r="B11" s="14" t="str">
        <x:v>Brouillard de guerre</x:v>
      </x:c>
      <x:c r="C11" s="14" t="str">
        <x:v>La vue dépend des unités, du relief, des obstacles et des relais effectivement installés. Les données partagées gardent leur heure ou leur tour d’observation.</x:v>
      </x:c>
      <x:c r="D11" s="14" t="str">
        <x:v>Aucune révélation permanente des ennemis parce que leur planète figure dans le codex.</x:v>
      </x:c>
      <x:c r="E11" s="14" t="str">
        <x:v>Reconstitution documentée V4 — nouvelle rédaction V5</x:v>
      </x:c>
    </x:row>
    <x:row r="12" ht="87" customHeight="1">
      <x:c r="A12" s="13" t="str">
        <x:v>W3-R07</x:v>
      </x:c>
      <x:c r="B12" s="13" t="str">
        <x:v>Commandement limité</x:v>
      </x:c>
      <x:c r="C12" s="13" t="str">
        <x:v>La somme des coûts PC des équipes engagées ne dépasse pas le plafond 12, 18 ou 24 acquis. Les résidents et les équipages civils ne sont pas automatiquement des unités de combat.</x:v>
      </x:c>
      <x:c r="D12" s="13" t="str">
        <x:v>L’ordre trop coûteux reste en préparation et montre les groupes qu’il faut laisser en réserve.</x:v>
      </x:c>
      <x:c r="E12" s="13" t="str">
        <x:v>Reconstitution documentée V4 — nouvelle rédaction V5</x:v>
      </x:c>
    </x:row>
    <x:row r="13" ht="72" customHeight="1">
      <x:c r="A13" s="14" t="str">
        <x:v>W3-R08</x:v>
      </x:c>
      <x:c r="B13" s="14" t="str">
        <x:v>Stock de front</x:v>
      </x:c>
      <x:c r="C13" s="14" t="str">
        <x:v>Un front détient un stock RAV réel plafonné à 120. Le plafond n’efface pas une cargaison excédentaire : elle demeure dans sa soute ou son dépôt.</x:v>
      </x:c>
      <x:c r="D13" s="14" t="str">
        <x:v>Les réserves s’affichent par lieu et les transferts possèdent un transport identifié.</x:v>
      </x:c>
      <x:c r="E13" s="14" t="str">
        <x:v>Reconstitution documentée V4 — nouvelle rédaction V5</x:v>
      </x:c>
    </x:row>
    <x:row r="14" ht="87" customHeight="1">
      <x:c r="A14" s="13" t="str">
        <x:v>W3-R09</x:v>
      </x:c>
      <x:c r="B14" s="13" t="str">
        <x:v>Chaîne logistique</x:v>
      </x:c>
      <x:c r="C14" s="13" t="str">
        <x:v>Une source doit être reliée à la destination par des liaisons ouvertes et un droit de passage applicable. Une traverse d’assaut marquée sans ravitaillement ne porte pas un convoi lourd.</x:v>
      </x:c>
      <x:c r="D14" s="13" t="str">
        <x:v>Le calcul de route distingue passage d’éclaireurs et capacité de cargaison.</x:v>
      </x:c>
      <x:c r="E14" s="13" t="str">
        <x:v>Reconstitution documentée V4 — nouvelle rédaction V5</x:v>
      </x:c>
    </x:row>
    <x:row r="15" ht="72" customHeight="1">
      <x:c r="A15" s="14" t="str">
        <x:v>W3-R10</x:v>
      </x:c>
      <x:c r="B15" s="14" t="str">
        <x:v>Rationnement</x:v>
      </x:c>
      <x:c r="C15" s="14" t="str">
        <x:v>Si les besoins du tour ne sont pas couverts, le facteur logistique passe à 0,70 pour l’estimation des unités touchées. Le joueur voit quelles équipes manquent de quoi.</x:v>
      </x:c>
      <x:c r="D15" s="14" t="str">
        <x:v>La pénurie augmente la difficulté du combat et motive le retour ; elle n’invente pas des morts automatiques sans événement joué.</x:v>
      </x:c>
      <x:c r="E15" s="14" t="str">
        <x:v>Reconstitution documentée V4 — nouvelle rédaction V5</x:v>
      </x:c>
    </x:row>
    <x:row r="16" ht="72" customHeight="1">
      <x:c r="A16" s="13" t="str">
        <x:v>W3-R11</x:v>
      </x:c>
      <x:c r="B16" s="13" t="str">
        <x:v>Fatigue</x:v>
      </x:c>
      <x:c r="C16" s="13" t="str">
        <x:v>Marche ordinaire : +10 ; bataille : +20 ; repos complet équipé : −20. Le facteur estimé vaut MAX(0,50 ; 1-fatigue/200). Les valeurs restent entre 0 et 100.</x:v>
      </x:c>
      <x:c r="D16" s="13" t="str">
        <x:v>Le déplacement de longues unités et le repos d’un vétéran ont un coût temporel visible.</x:v>
      </x:c>
      <x:c r="E16" s="13" t="str">
        <x:v>Reconstitution documentée V4 — nouvelle rédaction V5</x:v>
      </x:c>
    </x:row>
    <x:row r="17" ht="87" customHeight="1">
      <x:c r="A17" s="14" t="str">
        <x:v>W3-R12</x:v>
      </x:c>
      <x:c r="B17" s="14" t="str">
        <x:v>Puissance estimée</x:v>
      </x:c>
      <x:c r="C17" s="14" t="str">
        <x:v>Attaque=ENT(base × effectif_vivant/effectif_max × coefficient_XP × facteur_ravitaillement × facteur_fatigue). Défense=ENT(base_défense × mêmes_facteurs × (1+MIN(30;bonus_terrain)/100)).</x:v>
      </x:c>
      <x:c r="D17" s="14" t="str">
        <x:v>L’estimation sert à préparer l’opération ; angles, objectifs, gestes et décisions du joueur décident du combat réel.</x:v>
      </x:c>
      <x:c r="E17" s="14" t="str">
        <x:v>Reconstitution documentée V4 — nouvelle rédaction V5</x:v>
      </x:c>
    </x:row>
    <x:row r="18" ht="72" customHeight="1">
      <x:c r="A18" s="13" t="str">
        <x:v>W3-R13</x:v>
      </x:c>
      <x:c r="B18" s="13" t="str">
        <x:v>XP sur objectifs</x:v>
      </x:c>
      <x:c r="C18" s="13" t="str">
        <x:v>Reconnaissance 4, action héroïque 6, bataille 8, finale 12. Plafond de 12 par transaction. Les victimes ne donnent aucun multiplicateur farmable.</x:v>
      </x:c>
      <x:c r="D18" s="13" t="str">
        <x:v>Une finale remplace sa récompense standard ; elle ne s’ajoute pas une deuxième fois à la même action.</x:v>
      </x:c>
      <x:c r="E18" s="13" t="str">
        <x:v>Reconstitution documentée V4 — nouvelle rédaction V5</x:v>
      </x:c>
    </x:row>
    <x:row r="19" ht="72" customHeight="1">
      <x:c r="A19" s="14" t="str">
        <x:v>W3-R14</x:v>
      </x:c>
      <x:c r="B19" s="14" t="str">
        <x:v>Spécialité exclusive</x:v>
      </x:c>
      <x:c r="C19" s="14" t="str">
        <x:v>À 40 XP, une équipe choisit A ou B parmi ses deux spécialités. À 80 XP, elle maîtrise cette voie ; ses faiblesses et besoins demeurent.</x:v>
      </x:c>
      <x:c r="D19" s="14" t="str">
        <x:v>La confirmation montre le choix conservé dans tous les modes ; aucune bascule gratuite entre les deux branches.</x:v>
      </x:c>
      <x:c r="E19" s="14" t="str">
        <x:v>Reconstitution documentée V4 — nouvelle rédaction V5</x:v>
      </x:c>
    </x:row>
    <x:row r="20" ht="72" customHeight="1">
      <x:c r="A20" s="13" t="str">
        <x:v>W3-R15</x:v>
      </x:c>
      <x:c r="B20" s="13" t="str">
        <x:v>Effectif blessé</x:v>
      </x:c>
      <x:c r="C20" s="13" t="str">
        <x:v>Un membre vivant mais indisponible quitte l’effectif combattant jusqu’au soin et à la récupération nécessaires. Son inventaire reste sur lui ou dans un contenant marqué.</x:v>
      </x:c>
      <x:c r="D20" s="13" t="str">
        <x:v>L’équipe peut partir incomplète avec une puissance adaptée, ou attendre une relève volontaire.</x:v>
      </x:c>
      <x:c r="E20" s="13" t="str">
        <x:v>Reconstitution documentée V4 — nouvelle rédaction V5</x:v>
      </x:c>
    </x:row>
    <x:row r="21" ht="72" customHeight="1">
      <x:c r="A21" s="14" t="str">
        <x:v>W3-R16</x:v>
      </x:c>
      <x:c r="B21" s="14" t="str">
        <x:v>Perte définitive</x:v>
      </x:c>
      <x:c r="C21" s="14" t="str">
        <x:v>Un membre mort conserve un dossier de mémoire ; il ne revient pas en quittant la bataille. Les objets laissés restent dans la scène ou auprès de leur récupérateur réel.</x:v>
      </x:c>
      <x:c r="D21" s="14" t="str">
        <x:v>Le navire et les visites domestiques reflètent l’absence du personnage.</x:v>
      </x:c>
      <x:c r="E21" s="14" t="str">
        <x:v>Reconstitution documentée V4 — nouvelle rédaction V5</x:v>
      </x:c>
    </x:row>
    <x:row r="22" ht="117" customHeight="1">
      <x:c r="A22" s="13" t="str">
        <x:v>W3-R17</x:v>
      </x:c>
      <x:c r="B22" s="13" t="str">
        <x:v>Remplacement</x:v>
      </x:c>
      <x:c r="C22" s="13" t="str">
        <x:v>Une recrue volontaire suit le délai, le logement et le transport requis. L’XP d’équipe est recalculée à partir des membres vivants présents. Le choix A/B reste verrouillé ; les effets collectifs nécessitant 40 XP sont suspendus si la nouvelle moyenne passe sous ce seuil.</x:v>
      </x:c>
      <x:c r="D22" s="13" t="str">
        <x:v>Exemple : un vétéran à 60 XP et une recrue à 0 donnent une moyenne de 30 XP. Le novice ne reçoit pas une copie de la maîtrise du disparu.</x:v>
      </x:c>
      <x:c r="E22" s="13" t="str">
        <x:v>Reconstitution documentée V4 — nouvelle rédaction V5</x:v>
      </x:c>
    </x:row>
    <x:row r="23" ht="87" customHeight="1">
      <x:c r="A23" s="14" t="str">
        <x:v>W3-R18</x:v>
      </x:c>
      <x:c r="B23" s="14" t="str">
        <x:v>Recrutement</x:v>
      </x:c>
      <x:c r="C23" s="14" t="str">
        <x:v>La dépense RAV réserve matériel et formation ; elle n’achète pas une personne. Les profils standard demandent deux tours, les spécialistes trois, avec une arrivée réellement représentée.</x:v>
      </x:c>
      <x:c r="D23" s="14" t="str">
        <x:v>Un recrutement interrompu rend le matériel non consommé selon son lieu ; le volontaire peut différer son départ.</x:v>
      </x:c>
      <x:c r="E23" s="14" t="str">
        <x:v>Reconstitution documentée V4 — nouvelle rédaction V5</x:v>
      </x:c>
    </x:row>
    <x:row r="24" ht="72" customHeight="1">
      <x:c r="A24" s="13" t="str">
        <x:v>W3-R19</x:v>
      </x:c>
      <x:c r="B24" s="13" t="str">
        <x:v>Constructions</x:v>
      </x:c>
      <x:c r="C24" s="13" t="str">
        <x:v>Acheminer un kit, poser ses supports, attendre la mise en service puis y affecter les personnes nécessaires. La construction minimale demande deux tours.</x:v>
      </x:c>
      <x:c r="D24" s="13" t="str">
        <x:v>Une tour vide n’observe rien ; un atelier sans opérateur ni pièces ne répare pas.</x:v>
      </x:c>
      <x:c r="E24" s="13" t="str">
        <x:v>Reconstitution documentée V4 — nouvelle rédaction V5</x:v>
      </x:c>
    </x:row>
    <x:row r="25" ht="72" customHeight="1">
      <x:c r="A25" s="14" t="str">
        <x:v>W3-R20</x:v>
      </x:c>
      <x:c r="B25" s="14" t="str">
        <x:v>Repli</x:v>
      </x:c>
      <x:c r="C25" s="14" t="str">
        <x:v>Le joueur désigne une sortie puis ordonne les traversées. Les porteurs, blessés et gardes quittent leur position selon vitesse et couverture.</x:v>
      </x:c>
      <x:c r="D25" s="14" t="str">
        <x:v>Une extraction validée ne ramène que les personnes réellement arrivées à son point sûr.</x:v>
      </x:c>
      <x:c r="E25" s="14" t="str">
        <x:v>Reconstitution documentée V4 — nouvelle rédaction V5</x:v>
      </x:c>
    </x:row>
    <x:row r="26" ht="87" customHeight="1">
      <x:c r="A26" s="13" t="str">
        <x:v>W3-R21</x:v>
      </x:c>
      <x:c r="B26" s="13" t="str">
        <x:v>Réserves adverses</x:v>
      </x:c>
      <x:c r="C26" s="13" t="str">
        <x:v>Les forces adverses viennent d’une réserve déclarée ou d’une route de renfort visible après reconnaissance. Les vagues ne sont pas infinies sauf mode de défi séparé explicitement choisi.</x:v>
      </x:c>
      <x:c r="D26" s="13" t="str">
        <x:v>Défaire une vague diminue les effectifs présents ou annoncés du front.</x:v>
      </x:c>
      <x:c r="E26" s="13" t="str">
        <x:v>Reconstitution documentée V4 — nouvelle rédaction V5</x:v>
      </x:c>
    </x:row>
    <x:row r="27" ht="72" customHeight="1">
      <x:c r="A27" s="14" t="str">
        <x:v>W3-R22</x:v>
      </x:c>
      <x:c r="B27" s="14" t="str">
        <x:v>Héros et caméra</x:v>
      </x:c>
      <x:c r="C27" s="14" t="str">
        <x:v>Prendre le contrôle direct choisit une entrée physique atteignable. Le héros ne devient pas une seconde unité alors que son avatar RTS reste actif.</x:v>
      </x:c>
      <x:c r="D27" s="14" t="str">
        <x:v>Le RTS suspend ou délègue les ordres proches selon le mode choisi ; les identifiants d’entités restent les mêmes.</x:v>
      </x:c>
      <x:c r="E27" s="14" t="str">
        <x:v>Reconstitution documentée V4 — nouvelle rédaction V5</x:v>
      </x:c>
    </x:row>
    <x:row r="28" ht="72" customHeight="1">
      <x:c r="A28" s="13" t="str">
        <x:v>W3-R23</x:v>
      </x:c>
      <x:c r="B28" s="13" t="str">
        <x:v>Objectif déjà accompli</x:v>
      </x:c>
      <x:c r="C28" s="13" t="str">
        <x:v>Si le héros ouvre une porte, le RTS la trouve ouverte. Si le RTS conclut la bataille, l’arrivée du héros ouvre une scène de conséquences.</x:v>
      </x:c>
      <x:c r="D28" s="13" t="str">
        <x:v>Aucune nouvelle garnison ni récompense n’apparaît pour rejouer la même victoire.</x:v>
      </x:c>
      <x:c r="E28" s="13" t="str">
        <x:v>Reconstitution documentée V4 — nouvelle rédaction V5</x:v>
      </x:c>
    </x:row>
    <x:row r="29" ht="72" customHeight="1">
      <x:c r="A29" s="14" t="str">
        <x:v>W3-R24</x:v>
      </x:c>
      <x:c r="B29" s="14" t="str">
        <x:v>Diplomatie locale</x:v>
      </x:c>
      <x:c r="C29" s="14" t="str">
        <x:v>Alliance, passage, duel accepté, trêve et neutralité sont des accords différents. Chaque accord précise ses acteurs, son lieu, sa durée et son déclencheur de fin.</x:v>
      </x:c>
      <x:c r="D29" s="14" t="str">
        <x:v>Un service de communauté reste distinct d’un accord militaire de clan.</x:v>
      </x:c>
      <x:c r="E29" s="14" t="str">
        <x:v>Reconstitution documentée V4 — nouvelle rédaction V5</x:v>
      </x:c>
    </x:row>
    <x:row r="30" ht="72" customHeight="1">
      <x:c r="A30" s="13" t="str">
        <x:v>W3-R25</x:v>
      </x:c>
      <x:c r="B30" s="13" t="str">
        <x:v>Guerre limitée</x:v>
      </x:c>
      <x:c r="C30" s="13" t="str">
        <x:v>La plupart des fronts commencent par une réserve, une route, une chasse disputée ou un chef rival. L’ampleur dépend de décisions identifiées.</x:v>
      </x:c>
      <x:c r="D30" s="13" t="str">
        <x:v>Le joueur peut terminer l’objectif du contrat et quitter le front sans terminer toutes les planètes.</x:v>
      </x:c>
      <x:c r="E30" s="13" t="str">
        <x:v>Reconstitution documentée V4 — nouvelle rédaction V5</x:v>
      </x:c>
    </x:row>
    <x:row r="31" ht="72" customHeight="1">
      <x:c r="A31" s="14" t="str">
        <x:v>W3-R26</x:v>
      </x:c>
      <x:c r="B31" s="14" t="str">
        <x:v>Trophées de guerre</x:v>
      </x:c>
      <x:c r="C31" s="14" t="str">
        <x:v>Un trophée possède une provenance et un propriétaire ; une récompense de mission peut être une trace, un prêt ou une exposition partagée.</x:v>
      </x:c>
      <x:c r="D31" s="14" t="str">
        <x:v>La reconnaissance de guerre ne double pas le prestige d’une réplique ou d’un objet déjà enregistré.</x:v>
      </x:c>
      <x:c r="E31" s="14" t="str">
        <x:v>Reconstitution documentée V4 — nouvelle rédaction V5</x:v>
      </x:c>
    </x:row>
    <x:row r="32" ht="72" customHeight="1">
      <x:c r="A32" s="13" t="str">
        <x:v>W3-R27</x:v>
      </x:c>
      <x:c r="B32" s="13" t="str">
        <x:v>Maison et conflit</x:v>
      </x:c>
      <x:c r="C32" s="13" t="str">
        <x:v>La maison active permet visites, préparation et mémoire ; elle ne produit pas de soldats ni des RAV infinis. Les maisons inactives ne cumulent pas de bonus.</x:v>
      </x:c>
      <x:c r="D32" s="13" t="str">
        <x:v>Une visite peut ouvrir une mission, mais la résidence n’est pas automatiquement attaquée hors ligne.</x:v>
      </x:c>
      <x:c r="E32" s="13" t="str">
        <x:v>Reconstitution documentée V4 — nouvelle rédaction V5</x:v>
      </x:c>
    </x:row>
    <x:row r="33" ht="72" customHeight="1">
      <x:c r="A33" s="14" t="str">
        <x:v>W3-R28</x:v>
      </x:c>
      <x:c r="B33" s="14" t="str">
        <x:v>Navire et front</x:v>
      </x:c>
      <x:c r="C33" s="14" t="str">
        <x:v>Le vaisseau de clan transporte les occupants et cargaisons comptés dans ses capacités. Il peut soutenir une opération dans sa zone de portée après un trajet réel.</x:v>
      </x:c>
      <x:c r="D33" s="14" t="str">
        <x:v>Son déplacement peut fermer un service orbital ailleurs ; il n’est pas simultanément sur tous les fronts.</x:v>
      </x:c>
      <x:c r="E33" s="14" t="str">
        <x:v>Reconstitution documentée V4 — nouvelle rédaction V5</x:v>
      </x:c>
    </x:row>
    <x:row r="34" ht="72" customHeight="1">
      <x:c r="A34" s="13" t="str">
        <x:v>W3-R29</x:v>
      </x:c>
      <x:c r="B34" s="13" t="str">
        <x:v>Sauvegarde de campagne</x:v>
      </x:c>
      <x:c r="C34" s="13" t="str">
        <x:v>Les ordres préparés, mouvements engagés, résultats validés et scènes de retour sont des états séparés. Une reprise vérifie les transactions déjà appliquées.</x:v>
      </x:c>
      <x:c r="D34" s="13" t="str">
        <x:v>Une coupure au milieu d’un bilan ne répète ni pertes ni récompenses.</x:v>
      </x:c>
      <x:c r="E34" s="13" t="str">
        <x:v>Reconstitution documentée V4 — nouvelle rédaction V5</x:v>
      </x:c>
    </x:row>
    <x:row r="35" ht="72" customHeight="1">
      <x:c r="A35" s="14" t="str">
        <x:v>W3-R30</x:v>
      </x:c>
      <x:c r="B35" s="14" t="str">
        <x:v>Multijoueur futur</x:v>
      </x:c>
      <x:c r="C35" s="14" t="str">
        <x:v>L’hôte de campagne et les contributeurs sont identifiés ; une contribution n’autorise pas à prendre les objets personnels. Les joueurs occupent de vraies places à bord.</x:v>
      </x:c>
      <x:c r="D35" s="14" t="str">
        <x:v>Une déconnexion termine l’action engagée de manière définie, sans guerre imposée pendant l’absence.</x:v>
      </x:c>
      <x:c r="E35" s="14" t="str">
        <x:v>Reconstitution documentée V4 — nouvelle rédaction V5</x:v>
      </x:c>
    </x:row>
    <x:row r="36" ht="72" customHeight="1">
      <x:c r="A36" s="13" t="str">
        <x:v>W3-R31</x:v>
      </x:c>
      <x:c r="B36" s="13" t="str">
        <x:v>Warp sans effacement</x:v>
      </x:c>
      <x:c r="C36" s="13" t="str">
        <x:v>L’expédition historique part avec les membres et objets autorisés, conserve leurs identifiants et son droit de retour. Une branche visitée n’efface pas un front du présent.</x:v>
      </x:c>
      <x:c r="D36" s="13" t="str">
        <x:v>Aucun clonage de vétérans ni retour de morts grâce à un changement d’époque.</x:v>
      </x:c>
      <x:c r="E36" s="13" t="str">
        <x:v>Reconstitution documentée V4 — nouvelle rédaction V5</x:v>
      </x:c>
    </x:row>
    <x:row r="37" ht="72" customHeight="1">
      <x:c r="A37" s="14" t="str">
        <x:v>W3-R32</x:v>
      </x:c>
      <x:c r="B37" s="14" t="str">
        <x:v>Conclusions persistantes</x:v>
      </x:c>
      <x:c r="C37" s="14" t="str">
        <x:v>La paix locale, la victoire partielle, le repli ou la domination militaire sont conservés dans le journal du front. Les rangs et fins d’origine suivent leurs propres jalons.</x:v>
      </x:c>
      <x:c r="D37" s="14" t="str">
        <x:v>Elder et Ancient prolongent les conséquences choisies sans remplacer le dénouement Elite de l’origine.</x:v>
      </x:c>
      <x:c r="E37" s="14" t="str">
        <x:v>Reconstitution documentée V4 — nouvelle rédaction V5</x:v>
      </x:c>
    </x:row>
  </x:sheetData>
  <x:pageMargins left="0.7" right="0.7" top="0.75" bottom="0.75" header="0.3" footer="0.3"/>
  <x:tableParts count="1">
    <x:tablePart xmlns:r="http://schemas.openxmlformats.org/officeDocument/2006/relationships" r:id="R14acc3b4d2404dab"/>
  </x:tableParts>
</x:worksheet>
</file>

<file path=xl/worksheets/sheet10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45" hidden="0" customWidth="1"/>
  </x:cols>
  <x:sheetData>
    <x:row r="1">
      <x:c r="A1" s="2"/>
      <x:c r="B1" s="2"/>
      <x:c r="C1" s="2"/>
      <x:c r="D1" s="2"/>
      <x:c r="E1" s="2"/>
      <x:c r="F1" s="2"/>
    </x:row>
    <x:row r="2" ht="31" customHeight="1">
      <x:c r="A2" s="3" t="str">
        <x:v>Objectifs militaires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Objectif</x:v>
      </x:c>
      <x:c r="D5" s="52" t="str">
        <x:v>Validation</x:v>
      </x:c>
      <x:c r="E5" s="52" t="str">
        <x:v>Limite</x:v>
      </x:c>
      <x:c r="F5" s="53" t="str">
        <x:v>Provenance</x:v>
      </x:c>
    </x:row>
    <x:row r="6" ht="44" customHeight="1">
      <x:c r="A6" s="13" t="str">
        <x:v>W3-OBJ01</x:v>
      </x:c>
      <x:c r="B6" s="13" t="str">
        <x:v>Chasse ciblée</x:v>
      </x:c>
      <x:c r="C6" s="13" t="str">
        <x:v>Atteindre et suivre une proie identifiée</x:v>
      </x:c>
      <x:c r="D6" s="13" t="str">
        <x:v>La proie porte un identifiant et conserve blessures, fuite et territoire.</x:v>
      </x:c>
      <x:c r="E6" s="13" t="str">
        <x:v>Une observation ou une perte de piste n’est pas une mise à mort.</x:v>
      </x:c>
      <x:c r="F6" s="13" t="str">
        <x:v>Reconstitution documentée V4 — nouvelle rédaction V5</x:v>
      </x:c>
    </x:row>
    <x:row r="7" ht="44" customHeight="1">
      <x:c r="A7" s="14" t="str">
        <x:v>W3-OBJ02</x:v>
      </x:c>
      <x:c r="B7" s="14" t="str">
        <x:v>Duel de seuil</x:v>
      </x:c>
      <x:c r="C7" s="14" t="str">
        <x:v>Résoudre le défi d’un adversaire présent</x:v>
      </x:c>
      <x:c r="D7" s="14" t="str">
        <x:v>Acceptation et limites de l’affrontement enregistrées avant combat.</x:v>
      </x:c>
      <x:c r="E7" s="14" t="str">
        <x:v>Le duel n’engage que ses signataires et l’objectif convenu.</x:v>
      </x:c>
      <x:c r="F7" s="14" t="str">
        <x:v>Reconstitution documentée V4 — nouvelle rédaction V5</x:v>
      </x:c>
    </x:row>
    <x:row r="8" ht="44" customHeight="1">
      <x:c r="A8" s="13" t="str">
        <x:v>W3-OBJ03</x:v>
      </x:c>
      <x:c r="B8" s="13" t="str">
        <x:v>Capture de poste</x:v>
      </x:c>
      <x:c r="C8" s="13" t="str">
        <x:v>Repousser la force qui tient un nœud</x:v>
      </x:c>
      <x:c r="D8" s="13" t="str">
        <x:v>Victoire militaire puis arrivée d’une garnison réelle.</x:v>
      </x:c>
      <x:c r="E8" s="13" t="str">
        <x:v>Le contrôle militaire ne donne pas les logements locaux.</x:v>
      </x:c>
      <x:c r="F8" s="13" t="str">
        <x:v>Reconstitution documentée V4 — nouvelle rédaction V5</x:v>
      </x:c>
    </x:row>
    <x:row r="9" ht="57" customHeight="1">
      <x:c r="A9" s="14" t="str">
        <x:v>W3-OBJ04</x:v>
      </x:c>
      <x:c r="B9" s="14" t="str">
        <x:v>Extraction de personnes</x:v>
      </x:c>
      <x:c r="C9" s="14" t="str">
        <x:v>Amener les personnes au point de retour</x:v>
      </x:c>
      <x:c r="D9" s="14" t="str">
        <x:v>Chaque memberId ou personId atteint la sortie appropriée.</x:v>
      </x:c>
      <x:c r="E9" s="14" t="str">
        <x:v>Les retardataires restent localisés ; ils ne suivent pas automatiquement une cinématique.</x:v>
      </x:c>
      <x:c r="F9" s="14" t="str">
        <x:v>Reconstitution documentée V4 — nouvelle rédaction V5</x:v>
      </x:c>
    </x:row>
    <x:row r="10" ht="44" customHeight="1">
      <x:c r="A10" s="13" t="str">
        <x:v>W3-OBJ05</x:v>
      </x:c>
      <x:c r="B10" s="13" t="str">
        <x:v>Convoi de charge</x:v>
      </x:c>
      <x:c r="C10" s="13" t="str">
        <x:v>Transporter un lot de son lieu à sa destination</x:v>
      </x:c>
      <x:c r="D10" s="13" t="str">
        <x:v>Poids, transport, étapes et emplacement final enregistrés.</x:v>
      </x:c>
      <x:c r="E10" s="13" t="str">
        <x:v>Une caisse laissée ne compte pas comme livraison.</x:v>
      </x:c>
      <x:c r="F10" s="13" t="str">
        <x:v>Reconstitution documentée V4 — nouvelle rédaction V5</x:v>
      </x:c>
    </x:row>
    <x:row r="11" ht="44" customHeight="1">
      <x:c r="A11" s="14" t="str">
        <x:v>W3-OBJ06</x:v>
      </x:c>
      <x:c r="B11" s="14" t="str">
        <x:v>Reconnaissance de route</x:v>
      </x:c>
      <x:c r="C11" s="14" t="str">
        <x:v>Observer un passage réellement parcouru</x:v>
      </x:c>
      <x:c r="D11" s="14" t="str">
        <x:v>Au moins une équipe voit les appuis, obstacles et sortie.</x:v>
      </x:c>
      <x:c r="E11" s="14" t="str">
        <x:v>Les ennemis futurs restent soumis au brouillard de guerre.</x:v>
      </x:c>
      <x:c r="F11" s="14" t="str">
        <x:v>Reconstitution documentée V4 — nouvelle rédaction V5</x:v>
      </x:c>
    </x:row>
    <x:row r="12" ht="44" customHeight="1">
      <x:c r="A12" s="13" t="str">
        <x:v>W3-OBJ07</x:v>
      </x:c>
      <x:c r="B12" s="13" t="str">
        <x:v>Défense de travaux</x:v>
      </x:c>
      <x:c r="C12" s="13" t="str">
        <x:v>Garder des opérateurs jusqu’à mise en service</x:v>
      </x:c>
      <x:c r="D12" s="13" t="str">
        <x:v>Pièces livrées et temps de travail réellement accompli.</x:v>
      </x:c>
      <x:c r="E12" s="13" t="str">
        <x:v>Repousser les ennemis sans finir les travaux est un succès militaire partiel.</x:v>
      </x:c>
      <x:c r="F12" s="13" t="str">
        <x:v>Reconstitution documentée V4 — nouvelle rédaction V5</x:v>
      </x:c>
    </x:row>
    <x:row r="13" ht="44" customHeight="1">
      <x:c r="A13" s="14" t="str">
        <x:v>W3-OBJ08</x:v>
      </x:c>
      <x:c r="B13" s="14" t="str">
        <x:v>Interception</x:v>
      </x:c>
      <x:c r="C13" s="14" t="str">
        <x:v>Arrêter un porteur ou sa charge identifiée</x:v>
      </x:c>
      <x:c r="D13" s="14" t="str">
        <x:v>Le bon objet doit être distingué d’un leurre et récupéré.</x:v>
      </x:c>
      <x:c r="E13" s="14" t="str">
        <x:v>Tuer un gardien sans atteindre la charge ne résout pas l’objectif.</x:v>
      </x:c>
      <x:c r="F13" s="14" t="str">
        <x:v>Reconstitution documentée V4 — nouvelle rédaction V5</x:v>
      </x:c>
    </x:row>
    <x:row r="14" ht="44" customHeight="1">
      <x:c r="A14" s="13" t="str">
        <x:v>W3-OBJ09</x:v>
      </x:c>
      <x:c r="B14" s="13" t="str">
        <x:v>Sabotage limité</x:v>
      </x:c>
      <x:c r="C14" s="13" t="str">
        <x:v>Rendre indisponible un dispositif précis</x:v>
      </x:c>
      <x:c r="D14" s="13" t="str">
        <x:v>État matériel modifié et observé après intervention.</x:v>
      </x:c>
      <x:c r="E14" s="13" t="str">
        <x:v>Le reste de la base ne change pas de propriétaire.</x:v>
      </x:c>
      <x:c r="F14" s="13" t="str">
        <x:v>Reconstitution documentée V4 — nouvelle rédaction V5</x:v>
      </x:c>
    </x:row>
    <x:row r="15" ht="44" customHeight="1">
      <x:c r="A15" s="14" t="str">
        <x:v>W3-OBJ10</x:v>
      </x:c>
      <x:c r="B15" s="14" t="str">
        <x:v>Abordage</x:v>
      </x:c>
      <x:c r="C15" s="14" t="str">
        <x:v>Entrer dans une coque et maintenir un sas</x:v>
      </x:c>
      <x:c r="D15" s="14" t="str">
        <x:v>Transport arrivé, pression cohérente et groupe compté.</x:v>
      </x:c>
      <x:c r="E15" s="14" t="str">
        <x:v>Aucune téléportation entre bâtiments spatiaux.</x:v>
      </x:c>
      <x:c r="F15" s="14" t="str">
        <x:v>Reconstitution documentée V4 — nouvelle rédaction V5</x:v>
      </x:c>
    </x:row>
    <x:row r="16" ht="44" customHeight="1">
      <x:c r="A16" s="13" t="str">
        <x:v>W3-OBJ11</x:v>
      </x:c>
      <x:c r="B16" s="13" t="str">
        <x:v>Retardement</x:v>
      </x:c>
      <x:c r="C16" s="13" t="str">
        <x:v>Maintenir un passage pendant un mouvement allié</x:v>
      </x:c>
      <x:c r="D16" s="13" t="str">
        <x:v>Durée liée au trajet réel de l’équipe concernée.</x:v>
      </x:c>
      <x:c r="E16" s="13" t="str">
        <x:v>L’objectif peut être rempli puis suivi d’un repli reconnu.</x:v>
      </x:c>
      <x:c r="F16" s="13" t="str">
        <x:v>Reconstitution documentée V4 — nouvelle rédaction V5</x:v>
      </x:c>
    </x:row>
    <x:row r="17" ht="44" customHeight="1">
      <x:c r="A17" s="14" t="str">
        <x:v>W3-OBJ12</x:v>
      </x:c>
      <x:c r="B17" s="14" t="str">
        <x:v>Repli de garnison</x:v>
      </x:c>
      <x:c r="C17" s="14" t="str">
        <x:v>Quitter un poste en préservant la force</x:v>
      </x:c>
      <x:c r="D17" s="14" t="str">
        <x:v>Ordre des retraits, route et survivants enregistrés.</x:v>
      </x:c>
      <x:c r="E17" s="14" t="str">
        <x:v>Le poste abandonné cesse d’être contrôlé malgré une bataille antérieure gagnée.</x:v>
      </x:c>
      <x:c r="F17" s="14" t="str">
        <x:v>Reconstitution documentée V4 — nouvelle rédaction V5</x:v>
      </x:c>
    </x:row>
    <x:row r="18" ht="44" customHeight="1">
      <x:c r="A18" s="13" t="str">
        <x:v>W3-OBJ13</x:v>
      </x:c>
      <x:c r="B18" s="13" t="str">
        <x:v>Contournement</x:v>
      </x:c>
      <x:c r="C18" s="13" t="str">
        <x:v>Atteindre une sortie en évitant un front</x:v>
      </x:c>
      <x:c r="D18" s="13" t="str">
        <x:v>Trajet alternatif praticable et équipe physiquement présente.</x:v>
      </x:c>
      <x:c r="E18" s="13" t="str">
        <x:v>L’ennemi laissé derrière conserve son territoire et son effectif.</x:v>
      </x:c>
      <x:c r="F18" s="13" t="str">
        <x:v>Reconstitution documentée V4 — nouvelle rédaction V5</x:v>
      </x:c>
    </x:row>
    <x:row r="19" ht="44" customHeight="1">
      <x:c r="A19" s="14" t="str">
        <x:v>W3-OBJ14</x:v>
      </x:c>
      <x:c r="B19" s="14" t="str">
        <x:v>Liaison de coalition</x:v>
      </x:c>
      <x:c r="C19" s="14" t="str">
        <x:v>Relier deux groupes par contact ou relais</x:v>
      </x:c>
      <x:c r="D19" s="14" t="str">
        <x:v>Message reçu par les bonnes équipes et route ou signal vérifié.</x:v>
      </x:c>
      <x:c r="E19" s="14" t="str">
        <x:v>Une transmission ne déplace ni renforts ni cargaisons.</x:v>
      </x:c>
      <x:c r="F19" s="14" t="str">
        <x:v>Reconstitution documentée V4 — nouvelle rédaction V5</x:v>
      </x:c>
    </x:row>
    <x:row r="20" ht="44" customHeight="1">
      <x:c r="A20" s="13" t="str">
        <x:v>W3-OBJ15</x:v>
      </x:c>
      <x:c r="B20" s="13" t="str">
        <x:v>Protection de témoin</x:v>
      </x:c>
      <x:c r="C20" s="13" t="str">
        <x:v>Accompagner une personne qui accepte le trajet</x:v>
      </x:c>
      <x:c r="D20" s="13" t="str">
        <x:v>Choix du témoin, positions et état physique conservés.</x:v>
      </x:c>
      <x:c r="E20" s="13" t="str">
        <x:v>L’escorte ne transforme pas la personne en propriété du clan.</x:v>
      </x:c>
      <x:c r="F20" s="13" t="str">
        <x:v>Reconstitution documentée V4 — nouvelle rédaction V5</x:v>
      </x:c>
    </x:row>
    <x:row r="21" ht="44" customHeight="1">
      <x:c r="A21" s="14" t="str">
        <x:v>W3-OBJ16</x:v>
      </x:c>
      <x:c r="B21" s="14" t="str">
        <x:v>Récupération d’équipement</x:v>
      </x:c>
      <x:c r="C21" s="14" t="str">
        <x:v>Identifier puis transporter des pièces</x:v>
      </x:c>
      <x:c r="D21" s="14" t="str">
        <x:v>Propriété, état et lieu final explicités par objet.</x:v>
      </x:c>
      <x:c r="E21" s="14" t="str">
        <x:v>Une pièce non attribuée reste en dépôt identifié.</x:v>
      </x:c>
      <x:c r="F21" s="14" t="str">
        <x:v>Reconstitution documentée V4 — nouvelle rédaction V5</x:v>
      </x:c>
    </x:row>
    <x:row r="22" ht="44" customHeight="1">
      <x:c r="A22" s="13" t="str">
        <x:v>W3-OBJ17</x:v>
      </x:c>
      <x:c r="B22" s="13" t="str">
        <x:v>Ouverture de corridor</x:v>
      </x:c>
      <x:c r="C22" s="13" t="str">
        <x:v>Faire fonctionner un passage pour un gabarit défini</x:v>
      </x:c>
      <x:c r="D22" s="13" t="str">
        <x:v>Appuis et capacité testés avec la charge réellement prévue.</x:v>
      </x:c>
      <x:c r="E22" s="13" t="str">
        <x:v>Un chemin d’éclaireur n’est pas automatiquement une route pour montures.</x:v>
      </x:c>
      <x:c r="F22" s="13" t="str">
        <x:v>Reconstitution documentée V4 — nouvelle rédaction V5</x:v>
      </x:c>
    </x:row>
    <x:row r="23" ht="44" customHeight="1">
      <x:c r="A23" s="14" t="str">
        <x:v>W3-OBJ18</x:v>
      </x:c>
      <x:c r="B23" s="14" t="str">
        <x:v>Conclusion de front</x:v>
      </x:c>
      <x:c r="C23" s="14" t="str">
        <x:v>Choisir et réaliser la présence après conflit</x:v>
      </x:c>
      <x:c r="D23" s="14" t="str">
        <x:v>Garnison, transmission ou départ joué sur le terrain.</x:v>
      </x:c>
      <x:c r="E23" s="14" t="str">
        <x:v>La carte garde les pertes et la conclusion, sans nouvelle promotion commune.</x:v>
      </x:c>
      <x:c r="F23" s="14" t="str">
        <x:v>Reconstitution documentée V4 — nouvelle rédaction V5</x:v>
      </x:c>
    </x:row>
  </x:sheetData>
  <x:pageMargins left="0.7" right="0.7" top="0.75" bottom="0.75" header="0.3" footer="0.3"/>
  <x:tableParts count="1">
    <x:tablePart xmlns:r="http://schemas.openxmlformats.org/officeDocument/2006/relationships" r:id="Rfa3ae8fcb7774535"/>
  </x:tableParts>
</x:worksheet>
</file>

<file path=xl/worksheets/sheet10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Diplomatie des clans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Clan A</x:v>
      </x:c>
      <x:c r="D5" s="52" t="str">
        <x:v>Clan B</x:v>
      </x:c>
      <x:c r="E5" s="52" t="str">
        <x:v>Accord</x:v>
      </x:c>
      <x:c r="F5" s="52" t="str">
        <x:v>Limite</x:v>
      </x:c>
      <x:c r="G5" s="52" t="str">
        <x:v>Conséquence 2D</x:v>
      </x:c>
      <x:c r="H5" s="53" t="str">
        <x:v>Provenance</x:v>
      </x:c>
    </x:row>
    <x:row r="6" ht="57" customHeight="1">
      <x:c r="A6" s="13" t="str">
        <x:v>W3-DIP01</x:v>
      </x:c>
      <x:c r="B6" s="13" t="str">
        <x:v>Passage de crête</x:v>
      </x:c>
      <x:c r="C6" s="13" t="str">
        <x:v>CL5</x:v>
      </x:c>
      <x:c r="D6" s="13" t="str">
        <x:v>CL12</x:v>
      </x:c>
      <x:c r="E6" s="13" t="str">
        <x:v>Une équipe de liaison escorte un groupe au-delà de la corniche pendant une opération annoncée.</x:v>
      </x:c>
      <x:c r="F6" s="13" t="str">
        <x:v>Le droit cesse après le dernier passage ; laisser une garnison supplémentaire nécessite un nouvel accord.</x:v>
      </x:c>
      <x:c r="G6" s="13" t="str">
        <x:v>Le guide ferme ou maintient matériellement le repère de route.</x:v>
      </x:c>
      <x:c r="H6" s="13" t="str">
        <x:v>Reconstitution documentée V4 — nouvelle rédaction V5</x:v>
      </x:c>
    </x:row>
    <x:row r="7" ht="57" customHeight="1">
      <x:c r="A7" s="14" t="str">
        <x:v>W3-DIP02</x:v>
      </x:c>
      <x:c r="B7" s="14" t="str">
        <x:v>Eau pendant l’assaut</x:v>
      </x:c>
      <x:c r="C7" s="14" t="str">
        <x:v>CL2</x:v>
      </x:c>
      <x:c r="D7" s="14" t="str">
        <x:v>CL7</x:v>
      </x:c>
      <x:c r="E7" s="14" t="str">
        <x:v>Les artisans gardent l’accès des habitants à une conduite pendant qu’une autre sert au front.</x:v>
      </x:c>
      <x:c r="F7" s="14" t="str">
        <x:v>Une coupure provoquée doit être réparée ; elle n’entraîne pas automatiquement la guerre de toutes les citernes.</x:v>
      </x:c>
      <x:c r="G7" s="14" t="str">
        <x:v>Les vannes et les visites locales reflètent l’état réel.</x:v>
      </x:c>
      <x:c r="H7" s="14" t="str">
        <x:v>Reconstitution documentée V4 — nouvelle rédaction V5</x:v>
      </x:c>
    </x:row>
    <x:row r="8" ht="44" customHeight="1">
      <x:c r="A8" s="13" t="str">
        <x:v>W3-DIP03</x:v>
      </x:c>
      <x:c r="B8" s="13" t="str">
        <x:v>Chasse sous la canopée</x:v>
      </x:c>
      <x:c r="C8" s="13" t="str">
        <x:v>CL3</x:v>
      </x:c>
      <x:c r="D8" s="13" t="str">
        <x:v>CL10</x:v>
      </x:c>
      <x:c r="E8" s="13" t="str">
        <x:v>Deux équipes conviennent d’un corridor où la proie peut sortir de la zone habitée.</x:v>
      </x:c>
      <x:c r="F8" s="13" t="str">
        <x:v>Poser un nouveau piège dans ce corridor rompt cet accord précis.</x:v>
      </x:c>
      <x:c r="G8" s="13" t="str">
        <x:v>Les chasseurs retirent ou replacent leurs dispositifs visibles.</x:v>
      </x:c>
      <x:c r="H8" s="13" t="str">
        <x:v>Reconstitution documentée V4 — nouvelle rédaction V5</x:v>
      </x:c>
    </x:row>
    <x:row r="9" ht="44" customHeight="1">
      <x:c r="A9" s="14" t="str">
        <x:v>W3-DIP04</x:v>
      </x:c>
      <x:c r="B9" s="14" t="str">
        <x:v>Halte de marée</x:v>
      </x:c>
      <x:c r="C9" s="14" t="str">
        <x:v>CL4</x:v>
      </x:c>
      <x:c r="D9" s="14" t="str">
        <x:v>CL6</x:v>
      </x:c>
      <x:c r="E9" s="14" t="str">
        <x:v>Un équipage emprunte un ponton pour une fenêtre de retour identifiée.</x:v>
      </x:c>
      <x:c r="F9" s="14" t="str">
        <x:v>Aucune prise de stock ni installation permanente sans accord du ponton.</x:v>
      </x:c>
      <x:c r="G9" s="14" t="str">
        <x:v>Les occupants du quai laissent un emplacement réellement libre.</x:v>
      </x:c>
      <x:c r="H9" s="14" t="str">
        <x:v>Reconstitution documentée V4 — nouvelle rédaction V5</x:v>
      </x:c>
    </x:row>
    <x:row r="10" ht="44" customHeight="1">
      <x:c r="A10" s="13" t="str">
        <x:v>W3-DIP05</x:v>
      </x:c>
      <x:c r="B10" s="13" t="str">
        <x:v>Pièces pour un repli</x:v>
      </x:c>
      <x:c r="C10" s="13" t="str">
        <x:v>CL7</x:v>
      </x:c>
      <x:c r="D10" s="13" t="str">
        <x:v>CL14</x:v>
      </x:c>
      <x:c r="E10" s="13" t="str">
        <x:v>Un atelier fournit des pièces et reçoit une promesse de retour de matériel prêté.</x:v>
      </x:c>
      <x:c r="F10" s="13" t="str">
        <x:v>La dette concerne les objets convenus, pas la fidélité totale des bénéficiaires.</x:v>
      </x:c>
      <x:c r="G10" s="13" t="str">
        <x:v>Les lots prêtés gardent propriétaire et emplacement.</x:v>
      </x:c>
      <x:c r="H10" s="13" t="str">
        <x:v>Reconstitution documentée V4 — nouvelle rédaction V5</x:v>
      </x:c>
    </x:row>
    <x:row r="11" ht="57" customHeight="1">
      <x:c r="A11" s="14" t="str">
        <x:v>W3-DIP06</x:v>
      </x:c>
      <x:c r="B11" s="14" t="str">
        <x:v>Refuge avant le blizzard</x:v>
      </x:c>
      <x:c r="C11" s="14" t="str">
        <x:v>CL8</x:v>
      </x:c>
      <x:c r="D11" s="14" t="str">
        <x:v>CL5</x:v>
      </x:c>
      <x:c r="E11" s="14" t="str">
        <x:v>Les guides réunissent temporairement deux groupes rivaux dans des places disponibles.</x:v>
      </x:c>
      <x:c r="F11" s="14" t="str">
        <x:v>Le duel est reporté dans l’enceinte ; la rivalité reprend seulement après la sortie convenue.</x:v>
      </x:c>
      <x:c r="G11" s="14" t="str">
        <x:v>Les personnes occupent des lits et suivent le circuit de retour.</x:v>
      </x:c>
      <x:c r="H11" s="14" t="str">
        <x:v>Reconstitution documentée V4 — nouvelle rédaction V5</x:v>
      </x:c>
    </x:row>
    <x:row r="12" ht="57" customHeight="1">
      <x:c r="A12" s="13" t="str">
        <x:v>W3-DIP07</x:v>
      </x:c>
      <x:c r="B12" s="13" t="str">
        <x:v>Archive sous protection</x:v>
      </x:c>
      <x:c r="C12" s="13" t="str">
        <x:v>CL9</x:v>
      </x:c>
      <x:c r="D12" s="13" t="str">
        <x:v>CL13</x:v>
      </x:c>
      <x:c r="E12" s="13" t="str">
        <x:v>Des gardes protègent une salle pendant la comparaison de traces de bataille.</x:v>
      </x:c>
      <x:c r="F12" s="13" t="str">
        <x:v>Les archivistes peuvent conserver une incertitude ; ils n’écrivent pas la victoire demandée par le chef.</x:v>
      </x:c>
      <x:c r="G12" s="13" t="str">
        <x:v>Les pièces examinées restent visibles sur leurs supports.</x:v>
      </x:c>
      <x:c r="H12" s="13" t="str">
        <x:v>Reconstitution documentée V4 — nouvelle rédaction V5</x:v>
      </x:c>
    </x:row>
    <x:row r="13" ht="57" customHeight="1">
      <x:c r="A13" s="14" t="str">
        <x:v>W3-DIP08</x:v>
      </x:c>
      <x:c r="B13" s="14" t="str">
        <x:v>Passage de quarantaine</x:v>
      </x:c>
      <x:c r="C13" s="14" t="str">
        <x:v>CL10</x:v>
      </x:c>
      <x:c r="D13" s="14" t="str">
        <x:v>CL11</x:v>
      </x:c>
      <x:c r="E13" s="14" t="str">
        <x:v>Un transport prépare un compartiment adapté à des personnes ou objets exposés.</x:v>
      </x:c>
      <x:c r="F13" s="14" t="str">
        <x:v>Le voyage dépend du gabarit, des places et du poste prêt ; aucun simple drapeau d’alliance ne remplace ces conditions.</x:v>
      </x:c>
      <x:c r="G13" s="14" t="str">
        <x:v>Le sas utilisé et le compartiment occupé changent dans le navire.</x:v>
      </x:c>
      <x:c r="H13" s="14" t="str">
        <x:v>Reconstitution documentée V4 — nouvelle rédaction V5</x:v>
      </x:c>
    </x:row>
    <x:row r="14" ht="44" customHeight="1">
      <x:c r="A14" s="13" t="str">
        <x:v>W3-DIP09</x:v>
      </x:c>
      <x:c r="B14" s="13" t="str">
        <x:v>Retour de coalition</x:v>
      </x:c>
      <x:c r="C14" s="13" t="str">
        <x:v>CL11</x:v>
      </x:c>
      <x:c r="D14" s="13" t="str">
        <x:v>CL12</x:v>
      </x:c>
      <x:c r="E14" s="13" t="str">
        <x:v>Une flotte retire les équipes inscrites dans un mandat limité.</x:v>
      </x:c>
      <x:c r="F14" s="13" t="str">
        <x:v>Une poursuite nouvelle ne peut pas détourner la coque sans accord de ses responsables.</x:v>
      </x:c>
      <x:c r="G14" s="13" t="str">
        <x:v>Le tableau de départ suit des passagers et cargos réellement présents.</x:v>
      </x:c>
      <x:c r="H14" s="13" t="str">
        <x:v>Reconstitution documentée V4 — nouvelle rédaction V5</x:v>
      </x:c>
    </x:row>
    <x:row r="15" ht="57" customHeight="1">
      <x:c r="A15" s="14" t="str">
        <x:v>W3-DIP10</x:v>
      </x:c>
      <x:c r="B15" s="14" t="str">
        <x:v>Trophée à plusieurs voix</x:v>
      </x:c>
      <x:c r="C15" s="14" t="str">
        <x:v>CL13</x:v>
      </x:c>
      <x:c r="D15" s="14" t="str">
        <x:v>CL1</x:v>
      </x:c>
      <x:c r="E15" s="14" t="str">
        <x:v>Les participants exposent les traces d’une chasse partagée après confrontation.</x:v>
      </x:c>
      <x:c r="F15" s="14" t="str">
        <x:v>La contribution de chacun est décrite sans annuler un exploit réel ni créer plusieurs originaux.</x:v>
      </x:c>
      <x:c r="G15" s="14" t="str">
        <x:v>La plaque et l’angle d’exposition changent dans l’atelier.</x:v>
      </x:c>
      <x:c r="H15" s="14" t="str">
        <x:v>Reconstitution documentée V4 — nouvelle rédaction V5</x:v>
      </x:c>
    </x:row>
    <x:row r="16" ht="44" customHeight="1">
      <x:c r="A16" s="13" t="str">
        <x:v>W3-DIP11</x:v>
      </x:c>
      <x:c r="B16" s="13" t="str">
        <x:v>Défense de forge</x:v>
      </x:c>
      <x:c r="C16" s="13" t="str">
        <x:v>CL15</x:v>
      </x:c>
      <x:c r="D16" s="13" t="str">
        <x:v>CL7</x:v>
      </x:c>
      <x:c r="E16" s="13" t="str">
        <x:v>Deux ateliers coordonnent la protection d’un stock identifié contre une force précise.</x:v>
      </x:c>
      <x:c r="F16" s="13" t="str">
        <x:v>La fin du siège rend à chaque atelier ses lots et sa décision de participer.</x:v>
      </x:c>
      <x:c r="G16" s="13" t="str">
        <x:v>Les défenses communes sont démontées ou transmises physiquement.</x:v>
      </x:c>
      <x:c r="H16" s="13" t="str">
        <x:v>Reconstitution documentée V4 — nouvelle rédaction V5</x:v>
      </x:c>
    </x:row>
    <x:row r="17" ht="44" customHeight="1">
      <x:c r="A17" s="14" t="str">
        <x:v>W3-DIP12</x:v>
      </x:c>
      <x:c r="B17" s="14" t="str">
        <x:v>Duel de commandants</x:v>
      </x:c>
      <x:c r="C17" s="14" t="str">
        <x:v>CL1</x:v>
      </x:c>
      <x:c r="D17" s="14" t="str">
        <x:v>CL5</x:v>
      </x:c>
      <x:c r="E17" s="14" t="str">
        <x:v>Deux chefs acceptent de régler l’accès à un seuil par un défi personnel.</x:v>
      </x:c>
      <x:c r="F17" s="14" t="str">
        <x:v>Les troupes non signataires ne sont pas soumises par magie au résultat.</x:v>
      </x:c>
      <x:c r="G17" s="14" t="str">
        <x:v>Les deux camps déplacent leurs gardes selon l’accord effectivement tenu.</x:v>
      </x:c>
      <x:c r="H17" s="14" t="str">
        <x:v>Reconstitution documentée V4 — nouvelle rédaction V5</x:v>
      </x:c>
    </x:row>
    <x:row r="18" ht="44" customHeight="1">
      <x:c r="A18" s="13" t="str">
        <x:v>W3-DIP13</x:v>
      </x:c>
      <x:c r="B18" s="13" t="str">
        <x:v>Neutralité d’un atelier</x:v>
      </x:c>
      <x:c r="C18" s="13" t="str">
        <x:v>CL9</x:v>
      </x:c>
      <x:c r="D18" s="13" t="str">
        <x:v>CL15</x:v>
      </x:c>
      <x:c r="E18" s="13" t="str">
        <x:v>Un atelier accepte de réparer des pièces sans héberger de force combattante permanente.</x:v>
      </x:c>
      <x:c r="F18" s="13" t="str">
        <x:v>L’accès au service ne constitue pas une alliance offensive.</x:v>
      </x:c>
      <x:c r="G18" s="13" t="str">
        <x:v>Le joueur y porte son équipement et repart avec ce qui a réellement été réparé.</x:v>
      </x:c>
      <x:c r="H18" s="13" t="str">
        <x:v>Reconstitution documentée V4 — nouvelle rédaction V5</x:v>
      </x:c>
    </x:row>
    <x:row r="19" ht="57" customHeight="1">
      <x:c r="A19" s="14" t="str">
        <x:v>W3-DIP14</x:v>
      </x:c>
      <x:c r="B19" s="14" t="str">
        <x:v>Trêve de récupération</x:v>
      </x:c>
      <x:c r="C19" s="14" t="str">
        <x:v>CL14</x:v>
      </x:c>
      <x:c r="D19" s="14" t="str">
        <x:v>CL4</x:v>
      </x:c>
      <x:c r="E19" s="14" t="str">
        <x:v>Des groupes retrouvent les blessés et les objets personnels sur une portion de champ de bataille.</x:v>
      </x:c>
      <x:c r="F19" s="14" t="str">
        <x:v>La trêve cesse au lieu et au signal convenus ; les équipes gardent une sortie de secours.</x:v>
      </x:c>
      <x:c r="G19" s="14" t="str">
        <x:v>Les brancards et contenants quittent le terrain au lieu de disparaître.</x:v>
      </x:c>
      <x:c r="H19" s="14" t="str">
        <x:v>Reconstitution documentée V4 — nouvelle rédaction V5</x:v>
      </x:c>
    </x:row>
    <x:row r="20" ht="44" customHeight="1">
      <x:c r="A20" s="13" t="str">
        <x:v>W3-DIP15</x:v>
      </x:c>
      <x:c r="B20" s="13" t="str">
        <x:v>Renseignement à vérifier</x:v>
      </x:c>
      <x:c r="C20" s="13" t="str">
        <x:v>CL13</x:v>
      </x:c>
      <x:c r="D20" s="13" t="str">
        <x:v>CL11</x:v>
      </x:c>
      <x:c r="E20" s="13" t="str">
        <x:v>Un observateur livre un relevé ancien avec sa date et sa zone de confiance.</x:v>
      </x:c>
      <x:c r="F20" s="13" t="str">
        <x:v>Le destinataire doit encore vérifier les changements avant d’engager une force.</x:v>
      </x:c>
      <x:c r="G20" s="13" t="str">
        <x:v>La carte montre l’âge de l’information et les points non confirmés.</x:v>
      </x:c>
      <x:c r="H20" s="13" t="str">
        <x:v>Reconstitution documentée V4 — nouvelle rédaction V5</x:v>
      </x:c>
    </x:row>
    <x:row r="21" ht="44" customHeight="1">
      <x:c r="A21" s="14" t="str">
        <x:v>W3-DIP16</x:v>
      </x:c>
      <x:c r="B21" s="14" t="str">
        <x:v>Coalition sans annexion</x:v>
      </x:c>
      <x:c r="C21" s="14" t="str">
        <x:v>CL12</x:v>
      </x:c>
      <x:c r="D21" s="14" t="str">
        <x:v>CL2</x:v>
      </x:c>
      <x:c r="E21" s="14" t="str">
        <x:v>Une force commune repousse un raid puis rend le passage aux acteurs locaux.</x:v>
      </x:c>
      <x:c r="F21" s="14" t="str">
        <x:v>La victoire n’accorde aucune maison ni droit sur la population.</x:v>
      </x:c>
      <x:c r="G21" s="14" t="str">
        <x:v>Les gardes de coalition quittent le quartier après le passage de relais joué.</x:v>
      </x:c>
      <x:c r="H21" s="14" t="str">
        <x:v>Reconstitution documentée V4 — nouvelle rédaction V5</x:v>
      </x:c>
    </x:row>
    <x:row r="22" ht="57" customHeight="1">
      <x:c r="A22" s="13" t="str">
        <x:v>W3-DIP17</x:v>
      </x:c>
      <x:c r="B22" s="13" t="str">
        <x:v>Réserve disputée</x:v>
      </x:c>
      <x:c r="C22" s="13" t="str">
        <x:v>CL10</x:v>
      </x:c>
      <x:c r="D22" s="13" t="str">
        <x:v>CL3</x:v>
      </x:c>
      <x:c r="E22" s="13" t="str">
        <x:v>Deux groupes décident quelles chasses sont suspendues pendant le déplacement d’une menace.</x:v>
      </x:c>
      <x:c r="F22" s="13" t="str">
        <x:v>La limite porte sur cette réserve et cette période, pas sur toutes les pratiques de leurs clans.</x:v>
      </x:c>
      <x:c r="G22" s="13" t="str">
        <x:v>Les pistes fermées et ouvertes sont matérialisées par guides et obstacles.</x:v>
      </x:c>
      <x:c r="H22" s="13" t="str">
        <x:v>Reconstitution documentée V4 — nouvelle rédaction V5</x:v>
      </x:c>
    </x:row>
    <x:row r="23" ht="57" customHeight="1">
      <x:c r="A23" s="14" t="str">
        <x:v>W3-DIP18</x:v>
      </x:c>
      <x:c r="B23" s="14" t="str">
        <x:v>Départ d’un allié</x:v>
      </x:c>
      <x:c r="C23" s="14" t="str">
        <x:v>CL11</x:v>
      </x:c>
      <x:c r="D23" s="14" t="str">
        <x:v>CL14</x:v>
      </x:c>
      <x:c r="E23" s="14" t="str">
        <x:v>Un membre ou une équipe quitte volontairement le front après avoir rendu les biens prêtés.</x:v>
      </x:c>
      <x:c r="F23" s="14" t="str">
        <x:v>Son départ ne supprime pas les récompenses déjà acquises ni son autonomie future.</x:v>
      </x:c>
      <x:c r="G23" s="14" t="str">
        <x:v>Une rencontre au quai clôt son emplacement d’équipage et garde ses coordonnées de contact.</x:v>
      </x:c>
      <x:c r="H23" s="14" t="str">
        <x:v>Reconstitution documentée V4 — nouvelle rédaction V5</x:v>
      </x:c>
    </x:row>
  </x:sheetData>
  <x:pageMargins left="0.7" right="0.7" top="0.75" bottom="0.75" header="0.3" footer="0.3"/>
  <x:tableParts count="1">
    <x:tablePart xmlns:r="http://schemas.openxmlformats.org/officeDocument/2006/relationships" r:id="R35870e47d65e455f"/>
  </x:tableParts>
</x:worksheet>
</file>

<file path=xl/worksheets/sheet10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18"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V5 Événements territoriaux</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Région ref</x:v>
      </x:c>
      <x:c r="D5" s="52" t="str">
        <x:v>Déclencheur</x:v>
      </x:c>
      <x:c r="E5" s="52" t="str">
        <x:v>Scène en 2D</x:v>
      </x:c>
      <x:c r="F5" s="52" t="str">
        <x:v>Choix A</x:v>
      </x:c>
      <x:c r="G5" s="52" t="str">
        <x:v>Coût RAV A</x:v>
      </x:c>
      <x:c r="H5" s="52" t="str">
        <x:v>Résultat A</x:v>
      </x:c>
      <x:c r="I5" s="52" t="str">
        <x:v>Choix B</x:v>
      </x:c>
      <x:c r="J5" s="52" t="str">
        <x:v>Coût RAV B</x:v>
      </x:c>
      <x:c r="K5" s="52" t="str">
        <x:v>Résultat B</x:v>
      </x:c>
      <x:c r="L5" s="52" t="str">
        <x:v>Condition commune</x:v>
      </x:c>
      <x:c r="M5" s="52" t="str">
        <x:v>Persistance</x:v>
      </x:c>
      <x:c r="N5" s="53" t="str">
        <x:v>Provenance</x:v>
      </x:c>
    </x:row>
    <x:row r="6" ht="87" customHeight="1">
      <x:c r="A6" s="13" t="str">
        <x:v>W5-EV01</x:v>
      </x:c>
      <x:c r="B6" s="13" t="str">
        <x:v>La prise arrachée</x:v>
      </x:c>
      <x:c r="C6" s="13" t="str">
        <x:v>W3-KR01</x:v>
      </x:c>
      <x:c r="D6" s="13" t="str">
        <x:v>Une équipe a traversé la corniche pendant deux tours de vent.</x:v>
      </x:c>
      <x:c r="E6" s="13" t="str">
        <x:v>Une prise tombe devant le premier marcheur ; le morceau reste visible sur le plan inférieur.</x:v>
      </x:c>
      <x:c r="F6" s="13" t="str">
        <x:v>Réparer deux ancrages avec des artisans présents.</x:v>
      </x:c>
      <x:c r="G6" s="28" t="n">
        <x:v>6</x:v>
      </x:c>
      <x:c r="H6" s="13" t="str">
        <x:v>La liaison redevient praticable après le chantier.</x:v>
      </x:c>
      <x:c r="I6" s="13" t="str">
        <x:v>Passer par la moraine avec une charge réduite.</x:v>
      </x:c>
      <x:c r="J6" s="28" t="n">
        <x:v>2</x:v>
      </x:c>
      <x:c r="K6" s="13" t="str">
        <x:v>Détour plus fatigant ; la liaison directe reste fermée.</x:v>
      </x:c>
      <x:c r="L6" s="13" t="str">
        <x:v>Les coûts réservent des moyens ; l’effet n’est validé qu’après le geste, déplacement ou combat indiqué. Si les moyens manquent, la proposition reste ouverte ou le joueur choisit l’autre route.</x:v>
      </x:c>
      <x:c r="M6" s="13" t="str">
        <x:v>Un identifiant d’événement empêche une deuxième récompense. L’état des ouvrages, personnes et liens reste conservé après changement de mode.</x:v>
      </x:c>
      <x:c r="N6" s="13" t="str">
        <x:v>Extension V5</x:v>
      </x:c>
    </x:row>
    <x:row r="7" ht="87" customHeight="1">
      <x:c r="A7" s="14" t="str">
        <x:v>W5-EV02</x:v>
      </x:c>
      <x:c r="B7" s="14" t="str">
        <x:v>L’observateur trop visible</x:v>
      </x:c>
      <x:c r="C7" s="14" t="str">
        <x:v>W3-KR01</x:v>
      </x:c>
      <x:c r="D7" s="14" t="str">
        <x:v>Le même guet a servi trois opérations sans déplacement.</x:v>
      </x:c>
      <x:c r="E7" s="14" t="str">
        <x:v>Un reflet révèle le poste à une patrouille qui change sa trajectoire.</x:v>
      </x:c>
      <x:c r="F7" s="14" t="str">
        <x:v>Replier le guet et installer un abri sur un autre appui.</x:v>
      </x:c>
      <x:c r="G7" s="29" t="n">
        <x:v>4</x:v>
      </x:c>
      <x:c r="H7" s="14" t="str">
        <x:v>Observation interrompue un tour, puis poste moins prévisible.</x:v>
      </x:c>
      <x:c r="I7" s="14" t="str">
        <x:v>Tenir le guet et préparer une défense de passage.</x:v>
      </x:c>
      <x:c r="J7" s="29" t="n">
        <x:v>3</x:v>
      </x:c>
      <x:c r="K7" s="14" t="str">
        <x:v>Le poste reste actif mais sa position est connue des rivaux.</x:v>
      </x:c>
      <x:c r="L7" s="14" t="str">
        <x:v>Les coûts réservent des moyens ; l’effet n’est validé qu’après le geste, déplacement ou combat indiqué. Si les moyens manquent, la proposition reste ouverte ou le joueur choisit l’autre route.</x:v>
      </x:c>
      <x:c r="M7" s="14" t="str">
        <x:v>Un identifiant d’événement empêche une deuxième récompense. L’état des ouvrages, personnes et liens reste conservé après changement de mode.</x:v>
      </x:c>
      <x:c r="N7" s="14" t="str">
        <x:v>Extension V5</x:v>
      </x:c>
    </x:row>
    <x:row r="8" ht="87" customHeight="1">
      <x:c r="A8" s="13" t="str">
        <x:v>W5-EV03</x:v>
      </x:c>
      <x:c r="B8" s="13" t="str">
        <x:v>Le défi de la gorge</x:v>
      </x:c>
      <x:c r="C8" s="13" t="str">
        <x:v>W3-KR01</x:v>
      </x:c>
      <x:c r="D8" s="13" t="str">
        <x:v>Deux équipes rivales contrôlent les entrées du même passage.</x:v>
      </x:c>
      <x:c r="E8" s="13" t="str">
        <x:v>Un champion apparaît au centre et pose sa lance dans un emplacement visible.</x:v>
      </x:c>
      <x:c r="F8" s="13" t="str">
        <x:v>Accepter le duel pour cette seule traversée.</x:v>
      </x:c>
      <x:c r="G8" s="28" t="n">
        <x:v>0</x:v>
      </x:c>
      <x:c r="H8" s="13" t="str">
        <x:v>Résultat du duel règle la fenêtre de passage convenue.</x:v>
      </x:c>
      <x:c r="I8" s="13" t="str">
        <x:v>Contourner par une liaison reconnue.</x:v>
      </x:c>
      <x:c r="J8" s="28" t="n">
        <x:v>3</x:v>
      </x:c>
      <x:c r="K8" s="13" t="str">
        <x:v>La rivalité persiste ; aucun déshonneur universel n’est inventé.</x:v>
      </x:c>
      <x:c r="L8" s="13" t="str">
        <x:v>Les coûts réservent des moyens ; l’effet n’est validé qu’après le geste, déplacement ou combat indiqué. Si les moyens manquent, la proposition reste ouverte ou le joueur choisit l’autre route.</x:v>
      </x:c>
      <x:c r="M8" s="13" t="str">
        <x:v>Un identifiant d’événement empêche une deuxième récompense. L’état des ouvrages, personnes et liens reste conservé après changement de mode.</x:v>
      </x:c>
      <x:c r="N8" s="13" t="str">
        <x:v>Extension V5</x:v>
      </x:c>
    </x:row>
    <x:row r="9" ht="87" customHeight="1">
      <x:c r="A9" s="14" t="str">
        <x:v>W5-EV04</x:v>
      </x:c>
      <x:c r="B9" s="14" t="str">
        <x:v>Le messager à bout de souffle</x:v>
      </x:c>
      <x:c r="C9" s="14" t="str">
        <x:v>W3-KR01</x:v>
      </x:c>
      <x:c r="D9" s="14" t="str">
        <x:v>Une liaison de signaux a été coupée alors qu’un groupe revient.</x:v>
      </x:c>
      <x:c r="E9" s="14" t="str">
        <x:v>Un messager rejoint le guet, montre une direction puis doit s’asseoir.</x:v>
      </x:c>
      <x:c r="F9" s="14" t="str">
        <x:v>Lui donner une relève et escorter le groupe annoncé.</x:v>
      </x:c>
      <x:c r="G9" s="29" t="n">
        <x:v>4</x:v>
      </x:c>
      <x:c r="H9" s="14" t="str">
        <x:v>Le relevé est confirmé après rencontre réelle.</x:v>
      </x:c>
      <x:c r="I9" s="14" t="str">
        <x:v>Garder le guet et envoyer un éclaireur vérifier seul.</x:v>
      </x:c>
      <x:c r="J9" s="29" t="n">
        <x:v>1</x:v>
      </x:c>
      <x:c r="K9" s="14" t="str">
        <x:v>Moins de coût mais information encore partielle pendant son trajet.</x:v>
      </x:c>
      <x:c r="L9" s="14" t="str">
        <x:v>Les coûts réservent des moyens ; l’effet n’est validé qu’après le geste, déplacement ou combat indiqué. Si les moyens manquent, la proposition reste ouverte ou le joueur choisit l’autre route.</x:v>
      </x:c>
      <x:c r="M9" s="14" t="str">
        <x:v>Un identifiant d’événement empêche une deuxième récompense. L’état des ouvrages, personnes et liens reste conservé après changement de mode.</x:v>
      </x:c>
      <x:c r="N9" s="14" t="str">
        <x:v>Extension V5</x:v>
      </x:c>
    </x:row>
    <x:row r="10" ht="87" customHeight="1">
      <x:c r="A10" s="13" t="str">
        <x:v>W5-EV05</x:v>
      </x:c>
      <x:c r="B10" s="13" t="str">
        <x:v>Le nid sous le poste</x:v>
      </x:c>
      <x:c r="C10" s="13" t="str">
        <x:v>W3-KR01</x:v>
      </x:c>
      <x:c r="D10" s="13" t="str">
        <x:v>Une veille prolongée dérange une bête de falaise.</x:v>
      </x:c>
      <x:c r="E10" s="13" t="str">
        <x:v>La créature surgit d’une fissure sous la plateforme et change les chemins de vol.</x:v>
      </x:c>
      <x:c r="F10" s="13" t="str">
        <x:v>Déplacer le poste vers l’appui déjà inspecté.</x:v>
      </x:c>
      <x:c r="G10" s="28" t="n">
        <x:v>5</x:v>
      </x:c>
      <x:c r="H10" s="13" t="str">
        <x:v>Le guet change d’angle ; le nid reste actif.</x:v>
      </x:c>
      <x:c r="I10" s="13" t="str">
        <x:v>Maintenir un passage éloigné du nid pour les relèves.</x:v>
      </x:c>
      <x:c r="J10" s="28" t="n">
        <x:v>2</x:v>
      </x:c>
      <x:c r="K10" s="13" t="str">
        <x:v>Distance de marche accrue, observation conservée depuis le vieux poste.</x:v>
      </x:c>
      <x:c r="L10" s="13" t="str">
        <x:v>Les coûts réservent des moyens ; l’effet n’est validé qu’après le geste, déplacement ou combat indiqué. Si les moyens manquent, la proposition reste ouverte ou le joueur choisit l’autre route.</x:v>
      </x:c>
      <x:c r="M10" s="13" t="str">
        <x:v>Un identifiant d’événement empêche une deuxième récompense. L’état des ouvrages, personnes et liens reste conservé après changement de mode.</x:v>
      </x:c>
      <x:c r="N10" s="13" t="str">
        <x:v>Extension V5</x:v>
      </x:c>
    </x:row>
    <x:row r="11" ht="87" customHeight="1">
      <x:c r="A11" s="14" t="str">
        <x:v>W5-EV06</x:v>
      </x:c>
      <x:c r="B11" s="14" t="str">
        <x:v>Le signal du rival</x:v>
      </x:c>
      <x:c r="C11" s="14" t="str">
        <x:v>W3-KR01</x:v>
      </x:c>
      <x:c r="D11" s="14" t="str">
        <x:v>Un groupe adverse survivant réclame ses blessés après un affrontement.</x:v>
      </x:c>
      <x:c r="E11" s="14" t="str">
        <x:v>Deux silhouettes attendent hors de portée et allument un repère convenu.</x:v>
      </x:c>
      <x:c r="F11" s="14" t="str">
        <x:v>Ouvrir une récupération limitée sous surveillance.</x:v>
      </x:c>
      <x:c r="G11" s="29" t="n">
        <x:v>2</x:v>
      </x:c>
      <x:c r="H11" s="14" t="str">
        <x:v>Personnes et objets déplacés sont enregistrés sans alliance générale.</x:v>
      </x:c>
      <x:c r="I11" s="14" t="str">
        <x:v>Maintenir la ligne et proposer un autre point accessible.</x:v>
      </x:c>
      <x:c r="J11" s="29" t="n">
        <x:v>1</x:v>
      </x:c>
      <x:c r="K11" s="14" t="str">
        <x:v>La récupération est retardée, la rivalité se poursuit au point indiqué.</x:v>
      </x:c>
      <x:c r="L11" s="14" t="str">
        <x:v>Les coûts réservent des moyens ; l’effet n’est validé qu’après le geste, déplacement ou combat indiqué. Si les moyens manquent, la proposition reste ouverte ou le joueur choisit l’autre route.</x:v>
      </x:c>
      <x:c r="M11" s="14" t="str">
        <x:v>Un identifiant d’événement empêche une deuxième récompense. L’état des ouvrages, personnes et liens reste conservé après changement de mode.</x:v>
      </x:c>
      <x:c r="N11" s="14" t="str">
        <x:v>Extension V5</x:v>
      </x:c>
    </x:row>
    <x:row r="12" ht="87" customHeight="1">
      <x:c r="A12" s="13" t="str">
        <x:v>W5-EV07</x:v>
      </x:c>
      <x:c r="B12" s="13" t="str">
        <x:v>Vapeur sur les filtres</x:v>
      </x:c>
      <x:c r="C12" s="13" t="str">
        <x:v>W3-KR02</x:v>
      </x:c>
      <x:c r="D12" s="13" t="str">
        <x:v>Un filtre alimenté n’a pas été inspecté après un combat.</x:v>
      </x:c>
      <x:c r="E12" s="13" t="str">
        <x:v>La vapeur masque le levier et un joint siffle avant de céder.</x:v>
      </x:c>
      <x:c r="F12" s="13" t="str">
        <x:v>Arrêter le circuit et remplacer le joint.</x:v>
      </x:c>
      <x:c r="G12" s="28" t="n">
        <x:v>5</x:v>
      </x:c>
      <x:c r="H12" s="13" t="str">
        <x:v>Production suspendue un tour puis restaurée.</x:v>
      </x:c>
      <x:c r="I12" s="13" t="str">
        <x:v>Dériver la pression vers le circuit secondaire.</x:v>
      </x:c>
      <x:c r="J12" s="28" t="n">
        <x:v>3</x:v>
      </x:c>
      <x:c r="K12" s="13" t="str">
        <x:v>Production réduite jusqu’à réparation complète.</x:v>
      </x:c>
      <x:c r="L12" s="13" t="str">
        <x:v>Les coûts réservent des moyens ; l’effet n’est validé qu’après le geste, déplacement ou combat indiqué. Si les moyens manquent, la proposition reste ouverte ou le joueur choisit l’autre route.</x:v>
      </x:c>
      <x:c r="M12" s="13" t="str">
        <x:v>Un identifiant d’événement empêche une deuxième récompense. L’état des ouvrages, personnes et liens reste conservé après changement de mode.</x:v>
      </x:c>
      <x:c r="N12" s="13" t="str">
        <x:v>Extension V5</x:v>
      </x:c>
    </x:row>
    <x:row r="13" ht="87" customHeight="1">
      <x:c r="A13" s="14" t="str">
        <x:v>W5-EV08</x:v>
      </x:c>
      <x:c r="B13" s="14" t="str">
        <x:v>Une caisse qui flotte</x:v>
      </x:c>
      <x:c r="C13" s="14" t="str">
        <x:v>W3-KR02</x:v>
      </x:c>
      <x:c r="D13" s="14" t="str">
        <x:v>Un convoi a perdu un lot dans le bassin.</x:v>
      </x:c>
      <x:c r="E13" s="14" t="str">
        <x:v>La caisse heurte lentement une grille ; son numéro reste lisible.</x:v>
      </x:c>
      <x:c r="F13" s="14" t="str">
        <x:v>Envoyer des nageurs équipés et un treuil.</x:v>
      </x:c>
      <x:c r="G13" s="29" t="n">
        <x:v>4</x:v>
      </x:c>
      <x:c r="H13" s="14" t="str">
        <x:v>Le lot revient au stock de sa vraie destination après transport.</x:v>
      </x:c>
      <x:c r="I13" s="14" t="str">
        <x:v>Bloquer la grille et attendre une équipe disponible.</x:v>
      </x:c>
      <x:c r="J13" s="29" t="n">
        <x:v>1</x:v>
      </x:c>
      <x:c r="K13" s="14" t="str">
        <x:v>Le lot reste localisé, indisponible pour le prochain calcul de besoins.</x:v>
      </x:c>
      <x:c r="L13" s="14" t="str">
        <x:v>Les coûts réservent des moyens ; l’effet n’est validé qu’après le geste, déplacement ou combat indiqué. Si les moyens manquent, la proposition reste ouverte ou le joueur choisit l’autre route.</x:v>
      </x:c>
      <x:c r="M13" s="14" t="str">
        <x:v>Un identifiant d’événement empêche une deuxième récompense. L’état des ouvrages, personnes et liens reste conservé après changement de mode.</x:v>
      </x:c>
      <x:c r="N13" s="14" t="str">
        <x:v>Extension V5</x:v>
      </x:c>
    </x:row>
    <x:row r="14" ht="87" customHeight="1">
      <x:c r="A14" s="13" t="str">
        <x:v>W5-EV09</x:v>
      </x:c>
      <x:c r="B14" s="13" t="str">
        <x:v>Les porteurs sous le pont</x:v>
      </x:c>
      <x:c r="C14" s="13" t="str">
        <x:v>W3-KR02</x:v>
      </x:c>
      <x:c r="D14" s="13" t="str">
        <x:v>Une patrouille ennemie suit la route logistique principale.</x:v>
      </x:c>
      <x:c r="E14" s="13" t="str">
        <x:v>Des silhouettes attendent sous la digue au moment d’un chargement.</x:v>
      </x:c>
      <x:c r="F14" s="13" t="str">
        <x:v>Mener une escarmouche de dégagement.</x:v>
      </x:c>
      <x:c r="G14" s="28" t="n">
        <x:v>6</x:v>
      </x:c>
      <x:c r="H14" s="13" t="str">
        <x:v>La victoire peut rouvrir la route ; les pertes restent possibles.</x:v>
      </x:c>
      <x:c r="I14" s="13" t="str">
        <x:v>Diviser les charges sur deux passages de capacité suffisante.</x:v>
      </x:c>
      <x:c r="J14" s="28" t="n">
        <x:v>3</x:v>
      </x:c>
      <x:c r="K14" s="13" t="str">
        <x:v>Retard d’un tour, risque déplacé et cargaisons suivies séparément.</x:v>
      </x:c>
      <x:c r="L14" s="13" t="str">
        <x:v>Les coûts réservent des moyens ; l’effet n’est validé qu’après le geste, déplacement ou combat indiqué. Si les moyens manquent, la proposition reste ouverte ou le joueur choisit l’autre route.</x:v>
      </x:c>
      <x:c r="M14" s="13" t="str">
        <x:v>Un identifiant d’événement empêche une deuxième récompense. L’état des ouvrages, personnes et liens reste conservé après changement de mode.</x:v>
      </x:c>
      <x:c r="N14" s="13" t="str">
        <x:v>Extension V5</x:v>
      </x:c>
    </x:row>
    <x:row r="15" ht="87" customHeight="1">
      <x:c r="A15" s="14" t="str">
        <x:v>W5-EV10</x:v>
      </x:c>
      <x:c r="B15" s="14" t="str">
        <x:v>Le bassin partagé</x:v>
      </x:c>
      <x:c r="C15" s="14" t="str">
        <x:v>W3-KR02</x:v>
      </x:c>
      <x:c r="D15" s="14" t="str">
        <x:v>Le contrôle militaire change près d’un point d’eau habité.</x:v>
      </x:c>
      <x:c r="E15" s="14" t="str">
        <x:v>Des habitants continuent d’arriver avec leurs contenants pendant l’installation de la garde.</x:v>
      </x:c>
      <x:c r="F15" s="14" t="str">
        <x:v>Installer un accès distinct pour la garnison.</x:v>
      </x:c>
      <x:c r="G15" s="29" t="n">
        <x:v>4</x:v>
      </x:c>
      <x:c r="H15" s="14" t="str">
        <x:v>Service local et présence militaire coexistent matériellement.</x:v>
      </x:c>
      <x:c r="I15" s="14" t="str">
        <x:v>Déplacer la garnison vers le poste voisin relié.</x:v>
      </x:c>
      <x:c r="J15" s="29" t="n">
        <x:v>2</x:v>
      </x:c>
      <x:c r="K15" s="14" t="str">
        <x:v>Le bassin reste sans poste direct ; contrôle régional recalculé.</x:v>
      </x:c>
      <x:c r="L15" s="14" t="str">
        <x:v>Les coûts réservent des moyens ; l’effet n’est validé qu’après le geste, déplacement ou combat indiqué. Si les moyens manquent, la proposition reste ouverte ou le joueur choisit l’autre route.</x:v>
      </x:c>
      <x:c r="M15" s="14" t="str">
        <x:v>Un identifiant d’événement empêche une deuxième récompense. L’état des ouvrages, personnes et liens reste conservé après changement de mode.</x:v>
      </x:c>
      <x:c r="N15" s="14" t="str">
        <x:v>Extension V5</x:v>
      </x:c>
    </x:row>
    <x:row r="16" ht="87" customHeight="1">
      <x:c r="A16" s="13" t="str">
        <x:v>W5-EV11</x:v>
      </x:c>
      <x:c r="B16" s="13" t="str">
        <x:v>La nuit des reflets</x:v>
      </x:c>
      <x:c r="C16" s="13" t="str">
        <x:v>W3-KR02</x:v>
      </x:c>
      <x:c r="D16" s="13" t="str">
        <x:v>Une météo calme multiplie les silhouettes trompeuses sur l’eau.</x:v>
      </x:c>
      <x:c r="E16" s="13" t="str">
        <x:v>Les guetteurs voient deux mouvements là où un seul groupe se déplace.</x:v>
      </x:c>
      <x:c r="F16" s="13" t="str">
        <x:v>Envoyer une reconnaissance croisée depuis la rive opposée.</x:v>
      </x:c>
      <x:c r="G16" s="28" t="n">
        <x:v>2</x:v>
      </x:c>
      <x:c r="H16" s="13" t="str">
        <x:v>Les positions sont confirmées après observation.</x:v>
      </x:c>
      <x:c r="I16" s="13" t="str">
        <x:v>Rester couvert et attendre le passage à découvert.</x:v>
      </x:c>
      <x:c r="J16" s="28" t="n">
        <x:v>0</x:v>
      </x:c>
      <x:c r="K16" s="13" t="str">
        <x:v>Information plus tardive et initiative laissée au rival.</x:v>
      </x:c>
      <x:c r="L16" s="13" t="str">
        <x:v>Les coûts réservent des moyens ; l’effet n’est validé qu’après le geste, déplacement ou combat indiqué. Si les moyens manquent, la proposition reste ouverte ou le joueur choisit l’autre route.</x:v>
      </x:c>
      <x:c r="M16" s="13" t="str">
        <x:v>Un identifiant d’événement empêche une deuxième récompense. L’état des ouvrages, personnes et liens reste conservé après changement de mode.</x:v>
      </x:c>
      <x:c r="N16" s="13" t="str">
        <x:v>Extension V5</x:v>
      </x:c>
    </x:row>
    <x:row r="17" ht="87" customHeight="1">
      <x:c r="A17" s="14" t="str">
        <x:v>W5-EV12</x:v>
      </x:c>
      <x:c r="B17" s="14" t="str">
        <x:v>Les pièces du filtre rival</x:v>
      </x:c>
      <x:c r="C17" s="14" t="str">
        <x:v>W3-KR02</x:v>
      </x:c>
      <x:c r="D17" s="14" t="str">
        <x:v>Une équipe vaincue laisse un régulateur compatible.</x:v>
      </x:c>
      <x:c r="E17" s="14" t="str">
        <x:v>Les artisans montrent la pièce près d’un contenant portant une marque de propriété.</x:v>
      </x:c>
      <x:c r="F17" s="14" t="str">
        <x:v>Emprunter la pièce avec accord d’un représentant rencontré.</x:v>
      </x:c>
      <x:c r="G17" s="29" t="n">
        <x:v>3</x:v>
      </x:c>
      <x:c r="H17" s="14" t="str">
        <x:v>Le prêt est suivi et le filtre peut fonctionner.</x:v>
      </x:c>
      <x:c r="I17" s="14" t="str">
        <x:v>Fabriquer une adaptation avec son propre stock.</x:v>
      </x:c>
      <x:c r="J17" s="29" t="n">
        <x:v>7</x:v>
      </x:c>
      <x:c r="K17" s="14" t="str">
        <x:v>Aucune dette d’objet ; installation plus longue.</x:v>
      </x:c>
      <x:c r="L17" s="14" t="str">
        <x:v>Les coûts réservent des moyens ; l’effet n’est validé qu’après le geste, déplacement ou combat indiqué. Si les moyens manquent, la proposition reste ouverte ou le joueur choisit l’autre route.</x:v>
      </x:c>
      <x:c r="M17" s="14" t="str">
        <x:v>Un identifiant d’événement empêche une deuxième récompense. L’état des ouvrages, personnes et liens reste conservé après changement de mode.</x:v>
      </x:c>
      <x:c r="N17" s="14" t="str">
        <x:v>Extension V5</x:v>
      </x:c>
    </x:row>
    <x:row r="18" ht="87" customHeight="1">
      <x:c r="A18" s="13" t="str">
        <x:v>W5-EV13</x:v>
      </x:c>
      <x:c r="B18" s="13" t="str">
        <x:v>La passerelle fatiguée</x:v>
      </x:c>
      <x:c r="C18" s="13" t="str">
        <x:v>W3-KR03</x:v>
      </x:c>
      <x:c r="D18" s="13" t="str">
        <x:v>Des charges lourdes ont emprunté un chemin prévu pour éclaireurs.</x:v>
      </x:c>
      <x:c r="E18" s="13" t="str">
        <x:v>Les attaches se tendent, un montant penche et le chemin devient dangereux.</x:v>
      </x:c>
      <x:c r="F18" s="13" t="str">
        <x:v>Renforcer les supports avant tout nouveau passage.</x:v>
      </x:c>
      <x:c r="G18" s="28" t="n">
        <x:v>8</x:v>
      </x:c>
      <x:c r="H18" s="13" t="str">
        <x:v>Capacité déclarée du lien augmentée après vérification.</x:v>
      </x:c>
      <x:c r="I18" s="13" t="str">
        <x:v>Interdire les charges et utiliser le niveau du sol.</x:v>
      </x:c>
      <x:c r="J18" s="28" t="n">
        <x:v>1</x:v>
      </x:c>
      <x:c r="K18" s="13" t="str">
        <x:v>Les éclaireurs gardent une route légère ; les porteurs prennent un détour.</x:v>
      </x:c>
      <x:c r="L18" s="13" t="str">
        <x:v>Les coûts réservent des moyens ; l’effet n’est validé qu’après le geste, déplacement ou combat indiqué. Si les moyens manquent, la proposition reste ouverte ou le joueur choisit l’autre route.</x:v>
      </x:c>
      <x:c r="M18" s="13" t="str">
        <x:v>Un identifiant d’événement empêche une deuxième récompense. L’état des ouvrages, personnes et liens reste conservé après changement de mode.</x:v>
      </x:c>
      <x:c r="N18" s="13" t="str">
        <x:v>Extension V5</x:v>
      </x:c>
    </x:row>
    <x:row r="19" ht="87" customHeight="1">
      <x:c r="A19" s="14" t="str">
        <x:v>W5-EV14</x:v>
      </x:c>
      <x:c r="B19" s="14" t="str">
        <x:v>La proie quitte la cime</x:v>
      </x:c>
      <x:c r="C19" s="14" t="str">
        <x:v>W3-KR03</x:v>
      </x:c>
      <x:c r="D19" s="14" t="str">
        <x:v>Une bataille bruyante se prolonge dans la canopée.</x:v>
      </x:c>
      <x:c r="E19" s="14" t="str">
        <x:v>Une grande silhouette descend vers le corridor inférieur et fait fuir la faune.</x:v>
      </x:c>
      <x:c r="F19" s="14" t="str">
        <x:v>Observer puis ouvrir un couloir libre vers la clairière.</x:v>
      </x:c>
      <x:c r="G19" s="29" t="n">
        <x:v>3</x:v>
      </x:c>
      <x:c r="H19" s="14" t="str">
        <x:v>Trajet de la bête connu et passage humain séparé.</x:v>
      </x:c>
      <x:c r="I19" s="14" t="str">
        <x:v>Retirer temporairement les équipes du niveau inférieur.</x:v>
      </x:c>
      <x:c r="J19" s="29" t="n">
        <x:v>1</x:v>
      </x:c>
      <x:c r="K19" s="14" t="str">
        <x:v>Mobilité réduite jusqu’au départ constaté de la proie.</x:v>
      </x:c>
      <x:c r="L19" s="14" t="str">
        <x:v>Les coûts réservent des moyens ; l’effet n’est validé qu’après le geste, déplacement ou combat indiqué. Si les moyens manquent, la proposition reste ouverte ou le joueur choisit l’autre route.</x:v>
      </x:c>
      <x:c r="M19" s="14" t="str">
        <x:v>Un identifiant d’événement empêche une deuxième récompense. L’état des ouvrages, personnes et liens reste conservé après changement de mode.</x:v>
      </x:c>
      <x:c r="N19" s="14" t="str">
        <x:v>Extension V5</x:v>
      </x:c>
    </x:row>
    <x:row r="20" ht="87" customHeight="1">
      <x:c r="A20" s="13" t="str">
        <x:v>W5-EV15</x:v>
      </x:c>
      <x:c r="B20" s="13" t="str">
        <x:v>Le piège d’un allié</x:v>
      </x:c>
      <x:c r="C20" s="13" t="str">
        <x:v>W3-KR03</x:v>
      </x:c>
      <x:c r="D20" s="13" t="str">
        <x:v>Un allié a posé un dispositif avant réception du dernier ordre.</x:v>
      </x:c>
      <x:c r="E20" s="13" t="str">
        <x:v>Une boucle tendue barre la route des porteurs du joueur.</x:v>
      </x:c>
      <x:c r="F20" s="13" t="str">
        <x:v>Faire venir le poseur pour démontage et récupération.</x:v>
      </x:c>
      <x:c r="G20" s="28" t="n">
        <x:v>2</x:v>
      </x:c>
      <x:c r="H20" s="13" t="str">
        <x:v>Piège rendu à son équipe et route ouverte.</x:v>
      </x:c>
      <x:c r="I20" s="13" t="str">
        <x:v>Ouvrir un passage adjacent sans toucher au dispositif.</x:v>
      </x:c>
      <x:c r="J20" s="28" t="n">
        <x:v>4</x:v>
      </x:c>
      <x:c r="K20" s="13" t="str">
        <x:v>Piège conservé ; nouveau chemin doit rester balisé.</x:v>
      </x:c>
      <x:c r="L20" s="13" t="str">
        <x:v>Les coûts réservent des moyens ; l’effet n’est validé qu’après le geste, déplacement ou combat indiqué. Si les moyens manquent, la proposition reste ouverte ou le joueur choisit l’autre route.</x:v>
      </x:c>
      <x:c r="M20" s="13" t="str">
        <x:v>Un identifiant d’événement empêche une deuxième récompense. L’état des ouvrages, personnes et liens reste conservé après changement de mode.</x:v>
      </x:c>
      <x:c r="N20" s="13" t="str">
        <x:v>Extension V5</x:v>
      </x:c>
    </x:row>
    <x:row r="21" ht="87" customHeight="1">
      <x:c r="A21" s="14" t="str">
        <x:v>W5-EV16</x:v>
      </x:c>
      <x:c r="B21" s="14" t="str">
        <x:v>La branche du guetteur</x:v>
      </x:c>
      <x:c r="C21" s="14" t="str">
        <x:v>W3-KR03</x:v>
      </x:c>
      <x:c r="D21" s="14" t="str">
        <x:v>Un poste haut reçoit des tirs répétés.</x:v>
      </x:c>
      <x:c r="E21" s="14" t="str">
        <x:v>Des éclats tombent et révèlent que l’appui va rompre.</x:v>
      </x:c>
      <x:c r="F21" s="14" t="str">
        <x:v>Évacuer le guetteur par la corde préparée.</x:v>
      </x:c>
      <x:c r="G21" s="29" t="n">
        <x:v>1</x:v>
      </x:c>
      <x:c r="H21" s="14" t="str">
        <x:v>L’observateur conserve son relevé ; poste abandonné.</x:v>
      </x:c>
      <x:c r="I21" s="14" t="str">
        <x:v>Couvrir des grimpeurs qui posent un second ancrage.</x:v>
      </x:c>
      <x:c r="J21" s="29" t="n">
        <x:v>5</x:v>
      </x:c>
      <x:c r="K21" s="14" t="str">
        <x:v>Poste maintenu si le chantier réussit, avec exposition réelle.</x:v>
      </x:c>
      <x:c r="L21" s="14" t="str">
        <x:v>Les coûts réservent des moyens ; l’effet n’est validé qu’après le geste, déplacement ou combat indiqué. Si les moyens manquent, la proposition reste ouverte ou le joueur choisit l’autre route.</x:v>
      </x:c>
      <x:c r="M21" s="14" t="str">
        <x:v>Un identifiant d’événement empêche une deuxième récompense. L’état des ouvrages, personnes et liens reste conservé après changement de mode.</x:v>
      </x:c>
      <x:c r="N21" s="14" t="str">
        <x:v>Extension V5</x:v>
      </x:c>
    </x:row>
    <x:row r="22" ht="87" customHeight="1">
      <x:c r="A22" s="13" t="str">
        <x:v>W5-EV17</x:v>
      </x:c>
      <x:c r="B22" s="13" t="str">
        <x:v>Le signal imité</x:v>
      </x:c>
      <x:c r="C22" s="13" t="str">
        <x:v>W3-KR03</x:v>
      </x:c>
      <x:c r="D22" s="13" t="str">
        <x:v>L’ennemi a observé une routine de liaison.</x:v>
      </x:c>
      <x:c r="E22" s="13" t="str">
        <x:v>Un appel attendu vient de la mauvaise hauteur ; une patrouille hésite.</x:v>
      </x:c>
      <x:c r="F22" s="13" t="str">
        <x:v>Vérifier par deux repères visuels indépendants.</x:v>
      </x:c>
      <x:c r="G22" s="28" t="n">
        <x:v>2</x:v>
      </x:c>
      <x:c r="H22" s="13" t="str">
        <x:v>Le leurre est localisé sans révéler automatiquement son auteur.</x:v>
      </x:c>
      <x:c r="I22" s="13" t="str">
        <x:v>Changer de point de rendez-vous et envoyer un messager.</x:v>
      </x:c>
      <x:c r="J22" s="28" t="n">
        <x:v>3</x:v>
      </x:c>
      <x:c r="K22" s="13" t="str">
        <x:v>Coordination retardée mais rendez-vous déplacé matériellement.</x:v>
      </x:c>
      <x:c r="L22" s="13" t="str">
        <x:v>Les coûts réservent des moyens ; l’effet n’est validé qu’après le geste, déplacement ou combat indiqué. Si les moyens manquent, la proposition reste ouverte ou le joueur choisit l’autre route.</x:v>
      </x:c>
      <x:c r="M22" s="13" t="str">
        <x:v>Un identifiant d’événement empêche une deuxième récompense. L’état des ouvrages, personnes et liens reste conservé après changement de mode.</x:v>
      </x:c>
      <x:c r="N22" s="13" t="str">
        <x:v>Extension V5</x:v>
      </x:c>
    </x:row>
    <x:row r="23" ht="87" customHeight="1">
      <x:c r="A23" s="14" t="str">
        <x:v>W5-EV18</x:v>
      </x:c>
      <x:c r="B23" s="14" t="str">
        <x:v>Les racines après la pluie</x:v>
      </x:c>
      <x:c r="C23" s="14" t="str">
        <x:v>W3-KR03</x:v>
      </x:c>
      <x:c r="D23" s="14" t="str">
        <x:v>Une pluie intense suit une marche stratégique.</x:v>
      </x:c>
      <x:c r="E23" s="14" t="str">
        <x:v>Des racines mouillées bloquent les montures et les plaques de boue cachent des prises.</x:v>
      </x:c>
      <x:c r="F23" s="14" t="str">
        <x:v>Préparer une rampe avec des artisans et matériaux locaux autorisés.</x:v>
      </x:c>
      <x:c r="G23" s="29" t="n">
        <x:v>6</x:v>
      </x:c>
      <x:c r="H23" s="14" t="str">
        <x:v>Passage rouvert aux gabarits testés.</x:v>
      </x:c>
      <x:c r="I23" s="14" t="str">
        <x:v>Séparer les montures et emprunter deux routes connues.</x:v>
      </x:c>
      <x:c r="J23" s="29" t="n">
        <x:v>2</x:v>
      </x:c>
      <x:c r="K23" s="14" t="str">
        <x:v>Deux groupes à suivre ; aucune monture ne traverse un couloir trop étroit.</x:v>
      </x:c>
      <x:c r="L23" s="14" t="str">
        <x:v>Les coûts réservent des moyens ; l’effet n’est validé qu’après le geste, déplacement ou combat indiqué. Si les moyens manquent, la proposition reste ouverte ou le joueur choisit l’autre route.</x:v>
      </x:c>
      <x:c r="M23" s="14" t="str">
        <x:v>Un identifiant d’événement empêche une deuxième récompense. L’état des ouvrages, personnes et liens reste conservé après changement de mode.</x:v>
      </x:c>
      <x:c r="N23" s="14" t="str">
        <x:v>Extension V5</x:v>
      </x:c>
    </x:row>
    <x:row r="24" ht="87" customHeight="1">
      <x:c r="A24" s="13" t="str">
        <x:v>W5-EV19</x:v>
      </x:c>
      <x:c r="B24" s="13" t="str">
        <x:v>Le courant retourne</x:v>
      </x:c>
      <x:c r="C24" s="13" t="str">
        <x:v>W3-KR04</x:v>
      </x:c>
      <x:c r="D24" s="13" t="str">
        <x:v>Un cycle de marée ferme une fenêtre aquatique.</x:v>
      </x:c>
      <x:c r="E24" s="13" t="str">
        <x:v>Les cordages changent de tension et le passeur retire le repère du chenal.</x:v>
      </x:c>
      <x:c r="F24" s="13" t="str">
        <x:v>Attendre à une halte gardée avec ravitaillement.</x:v>
      </x:c>
      <x:c r="G24" s="28" t="n">
        <x:v>4</x:v>
      </x:c>
      <x:c r="H24" s="13" t="str">
        <x:v>Retour au prochain cycle ; fatigue réduite si le lieu le permet.</x:v>
      </x:c>
      <x:c r="I24" s="13" t="str">
        <x:v>Passer par les pilotis reconnus.</x:v>
      </x:c>
      <x:c r="J24" s="28" t="n">
        <x:v>2</x:v>
      </x:c>
      <x:c r="K24" s="13" t="str">
        <x:v>Route plus longue avec capacité de charge limitée.</x:v>
      </x:c>
      <x:c r="L24" s="13" t="str">
        <x:v>Les coûts réservent des moyens ; l’effet n’est validé qu’après le geste, déplacement ou combat indiqué. Si les moyens manquent, la proposition reste ouverte ou le joueur choisit l’autre route.</x:v>
      </x:c>
      <x:c r="M24" s="13" t="str">
        <x:v>Un identifiant d’événement empêche une deuxième récompense. L’état des ouvrages, personnes et liens reste conservé après changement de mode.</x:v>
      </x:c>
      <x:c r="N24" s="13" t="str">
        <x:v>Extension V5</x:v>
      </x:c>
    </x:row>
    <x:row r="25" ht="87" customHeight="1">
      <x:c r="A25" s="14" t="str">
        <x:v>W5-EV20</x:v>
      </x:c>
      <x:c r="B25" s="14" t="str">
        <x:v>Une lanterne sans réponse</x:v>
      </x:c>
      <x:c r="C25" s="14" t="str">
        <x:v>W3-KR04</x:v>
      </x:c>
      <x:c r="D25" s="14" t="str">
        <x:v>Un poste de retour manque son signal.</x:v>
      </x:c>
      <x:c r="E25" s="14" t="str">
        <x:v>La lanterne oscille sur un îlot mais personne n’approche du ponton.</x:v>
      </x:c>
      <x:c r="F25" s="14" t="str">
        <x:v>Envoyer une petite équipe d’extraction couverte.</x:v>
      </x:c>
      <x:c r="G25" s="29" t="n">
        <x:v>3</x:v>
      </x:c>
      <x:c r="H25" s="14" t="str">
        <x:v>Scène de recherche avec personnes et risques réellement présents.</x:v>
      </x:c>
      <x:c r="I25" s="14" t="str">
        <x:v>Observer depuis la digue avant de s’engager.</x:v>
      </x:c>
      <x:c r="J25" s="29" t="n">
        <x:v>1</x:v>
      </x:c>
      <x:c r="K25" s="14" t="str">
        <x:v>Retard possible ; révélation d’une patrouille ou d’un obstacle visible.</x:v>
      </x:c>
      <x:c r="L25" s="14" t="str">
        <x:v>Les coûts réservent des moyens ; l’effet n’est validé qu’après le geste, déplacement ou combat indiqué. Si les moyens manquent, la proposition reste ouverte ou le joueur choisit l’autre route.</x:v>
      </x:c>
      <x:c r="M25" s="14" t="str">
        <x:v>Un identifiant d’événement empêche une deuxième récompense. L’état des ouvrages, personnes et liens reste conservé après changement de mode.</x:v>
      </x:c>
      <x:c r="N25" s="14" t="str">
        <x:v>Extension V5</x:v>
      </x:c>
    </x:row>
    <x:row r="26" ht="87" customHeight="1">
      <x:c r="A26" s="13" t="str">
        <x:v>W5-EV21</x:v>
      </x:c>
      <x:c r="B26" s="13" t="str">
        <x:v>Le ponton déplacé</x:v>
      </x:c>
      <x:c r="C26" s="13" t="str">
        <x:v>W3-KR04</x:v>
      </x:c>
      <x:c r="D26" s="13" t="str">
        <x:v>Un groupe rival retire un accès modulaire.</x:v>
      </x:c>
      <x:c r="E26" s="13" t="str">
        <x:v>Une travée flotte attachée à l’autre rive, hors du trajet attendu.</x:v>
      </x:c>
      <x:c r="F26" s="13" t="str">
        <x:v>Récupérer la travée sous couverture.</x:v>
      </x:c>
      <x:c r="G26" s="28" t="n">
        <x:v>5</x:v>
      </x:c>
      <x:c r="H26" s="13" t="str">
        <x:v>Le ponton est remis en place après transport.</x:v>
      </x:c>
      <x:c r="I26" s="13" t="str">
        <x:v>Installer une passerelle légère pour les seuls éclaireurs.</x:v>
      </x:c>
      <x:c r="J26" s="28" t="n">
        <x:v>3</x:v>
      </x:c>
      <x:c r="K26" s="13" t="str">
        <x:v>Aucun passage de charge lourde tant que l’ouvrage principal manque.</x:v>
      </x:c>
      <x:c r="L26" s="13" t="str">
        <x:v>Les coûts réservent des moyens ; l’effet n’est validé qu’après le geste, déplacement ou combat indiqué. Si les moyens manquent, la proposition reste ouverte ou le joueur choisit l’autre route.</x:v>
      </x:c>
      <x:c r="M26" s="13" t="str">
        <x:v>Un identifiant d’événement empêche une deuxième récompense. L’état des ouvrages, personnes et liens reste conservé après changement de mode.</x:v>
      </x:c>
      <x:c r="N26" s="13" t="str">
        <x:v>Extension V5</x:v>
      </x:c>
    </x:row>
    <x:row r="27" ht="87" customHeight="1">
      <x:c r="A27" s="14" t="str">
        <x:v>W5-EV22</x:v>
      </x:c>
      <x:c r="B27" s="14" t="str">
        <x:v>Les marques dans la vase</x:v>
      </x:c>
      <x:c r="C27" s="14" t="str">
        <x:v>W3-KR04</x:v>
      </x:c>
      <x:c r="D27" s="14" t="str">
        <x:v>Une force hostile traverse sans être observée directement.</x:v>
      </x:c>
      <x:c r="E27" s="14" t="str">
        <x:v>Trois empreintes et une traînée apparaissent au retrait de l’eau.</x:v>
      </x:c>
      <x:c r="F27" s="14" t="str">
        <x:v>Suivre la piste avec un groupe adapté.</x:v>
      </x:c>
      <x:c r="G27" s="29" t="n">
        <x:v>2</x:v>
      </x:c>
      <x:c r="H27" s="14" t="str">
        <x:v>Nouvelle direction renseignée après une vraie reconnaissance.</x:v>
      </x:c>
      <x:c r="I27" s="14" t="str">
        <x:v>Renforcer le guet du prochain seuil.</x:v>
      </x:c>
      <x:c r="J27" s="29" t="n">
        <x:v>3</x:v>
      </x:c>
      <x:c r="K27" s="14" t="str">
        <x:v>Défense préparée mais destination ennemie encore incertaine.</x:v>
      </x:c>
      <x:c r="L27" s="14" t="str">
        <x:v>Les coûts réservent des moyens ; l’effet n’est validé qu’après le geste, déplacement ou combat indiqué. Si les moyens manquent, la proposition reste ouverte ou le joueur choisit l’autre route.</x:v>
      </x:c>
      <x:c r="M27" s="14" t="str">
        <x:v>Un identifiant d’événement empêche une deuxième récompense. L’état des ouvrages, personnes et liens reste conservé après changement de mode.</x:v>
      </x:c>
      <x:c r="N27" s="14" t="str">
        <x:v>Extension V5</x:v>
      </x:c>
    </x:row>
    <x:row r="28" ht="87" customHeight="1">
      <x:c r="A28" s="13" t="str">
        <x:v>W5-EV23</x:v>
      </x:c>
      <x:c r="B28" s="13" t="str">
        <x:v>Le quai des habitants</x:v>
      </x:c>
      <x:c r="C28" s="13" t="str">
        <x:v>W3-KR04</x:v>
      </x:c>
      <x:c r="D28" s="13" t="str">
        <x:v>La garnison occupe trop longtemps la zone de travail du ponton.</x:v>
      </x:c>
      <x:c r="E28" s="13" t="str">
        <x:v>Les habitants déplacent leurs paniers et cessent de charger les transports du clan.</x:v>
      </x:c>
      <x:c r="F28" s="13" t="str">
        <x:v>Réorganiser l’espace en déplaçant une caisse et un abri.</x:v>
      </x:c>
      <x:c r="G28" s="28" t="n">
        <x:v>4</x:v>
      </x:c>
      <x:c r="H28" s="13" t="str">
        <x:v>Service local reprend après libération physique du passage.</x:v>
      </x:c>
      <x:c r="I28" s="13" t="str">
        <x:v>Transférer le chargement militaire vers une halte voisine.</x:v>
      </x:c>
      <x:c r="J28" s="28" t="n">
        <x:v>2</x:v>
      </x:c>
      <x:c r="K28" s="13" t="str">
        <x:v>Trajet logistique prolongé ; pas de punition générale de toute la communauté.</x:v>
      </x:c>
      <x:c r="L28" s="13" t="str">
        <x:v>Les coûts réservent des moyens ; l’effet n’est validé qu’après le geste, déplacement ou combat indiqué. Si les moyens manquent, la proposition reste ouverte ou le joueur choisit l’autre route.</x:v>
      </x:c>
      <x:c r="M28" s="13" t="str">
        <x:v>Un identifiant d’événement empêche une deuxième récompense. L’état des ouvrages, personnes et liens reste conservé après changement de mode.</x:v>
      </x:c>
      <x:c r="N28" s="13" t="str">
        <x:v>Extension V5</x:v>
      </x:c>
    </x:row>
    <x:row r="29" ht="87" customHeight="1">
      <x:c r="A29" s="14" t="str">
        <x:v>W5-EV24</x:v>
      </x:c>
      <x:c r="B29" s="14" t="str">
        <x:v>La bête sous les pilotis</x:v>
      </x:c>
      <x:c r="C29" s="14" t="str">
        <x:v>W3-KR04</x:v>
      </x:c>
      <x:c r="D29" s="14" t="str">
        <x:v>Des charges lourdes perturbent une zone de repos de faune.</x:v>
      </x:c>
      <x:c r="E29" s="14" t="str">
        <x:v>Les pilotis tremblent et une silhouette remonte dans le chenal.</x:v>
      </x:c>
      <x:c r="F29" s="14" t="str">
        <x:v>Suspendre les passages puis guider la circulation vers une autre rive.</x:v>
      </x:c>
      <x:c r="G29" s="29" t="n">
        <x:v>2</x:v>
      </x:c>
      <x:c r="H29" s="14" t="str">
        <x:v>La bête suit sa propre sortie et les routes reprennent après observation.</x:v>
      </x:c>
      <x:c r="I29" s="14" t="str">
        <x:v>Préparer une chasse limitée si la menace persiste.</x:v>
      </x:c>
      <x:c r="J29" s="29" t="n">
        <x:v>6</x:v>
      </x:c>
      <x:c r="K29" s="14" t="str">
        <x:v>Déclenche une mission physique, pas un coût qui tue automatiquement la créature.</x:v>
      </x:c>
      <x:c r="L29" s="14" t="str">
        <x:v>Les coûts réservent des moyens ; l’effet n’est validé qu’après le geste, déplacement ou combat indiqué. Si les moyens manquent, la proposition reste ouverte ou le joueur choisit l’autre route.</x:v>
      </x:c>
      <x:c r="M29" s="14" t="str">
        <x:v>Un identifiant d’événement empêche une deuxième récompense. L’état des ouvrages, personnes et liens reste conservé après changement de mode.</x:v>
      </x:c>
      <x:c r="N29" s="14" t="str">
        <x:v>Extension V5</x:v>
      </x:c>
    </x:row>
    <x:row r="30" ht="87" customHeight="1">
      <x:c r="A30" s="13" t="str">
        <x:v>W5-EV25</x:v>
      </x:c>
      <x:c r="B30" s="13" t="str">
        <x:v>La chaîne fissurée</x:v>
      </x:c>
      <x:c r="C30" s="13" t="str">
        <x:v>W3-KR05</x:v>
      </x:c>
      <x:c r="D30" s="13" t="str">
        <x:v>Un treuil a levé plusieurs charges sans entretien.</x:v>
      </x:c>
      <x:c r="E30" s="13" t="str">
        <x:v>Une maille s’ouvre et le contrepoids descend d’un cran.</x:v>
      </x:c>
      <x:c r="F30" s="13" t="str">
        <x:v>Remplacer la section avec une pièce identifiée.</x:v>
      </x:c>
      <x:c r="G30" s="28" t="n">
        <x:v>6</x:v>
      </x:c>
      <x:c r="H30" s="13" t="str">
        <x:v>Treuil indisponible durant le chantier puis sûr à son gabarit.</x:v>
      </x:c>
      <x:c r="I30" s="13" t="str">
        <x:v>Abaisser la charge et emprunter les rails au sol.</x:v>
      </x:c>
      <x:c r="J30" s="28" t="n">
        <x:v>2</x:v>
      </x:c>
      <x:c r="K30" s="13" t="str">
        <x:v>Le lot avance plus lentement ; le treuil reste hors service.</x:v>
      </x:c>
      <x:c r="L30" s="13" t="str">
        <x:v>Les coûts réservent des moyens ; l’effet n’est validé qu’après le geste, déplacement ou combat indiqué. Si les moyens manquent, la proposition reste ouverte ou le joueur choisit l’autre route.</x:v>
      </x:c>
      <x:c r="M30" s="13" t="str">
        <x:v>Un identifiant d’événement empêche une deuxième récompense. L’état des ouvrages, personnes et liens reste conservé après changement de mode.</x:v>
      </x:c>
      <x:c r="N30" s="13" t="str">
        <x:v>Extension V5</x:v>
      </x:c>
    </x:row>
    <x:row r="31" ht="87" customHeight="1">
      <x:c r="A31" s="14" t="str">
        <x:v>W5-EV26</x:v>
      </x:c>
      <x:c r="B31" s="14" t="str">
        <x:v>Les apprentis de la forge</x:v>
      </x:c>
      <x:c r="C31" s="14" t="str">
        <x:v>W3-KR05</x:v>
      </x:c>
      <x:c r="D31" s="14" t="str">
        <x:v>Une équipe souhaite rejoindre le front après une défense réussie.</x:v>
      </x:c>
      <x:c r="E31" s="14" t="str">
        <x:v>Deux volontaires arrivent avec leurs outils et attendent la présentation du poste.</x:v>
      </x:c>
      <x:c r="F31" s="14" t="str">
        <x:v>Lancer leur intégration selon le catalogue et les places disponibles.</x:v>
      </x:c>
      <x:c r="G31" s="29" t="n">
        <x:v>8</x:v>
      </x:c>
      <x:c r="H31" s="14" t="str">
        <x:v>Recrutement standard avec délai, sans arrivée instantanée au front.</x:v>
      </x:c>
      <x:c r="I31" s="14" t="str">
        <x:v>Leur proposer un travail local de réparation accepté.</x:v>
      </x:c>
      <x:c r="J31" s="29" t="n">
        <x:v>4</x:v>
      </x:c>
      <x:c r="K31" s="14" t="str">
        <x:v>Ils restent PNJ locaux et ne consomment pas des places de combat.</x:v>
      </x:c>
      <x:c r="L31" s="14" t="str">
        <x:v>Les coûts réservent des moyens ; l’effet n’est validé qu’après le geste, déplacement ou combat indiqué. Si les moyens manquent, la proposition reste ouverte ou le joueur choisit l’autre route.</x:v>
      </x:c>
      <x:c r="M31" s="14" t="str">
        <x:v>Un identifiant d’événement empêche une deuxième récompense. L’état des ouvrages, personnes et liens reste conservé après changement de mode.</x:v>
      </x:c>
      <x:c r="N31" s="14" t="str">
        <x:v>Extension V5</x:v>
      </x:c>
    </x:row>
    <x:row r="32" ht="87" customHeight="1">
      <x:c r="A32" s="13" t="str">
        <x:v>W5-EV27</x:v>
      </x:c>
      <x:c r="B32" s="13" t="str">
        <x:v>Le stock sous scellé</x:v>
      </x:c>
      <x:c r="C32" s="13" t="str">
        <x:v>W3-KR05</x:v>
      </x:c>
      <x:c r="D32" s="13" t="str">
        <x:v>La prise militaire inclut un dépôt appartenant à un atelier.</x:v>
      </x:c>
      <x:c r="E32" s="13" t="str">
        <x:v>Les caisses possèdent des marques distinctes de celles de la garnison vaincue.</x:v>
      </x:c>
      <x:c r="F32" s="13" t="str">
        <x:v>Négocier un lot prêté pour la réparation urgente.</x:v>
      </x:c>
      <x:c r="G32" s="28" t="n">
        <x:v>3</x:v>
      </x:c>
      <x:c r="H32" s="13" t="str">
        <x:v>Seul le lot convenu change de lieu et garde son propriétaire.</x:v>
      </x:c>
      <x:c r="I32" s="13" t="str">
        <x:v>Ramener ses propres pièces depuis la base.</x:v>
      </x:c>
      <x:c r="J32" s="28" t="n">
        <x:v>6</x:v>
      </x:c>
      <x:c r="K32" s="13" t="str">
        <x:v>Convoi supplémentaire sans appropriation du dépôt local.</x:v>
      </x:c>
      <x:c r="L32" s="13" t="str">
        <x:v>Les coûts réservent des moyens ; l’effet n’est validé qu’après le geste, déplacement ou combat indiqué. Si les moyens manquent, la proposition reste ouverte ou le joueur choisit l’autre route.</x:v>
      </x:c>
      <x:c r="M32" s="13" t="str">
        <x:v>Un identifiant d’événement empêche une deuxième récompense. L’état des ouvrages, personnes et liens reste conservé après changement de mode.</x:v>
      </x:c>
      <x:c r="N32" s="13" t="str">
        <x:v>Extension V5</x:v>
      </x:c>
    </x:row>
    <x:row r="33" ht="87" customHeight="1">
      <x:c r="A33" s="14" t="str">
        <x:v>W5-EV28</x:v>
      </x:c>
      <x:c r="B33" s="14" t="str">
        <x:v>Le bruit d’un ancien rail</x:v>
      </x:c>
      <x:c r="C33" s="14" t="str">
        <x:v>W3-KR05</x:v>
      </x:c>
      <x:c r="D33" s="14" t="str">
        <x:v>Une patrouille entend un mécanisme dans un secteur vide.</x:v>
      </x:c>
      <x:c r="E33" s="14" t="str">
        <x:v>Un chariot bouge sous une passerelle, poussé par un groupe caché.</x:v>
      </x:c>
      <x:c r="F33" s="14" t="str">
        <x:v>Envoyer des éclaireurs sur les deux niveaux.</x:v>
      </x:c>
      <x:c r="G33" s="29" t="n">
        <x:v>2</x:v>
      </x:c>
      <x:c r="H33" s="14" t="str">
        <x:v>L’embuscade est observée avant le convoi.</x:v>
      </x:c>
      <x:c r="I33" s="14" t="str">
        <x:v>Bloquer le rail en attendant le passage du groupe.</x:v>
      </x:c>
      <x:c r="J33" s="29" t="n">
        <x:v>4</x:v>
      </x:c>
      <x:c r="K33" s="14" t="str">
        <x:v>Route fermée pour les deux camps jusqu’au retrait du barrage.</x:v>
      </x:c>
      <x:c r="L33" s="14" t="str">
        <x:v>Les coûts réservent des moyens ; l’effet n’est validé qu’après le geste, déplacement ou combat indiqué. Si les moyens manquent, la proposition reste ouverte ou le joueur choisit l’autre route.</x:v>
      </x:c>
      <x:c r="M33" s="14" t="str">
        <x:v>Un identifiant d’événement empêche une deuxième récompense. L’état des ouvrages, personnes et liens reste conservé après changement de mode.</x:v>
      </x:c>
      <x:c r="N33" s="14" t="str">
        <x:v>Extension V5</x:v>
      </x:c>
    </x:row>
    <x:row r="34" ht="87" customHeight="1">
      <x:c r="A34" s="13" t="str">
        <x:v>W5-EV29</x:v>
      </x:c>
      <x:c r="B34" s="13" t="str">
        <x:v>La porte qui ne ferme plus</x:v>
      </x:c>
      <x:c r="C34" s="13" t="str">
        <x:v>W3-KR05</x:v>
      </x:c>
      <x:c r="D34" s="13" t="str">
        <x:v>Un combat a endommagé le seuil renforcé.</x:v>
      </x:c>
      <x:c r="E34" s="13" t="str">
        <x:v>Le vantail repose en biais et laisse une ouverture basse.</x:v>
      </x:c>
      <x:c r="F34" s="13" t="str">
        <x:v>Réparer le rail avec couverture d’une équipe.</x:v>
      </x:c>
      <x:c r="G34" s="28" t="n">
        <x:v>7</x:v>
      </x:c>
      <x:c r="H34" s="13" t="str">
        <x:v>Bonus de défense restauré après mise en service.</x:v>
      </x:c>
      <x:c r="I34" s="13" t="str">
        <x:v>Transformer l’ouverture en passage observé et repositionner la garde.</x:v>
      </x:c>
      <x:c r="J34" s="28" t="n">
        <x:v>2</x:v>
      </x:c>
      <x:c r="K34" s="13" t="str">
        <x:v>Bonus inférieur mais tactique d’interception disponible.</x:v>
      </x:c>
      <x:c r="L34" s="13" t="str">
        <x:v>Les coûts réservent des moyens ; l’effet n’est validé qu’après le geste, déplacement ou combat indiqué. Si les moyens manquent, la proposition reste ouverte ou le joueur choisit l’autre route.</x:v>
      </x:c>
      <x:c r="M34" s="13" t="str">
        <x:v>Un identifiant d’événement empêche une deuxième récompense. L’état des ouvrages, personnes et liens reste conservé après changement de mode.</x:v>
      </x:c>
      <x:c r="N34" s="13" t="str">
        <x:v>Extension V5</x:v>
      </x:c>
    </x:row>
    <x:row r="35" ht="87" customHeight="1">
      <x:c r="A35" s="14" t="str">
        <x:v>W5-EV30</x:v>
      </x:c>
      <x:c r="B35" s="14" t="str">
        <x:v>Un masque reconnu</x:v>
      </x:c>
      <x:c r="C35" s="14" t="str">
        <x:v>W3-KR05</x:v>
      </x:c>
      <x:c r="D35" s="14" t="str">
        <x:v>Un objet récupéré est présenté à un artisan local.</x:v>
      </x:c>
      <x:c r="E35" s="14" t="str">
        <x:v>L’artisan reconnaît une réparation ancienne et désigne une marque intérieure.</x:v>
      </x:c>
      <x:c r="F35" s="14" t="str">
        <x:v>Examiner la marque puis contacter le propriétaire possible.</x:v>
      </x:c>
      <x:c r="G35" s="29" t="n">
        <x:v>2</x:v>
      </x:c>
      <x:c r="H35" s="14" t="str">
        <x:v>Nouveau récit d’objet, attribution encore conditionnelle à la rencontre.</x:v>
      </x:c>
      <x:c r="I35" s="14" t="str">
        <x:v>Conserver l’objet en dépôt identifié pendant le déplacement du front.</x:v>
      </x:c>
      <x:c r="J35" s="29" t="n">
        <x:v>1</x:v>
      </x:c>
      <x:c r="K35" s="14" t="str">
        <x:v>Aucun prestige supplémentaire ; enquête ouverte pour plus tard.</x:v>
      </x:c>
      <x:c r="L35" s="14" t="str">
        <x:v>Les coûts réservent des moyens ; l’effet n’est validé qu’après le geste, déplacement ou combat indiqué. Si les moyens manquent, la proposition reste ouverte ou le joueur choisit l’autre route.</x:v>
      </x:c>
      <x:c r="M35" s="14" t="str">
        <x:v>Un identifiant d’événement empêche une deuxième récompense. L’état des ouvrages, personnes et liens reste conservé après changement de mode.</x:v>
      </x:c>
      <x:c r="N35" s="14" t="str">
        <x:v>Extension V5</x:v>
      </x:c>
    </x:row>
    <x:row r="36" ht="87" customHeight="1">
      <x:c r="A36" s="13" t="str">
        <x:v>W5-EV31</x:v>
      </x:c>
      <x:c r="B36" s="13" t="str">
        <x:v>La relève manque au seuil</x:v>
      </x:c>
      <x:c r="C36" s="13" t="str">
        <x:v>W3-KR06</x:v>
      </x:c>
      <x:c r="D36" s="13" t="str">
        <x:v>Une équipe de garnison arrive à fatigue élevée.</x:v>
      </x:c>
      <x:c r="E36" s="13" t="str">
        <x:v>Le chef pose sa lance contre le mur et deux membres ralentissent leurs gestes.</x:v>
      </x:c>
      <x:c r="F36" s="13" t="str">
        <x:v>Envoyer une relève par une route praticable.</x:v>
      </x:c>
      <x:c r="G36" s="28" t="n">
        <x:v>4</x:v>
      </x:c>
      <x:c r="H36" s="13" t="str">
        <x:v>Contrôle maintenu après rencontre des deux équipes.</x:v>
      </x:c>
      <x:c r="I36" s="13" t="str">
        <x:v>Retirer la garnison et garder une observation distante.</x:v>
      </x:c>
      <x:c r="J36" s="28" t="n">
        <x:v>1</x:v>
      </x:c>
      <x:c r="K36" s="13" t="str">
        <x:v>Occupation perdue mais renseignement partiel conservé.</x:v>
      </x:c>
      <x:c r="L36" s="13" t="str">
        <x:v>Les coûts réservent des moyens ; l’effet n’est validé qu’après le geste, déplacement ou combat indiqué. Si les moyens manquent, la proposition reste ouverte ou le joueur choisit l’autre route.</x:v>
      </x:c>
      <x:c r="M36" s="13" t="str">
        <x:v>Un identifiant d’événement empêche une deuxième récompense. L’état des ouvrages, personnes et liens reste conservé après changement de mode.</x:v>
      </x:c>
      <x:c r="N36" s="13" t="str">
        <x:v>Extension V5</x:v>
      </x:c>
    </x:row>
    <x:row r="37" ht="87" customHeight="1">
      <x:c r="A37" s="14" t="str">
        <x:v>W5-EV32</x:v>
      </x:c>
      <x:c r="B37" s="14" t="str">
        <x:v>Le défi après la bataille</x:v>
      </x:c>
      <x:c r="C37" s="14" t="str">
        <x:v>W3-KR06</x:v>
      </x:c>
      <x:c r="D37" s="14" t="str">
        <x:v>Un capitaine rival a survécu à la finale locale.</x:v>
      </x:c>
      <x:c r="E37" s="14" t="str">
        <x:v>Il attend près d’une colonne avec un seul témoin et une issue libre.</x:v>
      </x:c>
      <x:c r="F37" s="14" t="str">
        <x:v>Accepter une confrontation limitée au grief restant.</x:v>
      </x:c>
      <x:c r="G37" s="29" t="n">
        <x:v>0</x:v>
      </x:c>
      <x:c r="H37" s="14" t="str">
        <x:v>Nouvelle scène avec son propre objectif, sans rejouer la bataille conclue.</x:v>
      </x:c>
      <x:c r="I37" s="14" t="str">
        <x:v>Reconnaître le message et partir par le passage gardé.</x:v>
      </x:c>
      <x:c r="J37" s="29" t="n">
        <x:v>1</x:v>
      </x:c>
      <x:c r="K37" s="14" t="str">
        <x:v>Le rival persiste pour une rencontre ultérieure volontaire.</x:v>
      </x:c>
      <x:c r="L37" s="14" t="str">
        <x:v>Les coûts réservent des moyens ; l’effet n’est validé qu’après le geste, déplacement ou combat indiqué. Si les moyens manquent, la proposition reste ouverte ou le joueur choisit l’autre route.</x:v>
      </x:c>
      <x:c r="M37" s="14" t="str">
        <x:v>Un identifiant d’événement empêche une deuxième récompense. L’état des ouvrages, personnes et liens reste conservé après changement de mode.</x:v>
      </x:c>
      <x:c r="N37" s="14" t="str">
        <x:v>Extension V5</x:v>
      </x:c>
    </x:row>
    <x:row r="38" ht="87" customHeight="1">
      <x:c r="A38" s="13" t="str">
        <x:v>W5-EV33</x:v>
      </x:c>
      <x:c r="B38" s="13" t="str">
        <x:v>Le convoi de la coalition</x:v>
      </x:c>
      <x:c r="C38" s="13" t="str">
        <x:v>W3-KR06</x:v>
      </x:c>
      <x:c r="D38" s="13" t="str">
        <x:v>Trois groupes différents partagent une route de retour.</x:v>
      </x:c>
      <x:c r="E38" s="13" t="str">
        <x:v>Leurs charges se bloquent à un étranglement et les ordres se contredisent.</x:v>
      </x:c>
      <x:c r="F38" s="13" t="str">
        <x:v>Organiser un ordre de passage par gabarit.</x:v>
      </x:c>
      <x:c r="G38" s="28" t="n">
        <x:v>3</x:v>
      </x:c>
      <x:c r="H38" s="13" t="str">
        <x:v>Retard borné et présence de chaque groupe enregistrée.</x:v>
      </x:c>
      <x:c r="I38" s="13" t="str">
        <x:v>Ouvrir un détour léger pour les éclaireurs et messagers.</x:v>
      </x:c>
      <x:c r="J38" s="28" t="n">
        <x:v>5</x:v>
      </x:c>
      <x:c r="K38" s="13" t="str">
        <x:v>Deux flux, avec obligation de garder deux points de rendez-vous.</x:v>
      </x:c>
      <x:c r="L38" s="13" t="str">
        <x:v>Les coûts réservent des moyens ; l’effet n’est validé qu’après le geste, déplacement ou combat indiqué. Si les moyens manquent, la proposition reste ouverte ou le joueur choisit l’autre route.</x:v>
      </x:c>
      <x:c r="M38" s="13" t="str">
        <x:v>Un identifiant d’événement empêche une deuxième récompense. L’état des ouvrages, personnes et liens reste conservé après changement de mode.</x:v>
      </x:c>
      <x:c r="N38" s="13" t="str">
        <x:v>Extension V5</x:v>
      </x:c>
    </x:row>
    <x:row r="39" ht="87" customHeight="1">
      <x:c r="A39" s="14" t="str">
        <x:v>W5-EV34</x:v>
      </x:c>
      <x:c r="B39" s="14" t="str">
        <x:v>Les anciennes colonnes tombent</x:v>
      </x:c>
      <x:c r="C39" s="14" t="str">
        <x:v>W3-KR06</x:v>
      </x:c>
      <x:c r="D39" s="14" t="str">
        <x:v>Des impacts répétés ont fragilisé un couvert majeur.</x:v>
      </x:c>
      <x:c r="E39" s="14" t="str">
        <x:v>Des fissures apparaissent avant la chute d’une colonne précise.</x:v>
      </x:c>
      <x:c r="F39" s="14" t="str">
        <x:v>Dégager les unités et choisir un nouveau couvert.</x:v>
      </x:c>
      <x:c r="G39" s="29" t="n">
        <x:v>1</x:v>
      </x:c>
      <x:c r="H39" s="14" t="str">
        <x:v>Ancien angle disparu ; pas de dégâts sans annonce et possibilité de mouvement.</x:v>
      </x:c>
      <x:c r="I39" s="14" t="str">
        <x:v>Renforcer temporairement le socle pour un passage de convoi.</x:v>
      </x:c>
      <x:c r="J39" s="29" t="n">
        <x:v>6</x:v>
      </x:c>
      <x:c r="K39" s="14" t="str">
        <x:v>Fenêtre limitée puis démontage ou réparation durable requis.</x:v>
      </x:c>
      <x:c r="L39" s="14" t="str">
        <x:v>Les coûts réservent des moyens ; l’effet n’est validé qu’après le geste, déplacement ou combat indiqué. Si les moyens manquent, la proposition reste ouverte ou le joueur choisit l’autre route.</x:v>
      </x:c>
      <x:c r="M39" s="14" t="str">
        <x:v>Un identifiant d’événement empêche une deuxième récompense. L’état des ouvrages, personnes et liens reste conservé après changement de mode.</x:v>
      </x:c>
      <x:c r="N39" s="14" t="str">
        <x:v>Extension V5</x:v>
      </x:c>
    </x:row>
    <x:row r="40" ht="87" customHeight="1">
      <x:c r="A40" s="13" t="str">
        <x:v>W5-EV35</x:v>
      </x:c>
      <x:c r="B40" s="13" t="str">
        <x:v>Le front veut continuer</x:v>
      </x:c>
      <x:c r="C40" s="13" t="str">
        <x:v>W3-KR06</x:v>
      </x:c>
      <x:c r="D40" s="13" t="str">
        <x:v>Une victoire donne à certains alliés envie d’attaquer au-delà du mandat.</x:v>
      </x:c>
      <x:c r="E40" s="13" t="str">
        <x:v>Un chef pointe un autre portail et rassemble les volontaires devant le joueur.</x:v>
      </x:c>
      <x:c r="F40" s="13" t="str">
        <x:v>Participer à une nouvelle opération distincte après préparation.</x:v>
      </x:c>
      <x:c r="G40" s="28" t="n">
        <x:v>8</x:v>
      </x:c>
      <x:c r="H40" s="13" t="str">
        <x:v>Nouveau mandat et nouveau résultat, aucune conquête automatique.</x:v>
      </x:c>
      <x:c r="I40" s="13" t="str">
        <x:v>Clore sa participation et organiser le retour de ses équipes.</x:v>
      </x:c>
      <x:c r="J40" s="28" t="n">
        <x:v>2</x:v>
      </x:c>
      <x:c r="K40" s="13" t="str">
        <x:v>Les alliés qui partent gardent leur autonomie et leurs propres forces.</x:v>
      </x:c>
      <x:c r="L40" s="13" t="str">
        <x:v>Les coûts réservent des moyens ; l’effet n’est validé qu’après le geste, déplacement ou combat indiqué. Si les moyens manquent, la proposition reste ouverte ou le joueur choisit l’autre route.</x:v>
      </x:c>
      <x:c r="M40" s="13" t="str">
        <x:v>Un identifiant d’événement empêche une deuxième récompense. L’état des ouvrages, personnes et liens reste conservé après changement de mode.</x:v>
      </x:c>
      <x:c r="N40" s="13" t="str">
        <x:v>Extension V5</x:v>
      </x:c>
    </x:row>
    <x:row r="41" ht="87" customHeight="1">
      <x:c r="A41" s="14" t="str">
        <x:v>W5-EV36</x:v>
      </x:c>
      <x:c r="B41" s="14" t="str">
        <x:v>Les feux d’après-guerre</x:v>
      </x:c>
      <x:c r="C41" s="14" t="str">
        <x:v>W3-KR06</x:v>
      </x:c>
      <x:c r="D41" s="14" t="str">
        <x:v>La campagne choisie est conclue et une équipe revient sur place.</x:v>
      </x:c>
      <x:c r="E41" s="14" t="str">
        <x:v>Des feux occupent les anciennes positions ; les habitants réutilisent un passage.</x:v>
      </x:c>
      <x:c r="F41" s="14" t="str">
        <x:v>Tenir une rencontre et transmettre un poste fonctionnel.</x:v>
      </x:c>
      <x:c r="G41" s="29" t="n">
        <x:v>4</x:v>
      </x:c>
      <x:c r="H41" s="14" t="str">
        <x:v>Le nouveau responsable arrive et la garnison du joueur repart.</x:v>
      </x:c>
      <x:c r="I41" s="14" t="str">
        <x:v>Démonter ses ouvrages transportables et quitter le front.</x:v>
      </x:c>
      <x:c r="J41" s="29" t="n">
        <x:v>3</x:v>
      </x:c>
      <x:c r="K41" s="14" t="str">
        <x:v>Les objets récupérés rentrent avec leurs porteurs ; la zone garde ses traces.</x:v>
      </x:c>
      <x:c r="L41" s="14" t="str">
        <x:v>Les coûts réservent des moyens ; l’effet n’est validé qu’après le geste, déplacement ou combat indiqué. Si les moyens manquent, la proposition reste ouverte ou le joueur choisit l’autre route.</x:v>
      </x:c>
      <x:c r="M41" s="14" t="str">
        <x:v>Un identifiant d’événement empêche une deuxième récompense. L’état des ouvrages, personnes et liens reste conservé après changement de mode.</x:v>
      </x:c>
      <x:c r="N41" s="14" t="str">
        <x:v>Extension V5</x:v>
      </x:c>
    </x:row>
  </x:sheetData>
  <x:pageMargins left="0.7" right="0.7" top="0.75" bottom="0.75" header="0.3" footer="0.3"/>
  <x:tableParts count="1">
    <x:tablePart xmlns:r="http://schemas.openxmlformats.org/officeDocument/2006/relationships" r:id="R68ccc91331da427d"/>
  </x:tableParts>
</x:worksheet>
</file>

<file path=xl/worksheets/sheet1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50" hidden="0" customWidth="1"/>
    <x:col min="13" max="13" width="45" hidden="0" customWidth="1"/>
  </x:cols>
  <x:sheetData>
    <x:row r="1">
      <x:c r="A1" s="2"/>
      <x:c r="B1" s="2"/>
      <x:c r="C1" s="2"/>
      <x:c r="D1" s="2"/>
      <x:c r="E1" s="2"/>
      <x:c r="F1" s="2"/>
    </x:row>
    <x:row r="2" ht="31" customHeight="1">
      <x:c r="A2" s="3" t="str">
        <x:v>V5 Campagnes des trois modes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Carte ref</x:v>
      </x:c>
      <x:c r="D5" s="52" t="str">
        <x:v>Monde concerné</x:v>
      </x:c>
      <x:c r="E5" s="52" t="str">
        <x:v>Equipes suggerees</x:v>
      </x:c>
      <x:c r="F5" s="52" t="str">
        <x:v>Conflit</x:v>
      </x:c>
      <x:c r="G5" s="52" t="str">
        <x:v>Mission hero</x:v>
      </x:c>
      <x:c r="H5" s="52" t="str">
        <x:v>Mission rts</x:v>
      </x:c>
      <x:c r="I5" s="52" t="str">
        <x:v>Mission carte</x:v>
      </x:c>
      <x:c r="J5" s="52" t="str">
        <x:v>Conclusion</x:v>
      </x:c>
      <x:c r="K5" s="52" t="str">
        <x:v>Accès</x:v>
      </x:c>
      <x:c r="L5" s="52" t="str">
        <x:v>Trois objectifs</x:v>
      </x:c>
      <x:c r="M5" s="53" t="str">
        <x:v>Provenance</x:v>
      </x:c>
    </x:row>
    <x:row r="6" ht="87" customHeight="1">
      <x:c r="A6" s="13" t="str">
        <x:v>W5-C01</x:v>
      </x:c>
      <x:c r="B6" s="13" t="str">
        <x:v>L’éclaireur que le rival attend</x:v>
      </x:c>
      <x:c r="C6" s="13" t="str">
        <x:v>W3-MAP01</x:v>
      </x:c>
      <x:c r="D6" s="13" t="str">
        <x:v>W3-P01</x:v>
      </x:c>
      <x:c r="E6" s="13" t="str">
        <x:v>W3-U02 / W3-U07 / W3-U17</x:v>
      </x:c>
      <x:c r="F6" s="13" t="str">
        <x:v>Un éclaireur adverse est coincé sous un poste que son propre groupe doit bientôt reprendre. La coalition veut son relevé ; le joueur doit décider comment mener son retour.</x:v>
      </x:c>
      <x:c r="G6" s="13" t="str">
        <x:v>W5-LM01</x:v>
      </x:c>
      <x:c r="H6" s="13" t="str">
        <x:v>W5-LM02</x:v>
      </x:c>
      <x:c r="I6" s="13" t="str">
        <x:v>W5-LM03</x:v>
      </x:c>
      <x:c r="J6" s="13" t="str">
        <x:v>Garder une route de reconnaissance ou quitter le sommet avec les survivants, sans exiger l’allégeance de l’éclaireur.</x:v>
      </x:c>
      <x:c r="K6" s="13" t="str">
        <x:v>Annexe volontaire ; lieu atteint, équipes présentes et conditions communes de voyage remplies.</x:v>
      </x:c>
      <x:c r="L6" s="13" t="str">
        <x:v>Les trois missions résolvent trois objectifs complémentaires. Rejouer le même objectif dans un autre mode ne crée aucune récompense ; une résolution anticipée transforme sa mission suivante en scène de conséquences.</x:v>
      </x:c>
      <x:c r="M6" s="13" t="str">
        <x:v>Extension V5</x:v>
      </x:c>
    </x:row>
    <x:row r="7" ht="87" customHeight="1">
      <x:c r="A7" s="14" t="str">
        <x:v>W5-C02</x:v>
      </x:c>
      <x:c r="B7" s="14" t="str">
        <x:v>La pression qui condamne le bassin</x:v>
      </x:c>
      <x:c r="C7" s="14" t="str">
        <x:v>W3-MAP02</x:v>
      </x:c>
      <x:c r="D7" s="14" t="str">
        <x:v>W3-P01</x:v>
      </x:c>
      <x:c r="E7" s="14" t="str">
        <x:v>W3-U06 / W3-U19 / W3-U20</x:v>
      </x:c>
      <x:c r="F7" s="14" t="str">
        <x:v>Un défenseur a préparé une rupture de conduite pour couvrir son repli. Le bassin pourrait couper à la fois la route militaire et un quartier de travail.</x:v>
      </x:c>
      <x:c r="G7" s="14" t="str">
        <x:v>W5-LM04</x:v>
      </x:c>
      <x:c r="H7" s="14" t="str">
        <x:v>W5-LM05</x:v>
      </x:c>
      <x:c r="I7" s="14" t="str">
        <x:v>W5-LM06</x:v>
      </x:c>
      <x:c r="J7" s="14" t="str">
        <x:v>Achever un circuit durable ou abandonner le poste militaire en préservant une route de retour sûre.</x:v>
      </x:c>
      <x:c r="K7" s="14" t="str">
        <x:v>Annexe volontaire ; lieu atteint, équipes présentes et conditions communes de voyage remplies.</x:v>
      </x:c>
      <x:c r="L7" s="14" t="str">
        <x:v>Les trois missions résolvent trois objectifs complémentaires. Rejouer le même objectif dans un autre mode ne crée aucune récompense ; une résolution anticipée transforme sa mission suivante en scène de conséquences.</x:v>
      </x:c>
      <x:c r="M7" s="14" t="str">
        <x:v>Extension V5</x:v>
      </x:c>
    </x:row>
    <x:row r="8" ht="87" customHeight="1">
      <x:c r="A8" s="13" t="str">
        <x:v>W5-C03</x:v>
      </x:c>
      <x:c r="B8" s="13" t="str">
        <x:v>La cuirasse du cratère</x:v>
      </x:c>
      <x:c r="C8" s="13" t="str">
        <x:v>W3-MAP03</x:v>
      </x:c>
      <x:c r="D8" s="13" t="str">
        <x:v>W3-P02</x:v>
      </x:c>
      <x:c r="E8" s="13" t="str">
        <x:v>W3-U01 / W3-U13 / W3-U21</x:v>
      </x:c>
      <x:c r="F8" s="13" t="str">
        <x:v>Une grande proie à cuirasse traverse une route disputée. Deux équipes veulent l’acculer pour obtenir le premier tir et bloquent les transports de retour.</x:v>
      </x:c>
      <x:c r="G8" s="13" t="str">
        <x:v>W5-LM07</x:v>
      </x:c>
      <x:c r="H8" s="13" t="str">
        <x:v>W5-LM08</x:v>
      </x:c>
      <x:c r="I8" s="13" t="str">
        <x:v>W5-LM09</x:v>
      </x:c>
      <x:c r="J8" s="13" t="str">
        <x:v>Reconnaître une chasse menée avec les participants réels ou rouvrir le corridor après avoir laissé partir la proie.</x:v>
      </x:c>
      <x:c r="K8" s="13" t="str">
        <x:v>Annexe volontaire ; lieu atteint, équipes présentes et conditions communes de voyage remplies.</x:v>
      </x:c>
      <x:c r="L8" s="13" t="str">
        <x:v>Les trois missions résolvent trois objectifs complémentaires. Rejouer le même objectif dans un autre mode ne crée aucune récompense ; une résolution anticipée transforme sa mission suivante en scène de conséquences.</x:v>
      </x:c>
      <x:c r="M8" s="13" t="str">
        <x:v>Extension V5</x:v>
      </x:c>
    </x:row>
    <x:row r="9" ht="87" customHeight="1">
      <x:c r="A9" s="14" t="str">
        <x:v>W5-C04</x:v>
      </x:c>
      <x:c r="B9" s="14" t="str">
        <x:v>Un départ sous faux signal</x:v>
      </x:c>
      <x:c r="C9" s="14" t="str">
        <x:v>W3-MAP04</x:v>
      </x:c>
      <x:c r="D9" s="14" t="str">
        <x:v>W3-P02</x:v>
      </x:c>
      <x:c r="E9" s="14" t="str">
        <x:v>W3-U05 / W3-U20 / W3-U28</x:v>
      </x:c>
      <x:c r="F9" s="14" t="str">
        <x:v>Une petite coque suit encore un faux signal malgré la coupure d’un relais. Il faut atteindre un répétiteur caché et garder assez de moyens pour corriger son approche.</x:v>
      </x:c>
      <x:c r="G9" s="14" t="str">
        <x:v>W5-LM10</x:v>
      </x:c>
      <x:c r="H9" s="14" t="str">
        <x:v>W5-LM11</x:v>
      </x:c>
      <x:c r="I9" s="14" t="str">
        <x:v>W5-LM12</x:v>
      </x:c>
      <x:c r="J9" s="14" t="str">
        <x:v>Faire arriver la coque à une halte disponible ou la guider vers une autre route connue sans s’approprier son équipage.</x:v>
      </x:c>
      <x:c r="K9" s="14" t="str">
        <x:v>Annexe volontaire ; lieu atteint, équipes présentes et conditions communes de voyage remplies.</x:v>
      </x:c>
      <x:c r="L9" s="14" t="str">
        <x:v>Les trois missions résolvent trois objectifs complémentaires. Rejouer le même objectif dans un autre mode ne crée aucune récompense ; une résolution anticipée transforme sa mission suivante en scène de conséquences.</x:v>
      </x:c>
      <x:c r="M9" s="14" t="str">
        <x:v>Extension V5</x:v>
      </x:c>
    </x:row>
    <x:row r="10" ht="87" customHeight="1">
      <x:c r="A10" s="13" t="str">
        <x:v>W5-C05</x:v>
      </x:c>
      <x:c r="B10" s="13" t="str">
        <x:v>Le corridor des petits</x:v>
      </x:c>
      <x:c r="C10" s="13" t="str">
        <x:v>W3-MAP05</x:v>
      </x:c>
      <x:c r="D10" s="13" t="str">
        <x:v>W3-P03</x:v>
      </x:c>
      <x:c r="E10" s="13" t="str">
        <x:v>W3-U03 / W3-U12 / W3-U23</x:v>
      </x:c>
      <x:c r="F10" s="13" t="str">
        <x:v>Une chasse rivale a séparé une proie adulte de petits qui traversent un ancien corridor. Le bruit de guerre rend leurs déplacements dangereux pour les deux groupes.</x:v>
      </x:c>
      <x:c r="G10" s="13" t="str">
        <x:v>W5-LM13</x:v>
      </x:c>
      <x:c r="H10" s="13" t="str">
        <x:v>W5-LM14</x:v>
      </x:c>
      <x:c r="I10" s="13" t="str">
        <x:v>W5-LM15</x:v>
      </x:c>
      <x:c r="J10" s="13" t="str">
        <x:v>Rétablir le corridor ou déplacer les forces vers un autre front après une chasse aux conditions explicitement choisies.</x:v>
      </x:c>
      <x:c r="K10" s="13" t="str">
        <x:v>Annexe volontaire ; lieu atteint, équipes présentes et conditions communes de voyage remplies.</x:v>
      </x:c>
      <x:c r="L10" s="13" t="str">
        <x:v>Les trois missions résolvent trois objectifs complémentaires. Rejouer le même objectif dans un autre mode ne crée aucune récompense ; une résolution anticipée transforme sa mission suivante en scène de conséquences.</x:v>
      </x:c>
      <x:c r="M10" s="13" t="str">
        <x:v>Extension V5</x:v>
      </x:c>
    </x:row>
    <x:row r="11" ht="87" customHeight="1">
      <x:c r="A11" s="14" t="str">
        <x:v>W5-C06</x:v>
      </x:c>
      <x:c r="B11" s="14" t="str">
        <x:v>L’empreinte d’un tiers</x:v>
      </x:c>
      <x:c r="C11" s="14" t="str">
        <x:v>W3-MAP06</x:v>
      </x:c>
      <x:c r="D11" s="14" t="str">
        <x:v>W3-P03</x:v>
      </x:c>
      <x:c r="E11" s="14" t="str">
        <x:v>W3-U01 / W3-U16 / W3-U29</x:v>
      </x:c>
      <x:c r="F11" s="14" t="str">
        <x:v>Une embuscade yautja est placée sur un gué aussi emprunté par des voyageurs humains. Une équipe de guerre doit identifier les passages sans confondre alliés, adversaires et proies.</x:v>
      </x:c>
      <x:c r="G11" s="14" t="str">
        <x:v>W5-LM16</x:v>
      </x:c>
      <x:c r="H11" s="14" t="str">
        <x:v>W5-LM17</x:v>
      </x:c>
      <x:c r="I11" s="14" t="str">
        <x:v>W5-LM18</x:v>
      </x:c>
      <x:c r="J11" s="14" t="str">
        <x:v>Déplacer l’affrontement vers la berge choisie et conserver l’autonomie des humains rencontrés ; O5 garde ses jalons propres.</x:v>
      </x:c>
      <x:c r="K11" s="14" t="str">
        <x:v>Annexe volontaire ; lieu atteint, équipes présentes et conditions communes de voyage remplies.</x:v>
      </x:c>
      <x:c r="L11" s="14" t="str">
        <x:v>Les trois missions résolvent trois objectifs complémentaires. Rejouer le même objectif dans un autre mode ne crée aucune récompense ; une résolution anticipée transforme sa mission suivante en scène de conséquences.</x:v>
      </x:c>
      <x:c r="M11" s="14" t="str">
        <x:v>Extension V5</x:v>
      </x:c>
    </x:row>
    <x:row r="12" ht="87" customHeight="1">
      <x:c r="A12" s="13" t="str">
        <x:v>W5-C07</x:v>
      </x:c>
      <x:c r="B12" s="13" t="str">
        <x:v>La coque qui revient sans quai</x:v>
      </x:c>
      <x:c r="C12" s="13" t="str">
        <x:v>W3-MAP07</x:v>
      </x:c>
      <x:c r="D12" s="13" t="str">
        <x:v>W3-P04</x:v>
      </x:c>
      <x:c r="E12" s="13" t="str">
        <x:v>W3-U17 / W3-U20 / W3-U25</x:v>
      </x:c>
      <x:c r="F12" s="13" t="str">
        <x:v>Un transport endommagé revient vers un quai occupé par des rivaux. Ses passagers sont comptés et ne peuvent pas attendre indéfiniment dans un accès bloqué.</x:v>
      </x:c>
      <x:c r="G12" s="13" t="str">
        <x:v>W5-LM19</x:v>
      </x:c>
      <x:c r="H12" s="13" t="str">
        <x:v>W5-LM20</x:v>
      </x:c>
      <x:c r="I12" s="13" t="str">
        <x:v>W5-LM21</x:v>
      </x:c>
      <x:c r="J12" s="13" t="str">
        <x:v>Accueillir puis réparer la coque ou organiser deux retours plus modestes depuis un point voisin.</x:v>
      </x:c>
      <x:c r="K12" s="13" t="str">
        <x:v>Annexe volontaire ; lieu atteint, équipes présentes et conditions communes de voyage remplies.</x:v>
      </x:c>
      <x:c r="L12" s="13" t="str">
        <x:v>Les trois missions résolvent trois objectifs complémentaires. Rejouer le même objectif dans un autre mode ne crée aucune récompense ; une résolution anticipée transforme sa mission suivante en scène de conséquences.</x:v>
      </x:c>
      <x:c r="M12" s="13" t="str">
        <x:v>Extension V5</x:v>
      </x:c>
    </x:row>
    <x:row r="13" ht="87" customHeight="1">
      <x:c r="A13" s="14" t="str">
        <x:v>W5-C08</x:v>
      </x:c>
      <x:c r="B13" s="14" t="str">
        <x:v>Les feux d’un défi commun</x:v>
      </x:c>
      <x:c r="C13" s="14" t="str">
        <x:v>W3-MAP08</x:v>
      </x:c>
      <x:c r="D13" s="14" t="str">
        <x:v>W3-P04</x:v>
      </x:c>
      <x:c r="E13" s="14" t="str">
        <x:v>W3-U08 / W3-U13 / W3-U28</x:v>
      </x:c>
      <x:c r="F13" s="14" t="str">
        <x:v>Deux chefs revendiquent un phare et acceptent de tester leurs équipes avant un duel. Leurs partisans restent tendus et une troisième patrouille approche sans avoir signé l’accord.</x:v>
      </x:c>
      <x:c r="G13" s="14" t="str">
        <x:v>W5-LM22</x:v>
      </x:c>
      <x:c r="H13" s="14" t="str">
        <x:v>W5-LM23</x:v>
      </x:c>
      <x:c r="I13" s="14" t="str">
        <x:v>W5-LM24</x:v>
      </x:c>
      <x:c r="J13" s="14" t="str">
        <x:v>Conserver un phare partagé selon l’accord tenu ou reprendre une rivalité bornée au seuil après le retrait des voyageurs.</x:v>
      </x:c>
      <x:c r="K13" s="14" t="str">
        <x:v>Annexe volontaire ; lieu atteint, équipes présentes et conditions communes de voyage remplies.</x:v>
      </x:c>
      <x:c r="L13" s="14" t="str">
        <x:v>Les trois missions résolvent trois objectifs complémentaires. Rejouer le même objectif dans un autre mode ne crée aucune récompense ; une résolution anticipée transforme sa mission suivante en scène de conséquences.</x:v>
      </x:c>
      <x:c r="M13" s="14" t="str">
        <x:v>Extension V5</x:v>
      </x:c>
    </x:row>
    <x:row r="14" ht="87" customHeight="1">
      <x:c r="A14" s="13" t="str">
        <x:v>W5-C09</x:v>
      </x:c>
      <x:c r="B14" s="13" t="str">
        <x:v>Deux maîtres dans la faille</x:v>
      </x:c>
      <x:c r="C14" s="13" t="str">
        <x:v>W3-MAP09</x:v>
      </x:c>
      <x:c r="D14" s="13" t="str">
        <x:v>W3-P05</x:v>
      </x:c>
      <x:c r="E14" s="13" t="str">
        <x:v>W3-U18 / W3-U21 / W3-U24</x:v>
      </x:c>
      <x:c r="F14" s="13" t="str">
        <x:v>Deux vétérans de traditions rivales se retrouvent près d’un convoi bloqué. Leurs spécialisations offrent des solutions incompatibles à une extraction dans la glace.</x:v>
      </x:c>
      <x:c r="G14" s="13" t="str">
        <x:v>W5-LM25</x:v>
      </x:c>
      <x:c r="H14" s="13" t="str">
        <x:v>W5-LM26</x:v>
      </x:c>
      <x:c r="I14" s="13" t="str">
        <x:v>W5-LM27</x:v>
      </x:c>
      <x:c r="J14" s="13" t="str">
        <x:v>Ramener les personnes et préserver le choix de spécialité de chaque équipe, même si la route ou la réputation en paie le prix.</x:v>
      </x:c>
      <x:c r="K14" s="13" t="str">
        <x:v>Annexe volontaire ; lieu atteint, équipes présentes et conditions communes de voyage remplies.</x:v>
      </x:c>
      <x:c r="L14" s="13" t="str">
        <x:v>Les trois missions résolvent trois objectifs complémentaires. Rejouer le même objectif dans un autre mode ne crée aucune récompense ; une résolution anticipée transforme sa mission suivante en scène de conséquences.</x:v>
      </x:c>
      <x:c r="M14" s="13" t="str">
        <x:v>Extension V5</x:v>
      </x:c>
    </x:row>
    <x:row r="15" ht="87" customHeight="1">
      <x:c r="A15" s="14" t="str">
        <x:v>W5-C10</x:v>
      </x:c>
      <x:c r="B15" s="14" t="str">
        <x:v>Le seuil et la bête</x:v>
      </x:c>
      <x:c r="C15" s="14" t="str">
        <x:v>W3-MAP10</x:v>
      </x:c>
      <x:c r="D15" s="14" t="str">
        <x:v>W3-P05</x:v>
      </x:c>
      <x:c r="E15" s="14" t="str">
        <x:v>W3-U17 / W3-U23 / W3-U27</x:v>
      </x:c>
      <x:c r="F15" s="14" t="str">
        <x:v>Une créature s’est déplacée dans une galerie disputée. Deux groupes yautja veulent utiliser sa présence pour piéger leur rival, au risque de fermer leur propre retour.</x:v>
      </x:c>
      <x:c r="G15" s="14" t="str">
        <x:v>W5-LM28</x:v>
      </x:c>
      <x:c r="H15" s="14" t="str">
        <x:v>W5-LM29</x:v>
      </x:c>
      <x:c r="I15" s="14" t="str">
        <x:v>W5-LM30</x:v>
      </x:c>
      <x:c r="J15" s="14" t="str">
        <x:v>Conserver un corridor sûr, ou quitter le secteur en laissant la menace localisée et les accès scellés réellement.</x:v>
      </x:c>
      <x:c r="K15" s="14" t="str">
        <x:v>Annexe volontaire ; lieu atteint, équipes présentes et conditions communes de voyage remplies.</x:v>
      </x:c>
      <x:c r="L15" s="14" t="str">
        <x:v>Les trois missions résolvent trois objectifs complémentaires. Rejouer le même objectif dans un autre mode ne crée aucune récompense ; une résolution anticipée transforme sa mission suivante en scène de conséquences.</x:v>
      </x:c>
      <x:c r="M15" s="14" t="str">
        <x:v>Extension V5</x:v>
      </x:c>
    </x:row>
    <x:row r="16" ht="87" customHeight="1">
      <x:c r="A16" s="13" t="str">
        <x:v>W5-C11</x:v>
      </x:c>
      <x:c r="B16" s="13" t="str">
        <x:v>Le port des trois engagements</x:v>
      </x:c>
      <x:c r="C16" s="13" t="str">
        <x:v>W3-MAP11</x:v>
      </x:c>
      <x:c r="D16" s="13" t="str">
        <x:v>W3-P06</x:v>
      </x:c>
      <x:c r="E16" s="13" t="str">
        <x:v>W3-U20 / W3-U28 / W3-U30</x:v>
      </x:c>
      <x:c r="F16" s="13" t="str">
        <x:v>Trois équipes liées par des mandats différents doivent acheminer un relais au même port. Un chef veut profiter de l’opération pour ouvrir un nouveau front non prévu.</x:v>
      </x:c>
      <x:c r="G16" s="13" t="str">
        <x:v>W5-LM31</x:v>
      </x:c>
      <x:c r="H16" s="13" t="str">
        <x:v>W5-LM32</x:v>
      </x:c>
      <x:c r="I16" s="13" t="str">
        <x:v>W5-LM33</x:v>
      </x:c>
      <x:c r="J16" s="13" t="str">
        <x:v>Ouvrir le port dans le mandat accepté ou laisser les équipes qui le souhaitent poursuivre une autre opération avec leurs propres moyens.</x:v>
      </x:c>
      <x:c r="K16" s="13" t="str">
        <x:v>Annexe volontaire ; lieu atteint, équipes présentes et conditions communes de voyage remplies.</x:v>
      </x:c>
      <x:c r="L16" s="13" t="str">
        <x:v>Les trois missions résolvent trois objectifs complémentaires. Rejouer le même objectif dans un autre mode ne crée aucune récompense ; une résolution anticipée transforme sa mission suivante en scène de conséquences.</x:v>
      </x:c>
      <x:c r="M16" s="13" t="str">
        <x:v>Extension V5</x:v>
      </x:c>
    </x:row>
    <x:row r="17" ht="87" customHeight="1">
      <x:c r="A17" s="14" t="str">
        <x:v>W5-C12</x:v>
      </x:c>
      <x:c r="B17" s="14" t="str">
        <x:v>La Veille encerclée</x:v>
      </x:c>
      <x:c r="C17" s="14" t="str">
        <x:v>W3-MAP12</x:v>
      </x:c>
      <x:c r="D17" s="14" t="str">
        <x:v>W3-P06</x:v>
      </x:c>
      <x:c r="E17" s="14" t="str">
        <x:v>W3-U17 / W3-U20 / W3-U26</x:v>
      </x:c>
      <x:c r="F17" s="14" t="str">
        <x:v>Le navire de clan La Veille Partagée se trouve à une escale disputée. Une force rivale bloque un sas extérieur tandis que l’équipage prépare des passagers pour le retour.</x:v>
      </x:c>
      <x:c r="G17" s="14" t="str">
        <x:v>W5-LM34</x:v>
      </x:c>
      <x:c r="H17" s="14" t="str">
        <x:v>W5-LM35</x:v>
      </x:c>
      <x:c r="I17" s="14" t="str">
        <x:v>W5-LM36</x:v>
      </x:c>
      <x:c r="J17" s="14" t="str">
        <x:v>Quitter l’escale avec les occupants et objets réellement embarqués ou conserver une tête de pont limitée après avoir sécurisé le navire.</x:v>
      </x:c>
      <x:c r="K17" s="14" t="str">
        <x:v>Annexe volontaire ; lieu atteint, équipes présentes et conditions communes de voyage remplies. Navire de clan acquis tardivement à Elite et présent à l’escale.</x:v>
      </x:c>
      <x:c r="L17" s="14" t="str">
        <x:v>Les trois missions résolvent trois objectifs complémentaires. Rejouer le même objectif dans un autre mode ne crée aucune récompense ; une résolution anticipée transforme sa mission suivante en scène de conséquences.</x:v>
      </x:c>
      <x:c r="M17" s="14" t="str">
        <x:v>Extension V5</x:v>
      </x:c>
    </x:row>
  </x:sheetData>
  <x:pageMargins left="0.7" right="0.7" top="0.75" bottom="0.75" header="0.3" footer="0.3"/>
  <x:tableParts count="1">
    <x:tablePart xmlns:r="http://schemas.openxmlformats.org/officeDocument/2006/relationships" r:id="R9cf2124926a94f51"/>
  </x:tableParts>
</x:worksheet>
</file>

<file path=xl/worksheets/sheet1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36" hidden="0" customWidth="1"/>
    <x:col min="6" max="6" width="50" hidden="0" customWidth="1"/>
    <x:col min="7" max="7" width="50" hidden="0" customWidth="1"/>
    <x:col min="8" max="8" width="50" hidden="0" customWidth="1"/>
    <x:col min="9" max="9" width="50" hidden="0" customWidth="1"/>
    <x:col min="10" max="10" width="50" hidden="0" customWidth="1"/>
    <x:col min="11" max="11" width="50" hidden="0" customWidth="1"/>
    <x:col min="12" max="12" width="18" hidden="0" customWidth="1"/>
    <x:col min="13" max="13" width="50" hidden="0" customWidth="1"/>
    <x:col min="14" max="14" width="50" hidden="0" customWidth="1"/>
    <x:col min="15" max="15" width="45" hidden="0" customWidth="1"/>
  </x:cols>
  <x:sheetData>
    <x:row r="1">
      <x:c r="A1" s="2"/>
      <x:c r="B1" s="2"/>
      <x:c r="C1" s="2"/>
      <x:c r="D1" s="2"/>
      <x:c r="E1" s="2"/>
      <x:c r="F1" s="2"/>
    </x:row>
    <x:row r="2" ht="31" customHeight="1">
      <x:c r="A2" s="3" t="str">
        <x:v>V5 Missions des trois modes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Campagne ref</x:v>
      </x:c>
      <x:c r="D5" s="52" t="str">
        <x:v>Ordre</x:v>
      </x:c>
      <x:c r="E5" s="52" t="str">
        <x:v>Mode</x:v>
      </x:c>
      <x:c r="F5" s="52" t="str">
        <x:v>Carte ref</x:v>
      </x:c>
      <x:c r="G5" s="52" t="str">
        <x:v>Déclencheur</x:v>
      </x:c>
      <x:c r="H5" s="52" t="str">
        <x:v>Actions</x:v>
      </x:c>
      <x:c r="I5" s="52" t="str">
        <x:v>Choix</x:v>
      </x:c>
      <x:c r="J5" s="52" t="str">
        <x:v>Résultat</x:v>
      </x:c>
      <x:c r="K5" s="52" t="str">
        <x:v>Transaction ref</x:v>
      </x:c>
      <x:c r="L5" s="52" t="str">
        <x:v>Recompense XP</x:v>
      </x:c>
      <x:c r="M5" s="52" t="str">
        <x:v>Échec reprise</x:v>
      </x:c>
      <x:c r="N5" s="52" t="str">
        <x:v>État transmis</x:v>
      </x:c>
      <x:c r="O5" s="53" t="str">
        <x:v>Provenance</x:v>
      </x:c>
    </x:row>
    <x:row r="6" ht="132" customHeight="1">
      <x:c r="A6" s="13" t="str">
        <x:v>W5-LM01</x:v>
      </x:c>
      <x:c r="B6" s="13" t="str">
        <x:v>Une voix sous la corniche</x:v>
      </x:c>
      <x:c r="C6" s="13" t="str">
        <x:v>W5-C01</x:v>
      </x:c>
      <x:c r="D6" s="16" t="n">
        <x:v>1</x:v>
      </x:c>
      <x:c r="E6" s="13" t="str">
        <x:v>Héros 2D</x:v>
      </x:c>
      <x:c r="F6" s="13" t="str">
        <x:v>W3-MAP01</x:v>
      </x:c>
      <x:c r="G6" s="13" t="str">
        <x:v>Un éclaireur adverse est coincé sous un poste que son propre groupe doit bientôt reprendre. La coalition veut son relevé ; le joueur doit décider comment mener son retour.</x:v>
      </x:c>
      <x:c r="H6" s="13" t="str">
        <x:v>Descendre par les prises déjà reconnues, trouver la corde sectionnée puis rejoindre l’éclaireur derrière une plaque rocheuse. Il indique une vue sur la relève adverse mais refuse de livrer les noms de ses compagnons. Le joueur fixe un berceau de transport, ouvre un passage latéral et affronte deux chasseurs qui approchent par le haut.</x:v>
      </x:c>
      <x:c r="I6" s="13" t="str">
        <x:v>Récupérer le blessé avec son accord ou lui laisser une route et transmettre seulement ce qui a été observé.</x:v>
      </x:c>
      <x:c r="J6" s="13" t="str">
        <x:v>Éclaireur extrait ou autonome ; relevé partiel authentifié ; un seul passage préparé.</x:v>
      </x:c>
      <x:c r="K6" s="13" t="str">
        <x:v>W5-TX01-1</x:v>
      </x:c>
      <x:c r="L6" s="28" t="n">
        <x:v>6</x:v>
      </x:c>
      <x:c r="M6" s="13" t="str">
        <x:v>Le repli, le refus et l’échec conservent les pertes et l’état du terrain. La mission suivante se prépare depuis ce résultat ; aucune ressource manquante n’est créée pour forcer la variante de réussite.</x:v>
      </x:c>
      <x:c r="N6" s="13" t="str">
        <x:v>Positions physiques, effectifs vivants, blessures, fatigue, objets uniques, passages ouverts et accords applicables. Les trois vues relisent les mêmes entités.</x:v>
      </x:c>
      <x:c r="O6" s="13" t="str">
        <x:v>Extension V5</x:v>
      </x:c>
    </x:row>
    <x:row r="7" ht="147" customHeight="1">
      <x:c r="A7" s="14" t="str">
        <x:v>W5-LM02</x:v>
      </x:c>
      <x:c r="B7" s="14" t="str">
        <x:v>La relève aux deux visages</x:v>
      </x:c>
      <x:c r="C7" s="14" t="str">
        <x:v>W5-C01</x:v>
      </x:c>
      <x:c r="D7" s="17" t="n">
        <x:v>2</x:v>
      </x:c>
      <x:c r="E7" s="14" t="str">
        <x:v>RTS</x:v>
      </x:c>
      <x:c r="F7" s="14" t="str">
        <x:v>W3-MAP01</x:v>
      </x:c>
      <x:c r="G7" s="14" t="str">
        <x:v>L’objectif précédent de « L’éclaireur que le rival attend » est résolu ; ses survivants, passages, ressources et choix déterminent les éléments disponibles. Une résolution anticipée ouvre une scène de conséquences au lieu d’un objectif rejoué.</x:v>
      </x:c>
      <x:c r="H7" s="14" t="str">
        <x:v>Déployer les porteurs sur le passage préparé, garder les lanciers à l’étranglement et placer l’observateur sur un appui qui ne domine pas tout le pont. La relève rivale reconnaît le blessé si elle le voit ; elle modifie alors sa priorité et tente de séparer l’escorte du joueur de sa sortie. Une extraction rapide exige de tourner la couverture au bon moment.</x:v>
      </x:c>
      <x:c r="I7" s="14" t="str">
        <x:v>Tenir le sommet le temps du départ ou relâcher le poste pour accompagner la personne jusqu’à la sortie.</x:v>
      </x:c>
      <x:c r="J7" s="14" t="str">
        <x:v>Résultat d’extraction et état militaire du sommet écrits ensemble ; la personne ne devient pas recrue.</x:v>
      </x:c>
      <x:c r="K7" s="14" t="str">
        <x:v>W5-TX01-2</x:v>
      </x:c>
      <x:c r="L7" s="29" t="n">
        <x:v>8</x:v>
      </x:c>
      <x:c r="M7" s="14" t="str">
        <x:v>Le repli, le refus et l’échec conservent les pertes et l’état du terrain. La mission suivante se prépare depuis ce résultat ; aucune ressource manquante n’est créée pour forcer la variante de réussite.</x:v>
      </x:c>
      <x:c r="N7" s="14" t="str">
        <x:v>Positions physiques, effectifs vivants, blessures, fatigue, objets uniques, passages ouverts et accords applicables. Les trois vues relisent les mêmes entités.</x:v>
      </x:c>
      <x:c r="O7" s="14" t="str">
        <x:v>Extension V5</x:v>
      </x:c>
    </x:row>
    <x:row r="8" ht="147" customHeight="1">
      <x:c r="A8" s="13" t="str">
        <x:v>W5-LM03</x:v>
      </x:c>
      <x:c r="B8" s="13" t="str">
        <x:v>Le poste après le passage</x:v>
      </x:c>
      <x:c r="C8" s="13" t="str">
        <x:v>W5-C01</x:v>
      </x:c>
      <x:c r="D8" s="16" t="n">
        <x:v>3</x:v>
      </x:c>
      <x:c r="E8" s="13" t="str">
        <x:v>Carte et scène 2D</x:v>
      </x:c>
      <x:c r="F8" s="13" t="str">
        <x:v>W3-MAP01</x:v>
      </x:c>
      <x:c r="G8" s="13" t="str">
        <x:v>L’objectif précédent de « L’éclaireur que le rival attend » est résolu ; ses survivants, passages, ressources et choix déterminent les éléments disponibles. Une résolution anticipée ouvre une scène de conséquences au lieu d’un objectif rejoué.</x:v>
      </x:c>
      <x:c r="H8" s="13" t="str">
        <x:v>Sur la carte, tracer une route de relève utilisant uniquement les corniches praticables. Choisir une équipe disponible puis suivre son arrivée au sommet. Le joueur inspecte le repère de guet, retire le matériel d’extraction et rencontre le guide qui reste sur place. Si aucune garnison ne peut venir, organiser le départ des derniers membres en gardant le relevé déjà acquis.</x:v>
      </x:c>
      <x:c r="I8" s="13" t="str">
        <x:v>Occuper le guet avec une route viable ou conserver seulement la connaissance du passage.</x:v>
      </x:c>
      <x:c r="J8" s="13" t="str">
        <x:v>Contrôle présent ou poste abandonné ; renseignement conservé avec son âge, jamais contrôle gratuit.</x:v>
      </x:c>
      <x:c r="K8" s="13" t="str">
        <x:v>W5-TX01-3</x:v>
      </x:c>
      <x:c r="L8" s="28" t="n">
        <x:v>12</x:v>
      </x:c>
      <x:c r="M8" s="13" t="str">
        <x:v>Le repli, le refus et l’échec conservent les pertes et l’état du terrain. La mission suivante se prépare depuis ce résultat ; aucune ressource manquante n’est créée pour forcer la variante de réussite.</x:v>
      </x:c>
      <x:c r="N8" s="13" t="str">
        <x:v>Positions physiques, effectifs vivants, blessures, fatigue, objets uniques, passages ouverts et accords applicables. Les trois vues relisent les mêmes entités.</x:v>
      </x:c>
      <x:c r="O8" s="13" t="str">
        <x:v>Extension V5</x:v>
      </x:c>
    </x:row>
    <x:row r="9" ht="147" customHeight="1">
      <x:c r="A9" s="14" t="str">
        <x:v>W5-LM04</x:v>
      </x:c>
      <x:c r="B9" s="14" t="str">
        <x:v>Le joint au fond du bruit</x:v>
      </x:c>
      <x:c r="C9" s="14" t="str">
        <x:v>W5-C02</x:v>
      </x:c>
      <x:c r="D9" s="17" t="n">
        <x:v>1</x:v>
      </x:c>
      <x:c r="E9" s="14" t="str">
        <x:v>Héros 2D</x:v>
      </x:c>
      <x:c r="F9" s="14" t="str">
        <x:v>W3-MAP02</x:v>
      </x:c>
      <x:c r="G9" s="14" t="str">
        <x:v>Un défenseur a préparé une rupture de conduite pour couvrir son repli. Le bassin pourrait couper à la fois la route militaire et un quartier de travail.</x:v>
      </x:c>
      <x:c r="H9" s="14" t="str">
        <x:v>Entrer par la galerie humide, écouter la vibration de trois joints et descendre jusqu’à celui qui a été volontairement déplacé. Une patrouille remonte le passage au même moment. Le joueur doit bloquer brièvement un volant, combattre sur un palier étroit puis déplacer un indicateur mécanique pour montrer la pression réelle aux artisans qui viendront ensuite.</x:v>
      </x:c>
      <x:c r="I9" s="14" t="str">
        <x:v>Stabiliser le joint le plus menacé ou ouvrir un dérivateur qui réduit le danger mais ferme le raccourci.</x:v>
      </x:c>
      <x:c r="J9" s="14" t="str">
        <x:v>État de pression transmis au RTS ; circuit direct ou détour disponibles, sans travaux achevés fictivement.</x:v>
      </x:c>
      <x:c r="K9" s="14" t="str">
        <x:v>W5-TX02-1</x:v>
      </x:c>
      <x:c r="L9" s="29" t="n">
        <x:v>6</x:v>
      </x:c>
      <x:c r="M9" s="14" t="str">
        <x:v>Le repli, le refus et l’échec conservent les pertes et l’état du terrain. La mission suivante se prépare depuis ce résultat ; aucune ressource manquante n’est créée pour forcer la variante de réussite.</x:v>
      </x:c>
      <x:c r="N9" s="14" t="str">
        <x:v>Positions physiques, effectifs vivants, blessures, fatigue, objets uniques, passages ouverts et accords applicables. Les trois vues relisent les mêmes entités.</x:v>
      </x:c>
      <x:c r="O9" s="14" t="str">
        <x:v>Extension V5</x:v>
      </x:c>
    </x:row>
    <x:row r="10" ht="147" customHeight="1">
      <x:c r="A10" s="13" t="str">
        <x:v>W5-LM05</x:v>
      </x:c>
      <x:c r="B10" s="13" t="str">
        <x:v>Les porteurs entre deux jets</x:v>
      </x:c>
      <x:c r="C10" s="13" t="str">
        <x:v>W5-C02</x:v>
      </x:c>
      <x:c r="D10" s="16" t="n">
        <x:v>2</x:v>
      </x:c>
      <x:c r="E10" s="13" t="str">
        <x:v>RTS</x:v>
      </x:c>
      <x:c r="F10" s="13" t="str">
        <x:v>W3-MAP02</x:v>
      </x:c>
      <x:c r="G10" s="13" t="str">
        <x:v>L’objectif précédent de « La pression qui condamne le bassin » est résolu ; ses survivants, passages, ressources et choix déterminent les éléments disponibles. Une résolution anticipée ouvre une scène de conséquences au lieu d’un objectif rejoué.</x:v>
      </x:c>
      <x:c r="H10" s="13" t="str">
        <x:v>Répartir les pièces dans deux petites charges, placer les guides aux sorties et faire travailler les artisans sur le circuit choisi. Les jets annoncent leur pression avant de couper un couloir. Les défenseurs tentent d’emporter le régulateur principal ; une équipe mobile peut l’intercepter, tandis que les autres protègent le chantier contre une attaque de flanc.</x:v>
      </x:c>
      <x:c r="I10" s="13" t="str">
        <x:v>Poursuivre le régulateur pour le circuit complet ou finir l’ouvrage limité avec les moyens présents.</x:v>
      </x:c>
      <x:c r="J10" s="13" t="str">
        <x:v>Ouvrage réellement construit, régulateur à son emplacement final et effectifs survivants enregistrés.</x:v>
      </x:c>
      <x:c r="K10" s="13" t="str">
        <x:v>W5-TX02-2</x:v>
      </x:c>
      <x:c r="L10" s="28" t="n">
        <x:v>8</x:v>
      </x:c>
      <x:c r="M10" s="13" t="str">
        <x:v>Le repli, le refus et l’échec conservent les pertes et l’état du terrain. La mission suivante se prépare depuis ce résultat ; aucune ressource manquante n’est créée pour forcer la variante de réussite.</x:v>
      </x:c>
      <x:c r="N10" s="13" t="str">
        <x:v>Positions physiques, effectifs vivants, blessures, fatigue, objets uniques, passages ouverts et accords applicables. Les trois vues relisent les mêmes entités.</x:v>
      </x:c>
      <x:c r="O10" s="13" t="str">
        <x:v>Extension V5</x:v>
      </x:c>
    </x:row>
    <x:row r="11" ht="147" customHeight="1">
      <x:c r="A11" s="14" t="str">
        <x:v>W5-LM06</x:v>
      </x:c>
      <x:c r="B11" s="14" t="str">
        <x:v>La route qui reste humide</x:v>
      </x:c>
      <x:c r="C11" s="14" t="str">
        <x:v>W5-C02</x:v>
      </x:c>
      <x:c r="D11" s="17" t="n">
        <x:v>3</x:v>
      </x:c>
      <x:c r="E11" s="14" t="str">
        <x:v>Carte et scène 2D</x:v>
      </x:c>
      <x:c r="F11" s="14" t="str">
        <x:v>W3-MAP02</x:v>
      </x:c>
      <x:c r="G11" s="14" t="str">
        <x:v>L’objectif précédent de « La pression qui condamne le bassin » est résolu ; ses survivants, passages, ressources et choix déterminent les éléments disponibles. Une résolution anticipée ouvre une scène de conséquences au lieu d’un objectif rejoué.</x:v>
      </x:c>
      <x:c r="H11" s="14" t="str">
        <x:v>Comparer les deux routes logistiques avec leurs capacités de charge et leur coût de marche. Affecter un groupe qui a encore du ravitaillement, lui faire traverser le circuit construit puis vérifier une vanne sur place avec un artisan local. La scène montre les habitants reprenant ou non leur passage. Une simple prise militaire antérieure ne remplace aucune de ces arrivées.</x:v>
      </x:c>
      <x:c r="I11" s="14" t="str">
        <x:v>Entretenir le circuit long avec moins de risque ou garder un poste court qui demande des inspections régulières.</x:v>
      </x:c>
      <x:c r="J11" s="14" t="str">
        <x:v>Production et coûts du front correspondent au circuit actif ; le service local garde son propre état.</x:v>
      </x:c>
      <x:c r="K11" s="14" t="str">
        <x:v>W5-TX02-3</x:v>
      </x:c>
      <x:c r="L11" s="29" t="n">
        <x:v>12</x:v>
      </x:c>
      <x:c r="M11" s="14" t="str">
        <x:v>Le repli, le refus et l’échec conservent les pertes et l’état du terrain. La mission suivante se prépare depuis ce résultat ; aucune ressource manquante n’est créée pour forcer la variante de réussite.</x:v>
      </x:c>
      <x:c r="N11" s="14" t="str">
        <x:v>Positions physiques, effectifs vivants, blessures, fatigue, objets uniques, passages ouverts et accords applicables. Les trois vues relisent les mêmes entités.</x:v>
      </x:c>
      <x:c r="O11" s="14" t="str">
        <x:v>Extension V5</x:v>
      </x:c>
    </x:row>
    <x:row r="12" ht="147" customHeight="1">
      <x:c r="A12" s="13" t="str">
        <x:v>W5-LM07</x:v>
      </x:c>
      <x:c r="B12" s="13" t="str">
        <x:v>Trois éclats sur la pierre</x:v>
      </x:c>
      <x:c r="C12" s="13" t="str">
        <x:v>W5-C03</x:v>
      </x:c>
      <x:c r="D12" s="16" t="n">
        <x:v>1</x:v>
      </x:c>
      <x:c r="E12" s="13" t="str">
        <x:v>Héros 2D</x:v>
      </x:c>
      <x:c r="F12" s="13" t="str">
        <x:v>W3-MAP03</x:v>
      </x:c>
      <x:c r="G12" s="13" t="str">
        <x:v>Une grande proie à cuirasse traverse une route disputée. Deux équipes veulent l’acculer pour obtenir le premier tir et bloquent les transports de retour.</x:v>
      </x:c>
      <x:c r="H12" s="13" t="str">
        <x:v>Suivre les éclats de cuirasse autour du premier cratère, comparer leur usure et découvrir où la proie frotte son flanc. Le joueur atteint un point d’observation par une rampe brisée, repère les signes d’une charge puis se retire avant son passage. Un rival essaie de planter sa marque sur le chemin ; le repousser ou le devancer ouvre une route différente.</x:v>
      </x:c>
      <x:c r="I12" s="13" t="str">
        <x:v>Marquer un terrain de confrontation sûr ou préparer une issue pour éloigner la proie des transports.</x:v>
      </x:c>
      <x:c r="J12" s="13" t="str">
        <x:v>Trajet et réaction de charge renseignés ; la bête garde son identité et son état entre les modes.</x:v>
      </x:c>
      <x:c r="K12" s="13" t="str">
        <x:v>W5-TX03-1</x:v>
      </x:c>
      <x:c r="L12" s="28" t="n">
        <x:v>6</x:v>
      </x:c>
      <x:c r="M12" s="13" t="str">
        <x:v>Le repli, le refus et l’échec conservent les pertes et l’état du terrain. La mission suivante se prépare depuis ce résultat ; aucune ressource manquante n’est créée pour forcer la variante de réussite.</x:v>
      </x:c>
      <x:c r="N12" s="13" t="str">
        <x:v>Positions physiques, effectifs vivants, blessures, fatigue, objets uniques, passages ouverts et accords applicables. Les trois vues relisent les mêmes entités.</x:v>
      </x:c>
      <x:c r="O12" s="13" t="str">
        <x:v>Extension V5</x:v>
      </x:c>
    </x:row>
    <x:row r="13" ht="147" customHeight="1">
      <x:c r="A13" s="14" t="str">
        <x:v>W5-LM08</x:v>
      </x:c>
      <x:c r="B13" s="14" t="str">
        <x:v>Le cercle qui doit s’ouvrir</x:v>
      </x:c>
      <x:c r="C13" s="14" t="str">
        <x:v>W5-C03</x:v>
      </x:c>
      <x:c r="D13" s="17" t="n">
        <x:v>2</x:v>
      </x:c>
      <x:c r="E13" s="14" t="str">
        <x:v>RTS</x:v>
      </x:c>
      <x:c r="F13" s="14" t="str">
        <x:v>W3-MAP03</x:v>
      </x:c>
      <x:c r="G13" s="14" t="str">
        <x:v>L’objectif précédent de « La cuirasse du cratère » est résolu ; ses survivants, passages, ressources et choix déterminent les éléments disponibles. Une résolution anticipée ouvre une scène de conséquences au lieu d’un objectif rejoué.</x:v>
      </x:c>
      <x:c r="H13" s="14" t="str">
        <x:v>Placer les pisteurs sur deux sorties, garder les montures hors de la zone de charge et attendre que la proie montre le flanc observé. Les chasseurs adverses tirent depuis une arête pour la détourner vers le joueur. Les équipes peuvent modifier les obstacles légers, mais un passage doit rester disponible pour ne pas être toutes enfermées dans le même cratère.</x:v>
      </x:c>
      <x:c r="I13" s="14" t="str">
        <x:v>Accomplir la chasse annoncée avec une fenêtre de tir ou conduire la bête vers l’issue reconnue.</x:v>
      </x:c>
      <x:c r="J13" s="14" t="str">
        <x:v>État final de la proie, contributions et ouverture du corridor enregistrés une seule fois.</x:v>
      </x:c>
      <x:c r="K13" s="14" t="str">
        <x:v>W5-TX03-2</x:v>
      </x:c>
      <x:c r="L13" s="29" t="n">
        <x:v>8</x:v>
      </x:c>
      <x:c r="M13" s="14" t="str">
        <x:v>Le repli, le refus et l’échec conservent les pertes et l’état du terrain. La mission suivante se prépare depuis ce résultat ; aucune ressource manquante n’est créée pour forcer la variante de réussite.</x:v>
      </x:c>
      <x:c r="N13" s="14" t="str">
        <x:v>Positions physiques, effectifs vivants, blessures, fatigue, objets uniques, passages ouverts et accords applicables. Les trois vues relisent les mêmes entités.</x:v>
      </x:c>
      <x:c r="O13" s="14" t="str">
        <x:v>Extension V5</x:v>
      </x:c>
    </x:row>
    <x:row r="14" ht="147" customHeight="1">
      <x:c r="A14" s="13" t="str">
        <x:v>W5-LM09</x:v>
      </x:c>
      <x:c r="B14" s="13" t="str">
        <x:v>La marque du passage libre</x:v>
      </x:c>
      <x:c r="C14" s="13" t="str">
        <x:v>W5-C03</x:v>
      </x:c>
      <x:c r="D14" s="16" t="n">
        <x:v>3</x:v>
      </x:c>
      <x:c r="E14" s="13" t="str">
        <x:v>Carte et scène 2D</x:v>
      </x:c>
      <x:c r="F14" s="13" t="str">
        <x:v>W3-MAP03</x:v>
      </x:c>
      <x:c r="G14" s="13" t="str">
        <x:v>L’objectif précédent de « La cuirasse du cratère » est résolu ; ses survivants, passages, ressources et choix déterminent les éléments disponibles. Une résolution anticipée ouvre une scène de conséquences au lieu d’un objectif rejoué.</x:v>
      </x:c>
      <x:c r="H14" s="13" t="str">
        <x:v>Planifier le passage d’un transport dont la route traverse le cratère, vérifier la présence ou l’absence de la bête puis accompagner la première charge jusqu’à l’autre bord. Installer un repère de circulation hors de son ancien appui. Si un trophée a réellement été récupéré, le mettre dans un contenant compatible avant de l’inscrire au trajet vers le navire.</x:v>
      </x:c>
      <x:c r="I14" s="13" t="str">
        <x:v>Maintenir un guet pour observer les retours de faune ou utiliser un détour plus long et libérer les équipes.</x:v>
      </x:c>
      <x:c r="J14" s="13" t="str">
        <x:v>La route logistique correspond au choix ; le trophée éventuel possède un unique trajet et propriétaire.</x:v>
      </x:c>
      <x:c r="K14" s="13" t="str">
        <x:v>W5-TX03-3</x:v>
      </x:c>
      <x:c r="L14" s="28" t="n">
        <x:v>12</x:v>
      </x:c>
      <x:c r="M14" s="13" t="str">
        <x:v>Le repli, le refus et l’échec conservent les pertes et l’état du terrain. La mission suivante se prépare depuis ce résultat ; aucune ressource manquante n’est créée pour forcer la variante de réussite.</x:v>
      </x:c>
      <x:c r="N14" s="13" t="str">
        <x:v>Positions physiques, effectifs vivants, blessures, fatigue, objets uniques, passages ouverts et accords applicables. Les trois vues relisent les mêmes entités.</x:v>
      </x:c>
      <x:c r="O14" s="13" t="str">
        <x:v>Extension V5</x:v>
      </x:c>
    </x:row>
    <x:row r="15" ht="132" customHeight="1">
      <x:c r="A15" s="14" t="str">
        <x:v>W5-LM10</x:v>
      </x:c>
      <x:c r="B15" s="14" t="str">
        <x:v>Le battement sous le toit</x:v>
      </x:c>
      <x:c r="C15" s="14" t="str">
        <x:v>W5-C04</x:v>
      </x:c>
      <x:c r="D15" s="17" t="n">
        <x:v>1</x:v>
      </x:c>
      <x:c r="E15" s="14" t="str">
        <x:v>Héros 2D</x:v>
      </x:c>
      <x:c r="F15" s="14" t="str">
        <x:v>W3-MAP04</x:v>
      </x:c>
      <x:c r="G15" s="14" t="str">
        <x:v>Une petite coque suit encore un faux signal malgré la coupure d’un relais. Il faut atteindre un répétiteur caché et garder assez de moyens pour corriger son approche.</x:v>
      </x:c>
      <x:c r="H15" s="14" t="str">
        <x:v>Revenir dans le relais endommagé et suivre une pulsation faible entre les cloisons. Monter sur le toit par un escalier intact, déplacer une plaque puis découvrir un répétiteur alimenté séparément. Un garde resté sur place tente de l’emporter dans les gaines. Le joueur doit le suivre par les accès de son gabarit ou fermer la sortie depuis le balcon.</x:v>
      </x:c>
      <x:c r="I15" s="14" t="str">
        <x:v>Récupérer le répétiteur intact pour connaître son signal ou le neutraliser et préparer une correction visuelle.</x:v>
      </x:c>
      <x:c r="J15" s="14" t="str">
        <x:v>Dispositif récupéré ou hors service ; type de correction disponible fixé pour l’escarmouche.</x:v>
      </x:c>
      <x:c r="K15" s="14" t="str">
        <x:v>W5-TX04-1</x:v>
      </x:c>
      <x:c r="L15" s="29" t="n">
        <x:v>6</x:v>
      </x:c>
      <x:c r="M15" s="14" t="str">
        <x:v>Le repli, le refus et l’échec conservent les pertes et l’état du terrain. La mission suivante se prépare depuis ce résultat ; aucune ressource manquante n’est créée pour forcer la variante de réussite.</x:v>
      </x:c>
      <x:c r="N15" s="14" t="str">
        <x:v>Positions physiques, effectifs vivants, blessures, fatigue, objets uniques, passages ouverts et accords applicables. Les trois vues relisent les mêmes entités.</x:v>
      </x:c>
      <x:c r="O15" s="14" t="str">
        <x:v>Extension V5</x:v>
      </x:c>
    </x:row>
    <x:row r="16" ht="147" customHeight="1">
      <x:c r="A16" s="13" t="str">
        <x:v>W5-LM11</x:v>
      </x:c>
      <x:c r="B16" s="13" t="str">
        <x:v>La cour des deux arrivées</x:v>
      </x:c>
      <x:c r="C16" s="13" t="str">
        <x:v>W5-C04</x:v>
      </x:c>
      <x:c r="D16" s="16" t="n">
        <x:v>2</x:v>
      </x:c>
      <x:c r="E16" s="13" t="str">
        <x:v>RTS</x:v>
      </x:c>
      <x:c r="F16" s="13" t="str">
        <x:v>W3-MAP04</x:v>
      </x:c>
      <x:c r="G16" s="13" t="str">
        <x:v>L’objectif précédent de « Un départ sous faux signal » est résolu ; ses survivants, passages, ressources et choix déterminent les éléments disponibles. Une résolution anticipée ouvre une scène de conséquences au lieu d’un objectif rejoué.</x:v>
      </x:c>
      <x:c r="H16" s="13" t="str">
        <x:v>Installer le dispositif disponible sur un appui vérifié, placer un observateur au toit et garder une réserve près du tunnel. La coque approche à un rythme annoncé ; l’équipe hostile restante essaie d’éteindre la correction au dernier moment. Les porteurs doivent aussi dégager l’aire d’arrivée, car une place obstruée empêche le véritable amarrage même si le signal fonctionne.</x:v>
      </x:c>
      <x:c r="I16" s="13" t="str">
        <x:v>Tenir l’aire d’arrivée principale ou préparer une halte secondaire plus éloignée des tirs.</x:v>
      </x:c>
      <x:c r="J16" s="13" t="str">
        <x:v>Approche guidée vers un lieu disponible ; le transport conserve son propriétaire et ses occupants.</x:v>
      </x:c>
      <x:c r="K16" s="13" t="str">
        <x:v>W5-TX04-2</x:v>
      </x:c>
      <x:c r="L16" s="28" t="n">
        <x:v>8</x:v>
      </x:c>
      <x:c r="M16" s="13" t="str">
        <x:v>Le repli, le refus et l’échec conservent les pertes et l’état du terrain. La mission suivante se prépare depuis ce résultat ; aucune ressource manquante n’est créée pour forcer la variante de réussite.</x:v>
      </x:c>
      <x:c r="N16" s="13" t="str">
        <x:v>Positions physiques, effectifs vivants, blessures, fatigue, objets uniques, passages ouverts et accords applicables. Les trois vues relisent les mêmes entités.</x:v>
      </x:c>
      <x:c r="O16" s="13" t="str">
        <x:v>Extension V5</x:v>
      </x:c>
    </x:row>
    <x:row r="17" ht="147" customHeight="1">
      <x:c r="A17" s="14" t="str">
        <x:v>W5-LM12</x:v>
      </x:c>
      <x:c r="B17" s="14" t="str">
        <x:v>Le quai que l’on prête</x:v>
      </x:c>
      <x:c r="C17" s="14" t="str">
        <x:v>W5-C04</x:v>
      </x:c>
      <x:c r="D17" s="17" t="n">
        <x:v>3</x:v>
      </x:c>
      <x:c r="E17" s="14" t="str">
        <x:v>Carte et scène 2D</x:v>
      </x:c>
      <x:c r="F17" s="14" t="str">
        <x:v>W3-MAP04</x:v>
      </x:c>
      <x:c r="G17" s="14" t="str">
        <x:v>L’objectif précédent de « Un départ sous faux signal » est résolu ; ses survivants, passages, ressources et choix déterminent les éléments disponibles. Une résolution anticipée ouvre une scène de conséquences au lieu d’un objectif rejoué.</x:v>
      </x:c>
      <x:c r="H17" s="14" t="str">
        <x:v>Sélectionner la halte où la coque est réellement arrivée, acheminer un lot de réparation et rencontrer son équipage au seuil. Le joueur inspecte la voie de sortie avec le pilote, retire les obstacles laissés par la bataille puis choisit le moment du départ. Une présence militaire peut rester au relais, mais elle ne transforme pas les voyageurs secourus en force permanente.</x:v>
      </x:c>
      <x:c r="I17" s="14" t="str">
        <x:v>Accorder une halte courte puis rendre le quai ou proposer un contrat limité que l’équipage peut accepter.</x:v>
      </x:c>
      <x:c r="J17" s="14" t="str">
        <x:v>Occupation du quai et disponibilité du relais suivent les décisions et départs joués.</x:v>
      </x:c>
      <x:c r="K17" s="14" t="str">
        <x:v>W5-TX04-3</x:v>
      </x:c>
      <x:c r="L17" s="29" t="n">
        <x:v>12</x:v>
      </x:c>
      <x:c r="M17" s="14" t="str">
        <x:v>Le repli, le refus et l’échec conservent les pertes et l’état du terrain. La mission suivante se prépare depuis ce résultat ; aucune ressource manquante n’est créée pour forcer la variante de réussite.</x:v>
      </x:c>
      <x:c r="N17" s="14" t="str">
        <x:v>Positions physiques, effectifs vivants, blessures, fatigue, objets uniques, passages ouverts et accords applicables. Les trois vues relisent les mêmes entités.</x:v>
      </x:c>
      <x:c r="O17" s="14" t="str">
        <x:v>Extension V5</x:v>
      </x:c>
    </x:row>
    <x:row r="18" ht="147" customHeight="1">
      <x:c r="A18" s="13" t="str">
        <x:v>W5-LM13</x:v>
      </x:c>
      <x:c r="B18" s="13" t="str">
        <x:v>Sous les feuilles couchées</x:v>
      </x:c>
      <x:c r="C18" s="13" t="str">
        <x:v>W5-C05</x:v>
      </x:c>
      <x:c r="D18" s="16" t="n">
        <x:v>1</x:v>
      </x:c>
      <x:c r="E18" s="13" t="str">
        <x:v>Héros 2D</x:v>
      </x:c>
      <x:c r="F18" s="13" t="str">
        <x:v>W3-MAP05</x:v>
      </x:c>
      <x:c r="G18" s="13" t="str">
        <x:v>Une chasse rivale a séparé une proie adulte de petits qui traversent un ancien corridor. Le bruit de guerre rend leurs déplacements dangereux pour les deux groupes.</x:v>
      </x:c>
      <x:c r="H18" s="13" t="str">
        <x:v>Suivre une végétation fraîchement écrasée au niveau inférieur, observer trois cachettes puis remonter vers un appui où l’adulte revient régulièrement. Un piège de chasse barre la sortie des petits. Le joueur peut atteindre son mécanisme depuis une racine ou affronter les poseurs sur une plateforme. Chaque bruit rapproche l’adulte selon son comportement propre.</x:v>
      </x:c>
      <x:c r="I18" s="13" t="str">
        <x:v>Retirer le piège en restant hors de la trajectoire ou distraire l’adulte le temps d’ouvrir le passage.</x:v>
      </x:c>
      <x:c r="J18" s="13" t="str">
        <x:v>Piège et corridor possèdent un état réel ; les animaux restent autonomes et ne deviennent pas des unités.</x:v>
      </x:c>
      <x:c r="K18" s="13" t="str">
        <x:v>W5-TX05-1</x:v>
      </x:c>
      <x:c r="L18" s="28" t="n">
        <x:v>6</x:v>
      </x:c>
      <x:c r="M18" s="13" t="str">
        <x:v>Le repli, le refus et l’échec conservent les pertes et l’état du terrain. La mission suivante se prépare depuis ce résultat ; aucune ressource manquante n’est créée pour forcer la variante de réussite.</x:v>
      </x:c>
      <x:c r="N18" s="13" t="str">
        <x:v>Positions physiques, effectifs vivants, blessures, fatigue, objets uniques, passages ouverts et accords applicables. Les trois vues relisent les mêmes entités.</x:v>
      </x:c>
      <x:c r="O18" s="13" t="str">
        <x:v>Extension V5</x:v>
      </x:c>
    </x:row>
    <x:row r="19" ht="147" customHeight="1">
      <x:c r="A19" s="14" t="str">
        <x:v>W5-LM14</x:v>
      </x:c>
      <x:c r="B19" s="14" t="str">
        <x:v>La canopée ne tient pas tout le monde</x:v>
      </x:c>
      <x:c r="C19" s="14" t="str">
        <x:v>W5-C05</x:v>
      </x:c>
      <x:c r="D19" s="17" t="n">
        <x:v>2</x:v>
      </x:c>
      <x:c r="E19" s="14" t="str">
        <x:v>RTS</x:v>
      </x:c>
      <x:c r="F19" s="14" t="str">
        <x:v>W3-MAP05</x:v>
      </x:c>
      <x:c r="G19" s="14" t="str">
        <x:v>L’objectif précédent de « Le corridor des petits » est résolu ; ses survivants, passages, ressources et choix déterminent les éléments disponibles. Une résolution anticipée ouvre une scène de conséquences au lieu d’un objectif rejoué.</x:v>
      </x:c>
      <x:c r="H19" s="14" t="str">
        <x:v>Déployer les gardiens sur des postes d’observation, faire passer les grimpeurs au-dessus du corridor puis contenir les chasseurs rivaux à la lisière. L’adulte protège les approches des petits et charge les groupes trop proches. Une victoire demande de contrôler la distance, de déplacer les unités bruyantes et de conserver une sortie ; les tirs indiscriminés changent les risques du scénario.</x:v>
      </x:c>
      <x:c r="I19" s="14" t="str">
        <x:v>Contenir les rivaux pendant la traversée ou déplacer le combat vers une clairière dégagée.</x:v>
      </x:c>
      <x:c r="J19" s="14" t="str">
        <x:v>Trajet des animaux et issue militaire distincts ; aucun objectif de domination animale n’est attribué.</x:v>
      </x:c>
      <x:c r="K19" s="14" t="str">
        <x:v>W5-TX05-2</x:v>
      </x:c>
      <x:c r="L19" s="29" t="n">
        <x:v>8</x:v>
      </x:c>
      <x:c r="M19" s="14" t="str">
        <x:v>Le repli, le refus et l’échec conservent les pertes et l’état du terrain. La mission suivante se prépare depuis ce résultat ; aucune ressource manquante n’est créée pour forcer la variante de réussite.</x:v>
      </x:c>
      <x:c r="N19" s="14" t="str">
        <x:v>Positions physiques, effectifs vivants, blessures, fatigue, objets uniques, passages ouverts et accords applicables. Les trois vues relisent les mêmes entités.</x:v>
      </x:c>
      <x:c r="O19" s="14" t="str">
        <x:v>Extension V5</x:v>
      </x:c>
    </x:row>
    <x:row r="20" ht="147" customHeight="1">
      <x:c r="A20" s="13" t="str">
        <x:v>W5-LM15</x:v>
      </x:c>
      <x:c r="B20" s="13" t="str">
        <x:v>Une route hors du nid</x:v>
      </x:c>
      <x:c r="C20" s="13" t="str">
        <x:v>W5-C05</x:v>
      </x:c>
      <x:c r="D20" s="16" t="n">
        <x:v>3</x:v>
      </x:c>
      <x:c r="E20" s="13" t="str">
        <x:v>Carte et scène 2D</x:v>
      </x:c>
      <x:c r="F20" s="13" t="str">
        <x:v>W3-MAP05</x:v>
      </x:c>
      <x:c r="G20" s="13" t="str">
        <x:v>L’objectif précédent de « Le corridor des petits » est résolu ; ses survivants, passages, ressources et choix déterminent les éléments disponibles. Une résolution anticipée ouvre une scène de conséquences au lieu d’un objectif rejoué.</x:v>
      </x:c>
      <x:c r="H20" s="13" t="str">
        <x:v>Examiner le corridor désormais connu, choisir un itinéraire militaire qui ne coupe pas son point de repos puis faire venir les marqueurs de route. Le joueur place les repères sur des appuis existants, rencontre les guides locaux et accompagne une première patrouille. Si la route coûte davantage de marche, le calcul logistique l’affiche avant le départ des porteurs.</x:v>
      </x:c>
      <x:c r="I20" s="13" t="str">
        <x:v>Payer le détour stable ou maintenir une observation régulière sur le passage court.</x:v>
      </x:c>
      <x:c r="J20" s="13" t="str">
        <x:v>Capacité de route et coût de fatigue enregistrés ; la carte ne supprime pas la faune pour simplifier le front.</x:v>
      </x:c>
      <x:c r="K20" s="13" t="str">
        <x:v>W5-TX05-3</x:v>
      </x:c>
      <x:c r="L20" s="28" t="n">
        <x:v>12</x:v>
      </x:c>
      <x:c r="M20" s="13" t="str">
        <x:v>Le repli, le refus et l’échec conservent les pertes et l’état du terrain. La mission suivante se prépare depuis ce résultat ; aucune ressource manquante n’est créée pour forcer la variante de réussite.</x:v>
      </x:c>
      <x:c r="N20" s="13" t="str">
        <x:v>Positions physiques, effectifs vivants, blessures, fatigue, objets uniques, passages ouverts et accords applicables. Les trois vues relisent les mêmes entités.</x:v>
      </x:c>
      <x:c r="O20" s="13" t="str">
        <x:v>Extension V5</x:v>
      </x:c>
    </x:row>
    <x:row r="21" ht="147" customHeight="1">
      <x:c r="A21" s="14" t="str">
        <x:v>W5-LM16</x:v>
      </x:c>
      <x:c r="B21" s="14" t="str">
        <x:v>Le pas qui ne porte pas de hampe</x:v>
      </x:c>
      <x:c r="C21" s="14" t="str">
        <x:v>W5-C06</x:v>
      </x:c>
      <x:c r="D21" s="17" t="n">
        <x:v>1</x:v>
      </x:c>
      <x:c r="E21" s="14" t="str">
        <x:v>Héros 2D</x:v>
      </x:c>
      <x:c r="F21" s="14" t="str">
        <x:v>W3-MAP06</x:v>
      </x:c>
      <x:c r="G21" s="14" t="str">
        <x:v>Une embuscade yautja est placée sur un gué aussi emprunté par des voyageurs humains. Une équipe de guerre doit identifier les passages sans confondre alliés, adversaires et proies.</x:v>
      </x:c>
      <x:c r="H21" s="14" t="str">
        <x:v>Suivre une empreinte humaine distincte des impacts de lances, retrouver un sac laissé sur une dalle puis observer un passage depuis l’autre rive. Une sentinelle rivale surveille la même piste et croit le joueur sur sa chasse. Le contourner ou le confronter permet d’atteindre la zone des voyageurs, qui peuvent décider de poursuivre sans l’aide proposée.</x:v>
      </x:c>
      <x:c r="I21" s="14" t="str">
        <x:v>Prévenir les voyageurs qui acceptent le contact ou déplacer discrètement les signes de l’embuscade hors de leur route.</x:v>
      </x:c>
      <x:c r="J21" s="14" t="str">
        <x:v>Les personnes conservent choix et parcours ; cet événement ne crée ni rencontre O5 anticipée ni recrutement automatique.</x:v>
      </x:c>
      <x:c r="K21" s="14" t="str">
        <x:v>W5-TX06-1</x:v>
      </x:c>
      <x:c r="L21" s="29" t="n">
        <x:v>6</x:v>
      </x:c>
      <x:c r="M21" s="14" t="str">
        <x:v>Le repli, le refus et l’échec conservent les pertes et l’état du terrain. La mission suivante se prépare depuis ce résultat ; aucune ressource manquante n’est créée pour forcer la variante de réussite.</x:v>
      </x:c>
      <x:c r="N21" s="14" t="str">
        <x:v>Positions physiques, effectifs vivants, blessures, fatigue, objets uniques, passages ouverts et accords applicables. Les trois vues relisent les mêmes entités.</x:v>
      </x:c>
      <x:c r="O21" s="14" t="str">
        <x:v>Extension V5</x:v>
      </x:c>
    </x:row>
    <x:row r="22" ht="147" customHeight="1">
      <x:c r="A22" s="13" t="str">
        <x:v>W5-LM17</x:v>
      </x:c>
      <x:c r="B22" s="13" t="str">
        <x:v>L’embuscade déplacée</x:v>
      </x:c>
      <x:c r="C22" s="13" t="str">
        <x:v>W5-C06</x:v>
      </x:c>
      <x:c r="D22" s="16" t="n">
        <x:v>2</x:v>
      </x:c>
      <x:c r="E22" s="13" t="str">
        <x:v>RTS</x:v>
      </x:c>
      <x:c r="F22" s="13" t="str">
        <x:v>W3-MAP06</x:v>
      </x:c>
      <x:c r="G22" s="13" t="str">
        <x:v>L’objectif précédent de « L’empreinte d’un tiers » est résolu ; ses survivants, passages, ressources et choix déterminent les éléments disponibles. Une résolution anticipée ouvre une scène de conséquences au lieu d’un objectif rejoué.</x:v>
      </x:c>
      <x:c r="H22" s="13" t="str">
        <x:v>Démonter les pièges posés sur le gué, installer les gardes au couvert rocheux et attirer l’équipe rivale par un passage militaire observé. Les voyageurs empruntent la route qu’ils ont choisie ; ils ne sont pas des pions commandables. Le joueur surveille leur proximité pour garder ses lignes de tir et peut interrompre une poursuite afin de ne pas ramener le combat vers eux.</x:v>
      </x:c>
      <x:c r="I22" s="13" t="str">
        <x:v>Repousser la force adverse depuis la berge ou retenir ses poursuivants pendant la traversée.</x:v>
      </x:c>
      <x:c r="J22" s="13" t="str">
        <x:v>Objectif militaire et sécurité des personnes évalués séparément, selon leurs positions réelles.</x:v>
      </x:c>
      <x:c r="K22" s="13" t="str">
        <x:v>W5-TX06-2</x:v>
      </x:c>
      <x:c r="L22" s="28" t="n">
        <x:v>8</x:v>
      </x:c>
      <x:c r="M22" s="13" t="str">
        <x:v>Le repli, le refus et l’échec conservent les pertes et l’état du terrain. La mission suivante se prépare depuis ce résultat ; aucune ressource manquante n’est créée pour forcer la variante de réussite.</x:v>
      </x:c>
      <x:c r="N22" s="13" t="str">
        <x:v>Positions physiques, effectifs vivants, blessures, fatigue, objets uniques, passages ouverts et accords applicables. Les trois vues relisent les mêmes entités.</x:v>
      </x:c>
      <x:c r="O22" s="13" t="str">
        <x:v>Extension V5</x:v>
      </x:c>
    </x:row>
    <x:row r="23" ht="147" customHeight="1">
      <x:c r="A23" s="14" t="str">
        <x:v>W5-LM18</x:v>
      </x:c>
      <x:c r="B23" s="14" t="str">
        <x:v>La rive que l’on connaît</x:v>
      </x:c>
      <x:c r="C23" s="14" t="str">
        <x:v>W5-C06</x:v>
      </x:c>
      <x:c r="D23" s="17" t="n">
        <x:v>3</x:v>
      </x:c>
      <x:c r="E23" s="14" t="str">
        <x:v>Carte et scène 2D</x:v>
      </x:c>
      <x:c r="F23" s="14" t="str">
        <x:v>W3-MAP06</x:v>
      </x:c>
      <x:c r="G23" s="14" t="str">
        <x:v>L’objectif précédent de « L’empreinte d’un tiers » est résolu ; ses survivants, passages, ressources et choix déterminent les éléments disponibles. Une résolution anticipée ouvre une scène de conséquences au lieu d’un objectif rejoué.</x:v>
      </x:c>
      <x:c r="H23" s="14" t="str">
        <x:v>Tracer deux usages du gué sur la carte : route militaire reconnue et passage de voyageurs observé. Envoyer une équipe vérifier l’état des pièges après le combat puis accompagner le premier convoi du clan. Une rencontre ultérieure peut transmettre des nouvelles humaines volontaires ; elle ne retient pas un personnage qui a déjà quitté la campagne de son origine.</x:v>
      </x:c>
      <x:c r="I23" s="14" t="str">
        <x:v>Maintenir un guet discret du clan ou choisir un détour militaire permanent.</x:v>
      </x:c>
      <x:c r="J23" s="14" t="str">
        <x:v>Le front obtient une route, pas la propriété des voyageurs ; les relevés gardent leur date et leur portée.</x:v>
      </x:c>
      <x:c r="K23" s="14" t="str">
        <x:v>W5-TX06-3</x:v>
      </x:c>
      <x:c r="L23" s="29" t="n">
        <x:v>12</x:v>
      </x:c>
      <x:c r="M23" s="14" t="str">
        <x:v>Le repli, le refus et l’échec conservent les pertes et l’état du terrain. La mission suivante se prépare depuis ce résultat ; aucune ressource manquante n’est créée pour forcer la variante de réussite.</x:v>
      </x:c>
      <x:c r="N23" s="14" t="str">
        <x:v>Positions physiques, effectifs vivants, blessures, fatigue, objets uniques, passages ouverts et accords applicables. Les trois vues relisent les mêmes entités.</x:v>
      </x:c>
      <x:c r="O23" s="14" t="str">
        <x:v>Extension V5</x:v>
      </x:c>
    </x:row>
    <x:row r="24" ht="132" customHeight="1">
      <x:c r="A24" s="13" t="str">
        <x:v>W5-LM19</x:v>
      </x:c>
      <x:c r="B24" s="13" t="str">
        <x:v>La chaîne que l’eau cache</x:v>
      </x:c>
      <x:c r="C24" s="13" t="str">
        <x:v>W5-C07</x:v>
      </x:c>
      <x:c r="D24" s="16" t="n">
        <x:v>1</x:v>
      </x:c>
      <x:c r="E24" s="13" t="str">
        <x:v>Héros 2D</x:v>
      </x:c>
      <x:c r="F24" s="13" t="str">
        <x:v>W3-MAP07</x:v>
      </x:c>
      <x:c r="G24" s="13" t="str">
        <x:v>Un transport endommagé revient vers un quai occupé par des rivaux. Ses passagers sont comptés et ne peuvent pas attendre indéfiniment dans un accès bloqué.</x:v>
      </x:c>
      <x:c r="H24" s="13" t="str">
        <x:v>Entrer sous le quai pendant la marée utile, suivre une chaîne immergée et atteindre son verrou sur une pile. Un garde descend vérifier un bruit tandis qu’un autre observe depuis les planches. Le joueur doit desserrer deux fixations et dégager une amarre avant de remonter vers le poste qui donnera le signal au pilote réellement en approche.</x:v>
      </x:c>
      <x:c r="I24" s="13" t="str">
        <x:v>Ouvrir l’amarrage principal sous surveillance ou préparer une prise secondaire plus petite.</x:v>
      </x:c>
      <x:c r="J24" s="13" t="str">
        <x:v>Type d’amarrage prêt et capacité de coque admise renseignés ; les autres accès restent fermés.</x:v>
      </x:c>
      <x:c r="K24" s="13" t="str">
        <x:v>W5-TX07-1</x:v>
      </x:c>
      <x:c r="L24" s="28" t="n">
        <x:v>6</x:v>
      </x:c>
      <x:c r="M24" s="13" t="str">
        <x:v>Le repli, le refus et l’échec conservent les pertes et l’état du terrain. La mission suivante se prépare depuis ce résultat ; aucune ressource manquante n’est créée pour forcer la variante de réussite.</x:v>
      </x:c>
      <x:c r="N24" s="13" t="str">
        <x:v>Positions physiques, effectifs vivants, blessures, fatigue, objets uniques, passages ouverts et accords applicables. Les trois vues relisent les mêmes entités.</x:v>
      </x:c>
      <x:c r="O24" s="13" t="str">
        <x:v>Extension V5</x:v>
      </x:c>
    </x:row>
    <x:row r="25" ht="147" customHeight="1">
      <x:c r="A25" s="14" t="str">
        <x:v>W5-LM20</x:v>
      </x:c>
      <x:c r="B25" s="14" t="str">
        <x:v>Le ponton des retardataires</x:v>
      </x:c>
      <x:c r="C25" s="14" t="str">
        <x:v>W5-C07</x:v>
      </x:c>
      <x:c r="D25" s="17" t="n">
        <x:v>2</x:v>
      </x:c>
      <x:c r="E25" s="14" t="str">
        <x:v>RTS</x:v>
      </x:c>
      <x:c r="F25" s="14" t="str">
        <x:v>W3-MAP07</x:v>
      </x:c>
      <x:c r="G25" s="14" t="str">
        <x:v>L’objectif précédent de « La coque qui revient sans quai » est résolu ; ses survivants, passages, ressources et choix déterminent les éléments disponibles. Une résolution anticipée ouvre une scène de conséquences au lieu d’un objectif rejoué.</x:v>
      </x:c>
      <x:c r="H25" s="14" t="str">
        <x:v>Déployer les nageurs sur les piles, placer les porteurs près du point de descente puis couvrir les artisans qui installent un appui endommagé. Le transport n’entre que lorsque son gabarit dispose d’une place. Les rivaux attaquent l’escalier pour isoler les derniers passagers ; une garde arrière doit tenir pendant une évacuation dont le temps dépend du nombre réel de personnes.</x:v>
      </x:c>
      <x:c r="I25" s="14" t="str">
        <x:v>Décharger tous les passagers avant le matériel ou répartir la garde pour sauver aussi une caisse lourde.</x:v>
      </x:c>
      <x:c r="J25" s="14" t="str">
        <x:v>Arrivées, blessés, lots et état du quai écrits dans le même résultat ; aucune personne supplémentaire n’apparaît.</x:v>
      </x:c>
      <x:c r="K25" s="14" t="str">
        <x:v>W5-TX07-2</x:v>
      </x:c>
      <x:c r="L25" s="29" t="n">
        <x:v>8</x:v>
      </x:c>
      <x:c r="M25" s="14" t="str">
        <x:v>Le repli, le refus et l’échec conservent les pertes et l’état du terrain. La mission suivante se prépare depuis ce résultat ; aucune ressource manquante n’est créée pour forcer la variante de réussite.</x:v>
      </x:c>
      <x:c r="N25" s="14" t="str">
        <x:v>Positions physiques, effectifs vivants, blessures, fatigue, objets uniques, passages ouverts et accords applicables. Les trois vues relisent les mêmes entités.</x:v>
      </x:c>
      <x:c r="O25" s="14" t="str">
        <x:v>Extension V5</x:v>
      </x:c>
    </x:row>
    <x:row r="26" ht="147" customHeight="1">
      <x:c r="A26" s="13" t="str">
        <x:v>W5-LM21</x:v>
      </x:c>
      <x:c r="B26" s="13" t="str">
        <x:v>Le tour de la coque blessée</x:v>
      </x:c>
      <x:c r="C26" s="13" t="str">
        <x:v>W5-C07</x:v>
      </x:c>
      <x:c r="D26" s="16" t="n">
        <x:v>3</x:v>
      </x:c>
      <x:c r="E26" s="13" t="str">
        <x:v>Carte et scène 2D</x:v>
      </x:c>
      <x:c r="F26" s="13" t="str">
        <x:v>W3-MAP07</x:v>
      </x:c>
      <x:c r="G26" s="13" t="str">
        <x:v>L’objectif précédent de « La coque qui revient sans quai » est résolu ; ses survivants, passages, ressources et choix déterminent les éléments disponibles. Une résolution anticipée ouvre une scène de conséquences au lieu d’un objectif rejoué.</x:v>
      </x:c>
      <x:c r="H26" s="13" t="str">
        <x:v>Réserver des pièces dans une base accessible, choisir un transport capable de les porter et suivre leur livraison jusqu’au quai. Le joueur inspecte la coque avec le pilote puis désigne les places temporaires des passagers. Si le navire de clan est utilisé, sa capacité réelle est contrôlée ; les personnes en attente disposent d’une halte distincte et visible.</x:v>
      </x:c>
      <x:c r="I26" s="13" t="str">
        <x:v>Réparer ici en gardant une défense du quai ou répartir les retours vers deux haltes reconnues.</x:v>
      </x:c>
      <x:c r="J26" s="13" t="str">
        <x:v>Trajets, places et durée d’immobilisation deviennent des contraintes de campagne réelles.</x:v>
      </x:c>
      <x:c r="K26" s="13" t="str">
        <x:v>W5-TX07-3</x:v>
      </x:c>
      <x:c r="L26" s="28" t="n">
        <x:v>12</x:v>
      </x:c>
      <x:c r="M26" s="13" t="str">
        <x:v>Le repli, le refus et l’échec conservent les pertes et l’état du terrain. La mission suivante se prépare depuis ce résultat ; aucune ressource manquante n’est créée pour forcer la variante de réussite.</x:v>
      </x:c>
      <x:c r="N26" s="13" t="str">
        <x:v>Positions physiques, effectifs vivants, blessures, fatigue, objets uniques, passages ouverts et accords applicables. Les trois vues relisent les mêmes entités.</x:v>
      </x:c>
      <x:c r="O26" s="13" t="str">
        <x:v>Extension V5</x:v>
      </x:c>
    </x:row>
    <x:row r="27" ht="147" customHeight="1">
      <x:c r="A27" s="14" t="str">
        <x:v>W5-LM22</x:v>
      </x:c>
      <x:c r="B27" s="14" t="str">
        <x:v>La lance au milieu du faisceau</x:v>
      </x:c>
      <x:c r="C27" s="14" t="str">
        <x:v>W5-C08</x:v>
      </x:c>
      <x:c r="D27" s="17" t="n">
        <x:v>1</x:v>
      </x:c>
      <x:c r="E27" s="14" t="str">
        <x:v>Héros 2D</x:v>
      </x:c>
      <x:c r="F27" s="14" t="str">
        <x:v>W3-MAP08</x:v>
      </x:c>
      <x:c r="G27" s="14" t="str">
        <x:v>Deux chefs revendiquent un phare et acceptent de tester leurs équipes avant un duel. Leurs partisans restent tendus et une troisième patrouille approche sans avoir signé l’accord.</x:v>
      </x:c>
      <x:c r="H27" s="14" t="str">
        <x:v>Monter au phare avec un témoin, parcourir le bord du plateau et vérifier les deux sorties du futur défi. Placer les lances de limite exige de rejoindre les points physiques que chaque chef accepte. Une sentinelle inconnue apparaît sur le piton voisin ; l’observer révèle une troisième force, dont le joueur doit montrer l’approche sans prétendre commander ses décisions.</x:v>
      </x:c>
      <x:c r="I27" s="14" t="str">
        <x:v>Prévenir les deux chefs de la patrouille ou préparer une sortie protégée avant le duel.</x:v>
      </x:c>
      <x:c r="J27" s="14" t="str">
        <x:v>Limites acceptées et troisième force identifiée partiellement ; le duel reste un engagement local.</x:v>
      </x:c>
      <x:c r="K27" s="14" t="str">
        <x:v>W5-TX08-1</x:v>
      </x:c>
      <x:c r="L27" s="29" t="n">
        <x:v>6</x:v>
      </x:c>
      <x:c r="M27" s="14" t="str">
        <x:v>Le repli, le refus et l’échec conservent les pertes et l’état du terrain. La mission suivante se prépare depuis ce résultat ; aucune ressource manquante n’est créée pour forcer la variante de réussite.</x:v>
      </x:c>
      <x:c r="N27" s="14" t="str">
        <x:v>Positions physiques, effectifs vivants, blessures, fatigue, objets uniques, passages ouverts et accords applicables. Les trois vues relisent les mêmes entités.</x:v>
      </x:c>
      <x:c r="O27" s="14" t="str">
        <x:v>Extension V5</x:v>
      </x:c>
    </x:row>
    <x:row r="28" ht="147" customHeight="1">
      <x:c r="A28" s="13" t="str">
        <x:v>W5-LM23</x:v>
      </x:c>
      <x:c r="B28" s="13" t="str">
        <x:v>Le phare et la troisième ombre</x:v>
      </x:c>
      <x:c r="C28" s="13" t="str">
        <x:v>W5-C08</x:v>
      </x:c>
      <x:c r="D28" s="16" t="n">
        <x:v>2</x:v>
      </x:c>
      <x:c r="E28" s="13" t="str">
        <x:v>RTS</x:v>
      </x:c>
      <x:c r="F28" s="13" t="str">
        <x:v>W3-MAP08</x:v>
      </x:c>
      <x:c r="G28" s="13" t="str">
        <x:v>L’objectif précédent de « Les feux d’un défi commun » est résolu ; ses survivants, passages, ressources et choix déterminent les éléments disponibles. Une résolution anticipée ouvre une scène de conséquences au lieu d’un objectif rejoué.</x:v>
      </x:c>
      <x:c r="H28" s="13" t="str">
        <x:v>Répartir les gardes autour du plateau pendant que le duel ou la confrontation convenue se prépare. La patrouille extérieure tente de saisir la réserve près du second feu. Garder le contrat initial demande de détacher une équipe suffisante sans entrer dans l’espace du défi. Une rupture observée par un camp modifie sa réaction ; elle ne transforme pas toutes les forces en ennemis automatiques.</x:v>
      </x:c>
      <x:c r="I28" s="13" t="str">
        <x:v>Protéger le défi avec une réserve mobile ou suspendre l’épreuve pour repousser ensemble la patrouille.</x:v>
      </x:c>
      <x:c r="J28" s="13" t="str">
        <x:v>Résultat de défense et état du défi conservés séparément ; un duel interrompu reste interrompu.</x:v>
      </x:c>
      <x:c r="K28" s="13" t="str">
        <x:v>W5-TX08-2</x:v>
      </x:c>
      <x:c r="L28" s="28" t="n">
        <x:v>8</x:v>
      </x:c>
      <x:c r="M28" s="13" t="str">
        <x:v>Le repli, le refus et l’échec conservent les pertes et l’état du terrain. La mission suivante se prépare depuis ce résultat ; aucune ressource manquante n’est créée pour forcer la variante de réussite.</x:v>
      </x:c>
      <x:c r="N28" s="13" t="str">
        <x:v>Positions physiques, effectifs vivants, blessures, fatigue, objets uniques, passages ouverts et accords applicables. Les trois vues relisent les mêmes entités.</x:v>
      </x:c>
      <x:c r="O28" s="13" t="str">
        <x:v>Extension V5</x:v>
      </x:c>
    </x:row>
    <x:row r="29" ht="147" customHeight="1">
      <x:c r="A29" s="14" t="str">
        <x:v>W5-LM24</x:v>
      </x:c>
      <x:c r="B29" s="14" t="str">
        <x:v>Deux gardes au même repère</x:v>
      </x:c>
      <x:c r="C29" s="14" t="str">
        <x:v>W5-C08</x:v>
      </x:c>
      <x:c r="D29" s="17" t="n">
        <x:v>3</x:v>
      </x:c>
      <x:c r="E29" s="14" t="str">
        <x:v>Carte et scène 2D</x:v>
      </x:c>
      <x:c r="F29" s="14" t="str">
        <x:v>W3-MAP08</x:v>
      </x:c>
      <x:c r="G29" s="14" t="str">
        <x:v>L’objectif précédent de « Les feux d’un défi commun » est résolu ; ses survivants, passages, ressources et choix déterminent les éléments disponibles. Une résolution anticipée ouvre une scène de conséquences au lieu d’un objectif rejoué.</x:v>
      </x:c>
      <x:c r="H29" s="14" t="str">
        <x:v>Choisir la présence qui assurera le phare après le conflit, inscrire ses périodes de relève puis faire venir les groupes concernés par leurs propres routes. Le joueur inspecte les deux signaux avec les représentants présents et retire les barrières devenues inutiles. Si aucun accord partagé n’a tenu, le contrôle repose seulement sur l’équipe qui occupe réellement le point.</x:v>
      </x:c>
      <x:c r="I29" s="14" t="str">
        <x:v>Maintenir une rotation convenue ou garder un seul poste tout en laissant l’autre feu aux voyageurs.</x:v>
      </x:c>
      <x:c r="J29" s="14" t="str">
        <x:v>Les accords et la garnison reflètent la scène jouée ; un résultat de duel ne contrôle pas toute l’île.</x:v>
      </x:c>
      <x:c r="K29" s="14" t="str">
        <x:v>W5-TX08-3</x:v>
      </x:c>
      <x:c r="L29" s="29" t="n">
        <x:v>12</x:v>
      </x:c>
      <x:c r="M29" s="14" t="str">
        <x:v>Le repli, le refus et l’échec conservent les pertes et l’état du terrain. La mission suivante se prépare depuis ce résultat ; aucune ressource manquante n’est créée pour forcer la variante de réussite.</x:v>
      </x:c>
      <x:c r="N29" s="14" t="str">
        <x:v>Positions physiques, effectifs vivants, blessures, fatigue, objets uniques, passages ouverts et accords applicables. Les trois vues relisent les mêmes entités.</x:v>
      </x:c>
      <x:c r="O29" s="14" t="str">
        <x:v>Extension V5</x:v>
      </x:c>
    </x:row>
    <x:row r="30" ht="147" customHeight="1">
      <x:c r="A30" s="13" t="str">
        <x:v>W5-LM25</x:v>
      </x:c>
      <x:c r="B30" s="13" t="str">
        <x:v>Le vétéran qui ne descend plus</x:v>
      </x:c>
      <x:c r="C30" s="13" t="str">
        <x:v>W5-C09</x:v>
      </x:c>
      <x:c r="D30" s="16" t="n">
        <x:v>1</x:v>
      </x:c>
      <x:c r="E30" s="13" t="str">
        <x:v>Héros 2D</x:v>
      </x:c>
      <x:c r="F30" s="13" t="str">
        <x:v>W3-MAP09</x:v>
      </x:c>
      <x:c r="G30" s="13" t="str">
        <x:v>Deux vétérans de traditions rivales se retrouvent près d’un convoi bloqué. Leurs spécialisations offrent des solutions incompatibles à une extraction dans la glace.</x:v>
      </x:c>
      <x:c r="H30" s="13" t="str">
        <x:v>Rejoindre un ancien sur une plateforme basse, observer sa blessure puis chercher une encoche capable de porter le palan. Il indique un trajet qu’il connaissait avant la rupture de la glace. Un rival propose un autre chemin depuis la moraine ; le joueur doit tester trois appuis et choisir une méthode sans supposer que l’expérience rend l’un des guides infaillible.</x:v>
      </x:c>
      <x:c r="I30" s="13" t="str">
        <x:v>Préparer le palan lent conseillé par l’ancien ou vérifier le détour plus long proposé par le rival.</x:v>
      </x:c>
      <x:c r="J30" s="13" t="str">
        <x:v>Méthode d’extraction fixée ; blessure et spécialité des vétérans persistent sans réinitialisation.</x:v>
      </x:c>
      <x:c r="K30" s="13" t="str">
        <x:v>W5-TX09-1</x:v>
      </x:c>
      <x:c r="L30" s="28" t="n">
        <x:v>6</x:v>
      </x:c>
      <x:c r="M30" s="13" t="str">
        <x:v>Le repli, le refus et l’échec conservent les pertes et l’état du terrain. La mission suivante se prépare depuis ce résultat ; aucune ressource manquante n’est créée pour forcer la variante de réussite.</x:v>
      </x:c>
      <x:c r="N30" s="13" t="str">
        <x:v>Positions physiques, effectifs vivants, blessures, fatigue, objets uniques, passages ouverts et accords applicables. Les trois vues relisent les mêmes entités.</x:v>
      </x:c>
      <x:c r="O30" s="13" t="str">
        <x:v>Extension V5</x:v>
      </x:c>
    </x:row>
    <x:row r="31" ht="147" customHeight="1">
      <x:c r="A31" s="14" t="str">
        <x:v>W5-LM26</x:v>
      </x:c>
      <x:c r="B31" s="14" t="str">
        <x:v>La marche des deux méthodes</x:v>
      </x:c>
      <x:c r="C31" s="14" t="str">
        <x:v>W5-C09</x:v>
      </x:c>
      <x:c r="D31" s="17" t="n">
        <x:v>2</x:v>
      </x:c>
      <x:c r="E31" s="14" t="str">
        <x:v>RTS</x:v>
      </x:c>
      <x:c r="F31" s="14" t="str">
        <x:v>W3-MAP09</x:v>
      </x:c>
      <x:c r="G31" s="14" t="str">
        <x:v>L’objectif précédent de « Deux maîtres dans la faille » est résolu ; ses survivants, passages, ressources et choix déterminent les éléments disponibles. Une résolution anticipée ouvre une scène de conséquences au lieu d’un objectif rejoué.</x:v>
      </x:c>
      <x:c r="H31" s="14" t="str">
        <x:v>Affecter les soigneurs au patient, garder les montures sur les surfaces compatibles puis couvrir le mouvement des porteurs. La voie choisie détermine où les rivaux peuvent attaquer : en hauteur près du palan ou depuis les blocs le long du détour. Les vétérans fournissent les comportements de leur spécialisation A ou B ; aucun changement gratuit n’est autorisé pour faciliter cette bataille.</x:v>
      </x:c>
      <x:c r="I31" s="14" t="str">
        <x:v>Dépenser des consommables pour un retour plus rapide ou allonger le trajet avec davantage de pauses couvertes.</x:v>
      </x:c>
      <x:c r="J31" s="14" t="str">
        <x:v>Survivants, blessures, XP et consommables suivent la méthode réellement jouée.</x:v>
      </x:c>
      <x:c r="K31" s="14" t="str">
        <x:v>W5-TX09-2</x:v>
      </x:c>
      <x:c r="L31" s="29" t="n">
        <x:v>8</x:v>
      </x:c>
      <x:c r="M31" s="14" t="str">
        <x:v>Le repli, le refus et l’échec conservent les pertes et l’état du terrain. La mission suivante se prépare depuis ce résultat ; aucune ressource manquante n’est créée pour forcer la variante de réussite.</x:v>
      </x:c>
      <x:c r="N31" s="14" t="str">
        <x:v>Positions physiques, effectifs vivants, blessures, fatigue, objets uniques, passages ouverts et accords applicables. Les trois vues relisent les mêmes entités.</x:v>
      </x:c>
      <x:c r="O31" s="14" t="str">
        <x:v>Extension V5</x:v>
      </x:c>
    </x:row>
    <x:row r="32" ht="132" customHeight="1">
      <x:c r="A32" s="13" t="str">
        <x:v>W5-LM27</x:v>
      </x:c>
      <x:c r="B32" s="13" t="str">
        <x:v>L’expérience qui ne se prête pas</x:v>
      </x:c>
      <x:c r="C32" s="13" t="str">
        <x:v>W5-C09</x:v>
      </x:c>
      <x:c r="D32" s="16" t="n">
        <x:v>3</x:v>
      </x:c>
      <x:c r="E32" s="13" t="str">
        <x:v>Carte et scène 2D</x:v>
      </x:c>
      <x:c r="F32" s="13" t="str">
        <x:v>W3-MAP09</x:v>
      </x:c>
      <x:c r="G32" s="13" t="str">
        <x:v>L’objectif précédent de « Deux maîtres dans la faille » est résolu ; ses survivants, passages, ressources et choix déterminent les éléments disponibles. Une résolution anticipée ouvre une scène de conséquences au lieu d’un objectif rejoué.</x:v>
      </x:c>
      <x:c r="H32" s="13" t="str">
        <x:v>Arriver au refuge avec les membres extraits, choisir qui prend du repos et vérifier les places avant de déplacer une autre équipe. Le joueur suit une scène où le vétéran transmet un exercice à une recrue volontaire. Cet exercice ouvre une formation ultérieure avec délai ; il ne copie ni les 80 XP ni la spécialisation du maître dans un groupe neuf.</x:v>
      </x:c>
      <x:c r="I32" s="13" t="str">
        <x:v>Retarder le prochain front pour laisser les anciens récupérer ou engager une équipe moins expérimentée déjà disponible.</x:v>
      </x:c>
      <x:c r="J32" s="13" t="str">
        <x:v>La force future change selon les membres réellement aptes ; la guerre continue avec ses pertes et ses remplacements.</x:v>
      </x:c>
      <x:c r="K32" s="13" t="str">
        <x:v>W5-TX09-3</x:v>
      </x:c>
      <x:c r="L32" s="28" t="n">
        <x:v>12</x:v>
      </x:c>
      <x:c r="M32" s="13" t="str">
        <x:v>Le repli, le refus et l’échec conservent les pertes et l’état du terrain. La mission suivante se prépare depuis ce résultat ; aucune ressource manquante n’est créée pour forcer la variante de réussite.</x:v>
      </x:c>
      <x:c r="N32" s="13" t="str">
        <x:v>Positions physiques, effectifs vivants, blessures, fatigue, objets uniques, passages ouverts et accords applicables. Les trois vues relisent les mêmes entités.</x:v>
      </x:c>
      <x:c r="O32" s="13" t="str">
        <x:v>Extension V5</x:v>
      </x:c>
    </x:row>
    <x:row r="33" ht="147" customHeight="1">
      <x:c r="A33" s="14" t="str">
        <x:v>W5-LM28</x:v>
      </x:c>
      <x:c r="B33" s="14" t="str">
        <x:v>Le souffle derrière la porte</x:v>
      </x:c>
      <x:c r="C33" s="14" t="str">
        <x:v>W5-C10</x:v>
      </x:c>
      <x:c r="D33" s="17" t="n">
        <x:v>1</x:v>
      </x:c>
      <x:c r="E33" s="14" t="str">
        <x:v>Héros 2D</x:v>
      </x:c>
      <x:c r="F33" s="14" t="str">
        <x:v>W3-MAP10</x:v>
      </x:c>
      <x:c r="G33" s="14" t="str">
        <x:v>Une créature s’est déplacée dans une galerie disputée. Deux groupes yautja veulent utiliser sa présence pour piéger leur rival, au risque de fermer leur propre retour.</x:v>
      </x:c>
      <x:c r="H33" s="14" t="str">
        <x:v>Explorer une galerie refroidie, comparer les impacts sur deux cloisons puis atteindre un hublot sans ouvrir la porte. La créature frappe un panneau fragilisé lorsque des tirs retentissent au loin. Le joueur règle une fermeture secondaire et ouvre un passage de maintenance pour le personnel ; les commandes ont des états visibles et ne contrôlent pas la volonté de la bête.</x:v>
      </x:c>
      <x:c r="I33" s="14" t="str">
        <x:v>Préparer une issue qui éloigne la créature ou renforcer le compartiment pour une extraction bornée.</x:v>
      </x:c>
      <x:c r="J33" s="14" t="str">
        <x:v>Ouvertures et secteur de la menace transmis à la bataille ; rien n’est considéré neutralisé sans scène correspondante.</x:v>
      </x:c>
      <x:c r="K33" s="14" t="str">
        <x:v>W5-TX10-1</x:v>
      </x:c>
      <x:c r="L33" s="29" t="n">
        <x:v>6</x:v>
      </x:c>
      <x:c r="M33" s="14" t="str">
        <x:v>Le repli, le refus et l’échec conservent les pertes et l’état du terrain. La mission suivante se prépare depuis ce résultat ; aucune ressource manquante n’est créée pour forcer la variante de réussite.</x:v>
      </x:c>
      <x:c r="N33" s="14" t="str">
        <x:v>Positions physiques, effectifs vivants, blessures, fatigue, objets uniques, passages ouverts et accords applicables. Les trois vues relisent les mêmes entités.</x:v>
      </x:c>
      <x:c r="O33" s="14" t="str">
        <x:v>Extension V5</x:v>
      </x:c>
    </x:row>
    <x:row r="34" ht="162" customHeight="1">
      <x:c r="A34" s="13" t="str">
        <x:v>W5-LM29</x:v>
      </x:c>
      <x:c r="B34" s="13" t="str">
        <x:v>Le cordon entre deux clans</x:v>
      </x:c>
      <x:c r="C34" s="13" t="str">
        <x:v>W5-C10</x:v>
      </x:c>
      <x:c r="D34" s="16" t="n">
        <x:v>2</x:v>
      </x:c>
      <x:c r="E34" s="13" t="str">
        <x:v>RTS</x:v>
      </x:c>
      <x:c r="F34" s="13" t="str">
        <x:v>W3-MAP10</x:v>
      </x:c>
      <x:c r="G34" s="13" t="str">
        <x:v>L’objectif précédent de « Le seuil et la bête » est résolu ; ses survivants, passages, ressources et choix déterminent les éléments disponibles. Une résolution anticipée ouvre une scène de conséquences au lieu d’un objectif rejoué.</x:v>
      </x:c>
      <x:c r="H34" s="13" t="str">
        <x:v>Déployer les sentinelles sur les fermetures disponibles, guider les porteurs vers la sortie et maintenir des observateurs hors de la portée de la créature. Une force rivale tente d’ouvrir un passage pour détourner la menace vers l’équipe du joueur. Répondre demande de combattre le groupe adverse réellement présent tout en gardant un opérateur auprès du mécanisme, avec des consommables de confinement limités.</x:v>
      </x:c>
      <x:c r="I34" s="13" t="str">
        <x:v>Tenir le cordon jusqu’au dernier porteur ou sceller la réserve pour retirer les personnes plus tôt.</x:v>
      </x:c>
      <x:c r="J34" s="13" t="str">
        <x:v>Secteurs ouverts, fermés et exposés enregistrés ; la créature conserve position et état dans le monde.</x:v>
      </x:c>
      <x:c r="K34" s="13" t="str">
        <x:v>W5-TX10-2</x:v>
      </x:c>
      <x:c r="L34" s="28" t="n">
        <x:v>8</x:v>
      </x:c>
      <x:c r="M34" s="13" t="str">
        <x:v>Le repli, le refus et l’échec conservent les pertes et l’état du terrain. La mission suivante se prépare depuis ce résultat ; aucune ressource manquante n’est créée pour forcer la variante de réussite.</x:v>
      </x:c>
      <x:c r="N34" s="13" t="str">
        <x:v>Positions physiques, effectifs vivants, blessures, fatigue, objets uniques, passages ouverts et accords applicables. Les trois vues relisent les mêmes entités.</x:v>
      </x:c>
      <x:c r="O34" s="13" t="str">
        <x:v>Extension V5</x:v>
      </x:c>
    </x:row>
    <x:row r="35" ht="147" customHeight="1">
      <x:c r="A35" s="14" t="str">
        <x:v>W5-LM30</x:v>
      </x:c>
      <x:c r="B35" s="14" t="str">
        <x:v>La marque du secteur fermé</x:v>
      </x:c>
      <x:c r="C35" s="14" t="str">
        <x:v>W5-C10</x:v>
      </x:c>
      <x:c r="D35" s="17" t="n">
        <x:v>3</x:v>
      </x:c>
      <x:c r="E35" s="14" t="str">
        <x:v>Carte et scène 2D</x:v>
      </x:c>
      <x:c r="F35" s="14" t="str">
        <x:v>W3-MAP10</x:v>
      </x:c>
      <x:c r="G35" s="14" t="str">
        <x:v>L’objectif précédent de « Le seuil et la bête » est résolu ; ses survivants, passages, ressources et choix déterminent les éléments disponibles. Une résolution anticipée ouvre une scène de conséquences au lieu d’un objectif rejoué.</x:v>
      </x:c>
      <x:c r="H35" s="14" t="str">
        <x:v>Choisir la route logistique qui évite les compartiments exposés, acheminer des repères matériels puis inspecter chaque porte avec une équipe de garde. Le joueur suit le retrait du dernier groupe depuis la galerie avant de déclarer une zone fermée. Si une opération de chasse ultérieure est proposée, elle commence avec la créature et les ouvrages dans leurs états conservés.</x:v>
      </x:c>
      <x:c r="I35" s="14" t="str">
        <x:v>Maintenir une veille payée au seuil ou retirer la garnison après avoir fermé les accès disponibles.</x:v>
      </x:c>
      <x:c r="J35" s="14" t="str">
        <x:v>Le coût de garde ou la fermeture durable modifie le front ; aucun nettoyage automatique par bouton de carte.</x:v>
      </x:c>
      <x:c r="K35" s="14" t="str">
        <x:v>W5-TX10-3</x:v>
      </x:c>
      <x:c r="L35" s="29" t="n">
        <x:v>12</x:v>
      </x:c>
      <x:c r="M35" s="14" t="str">
        <x:v>Le repli, le refus et l’échec conservent les pertes et l’état du terrain. La mission suivante se prépare depuis ce résultat ; aucune ressource manquante n’est créée pour forcer la variante de réussite.</x:v>
      </x:c>
      <x:c r="N35" s="14" t="str">
        <x:v>Positions physiques, effectifs vivants, blessures, fatigue, objets uniques, passages ouverts et accords applicables. Les trois vues relisent les mêmes entités.</x:v>
      </x:c>
      <x:c r="O35" s="14" t="str">
        <x:v>Extension V5</x:v>
      </x:c>
    </x:row>
    <x:row r="36" ht="147" customHeight="1">
      <x:c r="A36" s="13" t="str">
        <x:v>W5-LM31</x:v>
      </x:c>
      <x:c r="B36" s="13" t="str">
        <x:v>Les marques sur trois portes</x:v>
      </x:c>
      <x:c r="C36" s="13" t="str">
        <x:v>W5-C11</x:v>
      </x:c>
      <x:c r="D36" s="16" t="n">
        <x:v>1</x:v>
      </x:c>
      <x:c r="E36" s="13" t="str">
        <x:v>Héros 2D</x:v>
      </x:c>
      <x:c r="F36" s="13" t="str">
        <x:v>W3-MAP11</x:v>
      </x:c>
      <x:c r="G36" s="13" t="str">
        <x:v>Trois équipes liées par des mandats différents doivent acheminer un relais au même port. Un chef veut profiter de l’opération pour ouvrir un nouveau front non prévu.</x:v>
      </x:c>
      <x:c r="H36" s="13" t="str">
        <x:v>Parcourir les trois accès du port, vérifier où chaque équipe doit arriver et constater qu’une porte a été barrée récemment. Déplacer une charge tombée révèle une inscription de trajet ; rejoindre le balcon permet de voir les hommes du chef qui prépare une percée supplémentaire. Le joueur peut ouvrir le passage initial ou atteindre le mécanisme de la nouvelle porte pour comprendre son plan.</x:v>
      </x:c>
      <x:c r="I36" s="13" t="str">
        <x:v>Garantir d’abord la route convenue ou préparer un accès de secours sans promettre la nouvelle conquête.</x:v>
      </x:c>
      <x:c r="J36" s="13" t="str">
        <x:v>Accès disponibles et information sur le chef enregistrés ; aucun mandat n’est étendu par simple découverte.</x:v>
      </x:c>
      <x:c r="K36" s="13" t="str">
        <x:v>W5-TX11-1</x:v>
      </x:c>
      <x:c r="L36" s="28" t="n">
        <x:v>6</x:v>
      </x:c>
      <x:c r="M36" s="13" t="str">
        <x:v>Le repli, le refus et l’échec conservent les pertes et l’état du terrain. La mission suivante se prépare depuis ce résultat ; aucune ressource manquante n’est créée pour forcer la variante de réussite.</x:v>
      </x:c>
      <x:c r="N36" s="13" t="str">
        <x:v>Positions physiques, effectifs vivants, blessures, fatigue, objets uniques, passages ouverts et accords applicables. Les trois vues relisent les mêmes entités.</x:v>
      </x:c>
      <x:c r="O36" s="13" t="str">
        <x:v>Extension V5</x:v>
      </x:c>
    </x:row>
    <x:row r="37" ht="162" customHeight="1">
      <x:c r="A37" s="14" t="str">
        <x:v>W5-LM32</x:v>
      </x:c>
      <x:c r="B37" s="14" t="str">
        <x:v>La charge et les trois voix</x:v>
      </x:c>
      <x:c r="C37" s="14" t="str">
        <x:v>W5-C11</x:v>
      </x:c>
      <x:c r="D37" s="17" t="n">
        <x:v>2</x:v>
      </x:c>
      <x:c r="E37" s="14" t="str">
        <x:v>RTS</x:v>
      </x:c>
      <x:c r="F37" s="14" t="str">
        <x:v>W3-MAP11</x:v>
      </x:c>
      <x:c r="G37" s="14" t="str">
        <x:v>L’objectif précédent de « Le port des trois engagements » est résolu ; ses survivants, passages, ressources et choix déterminent les éléments disponibles. Une résolution anticipée ouvre une scène de conséquences au lieu d’un objectif rejoué.</x:v>
      </x:c>
      <x:c r="H37" s="14" t="str">
        <x:v>Attribuer un rôle précis à chaque équipe présente : couverture du balcon, conduite du treuil et escorte de la charge. Les ordres contradictoires du chef ambitieux peuvent attirer une partie des volontaires vers le port supérieur. Le joueur maintient sa propre force dans son budget PC et choisit qui peut réellement accompagner le dispositif, sans commander les membres qui ne relèvent pas de son mandat.</x:v>
      </x:c>
      <x:c r="I37" s="14" t="str">
        <x:v>Achever le relais limité ou ouvrir une seconde opération avec les volontaires et ressources disponibles.</x:v>
      </x:c>
      <x:c r="J37" s="14" t="str">
        <x:v>Objectif initial et éventuel nouveau front reçoivent des identifiants distincts ; aucune récompense ni perte n’est doublée.</x:v>
      </x:c>
      <x:c r="K37" s="14" t="str">
        <x:v>W5-TX11-2</x:v>
      </x:c>
      <x:c r="L37" s="29" t="n">
        <x:v>8</x:v>
      </x:c>
      <x:c r="M37" s="14" t="str">
        <x:v>Le repli, le refus et l’échec conservent les pertes et l’état du terrain. La mission suivante se prépare depuis ce résultat ; aucune ressource manquante n’est créée pour forcer la variante de réussite.</x:v>
      </x:c>
      <x:c r="N37" s="14" t="str">
        <x:v>Positions physiques, effectifs vivants, blessures, fatigue, objets uniques, passages ouverts et accords applicables. Les trois vues relisent les mêmes entités.</x:v>
      </x:c>
      <x:c r="O37" s="14" t="str">
        <x:v>Extension V5</x:v>
      </x:c>
    </x:row>
    <x:row r="38" ht="147" customHeight="1">
      <x:c r="A38" s="13" t="str">
        <x:v>W5-LM33</x:v>
      </x:c>
      <x:c r="B38" s="13" t="str">
        <x:v>Le port que l’on ne possède pas seul</x:v>
      </x:c>
      <x:c r="C38" s="13" t="str">
        <x:v>W5-C11</x:v>
      </x:c>
      <x:c r="D38" s="16" t="n">
        <x:v>3</x:v>
      </x:c>
      <x:c r="E38" s="13" t="str">
        <x:v>Carte et scène 2D</x:v>
      </x:c>
      <x:c r="F38" s="13" t="str">
        <x:v>W3-MAP11</x:v>
      </x:c>
      <x:c r="G38" s="13" t="str">
        <x:v>L’objectif précédent de « Le port des trois engagements » est résolu ; ses survivants, passages, ressources et choix déterminent les éléments disponibles. Une résolution anticipée ouvre une scène de conséquences au lieu d’un objectif rejoué.</x:v>
      </x:c>
      <x:c r="H38" s="13" t="str">
        <x:v>Sur la carte, affecter les relèves uniquement aux postes convenus puis suivre l’arrivée de leurs représentants dans le port. Le joueur inspecte le relais, récupère les biens prêtés et laisse partir les groupes ayant terminé leur engagement. Les emplacements libérés deviennent visibles ; une nouvelle garde nécessite de vrais membres et ne résulte pas d’une couleur étendue sur toutes les portes.</x:v>
      </x:c>
      <x:c r="I38" s="13" t="str">
        <x:v>Conserver un passage commun à durée fixée ou transmettre le relais à une équipe locale présente.</x:v>
      </x:c>
      <x:c r="J38" s="13" t="str">
        <x:v>Contrôle militaire, service de transport et autonomie des équipes sont sauvegardés séparément.</x:v>
      </x:c>
      <x:c r="K38" s="13" t="str">
        <x:v>W5-TX11-3</x:v>
      </x:c>
      <x:c r="L38" s="28" t="n">
        <x:v>12</x:v>
      </x:c>
      <x:c r="M38" s="13" t="str">
        <x:v>Le repli, le refus et l’échec conservent les pertes et l’état du terrain. La mission suivante se prépare depuis ce résultat ; aucune ressource manquante n’est créée pour forcer la variante de réussite.</x:v>
      </x:c>
      <x:c r="N38" s="13" t="str">
        <x:v>Positions physiques, effectifs vivants, blessures, fatigue, objets uniques, passages ouverts et accords applicables. Les trois vues relisent les mêmes entités.</x:v>
      </x:c>
      <x:c r="O38" s="13" t="str">
        <x:v>Extension V5</x:v>
      </x:c>
    </x:row>
    <x:row r="39" ht="147" customHeight="1">
      <x:c r="A39" s="14" t="str">
        <x:v>W5-LM34</x:v>
      </x:c>
      <x:c r="B39" s="14" t="str">
        <x:v>Une prise sur la coque familière</x:v>
      </x:c>
      <x:c r="C39" s="14" t="str">
        <x:v>W5-C12</x:v>
      </x:c>
      <x:c r="D39" s="17" t="n">
        <x:v>1</x:v>
      </x:c>
      <x:c r="E39" s="14" t="str">
        <x:v>Héros 2D</x:v>
      </x:c>
      <x:c r="F39" s="14" t="str">
        <x:v>W3-MAP12</x:v>
      </x:c>
      <x:c r="G39" s="14" t="str">
        <x:v>Le navire de clan La Veille Partagée se trouve à une escale disputée. Une force rivale bloque un sas extérieur tandis que l’équipage prépare des passagers pour le retour.</x:v>
      </x:c>
      <x:c r="H39" s="14" t="str">
        <x:v>Depuis une coursive déjà accessible de La Veille, rejoindre le sas de travail puis observer l’équipe qui bloque l’amarrage. Sortir par les prises équipées, atteindre une console de verrou et ouvrir un accès de maintenance réclame de conserver le retour sous pression correcte. Le joueur reconnaît les voix de son équipage ; déplacer un contenant libère physiquement la route des futurs porteurs.</x:v>
      </x:c>
      <x:c r="I39" s="14" t="str">
        <x:v>Ouvrir un second accès au navire ou réduire le verrou principal pour une sortie plus directe.</x:v>
      </x:c>
      <x:c r="J39" s="14" t="str">
        <x:v>Sas et passage prêts enregistrés ; le navire reste à cette escale et ne soutient pas simultanément un autre front.</x:v>
      </x:c>
      <x:c r="K39" s="14" t="str">
        <x:v>W5-TX12-1</x:v>
      </x:c>
      <x:c r="L39" s="29" t="n">
        <x:v>6</x:v>
      </x:c>
      <x:c r="M39" s="14" t="str">
        <x:v>Le repli, le refus et l’échec conservent les pertes et l’état du terrain. La mission suivante se prépare depuis ce résultat ; aucune ressource manquante n’est créée pour forcer la variante de réussite.</x:v>
      </x:c>
      <x:c r="N39" s="14" t="str">
        <x:v>Positions physiques, effectifs vivants, blessures, fatigue, objets uniques, passages ouverts et accords applicables. Les trois vues relisent les mêmes entités.</x:v>
      </x:c>
      <x:c r="O39" s="14" t="str">
        <x:v>Extension V5</x:v>
      </x:c>
    </x:row>
    <x:row r="40" ht="162" customHeight="1">
      <x:c r="A40" s="13" t="str">
        <x:v>W5-LM35</x:v>
      </x:c>
      <x:c r="B40" s="13" t="str">
        <x:v>Les membres derrière chaque porte</x:v>
      </x:c>
      <x:c r="C40" s="13" t="str">
        <x:v>W5-C12</x:v>
      </x:c>
      <x:c r="D40" s="16" t="n">
        <x:v>2</x:v>
      </x:c>
      <x:c r="E40" s="13" t="str">
        <x:v>RTS</x:v>
      </x:c>
      <x:c r="F40" s="13" t="str">
        <x:v>W3-MAP12</x:v>
      </x:c>
      <x:c r="G40" s="13" t="str">
        <x:v>L’objectif précédent de « La Veille encerclée » est résolu ; ses survivants, passages, ressources et choix déterminent les éléments disponibles. Une résolution anticipée ouvre une scène de conséquences au lieu d’un objectif rejoué.</x:v>
      </x:c>
      <x:c r="H40" s="13" t="str">
        <x:v>Déployer uniquement les équipes et spécialistes réellement présents à bord. Les civils et blessés suivent les circuits d’évacuation définis ; ils ne deviennent pas des soldats supplémentaires. Les briseurs tiennent le seuil pendant que les artisans réparent le verrou. Un groupe rival attaque la soute pour forcer un choix entre cargaison et personnes ; les renforts doivent venir d’une route et d’une coque identifiées.</x:v>
      </x:c>
      <x:c r="I40" s="13" t="str">
        <x:v>Évacuer la cargaison secondaire pour accélérer le départ ou tenir l’amarrage avec une garde supplémentaire disponible.</x:v>
      </x:c>
      <x:c r="J40" s="13" t="str">
        <x:v>Les occupants, pertes, charges et dégâts de coque sont écrits dans un seul résultat partagé avec la gestion du navire.</x:v>
      </x:c>
      <x:c r="K40" s="13" t="str">
        <x:v>W5-TX12-2</x:v>
      </x:c>
      <x:c r="L40" s="28" t="n">
        <x:v>8</x:v>
      </x:c>
      <x:c r="M40" s="13" t="str">
        <x:v>Le repli, le refus et l’échec conservent les pertes et l’état du terrain. La mission suivante se prépare depuis ce résultat ; aucune ressource manquante n’est créée pour forcer la variante de réussite.</x:v>
      </x:c>
      <x:c r="N40" s="13" t="str">
        <x:v>Positions physiques, effectifs vivants, blessures, fatigue, objets uniques, passages ouverts et accords applicables. Les trois vues relisent les mêmes entités.</x:v>
      </x:c>
      <x:c r="O40" s="13" t="str">
        <x:v>Extension V5</x:v>
      </x:c>
    </x:row>
    <x:row r="41" ht="162" customHeight="1">
      <x:c r="A41" s="14" t="str">
        <x:v>W5-LM36</x:v>
      </x:c>
      <x:c r="B41" s="14" t="str">
        <x:v>Le départ de La Veille</x:v>
      </x:c>
      <x:c r="C41" s="14" t="str">
        <x:v>W5-C12</x:v>
      </x:c>
      <x:c r="D41" s="17" t="n">
        <x:v>3</x:v>
      </x:c>
      <x:c r="E41" s="14" t="str">
        <x:v>Carte et scène 2D</x:v>
      </x:c>
      <x:c r="F41" s="14" t="str">
        <x:v>W3-MAP12</x:v>
      </x:c>
      <x:c r="G41" s="14" t="str">
        <x:v>L’objectif précédent de « La Veille encerclée » est résolu ; ses survivants, passages, ressources et choix déterminent les éléments disponibles. Une résolution anticipée ouvre une scène de conséquences au lieu d’un objectif rejoué.</x:v>
      </x:c>
      <x:c r="H41" s="14" t="str">
        <x:v>Ouvrir la carte depuis la passerelle, choisir une halte accessible et vérifier carburant, cargaisons, membres et droit de retour. Le joueur parcourt ensuite les ponts concernés pour confirmer les dernières arrivées, ferme les compartiments réellement libérés et rejoint le sas de départ. Les places totales respectent 7, 13 ou 19 personnes selon le palier ; les partenaires multijoueurs futurs y sont inclus.</x:v>
      </x:c>
      <x:c r="I41" s="14" t="str">
        <x:v>Partir avec les personnes présentes ou maintenir un poste de secours séparé avant une dernière rotation.</x:v>
      </x:c>
      <x:c r="J41" s="14" t="str">
        <x:v>Le navire change de lieu après le trajet joué ; aucun passager, trophée ou vétéran n’est dupliqué entre les deux escales.</x:v>
      </x:c>
      <x:c r="K41" s="14" t="str">
        <x:v>W5-TX12-3</x:v>
      </x:c>
      <x:c r="L41" s="29" t="n">
        <x:v>12</x:v>
      </x:c>
      <x:c r="M41" s="14" t="str">
        <x:v>Le repli, le refus et l’échec conservent les pertes et l’état du terrain. La mission suivante se prépare depuis ce résultat ; aucune ressource manquante n’est créée pour forcer la variante de réussite.</x:v>
      </x:c>
      <x:c r="N41" s="14" t="str">
        <x:v>Positions physiques, effectifs vivants, blessures, fatigue, objets uniques, passages ouverts et accords applicables. Les trois vues relisent les mêmes entités.</x:v>
      </x:c>
      <x:c r="O41" s="14" t="str">
        <x:v>Extension V5</x:v>
      </x:c>
    </x:row>
  </x:sheetData>
  <x:pageMargins left="0.7" right="0.7" top="0.75" bottom="0.75" header="0.3" footer="0.3"/>
  <x:tableParts count="1">
    <x:tablePart xmlns:r="http://schemas.openxmlformats.org/officeDocument/2006/relationships" r:id="R0852d57b53aa41a2"/>
  </x:tableParts>
</x:worksheet>
</file>

<file path=xl/worksheets/sheet11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Guerre et six origines</x:v>
      </x:c>
      <x:c r="B2" s="3"/>
      <x:c r="C2" s="3"/>
      <x:c r="D2" s="3"/>
      <x:c r="E2" s="3"/>
      <x:c r="F2" s="3"/>
    </x:row>
    <x:row r="3">
      <x:c r="A3" s="4"/>
      <x:c r="B3" s="4"/>
      <x:c r="C3" s="4"/>
      <x:c r="D3" s="4"/>
      <x:c r="E3" s="4"/>
      <x:c r="F3" s="4"/>
    </x:row>
    <x:row r="4">
      <x:c r="A4" s="2" t="str">
        <x:v>Guerre · 36 fiches · Lecture intégrale dans « Lire Guerre » ou le lecteur HTML.</x:v>
      </x:c>
      <x:c r="B4" s="2"/>
      <x:c r="C4" s="2"/>
      <x:c r="D4" s="2"/>
      <x:c r="E4" s="2"/>
      <x:c r="F4" s="2"/>
    </x:row>
    <x:row r="5" ht="48" customHeight="1">
      <x:c r="A5" s="51" t="str">
        <x:v>Identifiant</x:v>
      </x:c>
      <x:c r="B5" s="52" t="str">
        <x:v>Titre</x:v>
      </x:c>
      <x:c r="C5" s="52" t="str">
        <x:v>Origine ref</x:v>
      </x:c>
      <x:c r="D5" s="52" t="str">
        <x:v>Origine</x:v>
      </x:c>
      <x:c r="E5" s="52" t="str">
        <x:v>Moment</x:v>
      </x:c>
      <x:c r="F5" s="52" t="str">
        <x:v>Scène</x:v>
      </x:c>
      <x:c r="G5" s="52" t="str">
        <x:v>Conséquence</x:v>
      </x:c>
      <x:c r="H5" s="52" t="str">
        <x:v>Condition</x:v>
      </x:c>
      <x:c r="I5" s="52" t="str">
        <x:v>Recompense</x:v>
      </x:c>
      <x:c r="J5" s="53" t="str">
        <x:v>Provenance</x:v>
      </x:c>
    </x:row>
    <x:row r="6" ht="87" customHeight="1">
      <x:c r="A6" s="13" t="str">
        <x:v>W3-OH01</x:v>
      </x:c>
      <x:c r="B6" s="13" t="str">
        <x:v>Le poste qu’on lui refuse</x:v>
      </x:c>
      <x:c r="C6" s="13" t="str">
        <x:v>O1</x:v>
      </x:c>
      <x:c r="D6" s="13" t="str">
        <x:v>Rejeté du clan</x:v>
      </x:c>
      <x:c r="E6" s="13" t="str">
        <x:v>Préparation</x:v>
      </x:c>
      <x:c r="F6" s="13" t="str">
        <x:v>Un chef local hésite à confier le guet au joueur, en se fondant sur un récit ancien de sa faiblesse. Le joueur peut montrer un passage reconnu pendant la scène ou choisir une autre mission.</x:v>
      </x:c>
      <x:c r="G6" s="13" t="str">
        <x:v>La relation de ce chef change avec l’observation ; tous les clans ne partagent pas son préjugé.</x:v>
      </x:c>
      <x:c r="H6" s="13" t="str">
        <x:v>Scène chargée seulement après les jalons communs et personnels nécessaires ; elle ne promeut pas à elle seule le joueur.</x:v>
      </x:c>
      <x:c r="I6" s="13" t="str">
        <x:v>Réaction ou proposition propre à la voie ; tout objet et toute XP utilisent le registre unique de l’objectif concerné.</x:v>
      </x:c>
      <x:c r="J6" s="13" t="str">
        <x:v>Reconstitution documentée V4 — nouvelle rédaction V5</x:v>
      </x:c>
    </x:row>
    <x:row r="7" ht="87" customHeight="1">
      <x:c r="A7" s="14" t="str">
        <x:v>W3-OH02</x:v>
      </x:c>
      <x:c r="B7" s="14" t="str">
        <x:v>Le père n’est pas le front</x:v>
      </x:c>
      <x:c r="C7" s="14" t="str">
        <x:v>O1</x:v>
      </x:c>
      <x:c r="D7" s="14" t="str">
        <x:v>Rejeté du clan</x:v>
      </x:c>
      <x:c r="E7" s="14" t="str">
        <x:v>Duel</x:v>
      </x:c>
      <x:c r="F7" s="14" t="str">
        <x:v>Un rival lié à la famille provoque le joueur au bord du camp. Accepter un duel limité ou partir vers l’objectif maintient la guerre et le conflit familial comme deux affaires distinctes.</x:v>
      </x:c>
      <x:c r="G7" s="14" t="str">
        <x:v>La décision nourrit la voie O1 sans imposer un père hostile aux autres origines.</x:v>
      </x:c>
      <x:c r="H7" s="14" t="str">
        <x:v>Scène chargée seulement après les jalons communs et personnels nécessaires ; elle ne promeut pas à elle seule le joueur.</x:v>
      </x:c>
      <x:c r="I7" s="14" t="str">
        <x:v>Réaction ou proposition propre à la voie ; tout objet et toute XP utilisent le registre unique de l’objectif concerné.</x:v>
      </x:c>
      <x:c r="J7" s="14" t="str">
        <x:v>Reconstitution documentée V4 — nouvelle rédaction V5</x:v>
      </x:c>
    </x:row>
    <x:row r="8" ht="102" customHeight="1">
      <x:c r="A8" s="13" t="str">
        <x:v>W3-OH03</x:v>
      </x:c>
      <x:c r="B8" s="13" t="str">
        <x:v>Commander sans imiter</x:v>
      </x:c>
      <x:c r="C8" s="13" t="str">
        <x:v>O1</x:v>
      </x:c>
      <x:c r="D8" s="13" t="str">
        <x:v>Rejeté du clan</x:v>
      </x:c>
      <x:c r="E8" s="13" t="str">
        <x:v>RTS</x:v>
      </x:c>
      <x:c r="F8" s="13" t="str">
        <x:v>Après une erreur d’équipe, le joueur choisit de couvrir son repli ou de poursuivre avec les membres encore disponibles. La scène de retour permet d’exprimer sa colère sans transformer un ordre de combat en pouvoir de mort sur tous.</x:v>
      </x:c>
      <x:c r="G8" s="13" t="str">
        <x:v>Le moral relationnel et les volontaires futurs reflètent l’action réellement menée.</x:v>
      </x:c>
      <x:c r="H8" s="13" t="str">
        <x:v>Scène chargée seulement après les jalons communs et personnels nécessaires ; elle ne promeut pas à elle seule le joueur.</x:v>
      </x:c>
      <x:c r="I8" s="13" t="str">
        <x:v>Réaction ou proposition propre à la voie ; tout objet et toute XP utilisent le registre unique de l’objectif concerné.</x:v>
      </x:c>
      <x:c r="J8" s="13" t="str">
        <x:v>Reconstitution documentée V4 — nouvelle rédaction V5</x:v>
      </x:c>
    </x:row>
    <x:row r="9" ht="87" customHeight="1">
      <x:c r="A9" s="14" t="str">
        <x:v>W3-OH04</x:v>
      </x:c>
      <x:c r="B9" s="14" t="str">
        <x:v>Une place que l’on garde</x:v>
      </x:c>
      <x:c r="C9" s="14" t="str">
        <x:v>O1</x:v>
      </x:c>
      <x:c r="D9" s="14" t="str">
        <x:v>Rejeté du clan</x:v>
      </x:c>
      <x:c r="E9" s="14" t="str">
        <x:v>Maison</x:v>
      </x:c>
      <x:c r="F9" s="14" t="str">
        <x:v>Un compagnon de front rend visite à la maison active et reconnaît les objets du premier retour. Il peut proposer un entraînement dans le quartier si son état physique le permet.</x:v>
      </x:c>
      <x:c r="G9" s="14" t="str">
        <x:v>La visite soutient l’appartenance gagnée sans attribuer une seconde résidence.</x:v>
      </x:c>
      <x:c r="H9" s="14" t="str">
        <x:v>Scène chargée seulement après les jalons communs et personnels nécessaires ; elle ne promeut pas à elle seule le joueur.</x:v>
      </x:c>
      <x:c r="I9" s="14" t="str">
        <x:v>Réaction ou proposition propre à la voie ; tout objet et toute XP utilisent le registre unique de l’objectif concerné.</x:v>
      </x:c>
      <x:c r="J9" s="14" t="str">
        <x:v>Reconstitution documentée V4 — nouvelle rédaction V5</x:v>
      </x:c>
    </x:row>
    <x:row r="10" ht="87" customHeight="1">
      <x:c r="A10" s="13" t="str">
        <x:v>W3-OH05</x:v>
      </x:c>
      <x:c r="B10" s="13" t="str">
        <x:v>La preuve n’a pas besoin de lui</x:v>
      </x:c>
      <x:c r="C10" s="13" t="str">
        <x:v>O1</x:v>
      </x:c>
      <x:c r="D10" s="13" t="str">
        <x:v>Rejeté du clan</x:v>
      </x:c>
      <x:c r="E10" s="13" t="str">
        <x:v>Trophée</x:v>
      </x:c>
      <x:c r="F10" s="13" t="str">
        <x:v>En atelier, le joueur oriente un trophée de guerre pour montrer une trace de sa propre action. Une ancienne parole paternelle peut être évoquée puis conservée ou écartée de la plaque.</x:v>
      </x:c>
      <x:c r="G10" s="13" t="str">
        <x:v>Le récit ne prétend pas que tuer le père est la seule issue de cette origine.</x:v>
      </x:c>
      <x:c r="H10" s="13" t="str">
        <x:v>Scène chargée seulement après les jalons communs et personnels nécessaires ; elle ne promeut pas à elle seule le joueur.</x:v>
      </x:c>
      <x:c r="I10" s="13" t="str">
        <x:v>Réaction ou proposition propre à la voie ; tout objet et toute XP utilisent le registre unique de l’objectif concerné.</x:v>
      </x:c>
      <x:c r="J10" s="13" t="str">
        <x:v>Reconstitution documentée V4 — nouvelle rédaction V5</x:v>
      </x:c>
    </x:row>
    <x:row r="11" ht="87" customHeight="1">
      <x:c r="A11" s="14" t="str">
        <x:v>W3-OH06</x:v>
      </x:c>
      <x:c r="B11" s="14" t="str">
        <x:v>La force à transmettre</x:v>
      </x:c>
      <x:c r="C11" s="14" t="str">
        <x:v>O1</x:v>
      </x:c>
      <x:c r="D11" s="14" t="str">
        <x:v>Rejeté du clan</x:v>
      </x:c>
      <x:c r="E11" s="14" t="str">
        <x:v>Après Elite</x:v>
      </x:c>
      <x:c r="F11" s="14" t="str">
        <x:v>Les vétérans commentent l’issue O1 déjà choisie et proposent un entraînement de retour adapté. Le joueur peut accueillir un jeune rejeté comme visiteur volontaire dans les places disponibles.</x:v>
      </x:c>
      <x:c r="G11" s="14" t="str">
        <x:v>Le dénouement Elite reste exclusif et conservé ; l’après-guerre le prolonge.</x:v>
      </x:c>
      <x:c r="H11" s="14" t="str">
        <x:v>Scène chargée seulement après les jalons communs et personnels nécessaires ; elle ne promeut pas à elle seule le joueur.</x:v>
      </x:c>
      <x:c r="I11" s="14" t="str">
        <x:v>Réaction ou proposition propre à la voie ; tout objet et toute XP utilisent le registre unique de l’objectif concerné.</x:v>
      </x:c>
      <x:c r="J11" s="14" t="str">
        <x:v>Reconstitution documentée V4 — nouvelle rédaction V5</x:v>
      </x:c>
    </x:row>
    <x:row r="12" ht="72" customHeight="1">
      <x:c r="A12" s="13" t="str">
        <x:v>W3-OH07</x:v>
      </x:c>
      <x:c r="B12" s="13" t="str">
        <x:v>Le poste de l’ancêtre</x:v>
      </x:c>
      <x:c r="C12" s="13" t="str">
        <x:v>O2</x:v>
      </x:c>
      <x:c r="D12" s="13" t="str">
        <x:v>Héritier du masque</x:v>
      </x:c>
      <x:c r="E12" s="13" t="str">
        <x:v>Préparation</x:v>
      </x:c>
      <x:c r="F12" s="13" t="str">
        <x:v>Une carte de campagne montre un passage utilisé par l’ancêtre. Le joueur visite le lieu et constate que la route ne correspond plus tout à fait au récit transmis.</x:v>
      </x:c>
      <x:c r="G12" s="13" t="str">
        <x:v>La valeur de l’exploit ancien reste réelle ; le terrain actuel exige sa propre reconnaissance.</x:v>
      </x:c>
      <x:c r="H12" s="13" t="str">
        <x:v>Scène chargée seulement après les jalons communs et personnels nécessaires ; elle ne promeut pas à elle seule le joueur.</x:v>
      </x:c>
      <x:c r="I12" s="13" t="str">
        <x:v>Réaction ou proposition propre à la voie ; tout objet et toute XP utilisent le registre unique de l’objectif concerné.</x:v>
      </x:c>
      <x:c r="J12" s="13" t="str">
        <x:v>Reconstitution documentée V4 — nouvelle rédaction V5</x:v>
      </x:c>
    </x:row>
    <x:row r="13" ht="72" customHeight="1">
      <x:c r="A13" s="14" t="str">
        <x:v>W3-OH08</x:v>
      </x:c>
      <x:c r="B13" s="14" t="str">
        <x:v>Le témoin derrière le champion</x:v>
      </x:c>
      <x:c r="C13" s="14" t="str">
        <x:v>O2</x:v>
      </x:c>
      <x:c r="D13" s="14" t="str">
        <x:v>Héritier du masque</x:v>
      </x:c>
      <x:c r="E13" s="14" t="str">
        <x:v>Duel</x:v>
      </x:c>
      <x:c r="F13" s="14" t="str">
        <x:v>Avant un défi, un vétéran raconte comment un compagnon avait couvert l’ancêtre. Le joueur choisit qui observe son propre duel et quel soutien reste hors de l’aire.</x:v>
      </x:c>
      <x:c r="G13" s="14" t="str">
        <x:v>Les contributions du soutien peuvent être reconnues sans supprimer le mérite du duelliste.</x:v>
      </x:c>
      <x:c r="H13" s="14" t="str">
        <x:v>Scène chargée seulement après les jalons communs et personnels nécessaires ; elle ne promeut pas à elle seule le joueur.</x:v>
      </x:c>
      <x:c r="I13" s="14" t="str">
        <x:v>Réaction ou proposition propre à la voie ; tout objet et toute XP utilisent le registre unique de l’objectif concerné.</x:v>
      </x:c>
      <x:c r="J13" s="14" t="str">
        <x:v>Reconstitution documentée V4 — nouvelle rédaction V5</x:v>
      </x:c>
    </x:row>
    <x:row r="14" ht="87" customHeight="1">
      <x:c r="A14" s="13" t="str">
        <x:v>W3-OH09</x:v>
      </x:c>
      <x:c r="B14" s="13" t="str">
        <x:v>Les trois mains du retour</x:v>
      </x:c>
      <x:c r="C14" s="13" t="str">
        <x:v>O2</x:v>
      </x:c>
      <x:c r="D14" s="13" t="str">
        <x:v>Héritier du masque</x:v>
      </x:c>
      <x:c r="E14" s="13" t="str">
        <x:v>RTS</x:v>
      </x:c>
      <x:c r="F14" s="13" t="str">
        <x:v>Une équipe de porteurs, un guetteur et le héros contribuent à un même résultat. Le bilan permet de parcourir leurs positions effectives plutôt que d’attribuer automatiquement toute l’action à l’héritier.</x:v>
      </x:c>
      <x:c r="G14" s="13" t="str">
        <x:v>La récompense unique conserve la liste des participants et leurs gestes.</x:v>
      </x:c>
      <x:c r="H14" s="13" t="str">
        <x:v>Scène chargée seulement après les jalons communs et personnels nécessaires ; elle ne promeut pas à elle seule le joueur.</x:v>
      </x:c>
      <x:c r="I14" s="13" t="str">
        <x:v>Réaction ou proposition propre à la voie ; tout objet et toute XP utilisent le registre unique de l’objectif concerné.</x:v>
      </x:c>
      <x:c r="J14" s="13" t="str">
        <x:v>Reconstitution documentée V4 — nouvelle rédaction V5</x:v>
      </x:c>
    </x:row>
    <x:row r="15" ht="72" customHeight="1">
      <x:c r="A15" s="14" t="str">
        <x:v>W3-OH10</x:v>
      </x:c>
      <x:c r="B15" s="14" t="str">
        <x:v>Le masque et la chambre</x:v>
      </x:c>
      <x:c r="C15" s="14" t="str">
        <x:v>O2</x:v>
      </x:c>
      <x:c r="D15" s="14" t="str">
        <x:v>Héritier du masque</x:v>
      </x:c>
      <x:c r="E15" s="14" t="str">
        <x:v>Maison</x:v>
      </x:c>
      <x:c r="F15" s="14" t="str">
        <x:v>Un visiteur remarque le masque ancestral exposé dans la résidence. Le joueur peut placer près de lui une trace liée aux compagnons oubliés, après transport de cet objet réel.</x:v>
      </x:c>
      <x:c r="G15" s="14" t="str">
        <x:v>Le décor raconte un héritage élargi ; il ne présente pas l’ancêtre comme un imposteur.</x:v>
      </x:c>
      <x:c r="H15" s="14" t="str">
        <x:v>Scène chargée seulement après les jalons communs et personnels nécessaires ; elle ne promeut pas à elle seule le joueur.</x:v>
      </x:c>
      <x:c r="I15" s="14" t="str">
        <x:v>Réaction ou proposition propre à la voie ; tout objet et toute XP utilisent le registre unique de l’objectif concerné.</x:v>
      </x:c>
      <x:c r="J15" s="14" t="str">
        <x:v>Reconstitution documentée V4 — nouvelle rédaction V5</x:v>
      </x:c>
    </x:row>
    <x:row r="16" ht="87" customHeight="1">
      <x:c r="A16" s="13" t="str">
        <x:v>W3-OH11</x:v>
      </x:c>
      <x:c r="B16" s="13" t="str">
        <x:v>Le crâne à plusieurs angles</x:v>
      </x:c>
      <x:c r="C16" s="13" t="str">
        <x:v>O2</x:v>
      </x:c>
      <x:c r="D16" s="13" t="str">
        <x:v>Héritier du masque</x:v>
      </x:c>
      <x:c r="E16" s="13" t="str">
        <x:v>Trophée</x:v>
      </x:c>
      <x:c r="F16" s="13" t="str">
        <x:v>L’examen en lumière rasante révèle des marques issues de plusieurs positions de chasse. Le joueur rapproche ses relevés des paroles recueillies et choisit une plaque qui distingue exploit principal et aides identifiées.</x:v>
      </x:c>
      <x:c r="G16" s="13" t="str">
        <x:v>La provenance suit les preuves ; une incertitude ne devient pas contribution inventée.</x:v>
      </x:c>
      <x:c r="H16" s="13" t="str">
        <x:v>Scène chargée seulement après les jalons communs et personnels nécessaires ; elle ne promeut pas à elle seule le joueur.</x:v>
      </x:c>
      <x:c r="I16" s="13" t="str">
        <x:v>Réaction ou proposition propre à la voie ; tout objet et toute XP utilisent le registre unique de l’objectif concerné.</x:v>
      </x:c>
      <x:c r="J16" s="13" t="str">
        <x:v>Reconstitution documentée V4 — nouvelle rédaction V5</x:v>
      </x:c>
    </x:row>
    <x:row r="17" ht="72" customHeight="1">
      <x:c r="A17" s="14" t="str">
        <x:v>W3-OH12</x:v>
      </x:c>
      <x:c r="B17" s="14" t="str">
        <x:v>La lignée que l’on agrandit</x:v>
      </x:c>
      <x:c r="C17" s="14" t="str">
        <x:v>O2</x:v>
      </x:c>
      <x:c r="D17" s="14" t="str">
        <x:v>Héritier du masque</x:v>
      </x:c>
      <x:c r="E17" s="14" t="str">
        <x:v>Après Elite</x:v>
      </x:c>
      <x:c r="F17" s="14" t="str">
        <x:v>Le chef de front propose une cérémonie suivant le dénouement O2 déjà retenu. Les noms ajoutés à la mémoire familiale sont ceux que le joueur a effectivement reconnus.</x:v>
      </x:c>
      <x:c r="G17" s="14" t="str">
        <x:v>Les prolongements Elder ajoutent une transmission sans réécrire la conclusion Elite.</x:v>
      </x:c>
      <x:c r="H17" s="14" t="str">
        <x:v>Scène chargée seulement après les jalons communs et personnels nécessaires ; elle ne promeut pas à elle seule le joueur.</x:v>
      </x:c>
      <x:c r="I17" s="14" t="str">
        <x:v>Réaction ou proposition propre à la voie ; tout objet et toute XP utilisent le registre unique de l’objectif concerné.</x:v>
      </x:c>
      <x:c r="J17" s="14" t="str">
        <x:v>Reconstitution documentée V4 — nouvelle rédaction V5</x:v>
      </x:c>
    </x:row>
    <x:row r="18" ht="72" customHeight="1">
      <x:c r="A18" s="13" t="str">
        <x:v>W3-OH13</x:v>
      </x:c>
      <x:c r="B18" s="13" t="str">
        <x:v>Les routes d’un autre départ</x:v>
      </x:c>
      <x:c r="C18" s="13" t="str">
        <x:v>O3</x:v>
      </x:c>
      <x:c r="D18" s="13" t="str">
        <x:v>Porteur des derniers noms</x:v>
      </x:c>
      <x:c r="E18" s="13" t="str">
        <x:v>Préparation</x:v>
      </x:c>
      <x:c r="F18" s="13" t="str">
        <x:v>Un convoi de guerre rappelle les départs après la catastrophe naturelle. Le joueur vérifie les choix de destination de chaque survivant qui accepte son aide.</x:v>
      </x:c>
      <x:c r="G18" s="13" t="str">
        <x:v>La guerre n’est pas réécrite comme cause de la catastrophe originelle.</x:v>
      </x:c>
      <x:c r="H18" s="13" t="str">
        <x:v>Scène chargée seulement après les jalons communs et personnels nécessaires ; elle ne promeut pas à elle seule le joueur.</x:v>
      </x:c>
      <x:c r="I18" s="13" t="str">
        <x:v>Réaction ou proposition propre à la voie ; tout objet et toute XP utilisent le registre unique de l’objectif concerné.</x:v>
      </x:c>
      <x:c r="J18" s="13" t="str">
        <x:v>Reconstitution documentée V4 — nouvelle rédaction V5</x:v>
      </x:c>
    </x:row>
    <x:row r="19" ht="87" customHeight="1">
      <x:c r="A19" s="14" t="str">
        <x:v>W3-OH14</x:v>
      </x:c>
      <x:c r="B19" s="14" t="str">
        <x:v>Le défi près des souvenirs</x:v>
      </x:c>
      <x:c r="C19" s="14" t="str">
        <x:v>O3</x:v>
      </x:c>
      <x:c r="D19" s="14" t="str">
        <x:v>Porteur des derniers noms</x:v>
      </x:c>
      <x:c r="E19" s="14" t="str">
        <x:v>Duel</x:v>
      </x:c>
      <x:c r="F19" s="14" t="str">
        <x:v>Un rival utilise un ancien objet déplacé comme enjeu de duel. Le joueur peut contester cet enjeu puis choisir un affrontement portant sur le passage, sans traiter les souvenirs des survivants comme butin universel.</x:v>
      </x:c>
      <x:c r="G19" s="14" t="str">
        <x:v>L’objet conserve son propriétaire ; les personnes décident de sa restitution.</x:v>
      </x:c>
      <x:c r="H19" s="14" t="str">
        <x:v>Scène chargée seulement après les jalons communs et personnels nécessaires ; elle ne promeut pas à elle seule le joueur.</x:v>
      </x:c>
      <x:c r="I19" s="14" t="str">
        <x:v>Réaction ou proposition propre à la voie ; tout objet et toute XP utilisent le registre unique de l’objectif concerné.</x:v>
      </x:c>
      <x:c r="J19" s="14" t="str">
        <x:v>Reconstitution documentée V4 — nouvelle rédaction V5</x:v>
      </x:c>
    </x:row>
    <x:row r="20" ht="87" customHeight="1">
      <x:c r="A20" s="13" t="str">
        <x:v>W3-OH15</x:v>
      </x:c>
      <x:c r="B20" s="13" t="str">
        <x:v>Le retour n’est pas un ordre</x:v>
      </x:c>
      <x:c r="C20" s="13" t="str">
        <x:v>O3</x:v>
      </x:c>
      <x:c r="D20" s="13" t="str">
        <x:v>Porteur des derniers noms</x:v>
      </x:c>
      <x:c r="E20" s="13" t="str">
        <x:v>RTS</x:v>
      </x:c>
      <x:c r="F20" s="13" t="str">
        <x:v>Une équipe protège un lieu de départ tandis que des survivants choisissent entre deux haltes. Le joueur adapte son escorte aux choix exprimés, avec des capacités de transport finies.</x:v>
      </x:c>
      <x:c r="G20" s="13" t="str">
        <x:v>Aucun survivant n’est inscrit automatiquement à l’équipage parce qu’il a été secouru.</x:v>
      </x:c>
      <x:c r="H20" s="13" t="str">
        <x:v>Scène chargée seulement après les jalons communs et personnels nécessaires ; elle ne promeut pas à elle seule le joueur.</x:v>
      </x:c>
      <x:c r="I20" s="13" t="str">
        <x:v>Réaction ou proposition propre à la voie ; tout objet et toute XP utilisent le registre unique de l’objectif concerné.</x:v>
      </x:c>
      <x:c r="J20" s="13" t="str">
        <x:v>Reconstitution documentée V4 — nouvelle rédaction V5</x:v>
      </x:c>
    </x:row>
    <x:row r="21" ht="72" customHeight="1">
      <x:c r="A21" s="14" t="str">
        <x:v>W3-OH16</x:v>
      </x:c>
      <x:c r="B21" s="14" t="str">
        <x:v>Une chambre pour une visite</x:v>
      </x:c>
      <x:c r="C21" s="14" t="str">
        <x:v>O3</x:v>
      </x:c>
      <x:c r="D21" s="14" t="str">
        <x:v>Porteur des derniers noms</x:v>
      </x:c>
      <x:c r="E21" s="14" t="str">
        <x:v>Maison</x:v>
      </x:c>
      <x:c r="F21" s="14" t="str">
        <x:v>Un survivant vient temporairement voir les souvenirs exposés. Il peut repartir vers son propre foyer après la scène, même si le joueur aurait souhaité le garder près de lui.</x:v>
      </x:c>
      <x:c r="G21" s="14" t="str">
        <x:v>La visite respecte une seule résidence active et l’autonomie du visiteur.</x:v>
      </x:c>
      <x:c r="H21" s="14" t="str">
        <x:v>Scène chargée seulement après les jalons communs et personnels nécessaires ; elle ne promeut pas à elle seule le joueur.</x:v>
      </x:c>
      <x:c r="I21" s="14" t="str">
        <x:v>Réaction ou proposition propre à la voie ; tout objet et toute XP utilisent le registre unique de l’objectif concerné.</x:v>
      </x:c>
      <x:c r="J21" s="14" t="str">
        <x:v>Reconstitution documentée V4 — nouvelle rédaction V5</x:v>
      </x:c>
    </x:row>
    <x:row r="22" ht="87" customHeight="1">
      <x:c r="A22" s="13" t="str">
        <x:v>W3-OH17</x:v>
      </x:c>
      <x:c r="B22" s="13" t="str">
        <x:v>La trace de ce qui subsiste</x:v>
      </x:c>
      <x:c r="C22" s="13" t="str">
        <x:v>O3</x:v>
      </x:c>
      <x:c r="D22" s="13" t="str">
        <x:v>Porteur des derniers noms</x:v>
      </x:c>
      <x:c r="E22" s="13" t="str">
        <x:v>Trophée</x:v>
      </x:c>
      <x:c r="F22" s="13" t="str">
        <x:v>Un objet de campagne est présenté à côté d’une mémoire de la catastrophe. Le joueur choisit si le meuble raconte une continuité, une séparation ou un nouveau départ, en conservant leurs provenances distinctes.</x:v>
      </x:c>
      <x:c r="G22" s="13" t="str">
        <x:v>Une victoire militaire ne compense pas automatiquement le deuil ni les pertes passées.</x:v>
      </x:c>
      <x:c r="H22" s="13" t="str">
        <x:v>Scène chargée seulement après les jalons communs et personnels nécessaires ; elle ne promeut pas à elle seule le joueur.</x:v>
      </x:c>
      <x:c r="I22" s="13" t="str">
        <x:v>Réaction ou proposition propre à la voie ; tout objet et toute XP utilisent le registre unique de l’objectif concerné.</x:v>
      </x:c>
      <x:c r="J22" s="13" t="str">
        <x:v>Reconstitution documentée V4 — nouvelle rédaction V5</x:v>
      </x:c>
    </x:row>
    <x:row r="23" ht="72" customHeight="1">
      <x:c r="A23" s="14" t="str">
        <x:v>W3-OH18</x:v>
      </x:c>
      <x:c r="B23" s="14" t="str">
        <x:v>Les feux ne sont pas au même endroit</x:v>
      </x:c>
      <x:c r="C23" s="14" t="str">
        <x:v>O3</x:v>
      </x:c>
      <x:c r="D23" s="14" t="str">
        <x:v>Porteur des derniers noms</x:v>
      </x:c>
      <x:c r="E23" s="14" t="str">
        <x:v>Après Elite</x:v>
      </x:c>
      <x:c r="F23" s="14" t="str">
        <x:v>Des nouvelles arrivent de survivants installés dans des lieux différents. Le joueur peut suivre un trajet pour leur rendre visite selon le dénouement O3 choisi.</x:v>
      </x:c>
      <x:c r="G23" s="14" t="str">
        <x:v>Le jeu conserve plusieurs vies autonomes et la cause naturelle de leur dispersion.</x:v>
      </x:c>
      <x:c r="H23" s="14" t="str">
        <x:v>Scène chargée seulement après les jalons communs et personnels nécessaires ; elle ne promeut pas à elle seule le joueur.</x:v>
      </x:c>
      <x:c r="I23" s="14" t="str">
        <x:v>Réaction ou proposition propre à la voie ; tout objet et toute XP utilisent le registre unique de l’objectif concerné.</x:v>
      </x:c>
      <x:c r="J23" s="14" t="str">
        <x:v>Reconstitution documentée V4 — nouvelle rédaction V5</x:v>
      </x:c>
    </x:row>
    <x:row r="24" ht="87" customHeight="1">
      <x:c r="A24" s="13" t="str">
        <x:v>W3-OH19</x:v>
      </x:c>
      <x:c r="B24" s="13" t="str">
        <x:v>Le mandat vérifié</x:v>
      </x:c>
      <x:c r="C24" s="13" t="str">
        <x:v>O4</x:v>
      </x:c>
      <x:c r="D24" s="13" t="str">
        <x:v>Nom entaché</x:v>
      </x:c>
      <x:c r="E24" s="13" t="str">
        <x:v>Préparation</x:v>
      </x:c>
      <x:c r="F24" s="13" t="str">
        <x:v>Un chef exige une rencontre avant de confier une route au joueur. La scène permet de reconnaître la faute réelle de l’ancêtre tout en présentant les actes personnels du personnage.</x:v>
      </x:c>
      <x:c r="G24" s="13" t="str">
        <x:v>La réputation familiale et la confiance gagnée par le joueur sont deux variables distinctes.</x:v>
      </x:c>
      <x:c r="H24" s="13" t="str">
        <x:v>Scène chargée seulement après les jalons communs et personnels nécessaires ; elle ne promeut pas à elle seule le joueur.</x:v>
      </x:c>
      <x:c r="I24" s="13" t="str">
        <x:v>Réaction ou proposition propre à la voie ; tout objet et toute XP utilisent le registre unique de l’objectif concerné.</x:v>
      </x:c>
      <x:c r="J24" s="13" t="str">
        <x:v>Reconstitution documentée V4 — nouvelle rédaction V5</x:v>
      </x:c>
    </x:row>
    <x:row r="25" ht="87" customHeight="1">
      <x:c r="A25" s="14" t="str">
        <x:v>W3-OH20</x:v>
      </x:c>
      <x:c r="B25" s="14" t="str">
        <x:v>Le grief qui ne t’appartient pas</x:v>
      </x:c>
      <x:c r="C25" s="14" t="str">
        <x:v>O4</x:v>
      </x:c>
      <x:c r="D25" s="14" t="str">
        <x:v>Nom entaché</x:v>
      </x:c>
      <x:c r="E25" s="14" t="str">
        <x:v>Duel</x:v>
      </x:c>
      <x:c r="F25" s="14" t="str">
        <x:v>Un adversaire veut rejouer une faute ancestrale sous la forme d’un duel actuel. Le joueur peut accepter un défi borné ou refuser l’accusation personnelle, puis accomplir l’objectif du front par une autre voie.</x:v>
      </x:c>
      <x:c r="G25" s="14" t="str">
        <x:v>Le refus ne prouve aucune culpabilité personnelle automatique.</x:v>
      </x:c>
      <x:c r="H25" s="14" t="str">
        <x:v>Scène chargée seulement après les jalons communs et personnels nécessaires ; elle ne promeut pas à elle seule le joueur.</x:v>
      </x:c>
      <x:c r="I25" s="14" t="str">
        <x:v>Réaction ou proposition propre à la voie ; tout objet et toute XP utilisent le registre unique de l’objectif concerné.</x:v>
      </x:c>
      <x:c r="J25" s="14" t="str">
        <x:v>Reconstitution documentée V4 — nouvelle rédaction V5</x:v>
      </x:c>
    </x:row>
    <x:row r="26" ht="87" customHeight="1">
      <x:c r="A26" s="13" t="str">
        <x:v>W3-OH21</x:v>
      </x:c>
      <x:c r="B26" s="13" t="str">
        <x:v>L’ordre dont on répond</x:v>
      </x:c>
      <x:c r="C26" s="13" t="str">
        <x:v>O4</x:v>
      </x:c>
      <x:c r="D26" s="13" t="str">
        <x:v>Nom entaché</x:v>
      </x:c>
      <x:c r="E26" s="13" t="str">
        <x:v>RTS</x:v>
      </x:c>
      <x:c r="F26" s="13" t="str">
        <x:v>Une occasion de victoire rapide menace le retour d’une équipe. Le joueur choisit son ordre et en observe les conséquences au terrain ; le bilan conserve les faits sans les attribuer à une fatalité de lignée.</x:v>
      </x:c>
      <x:c r="G26" s="13" t="str">
        <x:v>Ses propres pertes, réussites et erreurs modifient sa responsabilité présente.</x:v>
      </x:c>
      <x:c r="H26" s="13" t="str">
        <x:v>Scène chargée seulement après les jalons communs et personnels nécessaires ; elle ne promeut pas à elle seule le joueur.</x:v>
      </x:c>
      <x:c r="I26" s="13" t="str">
        <x:v>Réaction ou proposition propre à la voie ; tout objet et toute XP utilisent le registre unique de l’objectif concerné.</x:v>
      </x:c>
      <x:c r="J26" s="13" t="str">
        <x:v>Reconstitution documentée V4 — nouvelle rédaction V5</x:v>
      </x:c>
    </x:row>
    <x:row r="27" ht="87" customHeight="1">
      <x:c r="A27" s="14" t="str">
        <x:v>W3-OH22</x:v>
      </x:c>
      <x:c r="B27" s="14" t="str">
        <x:v>Le seuil d’un nouveau nom</x:v>
      </x:c>
      <x:c r="C27" s="14" t="str">
        <x:v>O4</x:v>
      </x:c>
      <x:c r="D27" s="14" t="str">
        <x:v>Nom entaché</x:v>
      </x:c>
      <x:c r="E27" s="14" t="str">
        <x:v>Maison</x:v>
      </x:c>
      <x:c r="F27" s="14" t="str">
        <x:v>Un voisin discute de la plaque de résidence après une mission locale. Le joueur choisit une présentation de soi compatible avec les faits déjà connus et le respect réellement gagné.</x:v>
      </x:c>
      <x:c r="G27" s="14" t="str">
        <x:v>Le logement vient de ses droits locaux ; une guerre gagnée n’efface pas les conditions.</x:v>
      </x:c>
      <x:c r="H27" s="14" t="str">
        <x:v>Scène chargée seulement après les jalons communs et personnels nécessaires ; elle ne promeut pas à elle seule le joueur.</x:v>
      </x:c>
      <x:c r="I27" s="14" t="str">
        <x:v>Réaction ou proposition propre à la voie ; tout objet et toute XP utilisent le registre unique de l’objectif concerné.</x:v>
      </x:c>
      <x:c r="J27" s="14" t="str">
        <x:v>Reconstitution documentée V4 — nouvelle rédaction V5</x:v>
      </x:c>
    </x:row>
    <x:row r="28" ht="87" customHeight="1">
      <x:c r="A28" s="13" t="str">
        <x:v>W3-OH23</x:v>
      </x:c>
      <x:c r="B28" s="13" t="str">
        <x:v>La plaque qui ne répare pas tout</x:v>
      </x:c>
      <x:c r="C28" s="13" t="str">
        <x:v>O4</x:v>
      </x:c>
      <x:c r="D28" s="13" t="str">
        <x:v>Nom entaché</x:v>
      </x:c>
      <x:c r="E28" s="13" t="str">
        <x:v>Trophée</x:v>
      </x:c>
      <x:c r="F28" s="13" t="str">
        <x:v>Un trophée peut montrer une action personnelle honorable tout en gardant l’histoire familiale dans une autre archive. Le joueur ne remplace pas une preuve de faute par un récit flatteur.</x:v>
      </x:c>
      <x:c r="G28" s="13" t="str">
        <x:v>La qualité de l’exposition reste distincte du jugement sur l’ancêtre.</x:v>
      </x:c>
      <x:c r="H28" s="13" t="str">
        <x:v>Scène chargée seulement après les jalons communs et personnels nécessaires ; elle ne promeut pas à elle seule le joueur.</x:v>
      </x:c>
      <x:c r="I28" s="13" t="str">
        <x:v>Réaction ou proposition propre à la voie ; tout objet et toute XP utilisent le registre unique de l’objectif concerné.</x:v>
      </x:c>
      <x:c r="J28" s="13" t="str">
        <x:v>Reconstitution documentée V4 — nouvelle rédaction V5</x:v>
      </x:c>
    </x:row>
    <x:row r="29" ht="72" customHeight="1">
      <x:c r="A29" s="14" t="str">
        <x:v>W3-OH24</x:v>
      </x:c>
      <x:c r="B29" s="14" t="str">
        <x:v>Répondre de sa propre route</x:v>
      </x:c>
      <x:c r="C29" s="14" t="str">
        <x:v>O4</x:v>
      </x:c>
      <x:c r="D29" s="14" t="str">
        <x:v>Nom entaché</x:v>
      </x:c>
      <x:c r="E29" s="14" t="str">
        <x:v>Après Elite</x:v>
      </x:c>
      <x:c r="F29" s="14" t="str">
        <x:v>Un ancien rival commente le dénouement O4 conservé et demande une aide précise dans l’après-guerre. Le joueur décide selon ses engagements présents.</x:v>
      </x:c>
      <x:c r="G29" s="14" t="str">
        <x:v>L’extension ne blanchit pas rétroactivement l’ancêtre ni ne remplace la fin de voie.</x:v>
      </x:c>
      <x:c r="H29" s="14" t="str">
        <x:v>Scène chargée seulement après les jalons communs et personnels nécessaires ; elle ne promeut pas à elle seule le joueur.</x:v>
      </x:c>
      <x:c r="I29" s="14" t="str">
        <x:v>Réaction ou proposition propre à la voie ; tout objet et toute XP utilisent le registre unique de l’objectif concerné.</x:v>
      </x:c>
      <x:c r="J29" s="14" t="str">
        <x:v>Reconstitution documentée V4 — nouvelle rédaction V5</x:v>
      </x:c>
    </x:row>
    <x:row r="30" ht="87" customHeight="1">
      <x:c r="A30" s="13" t="str">
        <x:v>W3-OH25</x:v>
      </x:c>
      <x:c r="B30" s="13" t="str">
        <x:v>Deux lectures de la piste</x:v>
      </x:c>
      <x:c r="C30" s="13" t="str">
        <x:v>O5</x:v>
      </x:c>
      <x:c r="D30" s="13" t="str">
        <x:v>Dette envers l’Étranger</x:v>
      </x:c>
      <x:c r="E30" s="13" t="str">
        <x:v>Préparation</x:v>
      </x:c>
      <x:c r="F30" s="13" t="str">
        <x:v>Après O5-M19 sur Namarra et tant que la coopération est volontaire, l’humain peut comparer une trace depuis un point accessible. Son analyse révèle un angle différent sans donner une vision omnisciente.</x:v>
      </x:c>
      <x:c r="G30" s="13" t="str">
        <x:v>Avant la rencontre requise, un autre guide local assure la fonction ou cette scène n’apparaît pas.</x:v>
      </x:c>
      <x:c r="H30" s="13" t="str">
        <x:v>Scène chargée seulement après les jalons communs et personnels nécessaires ; elle ne promeut pas à elle seule le joueur.</x:v>
      </x:c>
      <x:c r="I30" s="13" t="str">
        <x:v>Réaction ou proposition propre à la voie ; tout objet et toute XP utilisent le registre unique de l’objectif concerné.</x:v>
      </x:c>
      <x:c r="J30" s="13" t="str">
        <x:v>Reconstitution documentée V4 — nouvelle rédaction V5</x:v>
      </x:c>
    </x:row>
    <x:row r="31" ht="72" customHeight="1">
      <x:c r="A31" s="14" t="str">
        <x:v>W3-OH26</x:v>
      </x:c>
      <x:c r="B31" s="14" t="str">
        <x:v>Le défi vu depuis la rive</x:v>
      </x:c>
      <x:c r="C31" s="14" t="str">
        <x:v>O5</x:v>
      </x:c>
      <x:c r="D31" s="14" t="str">
        <x:v>Dette envers l’Étranger</x:v>
      </x:c>
      <x:c r="E31" s="14" t="str">
        <x:v>Duel</x:v>
      </x:c>
      <x:c r="F31" s="14" t="str">
        <x:v>Si l’humain accepte d’être témoin, il observe depuis une issue sûre et peut commenter les risques du défi. Il ne signe pas au nom d’une espèce entière ni d’un clan yautja.</x:v>
      </x:c>
      <x:c r="G31" s="14" t="str">
        <x:v>Sa présence est optionnelle ; le duel reste jouable sans lui.</x:v>
      </x:c>
      <x:c r="H31" s="14" t="str">
        <x:v>Scène chargée seulement après les jalons communs et personnels nécessaires ; elle ne promeut pas à elle seule le joueur.</x:v>
      </x:c>
      <x:c r="I31" s="14" t="str">
        <x:v>Réaction ou proposition propre à la voie ; tout objet et toute XP utilisent le registre unique de l’objectif concerné.</x:v>
      </x:c>
      <x:c r="J31" s="14" t="str">
        <x:v>Reconstitution documentée V4 — nouvelle rédaction V5</x:v>
      </x:c>
    </x:row>
    <x:row r="32" ht="72" customHeight="1">
      <x:c r="A32" s="13" t="str">
        <x:v>W3-OH27</x:v>
      </x:c>
      <x:c r="B32" s="13" t="str">
        <x:v>L’escorte choisie</x:v>
      </x:c>
      <x:c r="C32" s="13" t="str">
        <x:v>O5</x:v>
      </x:c>
      <x:c r="D32" s="13" t="str">
        <x:v>Dette envers l’Étranger</x:v>
      </x:c>
      <x:c r="E32" s="13" t="str">
        <x:v>RTS</x:v>
      </x:c>
      <x:c r="F32" s="13" t="str">
        <x:v>L’humain choisit de traverser avec l’équipe ou d’emprunter une autre route connue. Le joueur protège le passage convenu sans disposer d’ordres de possession sur sa personne.</x:v>
      </x:c>
      <x:c r="G32" s="13" t="str">
        <x:v>Il garde son inventaire, ses décisions et ses conditions de départ.</x:v>
      </x:c>
      <x:c r="H32" s="13" t="str">
        <x:v>Scène chargée seulement après les jalons communs et personnels nécessaires ; elle ne promeut pas à elle seule le joueur.</x:v>
      </x:c>
      <x:c r="I32" s="13" t="str">
        <x:v>Réaction ou proposition propre à la voie ; tout objet et toute XP utilisent le registre unique de l’objectif concerné.</x:v>
      </x:c>
      <x:c r="J32" s="13" t="str">
        <x:v>Reconstitution documentée V4 — nouvelle rédaction V5</x:v>
      </x:c>
    </x:row>
    <x:row r="33" ht="87" customHeight="1">
      <x:c r="A33" s="14" t="str">
        <x:v>W3-OH28</x:v>
      </x:c>
      <x:c r="B33" s="14" t="str">
        <x:v>Une halte avant de repartir</x:v>
      </x:c>
      <x:c r="C33" s="14" t="str">
        <x:v>O5</x:v>
      </x:c>
      <x:c r="D33" s="14" t="str">
        <x:v>Dette envers l’Étranger</x:v>
      </x:c>
      <x:c r="E33" s="14" t="str">
        <x:v>Maison</x:v>
      </x:c>
      <x:c r="F33" s="14" t="str">
        <x:v>Une visite ou une halte convenue permet un échange autour des objets rapportés. Les places, le trajet et la durée sont explicites ; le personnage ne devient pas un meuble de la maison.</x:v>
      </x:c>
      <x:c r="G33" s="14" t="str">
        <x:v>La scène n’annule jamais son départ à EXP10/O5-M24.</x:v>
      </x:c>
      <x:c r="H33" s="14" t="str">
        <x:v>Scène chargée seulement après les jalons communs et personnels nécessaires ; elle ne promeut pas à elle seule le joueur.</x:v>
      </x:c>
      <x:c r="I33" s="14" t="str">
        <x:v>Réaction ou proposition propre à la voie ; tout objet et toute XP utilisent le registre unique de l’objectif concerné.</x:v>
      </x:c>
      <x:c r="J33" s="14" t="str">
        <x:v>Reconstitution documentée V4 — nouvelle rédaction V5</x:v>
      </x:c>
    </x:row>
    <x:row r="34" ht="87" customHeight="1">
      <x:c r="A34" s="13" t="str">
        <x:v>W3-OH29</x:v>
      </x:c>
      <x:c r="B34" s="13" t="str">
        <x:v>La voix absente de la galerie</x:v>
      </x:c>
      <x:c r="C34" s="13" t="str">
        <x:v>O5</x:v>
      </x:c>
      <x:c r="D34" s="13" t="str">
        <x:v>Dette envers l’Étranger</x:v>
      </x:c>
      <x:c r="E34" s="13" t="str">
        <x:v>Trophée</x:v>
      </x:c>
      <x:c r="F34" s="13" t="str">
        <x:v>Après le départ, un récit d’objet peut citer la contribution humaine effectivement observée. Un contact ultérieur dépend d’un échange volontaire, pas d’une invocation automatique depuis la galerie.</x:v>
      </x:c>
      <x:c r="G34" s="13" t="str">
        <x:v>L’objet original et les souvenirs ne dupliquent ni le personnage ni son équipement.</x:v>
      </x:c>
      <x:c r="H34" s="13" t="str">
        <x:v>Scène chargée seulement après les jalons communs et personnels nécessaires ; elle ne promeut pas à elle seule le joueur.</x:v>
      </x:c>
      <x:c r="I34" s="13" t="str">
        <x:v>Réaction ou proposition propre à la voie ; tout objet et toute XP utilisent le registre unique de l’objectif concerné.</x:v>
      </x:c>
      <x:c r="J34" s="13" t="str">
        <x:v>Reconstitution documentée V4 — nouvelle rédaction V5</x:v>
      </x:c>
    </x:row>
    <x:row r="35" ht="72" customHeight="1">
      <x:c r="A35" s="14" t="str">
        <x:v>W3-OH30</x:v>
      </x:c>
      <x:c r="B35" s="14" t="str">
        <x:v>Des routes qui se recroisent</x:v>
      </x:c>
      <x:c r="C35" s="14" t="str">
        <x:v>O5</x:v>
      </x:c>
      <x:c r="D35" s="14" t="str">
        <x:v>Dette envers l’Étranger</x:v>
      </x:c>
      <x:c r="E35" s="14" t="str">
        <x:v>Après Elite</x:v>
      </x:c>
      <x:c r="F35" s="14" t="str">
        <x:v>Selon le dénouement O5 choisi, le joueur peut recevoir des nouvelles et proposer une rencontre future. L’humain peut accepter, différer ou poursuivre sa vie ailleurs.</x:v>
      </x:c>
      <x:c r="G35" s="14" t="str">
        <x:v>La prolongation conserve son autonomie et le départ antérieur comme fait accompli.</x:v>
      </x:c>
      <x:c r="H35" s="14" t="str">
        <x:v>Scène chargée seulement après les jalons communs et personnels nécessaires ; elle ne promeut pas à elle seule le joueur.</x:v>
      </x:c>
      <x:c r="I35" s="14" t="str">
        <x:v>Réaction ou proposition propre à la voie ; tout objet et toute XP utilisent le registre unique de l’objectif concerné.</x:v>
      </x:c>
      <x:c r="J35" s="14" t="str">
        <x:v>Reconstitution documentée V4 — nouvelle rédaction V5</x:v>
      </x:c>
    </x:row>
    <x:row r="36" ht="87" customHeight="1">
      <x:c r="A36" s="13" t="str">
        <x:v>W3-OH31</x:v>
      </x:c>
      <x:c r="B36" s="13" t="str">
        <x:v>La cohorte devant le départ</x:v>
      </x:c>
      <x:c r="C36" s="13" t="str">
        <x:v>O6</x:v>
      </x:c>
      <x:c r="D36" s="13" t="str">
        <x:v>La Longue Chasse</x:v>
      </x:c>
      <x:c r="E36" s="13" t="str">
        <x:v>Préparation</x:v>
      </x:c>
      <x:c r="F36" s="13" t="str">
        <x:v>Un ancien compagnon d’enfance retrouve le joueur près du point de rassemblement. Ils comparent leurs spécialités et choisissent une répartition cohérente avec leurs expériences réelles.</x:v>
      </x:c>
      <x:c r="G36" s="13" t="str">
        <x:v>Cette rencontre prolonge l’histoire originale de l’utilisateur, sans ajout automatique de père hostile.</x:v>
      </x:c>
      <x:c r="H36" s="13" t="str">
        <x:v>Scène chargée seulement après les jalons communs et personnels nécessaires ; elle ne promeut pas à elle seule le joueur.</x:v>
      </x:c>
      <x:c r="I36" s="13" t="str">
        <x:v>Réaction ou proposition propre à la voie ; tout objet et toute XP utilisent le registre unique de l’objectif concerné.</x:v>
      </x:c>
      <x:c r="J36" s="13" t="str">
        <x:v>Reconstitution documentée V4 — nouvelle rédaction V5</x:v>
      </x:c>
    </x:row>
    <x:row r="37" ht="72" customHeight="1">
      <x:c r="A37" s="14" t="str">
        <x:v>W3-OH32</x:v>
      </x:c>
      <x:c r="B37" s="14" t="str">
        <x:v>Le rival qui a grandi</x:v>
      </x:c>
      <x:c r="C37" s="14" t="str">
        <x:v>O6</x:v>
      </x:c>
      <x:c r="D37" s="14" t="str">
        <x:v>La Longue Chasse</x:v>
      </x:c>
      <x:c r="E37" s="14" t="str">
        <x:v>Duel</x:v>
      </x:c>
      <x:c r="F37" s="14" t="str">
        <x:v>Le rival connu depuis la cohorte propose un défi lié à leur maîtrise actuelle. Les gestes observés pendant l’enfance réapparaissent avec des variantes apprises.</x:v>
      </x:c>
      <x:c r="G37" s="14" t="str">
        <x:v>Le duel ne rejoue ni la triade Quatza-Rij ni l’épreuve solitaire Elite.</x:v>
      </x:c>
      <x:c r="H37" s="14" t="str">
        <x:v>Scène chargée seulement après les jalons communs et personnels nécessaires ; elle ne promeut pas à elle seule le joueur.</x:v>
      </x:c>
      <x:c r="I37" s="14" t="str">
        <x:v>Réaction ou proposition propre à la voie ; tout objet et toute XP utilisent le registre unique de l’objectif concerné.</x:v>
      </x:c>
      <x:c r="J37" s="14" t="str">
        <x:v>Reconstitution documentée V4 — nouvelle rédaction V5</x:v>
      </x:c>
    </x:row>
    <x:row r="38" ht="87" customHeight="1">
      <x:c r="A38" s="13" t="str">
        <x:v>W3-OH33</x:v>
      </x:c>
      <x:c r="B38" s="13" t="str">
        <x:v>Les leçons sous le feu</x:v>
      </x:c>
      <x:c r="C38" s="13" t="str">
        <x:v>O6</x:v>
      </x:c>
      <x:c r="D38" s="13" t="str">
        <x:v>La Longue Chasse</x:v>
      </x:c>
      <x:c r="E38" s="13" t="str">
        <x:v>RTS</x:v>
      </x:c>
      <x:c r="F38" s="13" t="str">
        <x:v>Le joueur retrouve une formation enseignée autrefois et choisit comment l’adapter aux membres encore présents. Une équipe nouvelle demande davantage de préparation qu’une cohorte vétérane.</x:v>
      </x:c>
      <x:c r="G38" s="13" t="str">
        <x:v>Le jeu valorise les liens vécus et les pertes réellement subies au fil de la partie.</x:v>
      </x:c>
      <x:c r="H38" s="13" t="str">
        <x:v>Scène chargée seulement après les jalons communs et personnels nécessaires ; elle ne promeut pas à elle seule le joueur.</x:v>
      </x:c>
      <x:c r="I38" s="13" t="str">
        <x:v>Réaction ou proposition propre à la voie ; tout objet et toute XP utilisent le registre unique de l’objectif concerné.</x:v>
      </x:c>
      <x:c r="J38" s="13" t="str">
        <x:v>Reconstitution documentée V4 — nouvelle rédaction V5</x:v>
      </x:c>
    </x:row>
    <x:row r="39" ht="87" customHeight="1">
      <x:c r="A39" s="14" t="str">
        <x:v>W3-OH34</x:v>
      </x:c>
      <x:c r="B39" s="14" t="str">
        <x:v>Le foyer entre deux chasses</x:v>
      </x:c>
      <x:c r="C39" s="14" t="str">
        <x:v>O6</x:v>
      </x:c>
      <x:c r="D39" s="14" t="str">
        <x:v>La Longue Chasse</x:v>
      </x:c>
      <x:c r="E39" s="14" t="str">
        <x:v>Maison</x:v>
      </x:c>
      <x:c r="F39" s="14" t="str">
        <x:v>Le mentor ou un compagnon peut visiter la résidence active et commenter un changement visible de l’atelier. Le joueur prépare un exercice, montre un objet ou organise le prochain départ.</x:v>
      </x:c>
      <x:c r="G39" s="14" t="str">
        <x:v>Les scènes de foyer forment une continuité de la vie du personnage à travers la campagne.</x:v>
      </x:c>
      <x:c r="H39" s="14" t="str">
        <x:v>Scène chargée seulement après les jalons communs et personnels nécessaires ; elle ne promeut pas à elle seule le joueur.</x:v>
      </x:c>
      <x:c r="I39" s="14" t="str">
        <x:v>Réaction ou proposition propre à la voie ; tout objet et toute XP utilisent le registre unique de l’objectif concerné.</x:v>
      </x:c>
      <x:c r="J39" s="14" t="str">
        <x:v>Reconstitution documentée V4 — nouvelle rédaction V5</x:v>
      </x:c>
    </x:row>
    <x:row r="40" ht="72" customHeight="1">
      <x:c r="A40" s="13" t="str">
        <x:v>W3-OH35</x:v>
      </x:c>
      <x:c r="B40" s="13" t="str">
        <x:v>La galerie de toute une vie</x:v>
      </x:c>
      <x:c r="C40" s="13" t="str">
        <x:v>O6</x:v>
      </x:c>
      <x:c r="D40" s="13" t="str">
        <x:v>La Longue Chasse</x:v>
      </x:c>
      <x:c r="E40" s="13" t="str">
        <x:v>Trophée</x:v>
      </x:c>
      <x:c r="F40" s="13" t="str">
        <x:v>Le joueur rapproche une première trace de chasse, un objet de cohorte et une pièce de guerre. Chaque objet conserve sa date, ses participants et ses gestes d’exposition.</x:v>
      </x:c>
      <x:c r="G40" s="13" t="str">
        <x:v>La galerie raconte l’évolution personnelle, sans récompense triple pour un même fait.</x:v>
      </x:c>
      <x:c r="H40" s="13" t="str">
        <x:v>Scène chargée seulement après les jalons communs et personnels nécessaires ; elle ne promeut pas à elle seule le joueur.</x:v>
      </x:c>
      <x:c r="I40" s="13" t="str">
        <x:v>Réaction ou proposition propre à la voie ; tout objet et toute XP utilisent le registre unique de l’objectif concerné.</x:v>
      </x:c>
      <x:c r="J40" s="13" t="str">
        <x:v>Reconstitution documentée V4 — nouvelle rédaction V5</x:v>
      </x:c>
    </x:row>
    <x:row r="41" ht="72" customHeight="1">
      <x:c r="A41" s="14" t="str">
        <x:v>W3-OH36</x:v>
      </x:c>
      <x:c r="B41" s="14" t="str">
        <x:v>La chasse que l’on transmet</x:v>
      </x:c>
      <x:c r="C41" s="14" t="str">
        <x:v>O6</x:v>
      </x:c>
      <x:c r="D41" s="14" t="str">
        <x:v>La Longue Chasse</x:v>
      </x:c>
      <x:c r="E41" s="14" t="str">
        <x:v>Après Elite</x:v>
      </x:c>
      <x:c r="F41" s="14" t="str">
        <x:v>Le dénouement O6 choisi sert de base à la formation d’une nouvelle cohorte ou à un dernier voyage avec le rival. Les anciens deviennent témoins de la transmission.</x:v>
      </x:c>
      <x:c r="G41" s="14" t="str">
        <x:v>Elder et Ancient étendent la longue histoire sans remplacer sa conclusion principale.</x:v>
      </x:c>
      <x:c r="H41" s="14" t="str">
        <x:v>Scène chargée seulement après les jalons communs et personnels nécessaires ; elle ne promeut pas à elle seule le joueur.</x:v>
      </x:c>
      <x:c r="I41" s="14" t="str">
        <x:v>Réaction ou proposition propre à la voie ; tout objet et toute XP utilisent le registre unique de l’objectif concerné.</x:v>
      </x:c>
      <x:c r="J41" s="14" t="str">
        <x:v>Reconstitution documentée V4 — nouvelle rédaction V5</x:v>
      </x:c>
    </x:row>
  </x:sheetData>
  <x:pageMargins left="0.7" right="0.7" top="0.75" bottom="0.75" header="0.3" footer="0.3"/>
  <x:tableParts count="1">
    <x:tablePart xmlns:r="http://schemas.openxmlformats.org/officeDocument/2006/relationships" r:id="R41e15462576a41c8"/>
  </x:tableParts>
</x:worksheet>
</file>

<file path=xl/worksheets/sheet11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s>
  <x:sheetData>
    <x:row r="1">
      <x:c r="A1" s="2"/>
      <x:c r="B1" s="2"/>
      <x:c r="C1" s="2"/>
      <x:c r="D1" s="2"/>
      <x:c r="E1" s="2"/>
    </x:row>
    <x:row r="2" ht="31" customHeight="1">
      <x:c r="A2" s="3" t="str">
        <x:v>Guerre et Warp</x:v>
      </x:c>
      <x:c r="B2" s="3"/>
      <x:c r="C2" s="3"/>
      <x:c r="D2" s="3"/>
      <x:c r="E2" s="3"/>
    </x:row>
    <x:row r="3">
      <x:c r="A3" s="4"/>
      <x:c r="B3" s="4"/>
      <x:c r="C3" s="4"/>
      <x:c r="D3" s="4"/>
      <x:c r="E3" s="4"/>
    </x:row>
    <x:row r="4">
      <x:c r="A4" s="2" t="str">
        <x:v>Guerre · 12 fiches · Lecture intégrale dans « Lire Guerre » ou le lecteur HTML.</x:v>
      </x:c>
      <x:c r="B4" s="2"/>
      <x:c r="C4" s="2"/>
      <x:c r="D4" s="2"/>
      <x:c r="E4" s="2"/>
    </x:row>
    <x:row r="5" ht="48" customHeight="1">
      <x:c r="A5" s="51" t="str">
        <x:v>Identifiant</x:v>
      </x:c>
      <x:c r="B5" s="52" t="str">
        <x:v>Titre</x:v>
      </x:c>
      <x:c r="C5" s="52" t="str">
        <x:v>Règle</x:v>
      </x:c>
      <x:c r="D5" s="52" t="str">
        <x:v>Limite</x:v>
      </x:c>
      <x:c r="E5" s="53" t="str">
        <x:v>Provenance</x:v>
      </x:c>
    </x:row>
    <x:row r="6" ht="57" customHeight="1">
      <x:c r="A6" s="13" t="str">
        <x:v>W3-WARP01</x:v>
      </x:c>
      <x:c r="B6" s="13" t="str">
        <x:v>Départ autorisé</x:v>
      </x:c>
      <x:c r="C6" s="13" t="str">
        <x:v>Blooded, vaisseau personnel réellement acquis, fonction Adjutant du joueur, quête commune accomplie et module installé.</x:v>
      </x:c>
      <x:c r="D6" s="13" t="str">
        <x:v>Une guerre n’accorde aucun de ces cinq prérequis ; les missions du passé restent facultatives pour Elite.</x:v>
      </x:c>
      <x:c r="E6" s="13" t="str">
        <x:v>Reconstitution documentée V4 — nouvelle rédaction V5</x:v>
      </x:c>
    </x:row>
    <x:row r="7" ht="57" customHeight="1">
      <x:c r="A7" s="14" t="str">
        <x:v>W3-WARP02</x:v>
      </x:c>
      <x:c r="B7" s="14" t="str">
        <x:v>Droit de retour engagé</x:v>
      </x:c>
      <x:c r="C7" s="14" t="str">
        <x:v>Le trajet de retour est réservé au déclenchement de l’expédition.</x:v>
      </x:c>
      <x:c r="D7" s="14" t="str">
        <x:v>La perte ultérieure d’une condition de nouveau départ n’enferme pas le groupe déjà engagé.</x:v>
      </x:c>
      <x:c r="E7" s="14" t="str">
        <x:v>Reconstitution documentée V4 — nouvelle rédaction V5</x:v>
      </x:c>
    </x:row>
    <x:row r="8" ht="57" customHeight="1">
      <x:c r="A8" s="13" t="str">
        <x:v>W3-WARP03</x:v>
      </x:c>
      <x:c r="B8" s="13" t="str">
        <x:v>Équipe unique dans le passé</x:v>
      </x:c>
      <x:c r="C8" s="13" t="str">
        <x:v>Le voyage conserve teamId et memberId des personnes effectivement embarquées.</x:v>
      </x:c>
      <x:c r="D8" s="13" t="str">
        <x:v>Leurs places dans le présent sont indisponibles ; une armée n’existe pas simultanément dans les deux branches.</x:v>
      </x:c>
      <x:c r="E8" s="13" t="str">
        <x:v>Reconstitution documentée V4 — nouvelle rédaction V5</x:v>
      </x:c>
    </x:row>
    <x:row r="9" ht="44" customHeight="1">
      <x:c r="A9" s="14" t="str">
        <x:v>W3-WARP04</x:v>
      </x:c>
      <x:c r="B9" s="14" t="str">
        <x:v>Stock emporté</x:v>
      </x:c>
      <x:c r="C9" s="14" t="str">
        <x:v>Les cargaisons sont choisies dans la soute réellement accessible avant départ.</x:v>
      </x:c>
      <x:c r="D9" s="14" t="str">
        <x:v>Le stock restant demeure dans son lieu présent ; aucune copie historique n’est créée.</x:v>
      </x:c>
      <x:c r="E9" s="14" t="str">
        <x:v>Reconstitution documentée V4 — nouvelle rédaction V5</x:v>
      </x:c>
    </x:row>
    <x:row r="10" ht="44" customHeight="1">
      <x:c r="A10" s="13" t="str">
        <x:v>W3-WARP05</x:v>
      </x:c>
      <x:c r="B10" s="13" t="str">
        <x:v>Blessures conservées</x:v>
      </x:c>
      <x:c r="C10" s="13" t="str">
        <x:v>Un membre blessé part seulement si ses conditions de déplacement le permettent.</x:v>
      </x:c>
      <x:c r="D10" s="13" t="str">
        <x:v>Le changement d’époque ne guérit rien et ne remet pas fatigue ou consommables à zéro.</x:v>
      </x:c>
      <x:c r="E10" s="13" t="str">
        <x:v>Reconstitution documentée V4 — nouvelle rédaction V5</x:v>
      </x:c>
    </x:row>
    <x:row r="11" ht="57" customHeight="1">
      <x:c r="A11" s="14" t="str">
        <x:v>W3-WARP06</x:v>
      </x:c>
      <x:c r="B11" s="14" t="str">
        <x:v>Morts non réinitialisées</x:v>
      </x:c>
      <x:c r="C11" s="14" t="str">
        <x:v>Un membre mort reste mort dans le registre de campagne.</x:v>
      </x:c>
      <x:c r="D11" s="14" t="str">
        <x:v>Une visite avant sa mort ne crée pas un remplaçant vivant transférable dans l’équipe du joueur.</x:v>
      </x:c>
      <x:c r="E11" s="14" t="str">
        <x:v>Reconstitution documentée V4 — nouvelle rédaction V5</x:v>
      </x:c>
    </x:row>
    <x:row r="12" ht="44" customHeight="1">
      <x:c r="A12" s="13" t="str">
        <x:v>W3-WARP07</x:v>
      </x:c>
      <x:c r="B12" s="13" t="str">
        <x:v>Trophée d’une branche</x:v>
      </x:c>
      <x:c r="C12" s="13" t="str">
        <x:v>Un trophée récupéré reçoit époque, branche, propriétaire et contenant.</x:v>
      </x:c>
      <x:c r="D12" s="13" t="str">
        <x:v>Retourner au même lieu ne fournit pas un nouvel original de la même prise déjà prélevée.</x:v>
      </x:c>
      <x:c r="E12" s="13" t="str">
        <x:v>Reconstitution documentée V4 — nouvelle rédaction V5</x:v>
      </x:c>
    </x:row>
    <x:row r="13" ht="57" customHeight="1">
      <x:c r="A13" s="14" t="str">
        <x:v>W3-WARP08</x:v>
      </x:c>
      <x:c r="B13" s="14" t="str">
        <x:v>Armées locales autonomes</x:v>
      </x:c>
      <x:c r="C13" s="14" t="str">
        <x:v>Les personnes rencontrées dans le passé possèdent leurs propres objectifs et leurs moyens.</x:v>
      </x:c>
      <x:c r="D13" s="14" t="str">
        <x:v>Un accord local ne les transforme pas en recrutement gratuit exportable vers la guerre présente.</x:v>
      </x:c>
      <x:c r="E13" s="14" t="str">
        <x:v>Reconstitution documentée V4 — nouvelle rédaction V5</x:v>
      </x:c>
    </x:row>
    <x:row r="14" ht="44" customHeight="1">
      <x:c r="A14" s="13" t="str">
        <x:v>W3-WARP09</x:v>
      </x:c>
      <x:c r="B14" s="13" t="str">
        <x:v>Cinéma séparé</x:v>
      </x:c>
      <x:c r="C14" s="13" t="str">
        <x:v>Les chroniques cinéma utilisent leurs avatars et dénouements fidèles distincts.</x:v>
      </x:c>
      <x:c r="D14" s="13" t="str">
        <x:v>Le héros original ne réécrit pas un résultat de film présenté comme canon dans ce mode.</x:v>
      </x:c>
      <x:c r="E14" s="13" t="str">
        <x:v>Reconstitution documentée V4 — nouvelle rédaction V5</x:v>
      </x:c>
    </x:row>
    <x:row r="15" ht="57" customHeight="1">
      <x:c r="A15" s="14" t="str">
        <x:v>W3-WARP10</x:v>
      </x:c>
      <x:c r="B15" s="14" t="str">
        <x:v>Front présent distinct</x:v>
      </x:c>
      <x:c r="C15" s="14" t="str">
        <x:v>Le front du présent conserve son dernier état validé pendant la scène historique.</x:v>
      </x:c>
      <x:c r="D15" s="14" t="str">
        <x:v>Aucune guerre punitive hors ligne ne se déclenche ; les changements suivent les règles temporelles choisies dans la campagne.</x:v>
      </x:c>
      <x:c r="E15" s="14" t="str">
        <x:v>Reconstitution documentée V4 — nouvelle rédaction V5</x:v>
      </x:c>
    </x:row>
    <x:row r="16" ht="57" customHeight="1">
      <x:c r="A16" s="13" t="str">
        <x:v>W3-WARP11</x:v>
      </x:c>
      <x:c r="B16" s="13" t="str">
        <x:v>Revisite de terrain</x:v>
      </x:c>
      <x:c r="C16" s="13" t="str">
        <x:v>Une branche déjà parcourue conserve ses passages, objets prélevés et conséquences locales.</x:v>
      </x:c>
      <x:c r="D16" s="13" t="str">
        <x:v>Le joueur retrouve une scène évoluée ou fermée, jamais un distributeur d’XP de reconnaissance.</x:v>
      </x:c>
      <x:c r="E16" s="13" t="str">
        <x:v>Reconstitution documentée V4 — nouvelle rédaction V5</x:v>
      </x:c>
    </x:row>
    <x:row r="17" ht="57" customHeight="1">
      <x:c r="A17" s="14" t="str">
        <x:v>W3-WARP12</x:v>
      </x:c>
      <x:c r="B17" s="14" t="str">
        <x:v>Retour et réconciliation</x:v>
      </x:c>
      <x:c r="C17" s="14" t="str">
        <x:v>À l’arrivée, vérifier les mêmes personnes, objets, blessures et transactions.</x:v>
      </x:c>
      <x:c r="D17" s="14" t="str">
        <x:v>Le navire, la maison et les trois modes de guerre relisent ce retour unique ; aucun bilan ne double les effets.</x:v>
      </x:c>
      <x:c r="E17" s="14" t="str">
        <x:v>Reconstitution documentée V4 — nouvelle rédaction V5</x:v>
      </x:c>
    </x:row>
  </x:sheetData>
  <x:pageMargins left="0.7" right="0.7" top="0.75" bottom="0.75" header="0.3" footer="0.3"/>
  <x:tableParts count="1">
    <x:tablePart xmlns:r="http://schemas.openxmlformats.org/officeDocument/2006/relationships" r:id="R1092837bd871459a"/>
  </x:tableParts>
</x:worksheet>
</file>

<file path=xl/worksheets/sheet11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s>
  <x:sheetData>
    <x:row r="1">
      <x:c r="A1" s="2"/>
      <x:c r="B1" s="2"/>
      <x:c r="C1" s="2"/>
      <x:c r="D1" s="2"/>
      <x:c r="E1" s="2"/>
      <x:c r="F1" s="2"/>
    </x:row>
    <x:row r="2" ht="31" customHeight="1">
      <x:c r="A2" s="3" t="str">
        <x:v>V5 Guerre et habitats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Lieu</x:v>
      </x:c>
      <x:c r="D5" s="52" t="str">
        <x:v>Fonction</x:v>
      </x:c>
      <x:c r="E5" s="52" t="str">
        <x:v>Actions</x:v>
      </x:c>
      <x:c r="F5" s="52" t="str">
        <x:v>Contrepartie</x:v>
      </x:c>
      <x:c r="G5" s="52" t="str">
        <x:v>Condition</x:v>
      </x:c>
      <x:c r="H5" s="53" t="str">
        <x:v>Provenance</x:v>
      </x:c>
    </x:row>
    <x:row r="6" ht="57" customHeight="1">
      <x:c r="A6" s="13" t="str">
        <x:v>W5-SYN01</x:v>
      </x:c>
      <x:c r="B6" s="13" t="str">
        <x:v>Le guide vient à la maison</x:v>
      </x:c>
      <x:c r="C6" s="13" t="str">
        <x:v>Maison active</x:v>
      </x:c>
      <x:c r="D6" s="13" t="str">
        <x:v>Un vétéran connu peut venir montrer un trajet sur une table locale.</x:v>
      </x:c>
      <x:c r="E6" s="13" t="str">
        <x:v>Le joueur déplie le relevé, rapproche un objet de terrain puis rejoint avec lui le vrai départ de reconnaissance.</x:v>
      </x:c>
      <x:c r="F6" s="13" t="str">
        <x:v>La visite ouvre une mission ; elle ne révèle pas tous les ennemis et ne produit pas de RAV.</x:v>
      </x:c>
      <x:c r="G6" s="13" t="str">
        <x:v>Respect local, domicile actif et vétéran volontaire disponible.</x:v>
      </x:c>
      <x:c r="H6" s="13" t="str">
        <x:v>Extension V5</x:v>
      </x:c>
    </x:row>
    <x:row r="7" ht="57" customHeight="1">
      <x:c r="A7" s="14" t="str">
        <x:v>W5-SYN02</x:v>
      </x:c>
      <x:c r="B7" s="14" t="str">
        <x:v>L’atelier avant la relève</x:v>
      </x:c>
      <x:c r="C7" s="14" t="str">
        <x:v>Maison active</x:v>
      </x:c>
      <x:c r="D7" s="14" t="str">
        <x:v>Préparer une pièce de réparation pour un équipement personnel.</x:v>
      </x:c>
      <x:c r="E7" s="14" t="str">
        <x:v>Choisir le composant possédé, réaliser le geste d’atelier puis porter la pièce à l’équipe au quai.</x:v>
      </x:c>
      <x:c r="F7" s="14" t="str">
        <x:v>Aucune production infinie ni bonus cumulé des maisons inactives.</x:v>
      </x:c>
      <x:c r="G7" s="14" t="str">
        <x:v>Atelier déverrouillé et matériaux réellement présents.</x:v>
      </x:c>
      <x:c r="H7" s="14" t="str">
        <x:v>Extension V5</x:v>
      </x:c>
    </x:row>
    <x:row r="8" ht="57" customHeight="1">
      <x:c r="A8" s="13" t="str">
        <x:v>W5-SYN03</x:v>
      </x:c>
      <x:c r="B8" s="13" t="str">
        <x:v>Les traces du retour</x:v>
      </x:c>
      <x:c r="C8" s="13" t="str">
        <x:v>Maison active</x:v>
      </x:c>
      <x:c r="D8" s="13" t="str">
        <x:v>Recevoir un compagnon après une campagne et montrer les objets ramenés.</x:v>
      </x:c>
      <x:c r="E8" s="13" t="str">
        <x:v>Installer un contenant, orienter la pièce puis laisser le visiteur identifier une marque qu’il a réellement vue.</x:v>
      </x:c>
      <x:c r="F8" s="13" t="str">
        <x:v>La reconnaissance s’ajoute au récit, pas à une deuxième récompense de guerre.</x:v>
      </x:c>
      <x:c r="G8" s="13" t="str">
        <x:v>Objet original transporté et compagnon vivant, présent et volontaire.</x:v>
      </x:c>
      <x:c r="H8" s="13" t="str">
        <x:v>Extension V5</x:v>
      </x:c>
    </x:row>
    <x:row r="9" ht="57" customHeight="1">
      <x:c r="A9" s="14" t="str">
        <x:v>W5-SYN04</x:v>
      </x:c>
      <x:c r="B9" s="14" t="str">
        <x:v>Le navire couvre la fenêtre</x:v>
      </x:c>
      <x:c r="C9" s="14" t="str">
        <x:v>Vaisseau de clan</x:v>
      </x:c>
      <x:c r="D9" s="14" t="str">
        <x:v>Mettre à disposition une observation ou une extraction limitée depuis son emplacement réel.</x:v>
      </x:c>
      <x:c r="E9" s="14" t="str">
        <x:v>Rejoindre la passerelle, affecter le spécialiste disponible puis conduire la navette jusqu’à la zone sécurisée.</x:v>
      </x:c>
      <x:c r="F9" s="14" t="str">
        <x:v>Le navire quitte ou immobilise son autre service ; soutien borné par portée, énergie et places.</x:v>
      </x:c>
      <x:c r="G9" s="14" t="str">
        <x:v>Navire acquis, trajet accompli et équipage disponible.</x:v>
      </x:c>
      <x:c r="H9" s="14" t="str">
        <x:v>Extension V5</x:v>
      </x:c>
    </x:row>
    <x:row r="10" ht="57" customHeight="1">
      <x:c r="A10" s="13" t="str">
        <x:v>W5-SYN05</x:v>
      </x:c>
      <x:c r="B10" s="13" t="str">
        <x:v>La soute avant le front</x:v>
      </x:c>
      <x:c r="C10" s="13" t="str">
        <x:v>Vaisseau de clan</x:v>
      </x:c>
      <x:c r="D10" s="13" t="str">
        <x:v>Répartir les cargaisons entre mission militaire et besoins de bord.</x:v>
      </x:c>
      <x:c r="E10" s="13" t="str">
        <x:v>Déplacer les lots dans leurs emplacements, conserver les passages des occupants puis lancer le chargement réel.</x:v>
      </x:c>
      <x:c r="F10" s="13" t="str">
        <x:v>Les caisses réservées aux habitants du navire ne deviennent pas automatiquement ravitaillement de guerre.</x:v>
      </x:c>
      <x:c r="G10" s="13" t="str">
        <x:v>Accord des responsables des stocks et capacités de charge.</x:v>
      </x:c>
      <x:c r="H10" s="13" t="str">
        <x:v>Extension V5</x:v>
      </x:c>
    </x:row>
    <x:row r="11" ht="57" customHeight="1">
      <x:c r="A11" s="14" t="str">
        <x:v>W5-SYN06</x:v>
      </x:c>
      <x:c r="B11" s="14" t="str">
        <x:v>La galerie des équipes</x:v>
      </x:c>
      <x:c r="C11" s="14" t="str">
        <x:v>Vaisseau de clan</x:v>
      </x:c>
      <x:c r="D11" s="14" t="str">
        <x:v>Exposer une trace d’opération avec les noms des participants réels.</x:v>
      </x:c>
      <x:c r="E11" s="14" t="str">
        <x:v>Passer par l’atelier de trophées, régler le support puis inviter les personnes dont les voix peuvent être entendues.</x:v>
      </x:c>
      <x:c r="F11" s="14" t="str">
        <x:v>Un dépôt reste propriété de son propriétaire ; les morts sont mémorisés sans résurrection narrative.</x:v>
      </x:c>
      <x:c r="G11" s="14" t="str">
        <x:v>Provenance vérifiée et autorisation d’exposition du dépôt.</x:v>
      </x:c>
      <x:c r="H11" s="14" t="str">
        <x:v>Extension V5</x:v>
      </x:c>
    </x:row>
    <x:row r="12" ht="57" customHeight="1">
      <x:c r="A12" s="13" t="str">
        <x:v>W5-SYN07</x:v>
      </x:c>
      <x:c r="B12" s="13" t="str">
        <x:v>Le chantier sous garde</x:v>
      </x:c>
      <x:c r="C12" s="13" t="str">
        <x:v>SPACE-BASE-03</x:v>
      </x:c>
      <x:c r="D12" s="13" t="str">
        <x:v>Réparer un accès du navire pendant une escarmouche de protection locale.</x:v>
      </x:c>
      <x:c r="E12" s="13" t="str">
        <x:v>Amarrer, acheminer les pièces, conduire les artisans puis tenir le poste qu’ils utilisent jusqu’au contrôle final.</x:v>
      </x:c>
      <x:c r="F12" s="13" t="str">
        <x:v>La réparation demande un vrai travail et ne termine pas toutes les pannes du vaisseau.</x:v>
      </x:c>
      <x:c r="G12" s="13" t="str">
        <x:v>Accès au chantier et contrat de réparation accepté.</x:v>
      </x:c>
      <x:c r="H12" s="13" t="str">
        <x:v>Extension V5</x:v>
      </x:c>
    </x:row>
    <x:row r="13" ht="57" customHeight="1">
      <x:c r="A13" s="14" t="str">
        <x:v>W5-SYN08</x:v>
      </x:c>
      <x:c r="B13" s="14" t="str">
        <x:v>La relève de la ceinture</x:v>
      </x:c>
      <x:c r="C13" s="14" t="str">
        <x:v>SPACE-BASE-04</x:v>
      </x:c>
      <x:c r="D13" s="14" t="str">
        <x:v>Préparer un groupe de reconnaissance pour une approche orbitale.</x:v>
      </x:c>
      <x:c r="E13" s="14" t="str">
        <x:v>Vérifier son équipement, parcourir la zone d’embarquement puis observer le transfert vers une coque disponible.</x:v>
      </x:c>
      <x:c r="F13" s="14" t="str">
        <x:v>Une base ne crée pas instantanément de vétérans ni des places de transport.</x:v>
      </x:c>
      <x:c r="G13" s="14" t="str">
        <x:v>Membres, couchages, matériel et trajectoire réellement disponibles.</x:v>
      </x:c>
      <x:c r="H13" s="14" t="str">
        <x:v>Extension V5</x:v>
      </x:c>
    </x:row>
    <x:row r="14" ht="57" customHeight="1">
      <x:c r="A14" s="13" t="str">
        <x:v>W5-SYN09</x:v>
      </x:c>
      <x:c r="B14" s="13" t="str">
        <x:v>Le mandat au relais</x:v>
      </x:c>
      <x:c r="C14" s="13" t="str">
        <x:v>SPACE-BASE-06</x:v>
      </x:c>
      <x:c r="D14" s="13" t="str">
        <x:v>Former une coalition pour un objectif spatial borné.</x:v>
      </x:c>
      <x:c r="E14" s="13" t="str">
        <x:v>Rencontrer les chefs présents, comparer les routes puis placer les groupes dans les sas correspondant à leur rôle.</x:v>
      </x:c>
      <x:c r="F14" s="13" t="str">
        <x:v>Un groupe peut refuser une extension de conquête ; aucun contrôle universel du clan n’en découle.</x:v>
      </x:c>
      <x:c r="G14" s="13" t="str">
        <x:v>Objectif commun accepté par les participants concernés.</x:v>
      </x:c>
      <x:c r="H14" s="13" t="str">
        <x:v>Extension V5</x:v>
      </x:c>
    </x:row>
    <x:row r="15" ht="57" customHeight="1">
      <x:c r="A15" s="14" t="str">
        <x:v>W5-SYN10</x:v>
      </x:c>
      <x:c r="B15" s="14" t="str">
        <x:v>L’annexe reçoit les retours</x:v>
      </x:c>
      <x:c r="C15" s="14" t="str">
        <x:v>SPACE-BASE-07</x:v>
      </x:c>
      <x:c r="D15" s="14" t="str">
        <x:v>Accueillir une équipe ou des objets nécessitant un circuit séparé.</x:v>
      </x:c>
      <x:c r="E15" s="14" t="str">
        <x:v>Acheminer le transport au bon sas, déplacer les contenants et conduire chaque personne à une place réelle.</x:v>
      </x:c>
      <x:c r="F15" s="14" t="str">
        <x:v>Capacité finie, consommables et conditions de sortie ; aucune disparition des personnes exposées.</x:v>
      </x:c>
      <x:c r="G15" s="14" t="str">
        <x:v>Place confirmée et protocole de jeu du lieu respecté.</x:v>
      </x:c>
      <x:c r="H15" s="14" t="str">
        <x:v>Extension V5</x:v>
      </x:c>
    </x:row>
    <x:row r="16" ht="57" customHeight="1">
      <x:c r="A16" s="13" t="str">
        <x:v>W5-SYN11</x:v>
      </x:c>
      <x:c r="B16" s="13" t="str">
        <x:v>Le vaisseau personnel éclaire</x:v>
      </x:c>
      <x:c r="C16" s="13" t="str">
        <x:v>Vaisseau personnel</x:v>
      </x:c>
      <x:c r="D16" s="13" t="str">
        <x:v>Déposer le héros pour une intervention avant une bataille plus large.</x:v>
      </x:c>
      <x:c r="E16" s="13" t="str">
        <x:v>Choisir un point atteint, jouer l’approche puis ouvrir un accès pour les équipes arrivant ensuite.</x:v>
      </x:c>
      <x:c r="F16" s="13" t="str">
        <x:v>Le héros et son vaisseau sont occupés ici ; ils ne fournissent pas simultanément une deuxième force ailleurs.</x:v>
      </x:c>
      <x:c r="G16" s="13" t="str">
        <x:v>Blooded, navire acquis et déplacement joué.</x:v>
      </x:c>
      <x:c r="H16" s="13" t="str">
        <x:v>Extension V5</x:v>
      </x:c>
    </x:row>
    <x:row r="17" ht="57" customHeight="1">
      <x:c r="A17" s="14" t="str">
        <x:v>W5-SYN12</x:v>
      </x:c>
      <x:c r="B17" s="14" t="str">
        <x:v>Un mausolée pour les absents</x:v>
      </x:c>
      <x:c r="C17" s="14" t="str">
        <x:v>Mausolée / prolongement Elder</x:v>
      </x:c>
      <x:c r="D17" s="14" t="str">
        <x:v>Conserver la mémoire de membres perdus au fil de la guerre.</x:v>
      </x:c>
      <x:c r="E17" s="14" t="str">
        <x:v>Transporter l’objet confié, placer le masque sur son support puis regarder le geste de pose avec les compagnons présents.</x:v>
      </x:c>
      <x:c r="F17" s="14" t="str">
        <x:v>Le rite de mémoire ne restitue ni unité, ni XP, ni trophée original encore ailleurs.</x:v>
      </x:c>
      <x:c r="G17" s="14" t="str">
        <x:v>Accès à ce prolongement et objet effectivement récupéré ou réplique explicitement marquée.</x:v>
      </x:c>
      <x:c r="H17" s="14" t="str">
        <x:v>Extension V5</x:v>
      </x:c>
    </x:row>
  </x:sheetData>
  <x:pageMargins left="0.7" right="0.7" top="0.75" bottom="0.75" header="0.3" footer="0.3"/>
  <x:tableParts count="1">
    <x:tablePart xmlns:r="http://schemas.openxmlformats.org/officeDocument/2006/relationships" r:id="R362b9f83d8d34f68"/>
  </x:tableParts>
</x:worksheet>
</file>

<file path=xl/worksheets/sheet11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V5 Recette de la guerre</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État initial</x:v>
      </x:c>
      <x:c r="D5" s="52" t="str">
        <x:v>Actions</x:v>
      </x:c>
      <x:c r="E5" s="52" t="str">
        <x:v>Attendu</x:v>
      </x:c>
      <x:c r="F5" s="52" t="str">
        <x:v>Contrôle numerique</x:v>
      </x:c>
      <x:c r="G5" s="52" t="str">
        <x:v>Critère acceptation</x:v>
      </x:c>
      <x:c r="H5" s="52" t="str">
        <x:v>Statut</x:v>
      </x:c>
      <x:c r="I5" s="53" t="str">
        <x:v>Provenance</x:v>
      </x:c>
    </x:row>
    <x:row r="6" ht="57" customHeight="1">
      <x:c r="A6" s="13" t="str">
        <x:v>W5-QA01</x:v>
      </x:c>
      <x:c r="B6" s="13" t="str">
        <x:v>Une porte, une ouverture</x:v>
      </x:c>
      <x:c r="C6" s="13" t="str">
        <x:v>W5-LM01 déjà validée ; passage ouvert ; récompense6 XP inscrite.</x:v>
      </x:c>
      <x:c r="D6" s="13" t="str">
        <x:v>Lancer la vue RTS puis revenir au héros et relire le même transactionId.</x:v>
      </x:c>
      <x:c r="E6" s="13" t="str">
        <x:v>La porte reste ouverte, la scène devient une conséquence et l’XP n’augmente pas une deuxième fois.</x:v>
      </x:c>
      <x:c r="F6" s="13" t="str">
        <x:v>Gain total du résultat initial = 6 XP, pas12 ni 18.</x:v>
      </x:c>
      <x:c r="G6" s="13" t="str">
        <x:v>Aucun doublon de personne, objet, coût ou récompense dans le registre.</x:v>
      </x:c>
      <x:c r="H6" s="13" t="str">
        <x:v>Scénario de vérification à implémenter ; pas un test exécuté dans le jeu.</x:v>
      </x:c>
      <x:c r="I6" s="13" t="str">
        <x:v>Extension V5</x:v>
      </x:c>
    </x:row>
    <x:row r="7" ht="57" customHeight="1">
      <x:c r="A7" s="14" t="str">
        <x:v>W5-QA02</x:v>
      </x:c>
      <x:c r="B7" s="14" t="str">
        <x:v>Le héros n’a qu’un corps</x:v>
      </x:c>
      <x:c r="C7" s="14" t="str">
        <x:v>Le héros existe dans une équipe visible du RTS.</x:v>
      </x:c>
      <x:c r="D7" s="14" t="str">
        <x:v>Passer au contrôle direct puis revenir à la commande stratégique.</x:v>
      </x:c>
      <x:c r="E7" s="14" t="str">
        <x:v>La même entité change de contrôleur ; son ancien avatar RTS ne continue pas à combattre séparément.</x:v>
      </x:c>
      <x:c r="F7" s="14" t="str">
        <x:v>Nombre d’instances du playerId = 1.</x:v>
      </x:c>
      <x:c r="G7" s="14" t="str">
        <x:v>Position, santé et inventaire sont identiques dans les deux vues.</x:v>
      </x:c>
      <x:c r="H7" s="14" t="str">
        <x:v>Scénario de vérification à implémenter ; pas un test exécuté dans le jeu.</x:v>
      </x:c>
      <x:c r="I7" s="14" t="str">
        <x:v>Extension V5</x:v>
      </x:c>
    </x:row>
    <x:row r="8" ht="57" customHeight="1">
      <x:c r="A8" s="13" t="str">
        <x:v>W5-QA03</x:v>
      </x:c>
      <x:c r="B8" s="13" t="str">
        <x:v>La prise avant l’occupation</x:v>
      </x:c>
      <x:c r="C8" s="13" t="str">
        <x:v>Une bataille neutralise W3-K03 mais aucune équipe du joueur n’y reste.</x:v>
      </x:c>
      <x:c r="D8" s="13" t="str">
        <x:v>Ouvrir la carte, afficher la victoire puis tenter d’utiliser le revenu et le contrôle régional.</x:v>
      </x:c>
      <x:c r="E8" s="13" t="str">
        <x:v>Victoire militaire visible ; contrôle durable et revenu indisponibles faute de présence.</x:v>
      </x:c>
      <x:c r="F8" s="13" t="str">
        <x:v>Garnison0 PC &lt; minimum1 PC.</x:v>
      </x:c>
      <x:c r="G8" s="13" t="str">
        <x:v>Le calcul régional n’inclut pas la zone tant qu’une équipe n’est pas arrivée.</x:v>
      </x:c>
      <x:c r="H8" s="13" t="str">
        <x:v>Scénario de vérification à implémenter ; pas un test exécuté dans le jeu.</x:v>
      </x:c>
      <x:c r="I8" s="13" t="str">
        <x:v>Extension V5</x:v>
      </x:c>
    </x:row>
    <x:row r="9" ht="57" customHeight="1">
      <x:c r="A9" s="14" t="str">
        <x:v>W5-QA04</x:v>
      </x:c>
      <x:c r="B9" s="14" t="str">
        <x:v>Le village ne change pas de propriétaire</x:v>
      </x:c>
      <x:c r="C9" s="14" t="str">
        <x:v>Une force du joueur occupe un poste près d’une communauté neutre.</x:v>
      </x:c>
      <x:c r="D9" s="14" t="str">
        <x:v>Interagir avec sa maison, son atelier et ses habitants après le changement de couleur militaire.</x:v>
      </x:c>
      <x:c r="E9" s="14" t="str">
        <x:v>Les conditions locales de respect, mission et accord restent applicables.</x:v>
      </x:c>
      <x:c r="F9" s="14" t="str">
        <x:v>activeResidenceId inchangé ; nombre de maisons actives&lt;=1.</x:v>
      </x:c>
      <x:c r="G9" s="14" t="str">
        <x:v>Aucun service social n’est donné par le seul contrôle militaire.</x:v>
      </x:c>
      <x:c r="H9" s="14" t="str">
        <x:v>Scénario de vérification à implémenter ; pas un test exécuté dans le jeu.</x:v>
      </x:c>
      <x:c r="I9" s="14" t="str">
        <x:v>Extension V5</x:v>
      </x:c>
    </x:row>
    <x:row r="10" ht="57" customHeight="1">
      <x:c r="A10" s="13" t="str">
        <x:v>W5-QA05</x:v>
      </x:c>
      <x:c r="B10" s="13" t="str">
        <x:v>Le passage trop étroit</x:v>
      </x:c>
      <x:c r="C10" s="13" t="str">
        <x:v>Une unité montée prépare une route dont une liaison n’admet que des éclaireurs.</x:v>
      </x:c>
      <x:c r="D10" s="13" t="str">
        <x:v>Valider le mouvement puis afficher le parcours.</x:v>
      </x:c>
      <x:c r="E10" s="13" t="str">
        <x:v>L’ordre reste en préparation avec un détour compatible, sans apparition de la monture derrière l’obstacle.</x:v>
      </x:c>
      <x:c r="F10" s="13" t="str">
        <x:v>Gabarit et capacité du lien vérifiés avant départ.</x:v>
      </x:c>
      <x:c r="G10" s="13" t="str">
        <x:v>La charge et les animaux restent à leur dernier lieu valide.</x:v>
      </x:c>
      <x:c r="H10" s="13" t="str">
        <x:v>Scénario de vérification à implémenter ; pas un test exécuté dans le jeu.</x:v>
      </x:c>
      <x:c r="I10" s="13" t="str">
        <x:v>Extension V5</x:v>
      </x:c>
    </x:row>
    <x:row r="11" ht="57" customHeight="1">
      <x:c r="A11" s="14" t="str">
        <x:v>W5-QA06</x:v>
      </x:c>
      <x:c r="B11" s="14" t="str">
        <x:v>La réserve ne traverse pas le Warp</x:v>
      </x:c>
      <x:c r="C11" s="14" t="str">
        <x:v>Stock60 RAV au front ; cargaison10 RAV autorisée dans le vaisseau avant Warp.</x:v>
      </x:c>
      <x:c r="D11" s="14" t="str">
        <x:v>Partir, consommer4 RAV dans la branche puis revenir.</x:v>
      </x:c>
      <x:c r="E11" s="14" t="str">
        <x:v>Le front conserve50 RAV s’il a effectivement livré10 au vaisseau ; le retour rapporte6 RAV dans le contenant approprié.</x:v>
      </x:c>
      <x:c r="F11" s="14" t="str">
        <x:v>Total après consommation=56 RAV, hors autres coûts explicitement appliqués.</x:v>
      </x:c>
      <x:c r="G11" s="14" t="str">
        <x:v>Aucune copie des10 RAV au départ ou au retour.</x:v>
      </x:c>
      <x:c r="H11" s="14" t="str">
        <x:v>Scénario de vérification à implémenter ; pas un test exécuté dans le jeu.</x:v>
      </x:c>
      <x:c r="I11" s="14" t="str">
        <x:v>Extension V5</x:v>
      </x:c>
    </x:row>
    <x:row r="12" ht="57" customHeight="1">
      <x:c r="A12" s="13" t="str">
        <x:v>W5-QA07</x:v>
      </x:c>
      <x:c r="B12" s="13" t="str">
        <x:v>Le vétéran perdu</x:v>
      </x:c>
      <x:c r="C12" s="13" t="str">
        <x:v>Équipe de trois membres à80 XP ; un membre meurt en bataille.</x:v>
      </x:c>
      <x:c r="D12" s="13" t="str">
        <x:v>Revenir au navire, changer de mode puis préparer la revanche.</x:v>
      </x:c>
      <x:c r="E12" s="13" t="str">
        <x:v>Deux membres vivants, absence visible du troisième et force estimée proportionnelle à2/3.</x:v>
      </x:c>
      <x:c r="F12" s="13" t="str">
        <x:v>Ratioeffectif=2/3 ; aucune remise à3/3.</x:v>
      </x:c>
      <x:c r="G12" s="13" t="str">
        <x:v>La galerie peut garder une mémoire, jamais restaurer l’unité.</x:v>
      </x:c>
      <x:c r="H12" s="13" t="str">
        <x:v>Scénario de vérification à implémenter ; pas un test exécuté dans le jeu.</x:v>
      </x:c>
      <x:c r="I12" s="13" t="str">
        <x:v>Extension V5</x:v>
      </x:c>
    </x:row>
    <x:row r="13" ht="72" customHeight="1">
      <x:c r="A13" s="14" t="str">
        <x:v>W5-QA08</x:v>
      </x:c>
      <x:c r="B13" s="14" t="str">
        <x:v>Le remplaçant débutant</x:v>
      </x:c>
      <x:c r="C13" s="14" t="str">
        <x:v>Équipe de deux membres ; un vétéran60 XP reste et un volontaire0 XP est intégré après délai.</x:v>
      </x:c>
      <x:c r="D13" s="14" t="str">
        <x:v>Terminer le recrutement et recalculer l’XP collective proposée.</x:v>
      </x:c>
      <x:c r="E13" s="14" t="str">
        <x:v>Moyenne30 XP ; la spécialité déjà apprise par le vétéran reste dans son dossier, mais le nouveau groupe doit retrouver la maîtrise collective requise.</x:v>
      </x:c>
      <x:c r="F13" s="14" t="str">
        <x:v>ENT((60+0)/2)=30.</x:v>
      </x:c>
      <x:c r="G13" s="14" t="str">
        <x:v>Ni duplication de l’ancien membre ni copie de60 XP sur la recrue.</x:v>
      </x:c>
      <x:c r="H13" s="14" t="str">
        <x:v>Scénario de vérification à implémenter ; pas un test exécuté dans le jeu.</x:v>
      </x:c>
      <x:c r="I13" s="14" t="str">
        <x:v>Extension V5</x:v>
      </x:c>
    </x:row>
    <x:row r="14" ht="44" customHeight="1">
      <x:c r="A14" s="13" t="str">
        <x:v>W5-QA09</x:v>
      </x:c>
      <x:c r="B14" s="13" t="str">
        <x:v>La spécialité ne se cumule pas</x:v>
      </x:c>
      <x:c r="C14" s="13" t="str">
        <x:v>Équipe40 XP avec choixA confirmé.</x:v>
      </x:c>
      <x:c r="D14" s="13" t="str">
        <x:v>Tenter d’activer le choixB après passage héros/RTS/carte.</x:v>
      </x:c>
      <x:c r="E14" s="13" t="str">
        <x:v>Le choixA reste actif ; aucune seconde spécialité gratuite ni avantage caché du choixB.</x:v>
      </x:c>
      <x:c r="F14" s="13" t="str">
        <x:v>Nombre de choix collectifs actifs=1.</x:v>
      </x:c>
      <x:c r="G14" s="13" t="str">
        <x:v>Le champ de spécialité du teamId reste identique dans chaque vue.</x:v>
      </x:c>
      <x:c r="H14" s="13" t="str">
        <x:v>Scénario de vérification à implémenter ; pas un test exécuté dans le jeu.</x:v>
      </x:c>
      <x:c r="I14" s="13" t="str">
        <x:v>Extension V5</x:v>
      </x:c>
    </x:row>
    <x:row r="15" ht="57" customHeight="1">
      <x:c r="A15" s="14" t="str">
        <x:v>W5-QA10</x:v>
      </x:c>
      <x:c r="B15" s="14" t="str">
        <x:v>Le stock insuffisant</x:v>
      </x:c>
      <x:c r="C15" s="14" t="str">
        <x:v>Stock4 RAV, besoin7 RAV pour les équipes engagées.</x:v>
      </x:c>
      <x:c r="D15" s="14" t="str">
        <x:v>Confirmer une opération après avoir affiché la pénurie.</x:v>
      </x:c>
      <x:c r="E15" s="14" t="str">
        <x:v>Les équipes concernées utilisent le facteur0,70 ; le déficit et les conséquences annoncées restent visibles.</x:v>
      </x:c>
      <x:c r="F15" s="14" t="str">
        <x:v>4&lt;7 donc supply_factor=0,70.</x:v>
      </x:c>
      <x:c r="G15" s="14" t="str">
        <x:v>Aucun stock négatif créé par la formule ; aucun décès automatique inventé par ce calcul.</x:v>
      </x:c>
      <x:c r="H15" s="14" t="str">
        <x:v>Scénario de vérification à implémenter ; pas un test exécuté dans le jeu.</x:v>
      </x:c>
      <x:c r="I15" s="14" t="str">
        <x:v>Extension V5</x:v>
      </x:c>
    </x:row>
    <x:row r="16" ht="44" customHeight="1">
      <x:c r="A16" s="13" t="str">
        <x:v>W5-QA11</x:v>
      </x:c>
      <x:c r="B16" s="13" t="str">
        <x:v>L’unité épuisée</x:v>
      </x:c>
      <x:c r="C16" s="13" t="str">
        <x:v>Fatigue100, unité entière et ravitaillée, puissancebase20.</x:v>
      </x:c>
      <x:c r="D16" s="13" t="str">
        <x:v>Calculer puis ouvrir sa fiche tactique.</x:v>
      </x:c>
      <x:c r="E16" s="13" t="str">
        <x:v>Facteur0,50 et puissance10 avant XP ; le groupe conserve une possibilité de repli.</x:v>
      </x:c>
      <x:c r="F16" s="13" t="str">
        <x:v>MAX(0,50;1-100/200)=0,50.</x:v>
      </x:c>
      <x:c r="G16" s="13" t="str">
        <x:v>Aucun facteur négatif et aucun retour automatique à fatigue0.</x:v>
      </x:c>
      <x:c r="H16" s="13" t="str">
        <x:v>Scénario de vérification à implémenter ; pas un test exécuté dans le jeu.</x:v>
      </x:c>
      <x:c r="I16" s="13" t="str">
        <x:v>Extension V5</x:v>
      </x:c>
    </x:row>
    <x:row r="17" ht="44" customHeight="1">
      <x:c r="A17" s="14" t="str">
        <x:v>W5-QA12</x:v>
      </x:c>
      <x:c r="B17" s="14" t="str">
        <x:v>Le renfort est encore en route</x:v>
      </x:c>
      <x:c r="C17" s="14" t="str">
        <x:v>Recrutement standard payé au tour1, délai2 tours, transport prévu.</x:v>
      </x:c>
      <x:c r="D17" s="14" t="str">
        <x:v>Lancer une bataille au tour1 puis reprendre la carte au tour2.</x:v>
      </x:c>
      <x:c r="E17" s="14" t="str">
        <x:v>Le renfort ne participe pas avant son arrivée validée selon le calendrier choisi.</x:v>
      </x:c>
      <x:c r="F17" s="14" t="str">
        <x:v>Aucune augmentation desPCdéployés avant l’état arrivé.</x:v>
      </x:c>
      <x:c r="G17" s="14" t="str">
        <x:v>Le matériel réservé et le volontaire en transit gardent leur lieu réel.</x:v>
      </x:c>
      <x:c r="H17" s="14" t="str">
        <x:v>Scénario de vérification à implémenter ; pas un test exécuté dans le jeu.</x:v>
      </x:c>
      <x:c r="I17" s="14" t="str">
        <x:v>Extension V5</x:v>
      </x:c>
    </x:row>
    <x:row r="18" ht="57" customHeight="1">
      <x:c r="A18" s="13" t="str">
        <x:v>W5-QA13</x:v>
      </x:c>
      <x:c r="B18" s="13" t="str">
        <x:v>Le convoi interrompu</x:v>
      </x:c>
      <x:c r="C18" s="13" t="str">
        <x:v>Un lot12 RAV circule entre une base et un front.</x:v>
      </x:c>
      <x:c r="D18" s="13" t="str">
        <x:v>Interrompre le trajet avant le point d’arrivée puis consulter les deux stocks.</x:v>
      </x:c>
      <x:c r="E18" s="13" t="str">
        <x:v>Le lot appartient au transport ; le front n’a pas reçu les12 RAV et la base ne les conserve pas en double.</x:v>
      </x:c>
      <x:c r="F18" s="13" t="str">
        <x:v>Somme base+transport+front conservée hors consommation.</x:v>
      </x:c>
      <x:c r="G18" s="13" t="str">
        <x:v>Reprise depuis le dernier point de trajet validé.</x:v>
      </x:c>
      <x:c r="H18" s="13" t="str">
        <x:v>Scénario de vérification à implémenter ; pas un test exécuté dans le jeu.</x:v>
      </x:c>
      <x:c r="I18" s="13" t="str">
        <x:v>Extension V5</x:v>
      </x:c>
    </x:row>
    <x:row r="19" ht="44" customHeight="1">
      <x:c r="A19" s="14" t="str">
        <x:v>W5-QA14</x:v>
      </x:c>
      <x:c r="B19" s="14" t="str">
        <x:v>La déconnexion au bilan</x:v>
      </x:c>
      <x:c r="C19" s="14" t="str">
        <x:v>Transaction de bataille écrite, affichage de récompense interrompu.</x:v>
      </x:c>
      <x:c r="D19" s="14" t="str">
        <x:v>Recharger puis réafficher le résultat plusieurs fois.</x:v>
      </x:c>
      <x:c r="E19" s="14" t="str">
        <x:v>Le bilan est relu ; pertes et récompenses restent appliquées une fois.</x:v>
      </x:c>
      <x:c r="F19" s="14" t="str">
        <x:v>Compteur d’application de transaction=1.</x:v>
      </x:c>
      <x:c r="G19" s="14" t="str">
        <x:v>Les éléments de présentation peuvent rejouer, pas les écritures d’état.</x:v>
      </x:c>
      <x:c r="H19" s="14" t="str">
        <x:v>Scénario de vérification à implémenter ; pas un test exécuté dans le jeu.</x:v>
      </x:c>
      <x:c r="I19" s="14" t="str">
        <x:v>Extension V5</x:v>
      </x:c>
    </x:row>
    <x:row r="20" ht="44" customHeight="1">
      <x:c r="A20" s="13" t="str">
        <x:v>W5-QA15</x:v>
      </x:c>
      <x:c r="B20" s="13" t="str">
        <x:v>La fin d’origine conservée</x:v>
      </x:c>
      <x:c r="C20" s="13" t="str">
        <x:v>DénouementO6 àElite déjà choisi ; campagneW5-C12 achevée ensuite.</x:v>
      </x:c>
      <x:c r="D20" s="13" t="str">
        <x:v>Ouvrir le journal d’origine puis commencer un prolongementElder.</x:v>
      </x:c>
      <x:c r="E20" s="13" t="str">
        <x:v>La finO6 reste inchangée et la nouvelle scène utilise cette fin comme entrée.</x:v>
      </x:c>
      <x:c r="F20" s="13" t="str">
        <x:v>Nombre de dénouementsElite actifs pourO6=1.</x:v>
      </x:c>
      <x:c r="G20" s="13" t="str">
        <x:v>La victoire de clan ne remplace ni ne débloque automatiquement un autre dénouement.</x:v>
      </x:c>
      <x:c r="H20" s="13" t="str">
        <x:v>Scénario de vérification à implémenter ; pas un test exécuté dans le jeu.</x:v>
      </x:c>
      <x:c r="I20" s="13" t="str">
        <x:v>Extension V5</x:v>
      </x:c>
    </x:row>
    <x:row r="21" ht="57" customHeight="1">
      <x:c r="A21" s="14" t="str">
        <x:v>W5-QA16</x:v>
      </x:c>
      <x:c r="B21" s="14" t="str">
        <x:v>Le navire a dix-neuf places</x:v>
      </x:c>
      <x:c r="C21" s="14" t="str">
        <x:v>Navire au palier18 autres+joueur ; trois partenairesMPfuturs sont déjà parmi ses occupants.</x:v>
      </x:c>
      <x:c r="D21" s="14" t="str">
        <x:v>Tenter d’ajouter des PNJ comme si les partenaires ne comptaient pas.</x:v>
      </x:c>
      <x:c r="E21" s="14" t="str">
        <x:v>L’arrivée est reportée ou une autre place doit être libérée par un départ réel.</x:v>
      </x:c>
      <x:c r="F21" s="14" t="str">
        <x:v>Nombre total d’occupants&lt;=19, pas22.</x:v>
      </x:c>
      <x:c r="G21" s="14" t="str">
        <x:v>Le solo et le futurMP respectent le même registre de personnes et de places.</x:v>
      </x:c>
      <x:c r="H21" s="14" t="str">
        <x:v>Scénario de vérification à implémenter ; pas un test exécuté dans le jeu.</x:v>
      </x:c>
      <x:c r="I21" s="14" t="str">
        <x:v>Extension V5</x:v>
      </x:c>
    </x:row>
    <x:row r="22" ht="57" customHeight="1">
      <x:c r="A22" s="13" t="str">
        <x:v>W5-QA17</x:v>
      </x:c>
      <x:c r="B22" s="13" t="str">
        <x:v>Le départ de l’Étranger</x:v>
      </x:c>
      <x:c r="C22" s="13" t="str">
        <x:v>O5-M24/EXP10 a validé le départ volontaire de l’humain.</x:v>
      </x:c>
      <x:c r="D22" s="13" t="str">
        <x:v>Lancer une guerre sur Namarra et un retour à la maison.</x:v>
      </x:c>
      <x:c r="E22" s="13" t="str">
        <x:v>Les variantes sans sa présence sont utilisées ; un nouveau contact exige son accord et un trajet.</x:v>
      </x:c>
      <x:c r="F22" s="13" t="str">
        <x:v>Aucune apparition automatique du personId dans l’équipage.</x:v>
      </x:c>
      <x:c r="G22" s="13" t="str">
        <x:v>La guerre ne transforme pas la dette en possession permanente.</x:v>
      </x:c>
      <x:c r="H22" s="13" t="str">
        <x:v>Scénario de vérification à implémenter ; pas un test exécuté dans le jeu.</x:v>
      </x:c>
      <x:c r="I22" s="13" t="str">
        <x:v>Extension V5</x:v>
      </x:c>
    </x:row>
    <x:row r="23" ht="72" customHeight="1">
      <x:c r="A23" s="14" t="str">
        <x:v>W5-QA18</x:v>
      </x:c>
      <x:c r="B23" s="14" t="str">
        <x:v>Les soixante-dix routes</x:v>
      </x:c>
      <x:c r="C23" s="14" t="str">
        <x:v>CarteKorthas36 zones et70 liens bidirectionnels.</x:v>
      </x:c>
      <x:c r="D23" s="14" t="str">
        <x:v>Examiner les extrémités, parcourir le graphe et désactiver un lien endommagé.</x:v>
      </x:c>
      <x:c r="E23" s="14" t="str">
        <x:v>Tous les liens référencent des zones existantes et la carte initiale est connectée ; le lien fermé est retiré des routes utilisables.</x:v>
      </x:c>
      <x:c r="F23" s="14" t="str">
        <x:v>36 nœuds ;70 arêtes uniques ; aucune boucle vers soi.</x:v>
      </x:c>
      <x:c r="G23" s="14" t="str">
        <x:v>Les deux directions d’un même lien partagent son état et ne coûtent pas deux ouvrages.</x:v>
      </x:c>
      <x:c r="H23" s="14" t="str">
        <x:v>Scénario de vérification à implémenter ; pas un test exécuté dans le jeu.</x:v>
      </x:c>
      <x:c r="I23" s="14" t="str">
        <x:v>Extension V5</x:v>
      </x:c>
    </x:row>
  </x:sheetData>
  <x:pageMargins left="0.7" right="0.7" top="0.75" bottom="0.75" header="0.3" footer="0.3"/>
  <x:tableParts count="1">
    <x:tablePart xmlns:r="http://schemas.openxmlformats.org/officeDocument/2006/relationships" r:id="R2f0696b7dab74fe9"/>
  </x:tableParts>
</x:worksheet>
</file>

<file path=xl/worksheets/sheet11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50" hidden="0" customWidth="1"/>
    <x:col min="12" max="12" width="50" hidden="0" customWidth="1"/>
    <x:col min="13" max="13" width="45" hidden="0" customWidth="1"/>
    <x:col min="14" max="14" width="45" hidden="0" customWidth="1"/>
  </x:cols>
  <x:sheetData>
    <x:row r="1">
      <x:c r="A1" s="2"/>
      <x:c r="B1" s="2"/>
      <x:c r="C1" s="2"/>
      <x:c r="D1" s="2"/>
      <x:c r="E1" s="2"/>
      <x:c r="F1" s="2"/>
    </x:row>
    <x:row r="2" ht="31" customHeight="1">
      <x:c r="A2" s="3" t="str">
        <x:v>V5 Styles de campagne</x:v>
      </x:c>
      <x:c r="B2" s="3"/>
      <x:c r="C2" s="3"/>
      <x:c r="D2" s="3"/>
      <x:c r="E2" s="3"/>
      <x:c r="F2" s="3"/>
    </x:row>
    <x:row r="3">
      <x:c r="A3" s="4"/>
      <x:c r="B3" s="4"/>
      <x:c r="C3" s="4"/>
      <x:c r="D3" s="4"/>
      <x:c r="E3" s="4"/>
      <x:c r="F3" s="4"/>
    </x:row>
    <x:row r="4">
      <x:c r="A4" s="2" t="str">
        <x:v>Guerre · 6 fiches · Lecture intégrale dans « Lire Guerre » ou le lecteur HTML.</x:v>
      </x:c>
      <x:c r="B4" s="2"/>
      <x:c r="C4" s="2"/>
      <x:c r="D4" s="2"/>
      <x:c r="E4" s="2"/>
      <x:c r="F4" s="2"/>
    </x:row>
    <x:row r="5" ht="48" customHeight="1">
      <x:c r="A5" s="51" t="str">
        <x:v>Identifiant</x:v>
      </x:c>
      <x:c r="B5" s="52" t="str">
        <x:v>Titre</x:v>
      </x:c>
      <x:c r="C5" s="52" t="str">
        <x:v>Equipes</x:v>
      </x:c>
      <x:c r="D5" s="52" t="str">
        <x:v>Equipe suivie</x:v>
      </x:c>
      <x:c r="E5" s="52" t="str">
        <x:v>Pc total</x:v>
      </x:c>
      <x:c r="F5" s="52" t="str">
        <x:v>Rav initial</x:v>
      </x:c>
      <x:c r="G5" s="52" t="str">
        <x:v>Entretien par tour</x:v>
      </x:c>
      <x:c r="H5" s="52" t="str">
        <x:v>Xp initiale</x:v>
      </x:c>
      <x:c r="I5" s="52" t="str">
        <x:v>Effectif initial</x:v>
      </x:c>
      <x:c r="J5" s="52" t="str">
        <x:v>Fatigue initiale</x:v>
      </x:c>
      <x:c r="K5" s="52" t="str">
        <x:v>Hypotheses</x:v>
      </x:c>
      <x:c r="L5" s="52" t="str">
        <x:v>Mode calcul</x:v>
      </x:c>
      <x:c r="M5" s="52" t="str">
        <x:v>Statut</x:v>
      </x:c>
      <x:c r="N5" s="53" t="str">
        <x:v>Provenance</x:v>
      </x:c>
    </x:row>
    <x:row r="6" ht="87" customHeight="1">
      <x:c r="A6" s="13" t="str">
        <x:v>W5-SIM01</x:v>
      </x:c>
      <x:c r="B6" s="13" t="str">
        <x:v>Reconnaissance prudente</x:v>
      </x:c>
      <x:c r="C6" s="13" t="str">
        <x:v>W3-U01 / W3-U05 / W3-U06</x:v>
      </x:c>
      <x:c r="D6" s="13" t="str">
        <x:v>W3-U01</x:v>
      </x:c>
      <x:c r="E6" s="28" t="n">
        <x:v>6</x:v>
      </x:c>
      <x:c r="F6" s="28" t="n">
        <x:v>60</x:v>
      </x:c>
      <x:c r="G6" s="28" t="n">
        <x:v>3</x:v>
      </x:c>
      <x:c r="H6" s="28" t="n">
        <x:v>34</x:v>
      </x:c>
      <x:c r="I6" s="28" t="n">
        <x:v>2</x:v>
      </x:c>
      <x:c r="J6" s="28" t="n">
        <x:v>0</x:v>
      </x:c>
      <x:c r="K6" s="13" t="str">
        <x:v>Équipes déjà intégrées avant le premier tour ; coût de recrutement non prélevé de nouveau. Observer puis ouvrir une route avec peu de forces ; le troisième tour repose les équipes.</x:v>
      </x:c>
      <x:c r="L6" s="13" t="str">
        <x:v>RAVfin=MIN(120;RAVdébut+revenu+livraison−entretien−coût_opération). L’XP se borne à 0–100. Les pertes sont des hypothèses de scénario écrites, pas le résultat prétendu d’un moteur de combat.</x:v>
      </x:c>
      <x:c r="M6" s="13" t="str">
        <x:v>Simulation arithmétique de conception sur trois tours, pas test du jeu.</x:v>
      </x:c>
      <x:c r="N6" s="13" t="str">
        <x:v>Extension V5</x:v>
      </x:c>
    </x:row>
    <x:row r="7" ht="87" customHeight="1">
      <x:c r="A7" s="14" t="str">
        <x:v>W5-SIM02</x:v>
      </x:c>
      <x:c r="B7" s="14" t="str">
        <x:v>Priorité au ravitaillement</x:v>
      </x:c>
      <x:c r="C7" s="14" t="str">
        <x:v>W3-U06 / W3-U19 / W3-U20</x:v>
      </x:c>
      <x:c r="D7" s="14" t="str">
        <x:v>W3-U19</x:v>
      </x:c>
      <x:c r="E7" s="29" t="n">
        <x:v>8</x:v>
      </x:c>
      <x:c r="F7" s="29" t="n">
        <x:v>60</x:v>
      </x:c>
      <x:c r="G7" s="29" t="n">
        <x:v>5</x:v>
      </x:c>
      <x:c r="H7" s="29" t="n">
        <x:v>5</x:v>
      </x:c>
      <x:c r="I7" s="29" t="n">
        <x:v>3</x:v>
      </x:c>
      <x:c r="J7" s="29" t="n">
        <x:v>0</x:v>
      </x:c>
      <x:c r="K7" s="14" t="str">
        <x:v>Équipes déjà intégrées avant le premier tour ; coût de recrutement non prélevé de nouveau. Installer un dépôt avec des personnes déjà présentes ; une livraison12 RAV est jouée au tour2.</x:v>
      </x:c>
      <x:c r="L7" s="14" t="str">
        <x:v>RAVfin=MIN(120;RAVdébut+revenu+livraison−entretien−coût_opération). L’XP se borne à 0–100. Les pertes sont des hypothèses de scénario écrites, pas le résultat prétendu d’un moteur de combat.</x:v>
      </x:c>
      <x:c r="M7" s="14" t="str">
        <x:v>Simulation arithmétique de conception sur trois tours, pas test du jeu.</x:v>
      </x:c>
      <x:c r="N7" s="14" t="str">
        <x:v>Extension V5</x:v>
      </x:c>
    </x:row>
    <x:row r="8" ht="102" customHeight="1">
      <x:c r="A8" s="13" t="str">
        <x:v>W5-SIM03</x:v>
      </x:c>
      <x:c r="B8" s="13" t="str">
        <x:v>Percée de vétérans</x:v>
      </x:c>
      <x:c r="C8" s="13" t="str">
        <x:v>W3-U07 / W3-U10 / W3-U14</x:v>
      </x:c>
      <x:c r="D8" s="13" t="str">
        <x:v>W3-U07</x:v>
      </x:c>
      <x:c r="E8" s="28" t="n">
        <x:v>10</x:v>
      </x:c>
      <x:c r="F8" s="28" t="n">
        <x:v>60</x:v>
      </x:c>
      <x:c r="G8" s="28" t="n">
        <x:v>7</x:v>
      </x:c>
      <x:c r="H8" s="28" t="n">
        <x:v>72</x:v>
      </x:c>
      <x:c r="I8" s="28" t="n">
        <x:v>3</x:v>
      </x:c>
      <x:c r="J8" s="28" t="n">
        <x:v>0</x:v>
      </x:c>
      <x:c r="K8" s="13" t="str">
        <x:v>Équipes déjà intégrées avant le premier tour ; coût de recrutement non prélevé de nouveau. La bataille du tour2 perd un membre du groupe principal ; les deux survivants gardent80 XP. Le ravitaillement10 RAV du tour3 vient d’un transport déclaré.</x:v>
      </x:c>
      <x:c r="L8" s="13" t="str">
        <x:v>RAVfin=MIN(120;RAVdébut+revenu+livraison−entretien−coût_opération). L’XP se borne à 0–100. Les pertes sont des hypothèses de scénario écrites, pas le résultat prétendu d’un moteur de combat.</x:v>
      </x:c>
      <x:c r="M8" s="13" t="str">
        <x:v>Simulation arithmétique de conception sur trois tours, pas test du jeu.</x:v>
      </x:c>
      <x:c r="N8" s="13" t="str">
        <x:v>Extension V5</x:v>
      </x:c>
    </x:row>
    <x:row r="9" ht="102" customHeight="1">
      <x:c r="A9" s="14" t="str">
        <x:v>W5-SIM04</x:v>
      </x:c>
      <x:c r="B9" s="14" t="str">
        <x:v>Extraction avant conquête</x:v>
      </x:c>
      <x:c r="C9" s="14" t="str">
        <x:v>W3-U17 / W3-U18 / W3-U24</x:v>
      </x:c>
      <x:c r="D9" s="14" t="str">
        <x:v>W3-U17</x:v>
      </x:c>
      <x:c r="E9" s="29" t="n">
        <x:v>8</x:v>
      </x:c>
      <x:c r="F9" s="29" t="n">
        <x:v>60</x:v>
      </x:c>
      <x:c r="G9" s="29" t="n">
        <x:v>6</x:v>
      </x:c>
      <x:c r="H9" s="29" t="n">
        <x:v>35</x:v>
      </x:c>
      <x:c r="I9" s="29" t="n">
        <x:v>3</x:v>
      </x:c>
      <x:c r="J9" s="29" t="n">
        <x:v>0</x:v>
      </x:c>
      <x:c r="K9" s="14" t="str">
        <x:v>Équipes déjà intégrées avant le premier tour ; coût de recrutement non prélevé de nouveau. Les deux patients secourus sont des PNJ distincts déjà présents sur le terrain ; ils ne deviennent pas des membres du groupe principal.</x:v>
      </x:c>
      <x:c r="L9" s="14" t="str">
        <x:v>RAVfin=MIN(120;RAVdébut+revenu+livraison−entretien−coût_opération). L’XP se borne à 0–100. Les pertes sont des hypothèses de scénario écrites, pas le résultat prétendu d’un moteur de combat.</x:v>
      </x:c>
      <x:c r="M9" s="14" t="str">
        <x:v>Simulation arithmétique de conception sur trois tours, pas test du jeu.</x:v>
      </x:c>
      <x:c r="N9" s="14" t="str">
        <x:v>Extension V5</x:v>
      </x:c>
    </x:row>
    <x:row r="10" ht="102" customHeight="1">
      <x:c r="A10" s="13" t="str">
        <x:v>W5-SIM05</x:v>
      </x:c>
      <x:c r="B10" s="13" t="str">
        <x:v>Raid puis isolement</x:v>
      </x:c>
      <x:c r="C10" s="13" t="str">
        <x:v>W3-U05 / W3-U08 / W3-U13</x:v>
      </x:c>
      <x:c r="D10" s="13" t="str">
        <x:v>W3-U08</x:v>
      </x:c>
      <x:c r="E10" s="28" t="n">
        <x:v>8</x:v>
      </x:c>
      <x:c r="F10" s="28" t="n">
        <x:v>60</x:v>
      </x:c>
      <x:c r="G10" s="28" t="n">
        <x:v>5</x:v>
      </x:c>
      <x:c r="H10" s="28" t="n">
        <x:v>28</x:v>
      </x:c>
      <x:c r="I10" s="28" t="n">
        <x:v>1</x:v>
      </x:c>
      <x:c r="J10" s="28" t="n">
        <x:v>0</x:v>
      </x:c>
      <x:c r="K10" s="13" t="str">
        <x:v>Équipes déjà intégrées avant le premier tour ; coût de recrutement non prélevé de nouveau. Le lot8 RAV capturé au tour2 appartient au dépôt militaire identifié. Au tour3 la source est coupée ; elle ne verse plus de revenu.</x:v>
      </x:c>
      <x:c r="L10" s="13" t="str">
        <x:v>RAVfin=MIN(120;RAVdébut+revenu+livraison−entretien−coût_opération). L’XP se borne à 0–100. Les pertes sont des hypothèses de scénario écrites, pas le résultat prétendu d’un moteur de combat.</x:v>
      </x:c>
      <x:c r="M10" s="13" t="str">
        <x:v>Simulation arithmétique de conception sur trois tours, pas test du jeu.</x:v>
      </x:c>
      <x:c r="N10" s="13" t="str">
        <x:v>Extension V5</x:v>
      </x:c>
    </x:row>
    <x:row r="11" ht="102" customHeight="1">
      <x:c r="A11" s="14" t="str">
        <x:v>W5-SIM06</x:v>
      </x:c>
      <x:c r="B11" s="14" t="str">
        <x:v>Coalition à objectif borné</x:v>
      </x:c>
      <x:c r="C11" s="14" t="str">
        <x:v>W3-U06 / W3-U28 / W3-U30</x:v>
      </x:c>
      <x:c r="D11" s="14" t="str">
        <x:v>W3-U30</x:v>
      </x:c>
      <x:c r="E11" s="29" t="n">
        <x:v>9</x:v>
      </x:c>
      <x:c r="F11" s="29" t="n">
        <x:v>60</x:v>
      </x:c>
      <x:c r="G11" s="29" t="n">
        <x:v>5</x:v>
      </x:c>
      <x:c r="H11" s="29" t="n">
        <x:v>72</x:v>
      </x:c>
      <x:c r="I11" s="29" t="n">
        <x:v>1</x:v>
      </x:c>
      <x:c r="J11" s="29" t="n">
        <x:v>0</x:v>
      </x:c>
      <x:c r="K11" s="14" t="str">
        <x:v>Équipes déjà intégrées avant le premier tour ; coût de recrutement non prélevé de nouveau. Le coordinateur passe maître au tour2 ; le troisième objectif12 XP est distinct des deux premiers et remplace son propre gain standard.</x:v>
      </x:c>
      <x:c r="L11" s="14" t="str">
        <x:v>RAVfin=MIN(120;RAVdébut+revenu+livraison−entretien−coût_opération). L’XP se borne à 0–100. Les pertes sont des hypothèses de scénario écrites, pas le résultat prétendu d’un moteur de combat.</x:v>
      </x:c>
      <x:c r="M11" s="14" t="str">
        <x:v>Simulation arithmétique de conception sur trois tours, pas test du jeu.</x:v>
      </x:c>
      <x:c r="N11" s="14" t="str">
        <x:v>Extension V5</x:v>
      </x:c>
    </x:row>
  </x:sheetData>
  <x:pageMargins left="0.7" right="0.7" top="0.75" bottom="0.75" header="0.3" footer="0.3"/>
  <x:tableParts count="1">
    <x:tablePart xmlns:r="http://schemas.openxmlformats.org/officeDocument/2006/relationships" r:id="R77980c6d6f074a55"/>
  </x:tableParts>
</x:worksheet>
</file>

<file path=xl/worksheets/sheet11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45" hidden="0" customWidth="1"/>
  </x:cols>
  <x:sheetData>
    <x:row r="1">
      <x:c r="A1" s="2"/>
      <x:c r="B1" s="2"/>
      <x:c r="C1" s="2"/>
      <x:c r="D1" s="2"/>
      <x:c r="E1" s="2"/>
      <x:c r="F1" s="2"/>
    </x:row>
    <x:row r="2" ht="31" customHeight="1">
      <x:c r="A2" s="3" t="str">
        <x:v>V5 Simulations chiffrées</x:v>
      </x:c>
      <x:c r="B2" s="3"/>
      <x:c r="C2" s="3"/>
      <x:c r="D2" s="3"/>
      <x:c r="E2" s="3"/>
      <x:c r="F2" s="3"/>
    </x:row>
    <x:row r="3">
      <x:c r="A3" s="4"/>
      <x:c r="B3" s="4"/>
      <x:c r="C3" s="4"/>
      <x:c r="D3" s="4"/>
      <x:c r="E3" s="4"/>
      <x:c r="F3" s="4"/>
    </x:row>
    <x:row r="4">
      <x:c r="A4" s="2" t="str">
        <x:v>Guerre · 18 fiches · Lecture intégrale dans « Lire Guerre » ou le lecteur HTML.</x:v>
      </x:c>
      <x:c r="B4" s="2"/>
      <x:c r="C4" s="2"/>
      <x:c r="D4" s="2"/>
      <x:c r="E4" s="2"/>
      <x:c r="F4" s="2"/>
    </x:row>
    <x:row r="5" ht="48" customHeight="1">
      <x:c r="A5" s="51" t="str">
        <x:v>Identifiant</x:v>
      </x:c>
      <x:c r="B5" s="52" t="str">
        <x:v>Titre</x:v>
      </x:c>
      <x:c r="C5" s="52" t="str">
        <x:v>Simulation ref</x:v>
      </x:c>
      <x:c r="D5" s="52" t="str">
        <x:v>Tour</x:v>
      </x:c>
      <x:c r="E5" s="52" t="str">
        <x:v>RAV au début</x:v>
      </x:c>
      <x:c r="F5" s="52" t="str">
        <x:v>Revenu</x:v>
      </x:c>
      <x:c r="G5" s="52" t="str">
        <x:v>Livraison</x:v>
      </x:c>
      <x:c r="H5" s="52" t="str">
        <x:v>Entretien</x:v>
      </x:c>
      <x:c r="I5" s="52" t="str">
        <x:v>Coût de l’opération (RAV)</x:v>
      </x:c>
      <x:c r="J5" s="52" t="str">
        <x:v>RAV à la fin</x:v>
      </x:c>
      <x:c r="K5" s="52" t="str">
        <x:v>XP au début</x:v>
      </x:c>
      <x:c r="L5" s="52" t="str">
        <x:v>XP gagnée</x:v>
      </x:c>
      <x:c r="M5" s="52" t="str">
        <x:v>XP à la fin</x:v>
      </x:c>
      <x:c r="N5" s="52" t="str">
        <x:v>Fatigue fin</x:v>
      </x:c>
      <x:c r="O5" s="52" t="str">
        <x:v>Effectif fin</x:v>
      </x:c>
      <x:c r="P5" s="53" t="str">
        <x:v>Provenance</x:v>
      </x:c>
    </x:row>
    <x:row r="6" ht="44" customHeight="1">
      <x:c r="A6" s="13" t="str">
        <x:v>W5-SIM01-T1</x:v>
      </x:c>
      <x:c r="B6" s="13" t="str">
        <x:v>Reconnaître le passage et relever les pièges</x:v>
      </x:c>
      <x:c r="C6" s="13" t="str">
        <x:v>W5-SIM01</x:v>
      </x:c>
      <x:c r="D6" s="16" t="n">
        <x:v>1</x:v>
      </x:c>
      <x:c r="E6" s="28" t="n">
        <x:v>60</x:v>
      </x:c>
      <x:c r="F6" s="28" t="n">
        <x:v>6</x:v>
      </x:c>
      <x:c r="G6" s="28" t="n">
        <x:v>0</x:v>
      </x:c>
      <x:c r="H6" s="28" t="n">
        <x:v>3</x:v>
      </x:c>
      <x:c r="I6" s="28" t="n">
        <x:v>2</x:v>
      </x:c>
      <x:c r="J6" s="28" t="n">
        <x:v>61</x:v>
      </x:c>
      <x:c r="K6" s="28" t="n">
        <x:v>34</x:v>
      </x:c>
      <x:c r="L6" s="28" t="n">
        <x:v>4</x:v>
      </x:c>
      <x:c r="M6" s="28" t="n">
        <x:v>38</x:v>
      </x:c>
      <x:c r="N6" s="28" t="n">
        <x:v>10</x:v>
      </x:c>
      <x:c r="O6" s="28" t="n">
        <x:v>2</x:v>
      </x:c>
      <x:c r="P6" s="13" t="str">
        <x:v>Extension V5</x:v>
      </x:c>
    </x:row>
    <x:row r="7" ht="44" customHeight="1">
      <x:c r="A7" s="14" t="str">
        <x:v>W5-SIM01-T2</x:v>
      </x:c>
      <x:c r="B7" s="14" t="str">
        <x:v>Ouvrir une issue par une intervention courte</x:v>
      </x:c>
      <x:c r="C7" s="14" t="str">
        <x:v>W5-SIM01</x:v>
      </x:c>
      <x:c r="D7" s="17" t="n">
        <x:v>2</x:v>
      </x:c>
      <x:c r="E7" s="29" t="n">
        <x:v>61</x:v>
      </x:c>
      <x:c r="F7" s="29" t="n">
        <x:v>6</x:v>
      </x:c>
      <x:c r="G7" s="29" t="n">
        <x:v>0</x:v>
      </x:c>
      <x:c r="H7" s="29" t="n">
        <x:v>3</x:v>
      </x:c>
      <x:c r="I7" s="29" t="n">
        <x:v>3</x:v>
      </x:c>
      <x:c r="J7" s="29" t="n">
        <x:v>61</x:v>
      </x:c>
      <x:c r="K7" s="29" t="n">
        <x:v>38</x:v>
      </x:c>
      <x:c r="L7" s="29" t="n">
        <x:v>6</x:v>
      </x:c>
      <x:c r="M7" s="29" t="n">
        <x:v>44</x:v>
      </x:c>
      <x:c r="N7" s="29" t="n">
        <x:v>30</x:v>
      </x:c>
      <x:c r="O7" s="29" t="n">
        <x:v>2</x:v>
      </x:c>
      <x:c r="P7" s="14" t="str">
        <x:v>Extension V5</x:v>
      </x:c>
    </x:row>
    <x:row r="8" ht="44" customHeight="1">
      <x:c r="A8" s="13" t="str">
        <x:v>W5-SIM01-T3</x:v>
      </x:c>
      <x:c r="B8" s="13" t="str">
        <x:v>Garder l’observation puis prendre un repos complet</x:v>
      </x:c>
      <x:c r="C8" s="13" t="str">
        <x:v>W5-SIM01</x:v>
      </x:c>
      <x:c r="D8" s="16" t="n">
        <x:v>3</x:v>
      </x:c>
      <x:c r="E8" s="28" t="n">
        <x:v>61</x:v>
      </x:c>
      <x:c r="F8" s="28" t="n">
        <x:v>6</x:v>
      </x:c>
      <x:c r="G8" s="28" t="n">
        <x:v>0</x:v>
      </x:c>
      <x:c r="H8" s="28" t="n">
        <x:v>3</x:v>
      </x:c>
      <x:c r="I8" s="28" t="n">
        <x:v>0</x:v>
      </x:c>
      <x:c r="J8" s="28" t="n">
        <x:v>64</x:v>
      </x:c>
      <x:c r="K8" s="28" t="n">
        <x:v>44</x:v>
      </x:c>
      <x:c r="L8" s="28" t="n">
        <x:v>0</x:v>
      </x:c>
      <x:c r="M8" s="28" t="n">
        <x:v>44</x:v>
      </x:c>
      <x:c r="N8" s="28" t="n">
        <x:v>10</x:v>
      </x:c>
      <x:c r="O8" s="28" t="n">
        <x:v>2</x:v>
      </x:c>
      <x:c r="P8" s="13" t="str">
        <x:v>Extension V5</x:v>
      </x:c>
    </x:row>
    <x:row r="9" ht="44" customHeight="1">
      <x:c r="A9" s="14" t="str">
        <x:v>W5-SIM02-T1</x:v>
      </x:c>
      <x:c r="B9" s="14" t="str">
        <x:v>Installer les éléments d’une cache logistique</x:v>
      </x:c>
      <x:c r="C9" s="14" t="str">
        <x:v>W5-SIM02</x:v>
      </x:c>
      <x:c r="D9" s="17" t="n">
        <x:v>1</x:v>
      </x:c>
      <x:c r="E9" s="29" t="n">
        <x:v>60</x:v>
      </x:c>
      <x:c r="F9" s="29" t="n">
        <x:v>6</x:v>
      </x:c>
      <x:c r="G9" s="29" t="n">
        <x:v>0</x:v>
      </x:c>
      <x:c r="H9" s="29" t="n">
        <x:v>5</x:v>
      </x:c>
      <x:c r="I9" s="29" t="n">
        <x:v>10</x:v>
      </x:c>
      <x:c r="J9" s="29" t="n">
        <x:v>51</x:v>
      </x:c>
      <x:c r="K9" s="29" t="n">
        <x:v>5</x:v>
      </x:c>
      <x:c r="L9" s="29" t="n">
        <x:v>0</x:v>
      </x:c>
      <x:c r="M9" s="29" t="n">
        <x:v>5</x:v>
      </x:c>
      <x:c r="N9" s="29" t="n">
        <x:v>10</x:v>
      </x:c>
      <x:c r="O9" s="29" t="n">
        <x:v>3</x:v>
      </x:c>
      <x:c r="P9" s="14" t="str">
        <x:v>Extension V5</x:v>
      </x:c>
    </x:row>
    <x:row r="10" ht="44" customHeight="1">
      <x:c r="A10" s="13" t="str">
        <x:v>W5-SIM02-T2</x:v>
      </x:c>
      <x:c r="B10" s="13" t="str">
        <x:v>Escorter et recevoir un vrai lot de douze RAV</x:v>
      </x:c>
      <x:c r="C10" s="13" t="str">
        <x:v>W5-SIM02</x:v>
      </x:c>
      <x:c r="D10" s="16" t="n">
        <x:v>2</x:v>
      </x:c>
      <x:c r="E10" s="28" t="n">
        <x:v>51</x:v>
      </x:c>
      <x:c r="F10" s="28" t="n">
        <x:v>6</x:v>
      </x:c>
      <x:c r="G10" s="28" t="n">
        <x:v>12</x:v>
      </x:c>
      <x:c r="H10" s="28" t="n">
        <x:v>5</x:v>
      </x:c>
      <x:c r="I10" s="28" t="n">
        <x:v>4</x:v>
      </x:c>
      <x:c r="J10" s="28" t="n">
        <x:v>60</x:v>
      </x:c>
      <x:c r="K10" s="28" t="n">
        <x:v>5</x:v>
      </x:c>
      <x:c r="L10" s="28" t="n">
        <x:v>4</x:v>
      </x:c>
      <x:c r="M10" s="28" t="n">
        <x:v>9</x:v>
      </x:c>
      <x:c r="N10" s="28" t="n">
        <x:v>20</x:v>
      </x:c>
      <x:c r="O10" s="28" t="n">
        <x:v>3</x:v>
      </x:c>
      <x:c r="P10" s="13" t="str">
        <x:v>Extension V5</x:v>
      </x:c>
    </x:row>
    <x:row r="11" ht="44" customHeight="1">
      <x:c r="A11" s="14" t="str">
        <x:v>W5-SIM02-T3</x:v>
      </x:c>
      <x:c r="B11" s="14" t="str">
        <x:v>Faire fonctionner la nouvelle source reliée puis se reposer</x:v>
      </x:c>
      <x:c r="C11" s="14" t="str">
        <x:v>W5-SIM02</x:v>
      </x:c>
      <x:c r="D11" s="17" t="n">
        <x:v>3</x:v>
      </x:c>
      <x:c r="E11" s="29" t="n">
        <x:v>60</x:v>
      </x:c>
      <x:c r="F11" s="29" t="n">
        <x:v>9</x:v>
      </x:c>
      <x:c r="G11" s="29" t="n">
        <x:v>0</x:v>
      </x:c>
      <x:c r="H11" s="29" t="n">
        <x:v>5</x:v>
      </x:c>
      <x:c r="I11" s="29" t="n">
        <x:v>0</x:v>
      </x:c>
      <x:c r="J11" s="29" t="n">
        <x:v>64</x:v>
      </x:c>
      <x:c r="K11" s="29" t="n">
        <x:v>9</x:v>
      </x:c>
      <x:c r="L11" s="29" t="n">
        <x:v>8</x:v>
      </x:c>
      <x:c r="M11" s="29" t="n">
        <x:v>17</x:v>
      </x:c>
      <x:c r="N11" s="29" t="n">
        <x:v>0</x:v>
      </x:c>
      <x:c r="O11" s="29" t="n">
        <x:v>3</x:v>
      </x:c>
      <x:c r="P11" s="14" t="str">
        <x:v>Extension V5</x:v>
      </x:c>
    </x:row>
    <x:row r="12" ht="44" customHeight="1">
      <x:c r="A12" s="13" t="str">
        <x:v>W5-SIM03-T1</x:v>
      </x:c>
      <x:c r="B12" s="13" t="str">
        <x:v>Préparer une percée courte avec couverture lourde</x:v>
      </x:c>
      <x:c r="C12" s="13" t="str">
        <x:v>W5-SIM03</x:v>
      </x:c>
      <x:c r="D12" s="16" t="n">
        <x:v>1</x:v>
      </x:c>
      <x:c r="E12" s="28" t="n">
        <x:v>60</x:v>
      </x:c>
      <x:c r="F12" s="28" t="n">
        <x:v>6</x:v>
      </x:c>
      <x:c r="G12" s="28" t="n">
        <x:v>0</x:v>
      </x:c>
      <x:c r="H12" s="28" t="n">
        <x:v>7</x:v>
      </x:c>
      <x:c r="I12" s="28" t="n">
        <x:v>8</x:v>
      </x:c>
      <x:c r="J12" s="28" t="n">
        <x:v>51</x:v>
      </x:c>
      <x:c r="K12" s="28" t="n">
        <x:v>72</x:v>
      </x:c>
      <x:c r="L12" s="28" t="n">
        <x:v>0</x:v>
      </x:c>
      <x:c r="M12" s="28" t="n">
        <x:v>72</x:v>
      </x:c>
      <x:c r="N12" s="28" t="n">
        <x:v>10</x:v>
      </x:c>
      <x:c r="O12" s="28" t="n">
        <x:v>3</x:v>
      </x:c>
      <x:c r="P12" s="13" t="str">
        <x:v>Extension V5</x:v>
      </x:c>
    </x:row>
    <x:row r="13" ht="44" customHeight="1">
      <x:c r="A13" s="14" t="str">
        <x:v>W5-SIM03-T2</x:v>
      </x:c>
      <x:c r="B13" s="14" t="str">
        <x:v>Prendre le seuil ; un des trois lanciers meurt</x:v>
      </x:c>
      <x:c r="C13" s="14" t="str">
        <x:v>W5-SIM03</x:v>
      </x:c>
      <x:c r="D13" s="17" t="n">
        <x:v>2</x:v>
      </x:c>
      <x:c r="E13" s="29" t="n">
        <x:v>51</x:v>
      </x:c>
      <x:c r="F13" s="29" t="n">
        <x:v>6</x:v>
      </x:c>
      <x:c r="G13" s="29" t="n">
        <x:v>0</x:v>
      </x:c>
      <x:c r="H13" s="29" t="n">
        <x:v>7</x:v>
      </x:c>
      <x:c r="I13" s="29" t="n">
        <x:v>10</x:v>
      </x:c>
      <x:c r="J13" s="29" t="n">
        <x:v>40</x:v>
      </x:c>
      <x:c r="K13" s="29" t="n">
        <x:v>72</x:v>
      </x:c>
      <x:c r="L13" s="29" t="n">
        <x:v>8</x:v>
      </x:c>
      <x:c r="M13" s="29" t="n">
        <x:v>80</x:v>
      </x:c>
      <x:c r="N13" s="29" t="n">
        <x:v>30</x:v>
      </x:c>
      <x:c r="O13" s="29" t="n">
        <x:v>2</x:v>
      </x:c>
      <x:c r="P13" s="14" t="str">
        <x:v>Extension V5</x:v>
      </x:c>
    </x:row>
    <x:row r="14" ht="44" customHeight="1">
      <x:c r="A14" s="13" t="str">
        <x:v>W5-SIM03-T3</x:v>
      </x:c>
      <x:c r="B14" s="13" t="str">
        <x:v>Recevoir dix RAV et stabiliser le retour des survivants</x:v>
      </x:c>
      <x:c r="C14" s="13" t="str">
        <x:v>W5-SIM03</x:v>
      </x:c>
      <x:c r="D14" s="16" t="n">
        <x:v>3</x:v>
      </x:c>
      <x:c r="E14" s="28" t="n">
        <x:v>40</x:v>
      </x:c>
      <x:c r="F14" s="28" t="n">
        <x:v>6</x:v>
      </x:c>
      <x:c r="G14" s="28" t="n">
        <x:v>10</x:v>
      </x:c>
      <x:c r="H14" s="28" t="n">
        <x:v>7</x:v>
      </x:c>
      <x:c r="I14" s="28" t="n">
        <x:v>4</x:v>
      </x:c>
      <x:c r="J14" s="28" t="n">
        <x:v>45</x:v>
      </x:c>
      <x:c r="K14" s="28" t="n">
        <x:v>80</x:v>
      </x:c>
      <x:c r="L14" s="28" t="n">
        <x:v>0</x:v>
      </x:c>
      <x:c r="M14" s="28" t="n">
        <x:v>80</x:v>
      </x:c>
      <x:c r="N14" s="28" t="n">
        <x:v>10</x:v>
      </x:c>
      <x:c r="O14" s="28" t="n">
        <x:v>2</x:v>
      </x:c>
      <x:c r="P14" s="13" t="str">
        <x:v>Extension V5</x:v>
      </x:c>
    </x:row>
    <x:row r="15" ht="44" customHeight="1">
      <x:c r="A15" s="14" t="str">
        <x:v>W5-SIM04-T1</x:v>
      </x:c>
      <x:c r="B15" s="14" t="str">
        <x:v>Reconnaître le trajet des porteurs</x:v>
      </x:c>
      <x:c r="C15" s="14" t="str">
        <x:v>W5-SIM04</x:v>
      </x:c>
      <x:c r="D15" s="17" t="n">
        <x:v>1</x:v>
      </x:c>
      <x:c r="E15" s="29" t="n">
        <x:v>60</x:v>
      </x:c>
      <x:c r="F15" s="29" t="n">
        <x:v>6</x:v>
      </x:c>
      <x:c r="G15" s="29" t="n">
        <x:v>0</x:v>
      </x:c>
      <x:c r="H15" s="29" t="n">
        <x:v>6</x:v>
      </x:c>
      <x:c r="I15" s="29" t="n">
        <x:v>3</x:v>
      </x:c>
      <x:c r="J15" s="29" t="n">
        <x:v>57</x:v>
      </x:c>
      <x:c r="K15" s="29" t="n">
        <x:v>35</x:v>
      </x:c>
      <x:c r="L15" s="29" t="n">
        <x:v>4</x:v>
      </x:c>
      <x:c r="M15" s="29" t="n">
        <x:v>39</x:v>
      </x:c>
      <x:c r="N15" s="29" t="n">
        <x:v>10</x:v>
      </x:c>
      <x:c r="O15" s="29" t="n">
        <x:v>3</x:v>
      </x:c>
      <x:c r="P15" s="14" t="str">
        <x:v>Extension V5</x:v>
      </x:c>
    </x:row>
    <x:row r="16" ht="44" customHeight="1">
      <x:c r="A16" s="13" t="str">
        <x:v>W5-SIM04-T2</x:v>
      </x:c>
      <x:c r="B16" s="13" t="str">
        <x:v>Réussir le repli avec deux patients</x:v>
      </x:c>
      <x:c r="C16" s="13" t="str">
        <x:v>W5-SIM04</x:v>
      </x:c>
      <x:c r="D16" s="16" t="n">
        <x:v>2</x:v>
      </x:c>
      <x:c r="E16" s="28" t="n">
        <x:v>57</x:v>
      </x:c>
      <x:c r="F16" s="28" t="n">
        <x:v>6</x:v>
      </x:c>
      <x:c r="G16" s="28" t="n">
        <x:v>0</x:v>
      </x:c>
      <x:c r="H16" s="28" t="n">
        <x:v>6</x:v>
      </x:c>
      <x:c r="I16" s="28" t="n">
        <x:v>6</x:v>
      </x:c>
      <x:c r="J16" s="28" t="n">
        <x:v>51</x:v>
      </x:c>
      <x:c r="K16" s="28" t="n">
        <x:v>39</x:v>
      </x:c>
      <x:c r="L16" s="28" t="n">
        <x:v>6</x:v>
      </x:c>
      <x:c r="M16" s="28" t="n">
        <x:v>45</x:v>
      </x:c>
      <x:c r="N16" s="28" t="n">
        <x:v>30</x:v>
      </x:c>
      <x:c r="O16" s="28" t="n">
        <x:v>3</x:v>
      </x:c>
      <x:c r="P16" s="13" t="str">
        <x:v>Extension V5</x:v>
      </x:c>
    </x:row>
    <x:row r="17" ht="44" customHeight="1">
      <x:c r="A17" s="14" t="str">
        <x:v>W5-SIM04-T3</x:v>
      </x:c>
      <x:c r="B17" s="14" t="str">
        <x:v>Recevoir huit RAV et achever le soin de retour</x:v>
      </x:c>
      <x:c r="C17" s="14" t="str">
        <x:v>W5-SIM04</x:v>
      </x:c>
      <x:c r="D17" s="17" t="n">
        <x:v>3</x:v>
      </x:c>
      <x:c r="E17" s="29" t="n">
        <x:v>51</x:v>
      </x:c>
      <x:c r="F17" s="29" t="n">
        <x:v>6</x:v>
      </x:c>
      <x:c r="G17" s="29" t="n">
        <x:v>8</x:v>
      </x:c>
      <x:c r="H17" s="29" t="n">
        <x:v>6</x:v>
      </x:c>
      <x:c r="I17" s="29" t="n">
        <x:v>4</x:v>
      </x:c>
      <x:c r="J17" s="29" t="n">
        <x:v>55</x:v>
      </x:c>
      <x:c r="K17" s="29" t="n">
        <x:v>45</x:v>
      </x:c>
      <x:c r="L17" s="29" t="n">
        <x:v>0</x:v>
      </x:c>
      <x:c r="M17" s="29" t="n">
        <x:v>45</x:v>
      </x:c>
      <x:c r="N17" s="29" t="n">
        <x:v>10</x:v>
      </x:c>
      <x:c r="O17" s="29" t="n">
        <x:v>3</x:v>
      </x:c>
      <x:c r="P17" s="14" t="str">
        <x:v>Extension V5</x:v>
      </x:c>
    </x:row>
    <x:row r="18" ht="44" customHeight="1">
      <x:c r="A18" s="13" t="str">
        <x:v>W5-SIM05-T1</x:v>
      </x:c>
      <x:c r="B18" s="13" t="str">
        <x:v>Observer le dépôt rival depuis un couvert</x:v>
      </x:c>
      <x:c r="C18" s="13" t="str">
        <x:v>W5-SIM05</x:v>
      </x:c>
      <x:c r="D18" s="16" t="n">
        <x:v>1</x:v>
      </x:c>
      <x:c r="E18" s="28" t="n">
        <x:v>60</x:v>
      </x:c>
      <x:c r="F18" s="28" t="n">
        <x:v>6</x:v>
      </x:c>
      <x:c r="G18" s="28" t="n">
        <x:v>0</x:v>
      </x:c>
      <x:c r="H18" s="28" t="n">
        <x:v>5</x:v>
      </x:c>
      <x:c r="I18" s="28" t="n">
        <x:v>3</x:v>
      </x:c>
      <x:c r="J18" s="28" t="n">
        <x:v>58</x:v>
      </x:c>
      <x:c r="K18" s="28" t="n">
        <x:v>28</x:v>
      </x:c>
      <x:c r="L18" s="28" t="n">
        <x:v>4</x:v>
      </x:c>
      <x:c r="M18" s="28" t="n">
        <x:v>32</x:v>
      </x:c>
      <x:c r="N18" s="28" t="n">
        <x:v>10</x:v>
      </x:c>
      <x:c r="O18" s="28" t="n">
        <x:v>1</x:v>
      </x:c>
      <x:c r="P18" s="13" t="str">
        <x:v>Extension V5</x:v>
      </x:c>
    </x:row>
    <x:row r="19" ht="44" customHeight="1">
      <x:c r="A19" s="14" t="str">
        <x:v>W5-SIM05-T2</x:v>
      </x:c>
      <x:c r="B19" s="14" t="str">
        <x:v>Saisir puis transporter un lot militaire de huit RAV</x:v>
      </x:c>
      <x:c r="C19" s="14" t="str">
        <x:v>W5-SIM05</x:v>
      </x:c>
      <x:c r="D19" s="17" t="n">
        <x:v>2</x:v>
      </x:c>
      <x:c r="E19" s="29" t="n">
        <x:v>58</x:v>
      </x:c>
      <x:c r="F19" s="29" t="n">
        <x:v>6</x:v>
      </x:c>
      <x:c r="G19" s="29" t="n">
        <x:v>8</x:v>
      </x:c>
      <x:c r="H19" s="29" t="n">
        <x:v>5</x:v>
      </x:c>
      <x:c r="I19" s="29" t="n">
        <x:v>8</x:v>
      </x:c>
      <x:c r="J19" s="29" t="n">
        <x:v>59</x:v>
      </x:c>
      <x:c r="K19" s="29" t="n">
        <x:v>32</x:v>
      </x:c>
      <x:c r="L19" s="29" t="n">
        <x:v>8</x:v>
      </x:c>
      <x:c r="M19" s="29" t="n">
        <x:v>40</x:v>
      </x:c>
      <x:c r="N19" s="29" t="n">
        <x:v>30</x:v>
      </x:c>
      <x:c r="O19" s="29" t="n">
        <x:v>1</x:v>
      </x:c>
      <x:c r="P19" s="14" t="str">
        <x:v>Extension V5</x:v>
      </x:c>
    </x:row>
    <x:row r="20" ht="44" customHeight="1">
      <x:c r="A20" s="13" t="str">
        <x:v>W5-SIM05-T3</x:v>
      </x:c>
      <x:c r="B20" s="13" t="str">
        <x:v>Revenir après la coupure de la source logistique</x:v>
      </x:c>
      <x:c r="C20" s="13" t="str">
        <x:v>W5-SIM05</x:v>
      </x:c>
      <x:c r="D20" s="16" t="n">
        <x:v>3</x:v>
      </x:c>
      <x:c r="E20" s="28" t="n">
        <x:v>59</x:v>
      </x:c>
      <x:c r="F20" s="28" t="n">
        <x:v>0</x:v>
      </x:c>
      <x:c r="G20" s="28" t="n">
        <x:v>0</x:v>
      </x:c>
      <x:c r="H20" s="28" t="n">
        <x:v>5</x:v>
      </x:c>
      <x:c r="I20" s="28" t="n">
        <x:v>2</x:v>
      </x:c>
      <x:c r="J20" s="28" t="n">
        <x:v>52</x:v>
      </x:c>
      <x:c r="K20" s="28" t="n">
        <x:v>40</x:v>
      </x:c>
      <x:c r="L20" s="28" t="n">
        <x:v>0</x:v>
      </x:c>
      <x:c r="M20" s="28" t="n">
        <x:v>40</x:v>
      </x:c>
      <x:c r="N20" s="28" t="n">
        <x:v>40</x:v>
      </x:c>
      <x:c r="O20" s="28" t="n">
        <x:v>1</x:v>
      </x:c>
      <x:c r="P20" s="13" t="str">
        <x:v>Extension V5</x:v>
      </x:c>
    </x:row>
    <x:row r="21" ht="44" customHeight="1">
      <x:c r="A21" s="14" t="str">
        <x:v>W5-SIM06-T1</x:v>
      </x:c>
      <x:c r="B21" s="14" t="str">
        <x:v>Relier les groupes présents par une mission de liaison</x:v>
      </x:c>
      <x:c r="C21" s="14" t="str">
        <x:v>W5-SIM06</x:v>
      </x:c>
      <x:c r="D21" s="17" t="n">
        <x:v>1</x:v>
      </x:c>
      <x:c r="E21" s="29" t="n">
        <x:v>60</x:v>
      </x:c>
      <x:c r="F21" s="29" t="n">
        <x:v>6</x:v>
      </x:c>
      <x:c r="G21" s="29" t="n">
        <x:v>0</x:v>
      </x:c>
      <x:c r="H21" s="29" t="n">
        <x:v>5</x:v>
      </x:c>
      <x:c r="I21" s="29" t="n">
        <x:v>2</x:v>
      </x:c>
      <x:c r="J21" s="29" t="n">
        <x:v>59</x:v>
      </x:c>
      <x:c r="K21" s="29" t="n">
        <x:v>72</x:v>
      </x:c>
      <x:c r="L21" s="29" t="n">
        <x:v>6</x:v>
      </x:c>
      <x:c r="M21" s="29" t="n">
        <x:v>78</x:v>
      </x:c>
      <x:c r="N21" s="29" t="n">
        <x:v>10</x:v>
      </x:c>
      <x:c r="O21" s="29" t="n">
        <x:v>1</x:v>
      </x:c>
      <x:c r="P21" s="14" t="str">
        <x:v>Extension V5</x:v>
      </x:c>
    </x:row>
    <x:row r="22" ht="44" customHeight="1">
      <x:c r="A22" s="13" t="str">
        <x:v>W5-SIM06-T2</x:v>
      </x:c>
      <x:c r="B22" s="13" t="str">
        <x:v>Reconnaître le passage commun et conclure son accès</x:v>
      </x:c>
      <x:c r="C22" s="13" t="str">
        <x:v>W5-SIM06</x:v>
      </x:c>
      <x:c r="D22" s="16" t="n">
        <x:v>2</x:v>
      </x:c>
      <x:c r="E22" s="28" t="n">
        <x:v>59</x:v>
      </x:c>
      <x:c r="F22" s="28" t="n">
        <x:v>6</x:v>
      </x:c>
      <x:c r="G22" s="28" t="n">
        <x:v>0</x:v>
      </x:c>
      <x:c r="H22" s="28" t="n">
        <x:v>5</x:v>
      </x:c>
      <x:c r="I22" s="28" t="n">
        <x:v>4</x:v>
      </x:c>
      <x:c r="J22" s="28" t="n">
        <x:v>56</x:v>
      </x:c>
      <x:c r="K22" s="28" t="n">
        <x:v>78</x:v>
      </x:c>
      <x:c r="L22" s="28" t="n">
        <x:v>4</x:v>
      </x:c>
      <x:c r="M22" s="28" t="n">
        <x:v>82</x:v>
      </x:c>
      <x:c r="N22" s="28" t="n">
        <x:v>20</x:v>
      </x:c>
      <x:c r="O22" s="28" t="n">
        <x:v>1</x:v>
      </x:c>
      <x:c r="P22" s="13" t="str">
        <x:v>Extension V5</x:v>
      </x:c>
    </x:row>
    <x:row r="23" ht="44" customHeight="1">
      <x:c r="A23" s="14" t="str">
        <x:v>W5-SIM06-T3</x:v>
      </x:c>
      <x:c r="B23" s="14" t="str">
        <x:v>Transmettre le poste et terminer le mandat avec repos</x:v>
      </x:c>
      <x:c r="C23" s="14" t="str">
        <x:v>W5-SIM06</x:v>
      </x:c>
      <x:c r="D23" s="17" t="n">
        <x:v>3</x:v>
      </x:c>
      <x:c r="E23" s="29" t="n">
        <x:v>56</x:v>
      </x:c>
      <x:c r="F23" s="29" t="n">
        <x:v>9</x:v>
      </x:c>
      <x:c r="G23" s="29" t="n">
        <x:v>0</x:v>
      </x:c>
      <x:c r="H23" s="29" t="n">
        <x:v>5</x:v>
      </x:c>
      <x:c r="I23" s="29" t="n">
        <x:v>6</x:v>
      </x:c>
      <x:c r="J23" s="29" t="n">
        <x:v>54</x:v>
      </x:c>
      <x:c r="K23" s="29" t="n">
        <x:v>82</x:v>
      </x:c>
      <x:c r="L23" s="29" t="n">
        <x:v>12</x:v>
      </x:c>
      <x:c r="M23" s="29" t="n">
        <x:v>94</x:v>
      </x:c>
      <x:c r="N23" s="29" t="n">
        <x:v>0</x:v>
      </x:c>
      <x:c r="O23" s="29" t="n">
        <x:v>1</x:v>
      </x:c>
      <x:c r="P23" s="14" t="str">
        <x:v>Extension V5</x:v>
      </x:c>
    </x:row>
  </x:sheetData>
  <x:pageMargins left="0.7" right="0.7" top="0.75" bottom="0.75" header="0.3" footer="0.3"/>
  <x:tableParts count="1">
    <x:tablePart xmlns:r="http://schemas.openxmlformats.org/officeDocument/2006/relationships" r:id="R600eab24c4334cc3"/>
  </x:tableParts>
</x:worksheet>
</file>

<file path=xl/worksheets/sheet11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18" hidden="0" customWidth="1"/>
    <x:col min="4" max="4" width="50" hidden="0" customWidth="1"/>
    <x:col min="5" max="5" width="5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50" hidden="0" customWidth="1"/>
    <x:col min="15" max="15" width="50" hidden="0" customWidth="1"/>
    <x:col min="16" max="16" width="45" hidden="0" customWidth="1"/>
  </x:cols>
  <x:sheetData>
    <x:row r="1">
      <x:c r="A1" s="2"/>
      <x:c r="B1" s="2"/>
      <x:c r="C1" s="2"/>
      <x:c r="D1" s="2"/>
      <x:c r="E1" s="2"/>
      <x:c r="F1" s="2"/>
    </x:row>
    <x:row r="2" ht="31" customHeight="1">
      <x:c r="A2" s="3" t="str">
        <x:v>Données campagne 12 tours</x:v>
      </x:c>
      <x:c r="B2" s="3"/>
      <x:c r="C2" s="3"/>
      <x:c r="D2" s="3"/>
      <x:c r="E2" s="3"/>
      <x:c r="F2" s="3"/>
    </x:row>
    <x:row r="3">
      <x:c r="A3" s="4"/>
      <x:c r="B3" s="4"/>
      <x:c r="C3" s="4"/>
      <x:c r="D3" s="4"/>
      <x:c r="E3" s="4"/>
      <x:c r="F3" s="4"/>
    </x:row>
    <x:row r="4">
      <x:c r="A4" s="2" t="str">
        <x:v>Guerre · 12 fiches · Lecture intégrale dans « Lire Guerre » ou le lecteur HTML.</x:v>
      </x:c>
      <x:c r="B4" s="2"/>
      <x:c r="C4" s="2"/>
      <x:c r="D4" s="2"/>
      <x:c r="E4" s="2"/>
      <x:c r="F4" s="2"/>
    </x:row>
    <x:row r="5" ht="48" customHeight="1">
      <x:c r="A5" s="51" t="str">
        <x:v>Identifiant</x:v>
      </x:c>
      <x:c r="B5" s="52" t="str">
        <x:v>Titre</x:v>
      </x:c>
      <x:c r="C5" s="52" t="str">
        <x:v>Tour</x:v>
      </x:c>
      <x:c r="D5" s="52" t="str">
        <x:v>Action</x:v>
      </x:c>
      <x:c r="E5" s="52" t="str">
        <x:v>Territoires joueur</x:v>
      </x:c>
      <x:c r="F5" s="52" t="str">
        <x:v>Nombre territoires</x:v>
      </x:c>
      <x:c r="G5" s="52" t="str">
        <x:v>RAV au début</x:v>
      </x:c>
      <x:c r="H5" s="52" t="str">
        <x:v>Revenu</x:v>
      </x:c>
      <x:c r="I5" s="52" t="str">
        <x:v>Livraison</x:v>
      </x:c>
      <x:c r="J5" s="52" t="str">
        <x:v>Entretien</x:v>
      </x:c>
      <x:c r="K5" s="52" t="str">
        <x:v>Coût de l’opération (RAV)</x:v>
      </x:c>
      <x:c r="L5" s="52" t="str">
        <x:v>RAV à la fin</x:v>
      </x:c>
      <x:c r="M5" s="52" t="str">
        <x:v>Pc engages</x:v>
      </x:c>
      <x:c r="N5" s="52" t="str">
        <x:v>État persistant</x:v>
      </x:c>
      <x:c r="O5" s="52" t="str">
        <x:v>Lecture</x:v>
      </x:c>
      <x:c r="P5" s="53" t="str">
        <x:v>Provenance</x:v>
      </x:c>
    </x:row>
    <x:row r="6" ht="87" customHeight="1">
      <x:c r="A6" s="13" t="str">
        <x:v>W3-DEMO01</x:v>
      </x:c>
      <x:c r="B6" s="13" t="str">
        <x:v>Le premier regard</x:v>
      </x:c>
      <x:c r="C6" s="16" t="n">
        <x:v>1</x:v>
      </x:c>
      <x:c r="D6" s="13" t="str">
        <x:v>Observer K02 depuis K01 ; équipeU01 en déplacement, U07 etU19 gardent le débarcadère.</x:v>
      </x:c>
      <x:c r="E6" s="13" t="str">
        <x:v>W3-K01</x:v>
      </x:c>
      <x:c r="F6" s="28" t="n">
        <x:v>1</x:v>
      </x:c>
      <x:c r="G6" s="28" t="n">
        <x:v>80</x:v>
      </x:c>
      <x:c r="H6" s="28" t="n">
        <x:v>6</x:v>
      </x:c>
      <x:c r="I6" s="28" t="n">
        <x:v>0</x:v>
      </x:c>
      <x:c r="J6" s="28" t="n">
        <x:v>5</x:v>
      </x:c>
      <x:c r="K6" s="28" t="n">
        <x:v>2</x:v>
      </x:c>
      <x:c r="L6" s="28" t="n">
        <x:v>79</x:v>
      </x:c>
      <x:c r="M6" s="28" t="n">
        <x:v>8</x:v>
      </x:c>
      <x:c r="N6" s="13" t="str">
        <x:v>K01 connu ; K02 observé.</x:v>
      </x:c>
      <x:c r="O6" s="13" t="str">
        <x:v>Exemple arithmétique proposé : revenus versés selon les territoires tenus au début du tour et physiquement reliés ; les événements tactiques cités sont des hypothèses de cette démonstration.</x:v>
      </x:c>
      <x:c r="P6" s="13" t="str">
        <x:v>Reconstitution documentée V4 — nouvelle rédaction V5</x:v>
      </x:c>
    </x:row>
    <x:row r="7" ht="87" customHeight="1">
      <x:c r="A7" s="14" t="str">
        <x:v>W3-DEMO02</x:v>
      </x:c>
      <x:c r="B7" s="14" t="str">
        <x:v>Le seuil proche</x:v>
      </x:c>
      <x:c r="C7" s="17" t="n">
        <x:v>2</x:v>
      </x:c>
      <x:c r="D7" s="14" t="str">
        <x:v>U07 etU01 gagnent le combat de K02 ; U07 reste sur place, U01 revient vers K01.</x:v>
      </x:c>
      <x:c r="E7" s="14" t="str">
        <x:v>W3-K01 / W3-K02</x:v>
      </x:c>
      <x:c r="F7" s="29" t="n">
        <x:v>2</x:v>
      </x:c>
      <x:c r="G7" s="29" t="n">
        <x:v>79</x:v>
      </x:c>
      <x:c r="H7" s="29" t="n">
        <x:v>6</x:v>
      </x:c>
      <x:c r="I7" s="29" t="n">
        <x:v>0</x:v>
      </x:c>
      <x:c r="J7" s="29" t="n">
        <x:v>5</x:v>
      </x:c>
      <x:c r="K7" s="29" t="n">
        <x:v>8</x:v>
      </x:c>
      <x:c r="L7" s="29" t="n">
        <x:v>72</x:v>
      </x:c>
      <x:c r="M7" s="29" t="n">
        <x:v>8</x:v>
      </x:c>
      <x:c r="N7" s="14" t="str">
        <x:v>K01 etK02 occupés par des équipes identifiées.</x:v>
      </x:c>
      <x:c r="O7" s="14" t="str">
        <x:v>Exemple arithmétique proposé : revenus versés selon les territoires tenus au début du tour et physiquement reliés ; les événements tactiques cités sont des hypothèses de cette démonstration.</x:v>
      </x:c>
      <x:c r="P7" s="14" t="str">
        <x:v>Reconstitution documentée V4 — nouvelle rédaction V5</x:v>
      </x:c>
    </x:row>
    <x:row r="8" ht="87" customHeight="1">
      <x:c r="A8" s="13" t="str">
        <x:v>W3-DEMO03</x:v>
      </x:c>
      <x:c r="B8" s="13" t="str">
        <x:v>La cache qui existe</x:v>
      </x:c>
      <x:c r="C8" s="16" t="n">
        <x:v>3</x:v>
      </x:c>
      <x:c r="D8" s="13" t="str">
        <x:v>U19 termine une cache après acheminement des pièces ; l’objet et son stock restent au débarcadère.</x:v>
      </x:c>
      <x:c r="E8" s="13" t="str">
        <x:v>W3-K01 / W3-K02</x:v>
      </x:c>
      <x:c r="F8" s="28" t="n">
        <x:v>2</x:v>
      </x:c>
      <x:c r="G8" s="28" t="n">
        <x:v>72</x:v>
      </x:c>
      <x:c r="H8" s="28" t="n">
        <x:v>7</x:v>
      </x:c>
      <x:c r="I8" s="28" t="n">
        <x:v>0</x:v>
      </x:c>
      <x:c r="J8" s="28" t="n">
        <x:v>5</x:v>
      </x:c>
      <x:c r="K8" s="28" t="n">
        <x:v>10</x:v>
      </x:c>
      <x:c r="L8" s="28" t="n">
        <x:v>64</x:v>
      </x:c>
      <x:c r="M8" s="28" t="n">
        <x:v>8</x:v>
      </x:c>
      <x:c r="N8" s="13" t="str">
        <x:v>Troisième tour sans nouvelle prise ; chantier fini.</x:v>
      </x:c>
      <x:c r="O8" s="13" t="str">
        <x:v>Exemple arithmétique proposé : revenus versés selon les territoires tenus au début du tour et physiquement reliés ; les événements tactiques cités sont des hypothèses de cette démonstration.</x:v>
      </x:c>
      <x:c r="P8" s="13" t="str">
        <x:v>Reconstitution documentée V4 — nouvelle rédaction V5</x:v>
      </x:c>
    </x:row>
    <x:row r="9" ht="87" customHeight="1">
      <x:c r="A9" s="14" t="str">
        <x:v>W3-DEMO04</x:v>
      </x:c>
      <x:c r="B9" s="14" t="str">
        <x:v>La citerne reliée</x:v>
      </x:c>
      <x:c r="C9" s="17" t="n">
        <x:v>4</x:v>
      </x:c>
      <x:c r="D9" s="14" t="str">
        <x:v>U01 traverse le lien K01–K07, remplit l’objectif local puis reste présent à K07.</x:v>
      </x:c>
      <x:c r="E9" s="14" t="str">
        <x:v>W3-K01 / W3-K02 / W3-K07</x:v>
      </x:c>
      <x:c r="F9" s="29" t="n">
        <x:v>3</x:v>
      </x:c>
      <x:c r="G9" s="29" t="n">
        <x:v>64</x:v>
      </x:c>
      <x:c r="H9" s="29" t="n">
        <x:v>7</x:v>
      </x:c>
      <x:c r="I9" s="29" t="n">
        <x:v>0</x:v>
      </x:c>
      <x:c r="J9" s="29" t="n">
        <x:v>5</x:v>
      </x:c>
      <x:c r="K9" s="29" t="n">
        <x:v>8</x:v>
      </x:c>
      <x:c r="L9" s="29" t="n">
        <x:v>58</x:v>
      </x:c>
      <x:c r="M9" s="29" t="n">
        <x:v>8</x:v>
      </x:c>
      <x:c r="N9" s="14" t="str">
        <x:v>K07 possède une source de3 RAV ; son revenu commence au tour suivant.</x:v>
      </x:c>
      <x:c r="O9" s="14" t="str">
        <x:v>Exemple arithmétique proposé : revenus versés selon les territoires tenus au début du tour et physiquement reliés ; les événements tactiques cités sont des hypothèses de cette démonstration.</x:v>
      </x:c>
      <x:c r="P9" s="14" t="str">
        <x:v>Reconstitution documentée V4 — nouvelle rédaction V5</x:v>
      </x:c>
    </x:row>
    <x:row r="10" ht="87" customHeight="1">
      <x:c r="A10" s="13" t="str">
        <x:v>W3-DEMO05</x:v>
      </x:c>
      <x:c r="B10" s="13" t="str">
        <x:v>Le volontaire prépare son départ</x:v>
      </x:c>
      <x:c r="C10" s="16" t="n">
        <x:v>5</x:v>
      </x:c>
      <x:c r="D10" s="13" t="str">
        <x:v>Un convoi livre12 RAV. Le recrutementU06 est engagé pour8 RAV et une préparation de livraison coûte2 RAV.</x:v>
      </x:c>
      <x:c r="E10" s="13" t="str">
        <x:v>W3-K01 / W3-K02 / W3-K07</x:v>
      </x:c>
      <x:c r="F10" s="28" t="n">
        <x:v>3</x:v>
      </x:c>
      <x:c r="G10" s="28" t="n">
        <x:v>58</x:v>
      </x:c>
      <x:c r="H10" s="28" t="n">
        <x:v>10</x:v>
      </x:c>
      <x:c r="I10" s="28" t="n">
        <x:v>12</x:v>
      </x:c>
      <x:c r="J10" s="28" t="n">
        <x:v>5</x:v>
      </x:c>
      <x:c r="K10" s="28" t="n">
        <x:v>10</x:v>
      </x:c>
      <x:c r="L10" s="28" t="n">
        <x:v>65</x:v>
      </x:c>
      <x:c r="M10" s="28" t="n">
        <x:v>8</x:v>
      </x:c>
      <x:c r="N10" s="13" t="str">
        <x:v>U06 en préparation ; aucune présence supplémentaire sur la carte.</x:v>
      </x:c>
      <x:c r="O10" s="13" t="str">
        <x:v>Exemple arithmétique proposé : revenus versés selon les territoires tenus au début du tour et physiquement reliés ; les événements tactiques cités sont des hypothèses de cette démonstration.</x:v>
      </x:c>
      <x:c r="P10" s="13" t="str">
        <x:v>Reconstitution documentée V4 — nouvelle rédaction V5</x:v>
      </x:c>
    </x:row>
    <x:row r="11" ht="87" customHeight="1">
      <x:c r="A11" s="14" t="str">
        <x:v>W3-DEMO06</x:v>
      </x:c>
      <x:c r="B11" s="14" t="str">
        <x:v>Le retour de l’assaut</x:v>
      </x:c>
      <x:c r="C11" s="17" t="n">
        <x:v>6</x:v>
      </x:c>
      <x:c r="D11" s="14" t="str">
        <x:v>U01 repousse un assaut limité à K07 ; aucun quatrième territoire n’est pris.</x:v>
      </x:c>
      <x:c r="E11" s="14" t="str">
        <x:v>W3-K01 / W3-K02 / W3-K07</x:v>
      </x:c>
      <x:c r="F11" s="29" t="n">
        <x:v>3</x:v>
      </x:c>
      <x:c r="G11" s="29" t="n">
        <x:v>65</x:v>
      </x:c>
      <x:c r="H11" s="29" t="n">
        <x:v>10</x:v>
      </x:c>
      <x:c r="I11" s="29" t="n">
        <x:v>0</x:v>
      </x:c>
      <x:c r="J11" s="29" t="n">
        <x:v>5</x:v>
      </x:c>
      <x:c r="K11" s="29" t="n">
        <x:v>6</x:v>
      </x:c>
      <x:c r="L11" s="29" t="n">
        <x:v>64</x:v>
      </x:c>
      <x:c r="M11" s="29" t="n">
        <x:v>8</x:v>
      </x:c>
      <x:c r="N11" s="14" t="str">
        <x:v>Les pertes adverses sont conservées ; la source reste reliée.</x:v>
      </x:c>
      <x:c r="O11" s="14" t="str">
        <x:v>Exemple arithmétique proposé : revenus versés selon les territoires tenus au début du tour et physiquement reliés ; les événements tactiques cités sont des hypothèses de cette démonstration.</x:v>
      </x:c>
      <x:c r="P11" s="14" t="str">
        <x:v>Reconstitution documentée V4 — nouvelle rédaction V5</x:v>
      </x:c>
    </x:row>
    <x:row r="12" ht="87" customHeight="1">
      <x:c r="A12" s="13" t="str">
        <x:v>W3-DEMO07</x:v>
      </x:c>
      <x:c r="B12" s="13" t="str">
        <x:v>Le nouveau marqueur arrive</x:v>
      </x:c>
      <x:c r="C12" s="16" t="n">
        <x:v>7</x:v>
      </x:c>
      <x:c r="D12" s="13" t="str">
        <x:v>U06 arrive après deux tours de préparation et son trajet ; il reconnaît K08 depuis K07.</x:v>
      </x:c>
      <x:c r="E12" s="13" t="str">
        <x:v>W3-K01 / W3-K02 / W3-K07</x:v>
      </x:c>
      <x:c r="F12" s="28" t="n">
        <x:v>3</x:v>
      </x:c>
      <x:c r="G12" s="28" t="n">
        <x:v>64</x:v>
      </x:c>
      <x:c r="H12" s="28" t="n">
        <x:v>10</x:v>
      </x:c>
      <x:c r="I12" s="28" t="n">
        <x:v>0</x:v>
      </x:c>
      <x:c r="J12" s="28" t="n">
        <x:v>6</x:v>
      </x:c>
      <x:c r="K12" s="28" t="n">
        <x:v>2</x:v>
      </x:c>
      <x:c r="L12" s="28" t="n">
        <x:v>66</x:v>
      </x:c>
      <x:c r="M12" s="28" t="n">
        <x:v>10</x:v>
      </x:c>
      <x:c r="N12" s="13" t="str">
        <x:v>U06 rejoint la force réelle ; entretien passe de5 à 6 RAV.</x:v>
      </x:c>
      <x:c r="O12" s="13" t="str">
        <x:v>Exemple arithmétique proposé : revenus versés selon les territoires tenus au début du tour et physiquement reliés ; les événements tactiques cités sont des hypothèses de cette démonstration.</x:v>
      </x:c>
      <x:c r="P12" s="13" t="str">
        <x:v>Reconstitution documentée V4 — nouvelle rédaction V5</x:v>
      </x:c>
    </x:row>
    <x:row r="13" ht="87" customHeight="1">
      <x:c r="A13" s="14" t="str">
        <x:v>W3-DEMO08</x:v>
      </x:c>
      <x:c r="B13" s="14" t="str">
        <x:v>La conduite tenue</x:v>
      </x:c>
      <x:c r="C13" s="17" t="n">
        <x:v>8</x:v>
      </x:c>
      <x:c r="D13" s="14" t="str">
        <x:v>U06 et le héros gagnent l’objectif de K08 ; U06 y maintient la présence requise.</x:v>
      </x:c>
      <x:c r="E13" s="14" t="str">
        <x:v>W3-K01 / W3-K02 / W3-K07 / W3-K08</x:v>
      </x:c>
      <x:c r="F13" s="29" t="n">
        <x:v>4</x:v>
      </x:c>
      <x:c r="G13" s="29" t="n">
        <x:v>66</x:v>
      </x:c>
      <x:c r="H13" s="29" t="n">
        <x:v>10</x:v>
      </x:c>
      <x:c r="I13" s="29" t="n">
        <x:v>0</x:v>
      </x:c>
      <x:c r="J13" s="29" t="n">
        <x:v>6</x:v>
      </x:c>
      <x:c r="K13" s="29" t="n">
        <x:v>8</x:v>
      </x:c>
      <x:c r="L13" s="29" t="n">
        <x:v>62</x:v>
      </x:c>
      <x:c r="M13" s="29" t="n">
        <x:v>10</x:v>
      </x:c>
      <x:c r="N13" s="14" t="str">
        <x:v>Quatre équipes dans quatre postes ; pas de garnison inventée.</x:v>
      </x:c>
      <x:c r="O13" s="14" t="str">
        <x:v>Exemple arithmétique proposé : revenus versés selon les territoires tenus au début du tour et physiquement reliés ; les événements tactiques cités sont des hypothèses de cette démonstration.</x:v>
      </x:c>
      <x:c r="P13" s="14" t="str">
        <x:v>Reconstitution documentée V4 — nouvelle rédaction V5</x:v>
      </x:c>
    </x:row>
    <x:row r="14" ht="87" customHeight="1">
      <x:c r="A14" s="13" t="str">
        <x:v>W3-DEMO09</x:v>
      </x:c>
      <x:c r="B14" s="13" t="str">
        <x:v>Le tour des ouvrages</x:v>
      </x:c>
      <x:c r="C14" s="16" t="n">
        <x:v>9</x:v>
      </x:c>
      <x:c r="D14" s="13" t="str">
        <x:v>Le héros aide une réparation de passage pendant que chaque équipe garde sa position.</x:v>
      </x:c>
      <x:c r="E14" s="13" t="str">
        <x:v>W3-K01 / W3-K02 / W3-K07 / W3-K08</x:v>
      </x:c>
      <x:c r="F14" s="28" t="n">
        <x:v>4</x:v>
      </x:c>
      <x:c r="G14" s="28" t="n">
        <x:v>62</x:v>
      </x:c>
      <x:c r="H14" s="28" t="n">
        <x:v>11</x:v>
      </x:c>
      <x:c r="I14" s="28" t="n">
        <x:v>0</x:v>
      </x:c>
      <x:c r="J14" s="28" t="n">
        <x:v>6</x:v>
      </x:c>
      <x:c r="K14" s="28" t="n">
        <x:v>6</x:v>
      </x:c>
      <x:c r="L14" s="28" t="n">
        <x:v>61</x:v>
      </x:c>
      <x:c r="M14" s="28" t="n">
        <x:v>10</x:v>
      </x:c>
      <x:c r="N14" s="13" t="str">
        <x:v>Aucun gain de zone ; entretien et fatigue justifient une pause.</x:v>
      </x:c>
      <x:c r="O14" s="13" t="str">
        <x:v>Exemple arithmétique proposé : revenus versés selon les territoires tenus au début du tour et physiquement reliés ; les événements tactiques cités sont des hypothèses de cette démonstration.</x:v>
      </x:c>
      <x:c r="P14" s="13" t="str">
        <x:v>Reconstitution documentée V4 — nouvelle rédaction V5</x:v>
      </x:c>
    </x:row>
    <x:row r="15" ht="87" customHeight="1">
      <x:c r="A15" s="14" t="str">
        <x:v>W3-DEMO10</x:v>
      </x:c>
      <x:c r="B15" s="14" t="str">
        <x:v>La poussée arrêtée</x:v>
      </x:c>
      <x:c r="C15" s="17" t="n">
        <x:v>10</x:v>
      </x:c>
      <x:c r="D15" s="14" t="str">
        <x:v>Une contre-attaque force U06 à quitter K08 vers K07 ; les survivants restent inscrits au front.</x:v>
      </x:c>
      <x:c r="E15" s="14" t="str">
        <x:v>W3-K01 / W3-K02 / W3-K07</x:v>
      </x:c>
      <x:c r="F15" s="29" t="n">
        <x:v>3</x:v>
      </x:c>
      <x:c r="G15" s="29" t="n">
        <x:v>61</x:v>
      </x:c>
      <x:c r="H15" s="29" t="n">
        <x:v>11</x:v>
      </x:c>
      <x:c r="I15" s="29" t="n">
        <x:v>0</x:v>
      </x:c>
      <x:c r="J15" s="29" t="n">
        <x:v>6</x:v>
      </x:c>
      <x:c r="K15" s="29" t="n">
        <x:v>8</x:v>
      </x:c>
      <x:c r="L15" s="29" t="n">
        <x:v>58</x:v>
      </x:c>
      <x:c r="M15" s="29" t="n">
        <x:v>10</x:v>
      </x:c>
      <x:c r="N15" s="14" t="str">
        <x:v>K08 perd son occupation du joueur ; sa connaissance reste conservée.</x:v>
      </x:c>
      <x:c r="O15" s="14" t="str">
        <x:v>Exemple arithmétique proposé : revenus versés selon les territoires tenus au début du tour et physiquement reliés ; les événements tactiques cités sont des hypothèses de cette démonstration.</x:v>
      </x:c>
      <x:c r="P15" s="14" t="str">
        <x:v>Reconstitution documentée V4 — nouvelle rédaction V5</x:v>
      </x:c>
    </x:row>
    <x:row r="16" ht="87" customHeight="1">
      <x:c r="A16" s="13" t="str">
        <x:v>W3-DEMO11</x:v>
      </x:c>
      <x:c r="B16" s="13" t="str">
        <x:v>La relève et les soins</x:v>
      </x:c>
      <x:c r="C16" s="16" t="n">
        <x:v>11</x:v>
      </x:c>
      <x:c r="D16" s="13" t="str">
        <x:v>Un transport livre10 RAV ; les équipes réorganisent les postes et dépensent4 RAV au retour.</x:v>
      </x:c>
      <x:c r="E16" s="13" t="str">
        <x:v>W3-K01 / W3-K02 / W3-K07</x:v>
      </x:c>
      <x:c r="F16" s="28" t="n">
        <x:v>3</x:v>
      </x:c>
      <x:c r="G16" s="28" t="n">
        <x:v>58</x:v>
      </x:c>
      <x:c r="H16" s="28" t="n">
        <x:v>10</x:v>
      </x:c>
      <x:c r="I16" s="28" t="n">
        <x:v>10</x:v>
      </x:c>
      <x:c r="J16" s="28" t="n">
        <x:v>6</x:v>
      </x:c>
      <x:c r="K16" s="28" t="n">
        <x:v>4</x:v>
      </x:c>
      <x:c r="L16" s="28" t="n">
        <x:v>68</x:v>
      </x:c>
      <x:c r="M16" s="28" t="n">
        <x:v>10</x:v>
      </x:c>
      <x:c r="N16" s="13" t="str">
        <x:v>Trois zones encore occupées ; la perte du seuil ne réinitialise rien.</x:v>
      </x:c>
      <x:c r="O16" s="13" t="str">
        <x:v>Exemple arithmétique proposé : revenus versés selon les territoires tenus au début du tour et physiquement reliés ; les événements tactiques cités sont des hypothèses de cette démonstration.</x:v>
      </x:c>
      <x:c r="P16" s="13" t="str">
        <x:v>Reconstitution documentée V4 — nouvelle rédaction V5</x:v>
      </x:c>
    </x:row>
    <x:row r="17" ht="87" customHeight="1">
      <x:c r="A17" s="14" t="str">
        <x:v>W3-DEMO12</x:v>
      </x:c>
      <x:c r="B17" s="14" t="str">
        <x:v>La fin du mandat</x:v>
      </x:c>
      <x:c r="C17" s="17" t="n">
        <x:v>12</x:v>
      </x:c>
      <x:c r="D17" s="14" t="str">
        <x:v>Un groupe allié rencontré reprend K02 ; U07 rejoint le débarcadère. Le joueur garde K01 etK07.</x:v>
      </x:c>
      <x:c r="E17" s="14" t="str">
        <x:v>W3-K01 / W3-K07</x:v>
      </x:c>
      <x:c r="F17" s="29" t="n">
        <x:v>2</x:v>
      </x:c>
      <x:c r="G17" s="29" t="n">
        <x:v>68</x:v>
      </x:c>
      <x:c r="H17" s="29" t="n">
        <x:v>10</x:v>
      </x:c>
      <x:c r="I17" s="29" t="n">
        <x:v>0</x:v>
      </x:c>
      <x:c r="J17" s="29" t="n">
        <x:v>6</x:v>
      </x:c>
      <x:c r="K17" s="29" t="n">
        <x:v>4</x:v>
      </x:c>
      <x:c r="L17" s="29" t="n">
        <x:v>68</x:v>
      </x:c>
      <x:c r="M17" s="29" t="n">
        <x:v>10</x:v>
      </x:c>
      <x:c r="N17" s="14" t="str">
        <x:v>Transmission réelle, front limité et guerre facultative conclue.</x:v>
      </x:c>
      <x:c r="O17" s="14" t="str">
        <x:v>Exemple arithmétique proposé : revenus versés selon les territoires tenus au début du tour et physiquement reliés ; les événements tactiques cités sont des hypothèses de cette démonstration.</x:v>
      </x:c>
      <x:c r="P17" s="14" t="str">
        <x:v>Reconstitution documentée V4 — nouvelle rédaction V5</x:v>
      </x:c>
    </x:row>
  </x:sheetData>
  <x:pageMargins left="0.7" right="0.7" top="0.75" bottom="0.75" header="0.3" footer="0.3"/>
  <x:tableParts count="1">
    <x:tablePart xmlns:r="http://schemas.openxmlformats.org/officeDocument/2006/relationships" r:id="Rda729672d8804512"/>
  </x:tableParts>
</x:worksheet>
</file>

<file path=xl/worksheets/sheet11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18" hidden="0" customWidth="1"/>
    <x:col min="6" max="6" width="18" hidden="0" customWidth="1"/>
    <x:col min="7" max="7" width="18" hidden="0" customWidth="1"/>
    <x:col min="8" max="8" width="18" hidden="0" customWidth="1"/>
    <x:col min="9" max="9" width="18" hidden="0" customWidth="1"/>
    <x:col min="10" max="10" width="50" hidden="0" customWidth="1"/>
    <x:col min="11" max="11" width="45" hidden="0" customWidth="1"/>
    <x:col min="12" max="12" width="45" hidden="0" customWidth="1"/>
  </x:cols>
  <x:sheetData>
    <x:row r="1">
      <x:c r="A1" s="2"/>
      <x:c r="B1" s="2"/>
      <x:c r="C1" s="2"/>
      <x:c r="D1" s="2"/>
      <x:c r="E1" s="2"/>
      <x:c r="F1" s="2"/>
    </x:row>
    <x:row r="2" ht="31" customHeight="1">
      <x:c r="A2" s="3" t="str">
        <x:v>V5 Couverture des théâtres</x:v>
      </x:c>
      <x:c r="B2" s="3"/>
      <x:c r="C2" s="3"/>
      <x:c r="D2" s="3"/>
      <x:c r="E2" s="3"/>
      <x:c r="F2" s="3"/>
    </x:row>
    <x:row r="3">
      <x:c r="A3" s="4"/>
      <x:c r="B3" s="4"/>
      <x:c r="C3" s="4"/>
      <x:c r="D3" s="4"/>
      <x:c r="E3" s="4"/>
      <x:c r="F3" s="4"/>
    </x:row>
    <x:row r="4">
      <x:c r="A4" s="2" t="str">
        <x:v>Guerre · 5 fiches · Lecture intégrale dans « Lire Guerre » ou le lecteur HTML.</x:v>
      </x:c>
      <x:c r="B4" s="2"/>
      <x:c r="C4" s="2"/>
      <x:c r="D4" s="2"/>
      <x:c r="E4" s="2"/>
      <x:c r="F4" s="2"/>
    </x:row>
    <x:row r="5" ht="48" customHeight="1">
      <x:c r="A5" s="51" t="str">
        <x:v>Identifiant</x:v>
      </x:c>
      <x:c r="B5" s="52" t="str">
        <x:v>Titre</x:v>
      </x:c>
      <x:c r="C5" s="52" t="str">
        <x:v>Profil guerre</x:v>
      </x:c>
      <x:c r="D5" s="52" t="str">
        <x:v>Planète id</x:v>
      </x:c>
      <x:c r="E5" s="52" t="str">
        <x:v>Zones cible profil</x:v>
      </x:c>
      <x:c r="F5" s="52" t="str">
        <x:v>Zones detaillees</x:v>
      </x:c>
      <x:c r="G5" s="52" t="str">
        <x:v>Zones hors theatre</x:v>
      </x:c>
      <x:c r="H5" s="52" t="str">
        <x:v>Regions cible profil</x:v>
      </x:c>
      <x:c r="I5" s="52" t="str">
        <x:v>Regions detaillees</x:v>
      </x:c>
      <x:c r="J5" s="52" t="str">
        <x:v>Explication</x:v>
      </x:c>
      <x:c r="K5" s="52" t="str">
        <x:v>Statut</x:v>
      </x:c>
      <x:c r="L5" s="53" t="str">
        <x:v>Provenance</x:v>
      </x:c>
    </x:row>
    <x:row r="6" ht="72" customHeight="1">
      <x:c r="A6" s="13" t="str">
        <x:v>W5-P02-ALIGN</x:v>
      </x:c>
      <x:c r="B6" s="13" t="str">
        <x:v>Vesh-Kar — premier théâtre détaillé</x:v>
      </x:c>
      <x:c r="C6" s="13" t="str">
        <x:v>W3-P02</x:v>
      </x:c>
      <x:c r="D6" s="13" t="str">
        <x:v>PLAN20</x:v>
      </x:c>
      <x:c r="E6" s="28" t="n">
        <x:v>24</x:v>
      </x:c>
      <x:c r="F6" s="28" t="n">
        <x:v>24</x:v>
      </x:c>
      <x:c r="G6" s="28" t="n">
        <x:v>0</x:v>
      </x:c>
      <x:c r="H6" s="28" t="n">
        <x:v>4</x:v>
      </x:c>
      <x:c r="I6" s="28" t="n">
        <x:v>4</x:v>
      </x:c>
      <x:c r="J6" s="13" t="str">
        <x:v>Le théâtre complet proposé compte vingt-quatre zones. Trois régions couvrent les cratères ; la quatrième relie les approches, relais et retours de coque.</x:v>
      </x:c>
      <x:c r="K6" s="13" t="str">
        <x:v>Création originale du projet ; conception non implémentée. Le profil et ce théâtre sont le même monde, avec les mêmes inventaires et personnes.</x:v>
      </x:c>
      <x:c r="L6" s="13" t="str">
        <x:v>Extension V5</x:v>
      </x:c>
    </x:row>
    <x:row r="7" ht="117" customHeight="1">
      <x:c r="A7" s="14" t="str">
        <x:v>W5-P03-ALIGN</x:v>
      </x:c>
      <x:c r="B7" s="14" t="str">
        <x:v>Namarra — premier théâtre détaillé</x:v>
      </x:c>
      <x:c r="C7" s="14" t="str">
        <x:v>W3-P03</x:v>
      </x:c>
      <x:c r="D7" s="14" t="str">
        <x:v>PLAN13</x:v>
      </x:c>
      <x:c r="E7" s="29" t="n">
        <x:v>28</x:v>
      </x:c>
      <x:c r="F7" s="29" t="n">
        <x:v>24</x:v>
      </x:c>
      <x:c r="G7" s="29" t="n">
        <x:v>4</x:v>
      </x:c>
      <x:c r="H7" s="29" t="n">
        <x:v>4</x:v>
      </x:c>
      <x:c r="I7" s="29" t="n">
        <x:v>4</x:v>
      </x:c>
      <x:c r="J7" s="14" t="str">
        <x:v>Premier théâtre de vingt-quatre zones sur un objectif initial de vingt-huit. Quatre extensions de lisière restent hors de ce théâtre, une par bassin ; elles ne sont pas présentées comme déjà cartographiées. Les quatre régions conservent les familles de terrain prévues.</x:v>
      </x:c>
      <x:c r="K7" s="14" t="str">
        <x:v>Création originale du projet ; conception non implémentée. Le profil et ce théâtre sont le même monde, avec les mêmes inventaires et personnes.</x:v>
      </x:c>
      <x:c r="L7" s="14" t="str">
        <x:v>Extension V5</x:v>
      </x:c>
    </x:row>
    <x:row r="8" ht="102" customHeight="1">
      <x:c r="A8" s="13" t="str">
        <x:v>W5-P04-ALIGN</x:v>
      </x:c>
      <x:c r="B8" s="13" t="str">
        <x:v>Oruun — premier théâtre détaillé</x:v>
      </x:c>
      <x:c r="C8" s="13" t="str">
        <x:v>W3-P04</x:v>
      </x:c>
      <x:c r="D8" s="13" t="str">
        <x:v>PLAN21</x:v>
      </x:c>
      <x:c r="E8" s="28" t="n">
        <x:v>30</x:v>
      </x:c>
      <x:c r="F8" s="28" t="n">
        <x:v>24</x:v>
      </x:c>
      <x:c r="G8" s="28" t="n">
        <x:v>6</x:v>
      </x:c>
      <x:c r="H8" s="28" t="n">
        <x:v>6</x:v>
      </x:c>
      <x:c r="I8" s="28" t="n">
        <x:v>4</x:v>
      </x:c>
      <x:c r="J8" s="13" t="str">
        <x:v>Premier théâtre de vingt-quatre zones sur un objectif initial de trente. Quatre îles sont détaillées ici en quatre régions de six zones ; deux autres îles restent au périmètre futur, avec six zones encore à concevoir. Un passage entre îles exige un transport réel.</x:v>
      </x:c>
      <x:c r="K8" s="13" t="str">
        <x:v>Création originale du projet ; conception non implémentée. Le profil et ce théâtre sont le même monde, avec les mêmes inventaires et personnes.</x:v>
      </x:c>
      <x:c r="L8" s="13" t="str">
        <x:v>Extension V5</x:v>
      </x:c>
    </x:row>
    <x:row r="9" ht="117" customHeight="1">
      <x:c r="A9" s="14" t="str">
        <x:v>W5-P05-ALIGN</x:v>
      </x:c>
      <x:c r="B9" s="14" t="str">
        <x:v>Sahr-Keth — premier théâtre détaillé</x:v>
      </x:c>
      <x:c r="C9" s="14" t="str">
        <x:v>W3-P05</x:v>
      </x:c>
      <x:c r="D9" s="14" t="str">
        <x:v>PLAN22</x:v>
      </x:c>
      <x:c r="E9" s="29" t="n">
        <x:v>24</x:v>
      </x:c>
      <x:c r="F9" s="29" t="n">
        <x:v>24</x:v>
      </x:c>
      <x:c r="G9" s="29" t="n">
        <x:v>0</x:v>
      </x:c>
      <x:c r="H9" s="29" t="n">
        <x:v>3</x:v>
      </x:c>
      <x:c r="I9" s="29" t="n">
        <x:v>4</x:v>
      </x:c>
      <x:c r="J9" s="14" t="str">
        <x:v>Le total de vingt-quatre zones est conservé. Les trois anneaux d’altitude du profil sont organisés en quatre régions jouables : anneau bas, moitié ouest de l’anneau médian, moitié est de l’anneau médian et anneau haut. Cette subdivision ne crée pas un quatrième anneau physique.</x:v>
      </x:c>
      <x:c r="K9" s="14" t="str">
        <x:v>Création originale du projet ; conception non implémentée. Le profil et ce théâtre sont le même monde, avec les mêmes inventaires et personnes.</x:v>
      </x:c>
      <x:c r="L9" s="14" t="str">
        <x:v>Extension V5</x:v>
      </x:c>
    </x:row>
    <x:row r="10" ht="117" customHeight="1">
      <x:c r="A10" s="13" t="str">
        <x:v>W5-P06-ALIGN</x:v>
      </x:c>
      <x:c r="B10" s="13" t="str">
        <x:v>Ilyss — premier théâtre détaillé</x:v>
      </x:c>
      <x:c r="C10" s="13" t="str">
        <x:v>W3-P06</x:v>
      </x:c>
      <x:c r="D10" s="13" t="str">
        <x:v>PLAN23</x:v>
      </x:c>
      <x:c r="E10" s="28" t="n">
        <x:v>32</x:v>
      </x:c>
      <x:c r="F10" s="28" t="n">
        <x:v>24</x:v>
      </x:c>
      <x:c r="G10" s="28" t="n">
        <x:v>8</x:v>
      </x:c>
      <x:c r="H10" s="28" t="n">
        <x:v>4</x:v>
      </x:c>
      <x:c r="I10" s="28" t="n">
        <x:v>4</x:v>
      </x:c>
      <x:c r="J10" s="13" t="str">
        <x:v>Premier théâtre de vingt-quatre zones sur un objectif initial de trente-deux : douze zones de surface et douze zones orbitales. Les huit extensions restantes sont réparties à parts égales entre ces deux niveaux. Les quatre régions du profil demeurent ; chaque région commence ici avec six zones détaillées.</x:v>
      </x:c>
      <x:c r="K10" s="13" t="str">
        <x:v>Création originale du projet ; conception non implémentée. Le profil et ce théâtre sont le même monde, avec les mêmes inventaires et personnes.</x:v>
      </x:c>
      <x:c r="L10" s="13" t="str">
        <x:v>Extension V5</x:v>
      </x:c>
    </x:row>
  </x:sheetData>
  <x:pageMargins left="0.7" right="0.7" top="0.75" bottom="0.75" header="0.3" footer="0.3"/>
  <x:tableParts count="1">
    <x:tablePart xmlns:r="http://schemas.openxmlformats.org/officeDocument/2006/relationships" r:id="Rd8406c022d6f4c27"/>
  </x:tableParts>
</x:worksheet>
</file>

<file path=xl/worksheets/sheet12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50" hidden="0" customWidth="1"/>
    <x:col min="9" max="9" width="50" hidden="0" customWidth="1"/>
    <x:col min="10" max="10" width="50" hidden="0" customWidth="1"/>
    <x:col min="11" max="11" width="50" hidden="0" customWidth="1"/>
    <x:col min="12" max="12" width="45" hidden="0" customWidth="1"/>
  </x:cols>
  <x:sheetData>
    <x:row r="1">
      <x:c r="A1" s="2"/>
      <x:c r="B1" s="2"/>
      <x:c r="C1" s="2"/>
      <x:c r="D1" s="2"/>
      <x:c r="E1" s="2"/>
      <x:c r="F1" s="2"/>
    </x:row>
    <x:row r="2" ht="31" customHeight="1">
      <x:c r="A2" s="3" t="str">
        <x:v>V5 Régions des cinq mondes</x:v>
      </x:c>
      <x:c r="B2" s="3"/>
      <x:c r="C2" s="3"/>
      <x:c r="D2" s="3"/>
      <x:c r="E2" s="3"/>
      <x:c r="F2" s="3"/>
    </x:row>
    <x:row r="3">
      <x:c r="A3" s="4"/>
      <x:c r="B3" s="4"/>
      <x:c r="C3" s="4"/>
      <x:c r="D3" s="4"/>
      <x:c r="E3" s="4"/>
      <x:c r="F3" s="4"/>
    </x:row>
    <x:row r="4">
      <x:c r="A4" s="2" t="str">
        <x:v>Guerre · 20 fiches · Lecture intégrale dans « Lire Guerre » ou le lecteur HTML.</x:v>
      </x:c>
      <x:c r="B4" s="2"/>
      <x:c r="C4" s="2"/>
      <x:c r="D4" s="2"/>
      <x:c r="E4" s="2"/>
      <x:c r="F4" s="2"/>
    </x:row>
    <x:row r="5" ht="48" customHeight="1">
      <x:c r="A5" s="51" t="str">
        <x:v>Identifiant</x:v>
      </x:c>
      <x:c r="B5" s="52" t="str">
        <x:v>Titre</x:v>
      </x:c>
      <x:c r="C5" s="52" t="str">
        <x:v>Profil guerre</x:v>
      </x:c>
      <x:c r="D5" s="52" t="str">
        <x:v>Planète id</x:v>
      </x:c>
      <x:c r="E5" s="52" t="str">
        <x:v>Terrain</x:v>
      </x:c>
      <x:c r="F5" s="52" t="str">
        <x:v>Clan present</x:v>
      </x:c>
      <x:c r="G5" s="52" t="str">
        <x:v>Bonus de défense (%)</x:v>
      </x:c>
      <x:c r="H5" s="52" t="str">
        <x:v>Chemins</x:v>
      </x:c>
      <x:c r="I5" s="52" t="str">
        <x:v>Renseignement</x:v>
      </x:c>
      <x:c r="J5" s="52" t="str">
        <x:v>Condition coalition</x:v>
      </x:c>
      <x:c r="K5" s="52" t="str">
        <x:v>Echelle</x:v>
      </x:c>
      <x:c r="L5" s="53" t="str">
        <x:v>Provenance</x:v>
      </x:c>
    </x:row>
    <x:row r="6" ht="72" customHeight="1">
      <x:c r="A6" s="13" t="str">
        <x:v>W5-P02-R01</x:v>
      </x:c>
      <x:c r="B6" s="13" t="str">
        <x:v>Cratère de la Première Cendre</x:v>
      </x:c>
      <x:c r="C6" s="13" t="str">
        <x:v>W3-P02</x:v>
      </x:c>
      <x:c r="D6" s="13" t="str">
        <x:v>PLAN20</x:v>
      </x:c>
      <x:c r="E6" s="13" t="str">
        <x:v>Cratère basaltique</x:v>
      </x:c>
      <x:c r="F6" s="13" t="str">
        <x:v>CL1</x:v>
      </x:c>
      <x:c r="G6" s="28" t="n">
        <x:v>10</x:v>
      </x:c>
      <x:c r="H6" s="13" t="str">
        <x:v>Une rampe de débarquement rejoint les blocs de lave froide puis l’arête du cratère.</x:v>
      </x:c>
      <x:c r="I6" s="13" t="str">
        <x:v>Les silhouettes se lisent pendant les accalmies ; une observation cesse d’être précise lorsque le vent tourne.</x:v>
      </x:c>
      <x:c r="J6" s="13" t="str">
        <x:v>Une présence et des routes réelles sont nécessaires. Une victoire militaire ne donne ni droit de résidence, ni propriété des ateliers, ni fidélité de tous les habitants.</x:v>
      </x:c>
      <x:c r="K6" s="13" t="str">
        <x:v>Six territoires numérotés dans cette région ; coût des garnisons porté uniquement par les équipes qui les occupent.</x:v>
      </x:c>
      <x:c r="L6" s="13" t="str">
        <x:v>Extension V5</x:v>
      </x:c>
    </x:row>
    <x:row r="7" ht="72" customHeight="1">
      <x:c r="A7" s="14" t="str">
        <x:v>W5-P02-R02</x:v>
      </x:c>
      <x:c r="B7" s="14" t="str">
        <x:v>Cratère des Échos Secs</x:v>
      </x:c>
      <x:c r="C7" s="14" t="str">
        <x:v>W3-P02</x:v>
      </x:c>
      <x:c r="D7" s="14" t="str">
        <x:v>PLAN20</x:v>
      </x:c>
      <x:c r="E7" s="14" t="str">
        <x:v>Pentes et tunnels volcaniques</x:v>
      </x:c>
      <x:c r="F7" s="14" t="str">
        <x:v>CL5</x:v>
      </x:c>
      <x:c r="G7" s="29" t="n">
        <x:v>15</x:v>
      </x:c>
      <x:c r="H7" s="14" t="str">
        <x:v>Deux pistes suivent le bord tandis qu’un tunnel coupe le fond du bassin.</x:v>
      </x:c>
      <x:c r="I7" s="14" t="str">
        <x:v>Les échos renseignent un secteur, sans position exacte derrière la roche.</x:v>
      </x:c>
      <x:c r="J7" s="14" t="str">
        <x:v>Une présence et des routes réelles sont nécessaires. Une victoire militaire ne donne ni droit de résidence, ni propriété des ateliers, ni fidélité de tous les habitants.</x:v>
      </x:c>
      <x:c r="K7" s="14" t="str">
        <x:v>Six territoires numérotés dans cette région ; coût des garnisons porté uniquement par les équipes qui les occupent.</x:v>
      </x:c>
      <x:c r="L7" s="14" t="str">
        <x:v>Extension V5</x:v>
      </x:c>
    </x:row>
    <x:row r="8" ht="72" customHeight="1">
      <x:c r="A8" s="13" t="str">
        <x:v>W5-P02-R03</x:v>
      </x:c>
      <x:c r="B8" s="13" t="str">
        <x:v>Cratère des Dents Courtes</x:v>
      </x:c>
      <x:c r="C8" s="13" t="str">
        <x:v>W3-P02</x:v>
      </x:c>
      <x:c r="D8" s="13" t="str">
        <x:v>PLAN20</x:v>
      </x:c>
      <x:c r="E8" s="13" t="str">
        <x:v>Blocs, faune cuirassée et dépressions</x:v>
      </x:c>
      <x:c r="F8" s="13" t="str">
        <x:v>CL10</x:v>
      </x:c>
      <x:c r="G8" s="28" t="n">
        <x:v>10</x:v>
      </x:c>
      <x:c r="H8" s="13" t="str">
        <x:v>Un chemin de porteurs longe les points où les proies viennent se frotter.</x:v>
      </x:c>
      <x:c r="I8" s="13" t="str">
        <x:v>Les traces fraîches doivent être séparées de celles produites par le passage périodique de la faune.</x:v>
      </x:c>
      <x:c r="J8" s="13" t="str">
        <x:v>Une présence et des routes réelles sont nécessaires. Une victoire militaire ne donne ni droit de résidence, ni propriété des ateliers, ni fidélité de tous les habitants.</x:v>
      </x:c>
      <x:c r="K8" s="13" t="str">
        <x:v>Six territoires numérotés dans cette région ; coût des garnisons porté uniquement par les équipes qui les occupent.</x:v>
      </x:c>
      <x:c r="L8" s="13" t="str">
        <x:v>Extension V5</x:v>
      </x:c>
    </x:row>
    <x:row r="9" ht="72" customHeight="1">
      <x:c r="A9" s="14" t="str">
        <x:v>W5-P02-R04</x:v>
      </x:c>
      <x:c r="B9" s="14" t="str">
        <x:v>Ceinture des Relais Ensevelis</x:v>
      </x:c>
      <x:c r="C9" s="14" t="str">
        <x:v>W3-P02</x:v>
      </x:c>
      <x:c r="D9" s="14" t="str">
        <x:v>PLAN20</x:v>
      </x:c>
      <x:c r="E9" s="14" t="str">
        <x:v>Périmètre de cendres et épaves</x:v>
      </x:c>
      <x:c r="F9" s="14" t="str">
        <x:v>CL11</x:v>
      </x:c>
      <x:c r="G9" s="29" t="n">
        <x:v>5</x:v>
      </x:c>
      <x:c r="H9" s="14" t="str">
        <x:v>Les coques et relais créent plusieurs petites haltes reliées par des pistes de vent.</x:v>
      </x:c>
      <x:c r="I9" s="14" t="str">
        <x:v>Un signal reçu peut être faux ou ancien ; le joueur doit vérifier l’émetteur et son orientation.</x:v>
      </x:c>
      <x:c r="J9" s="14" t="str">
        <x:v>Une présence et des routes réelles sont nécessaires. Une victoire militaire ne donne ni droit de résidence, ni propriété des ateliers, ni fidélité de tous les habitants.</x:v>
      </x:c>
      <x:c r="K9" s="14" t="str">
        <x:v>Six territoires numérotés dans cette région ; coût des garnisons porté uniquement par les équipes qui les occupent.</x:v>
      </x:c>
      <x:c r="L9" s="14" t="str">
        <x:v>Extension V5</x:v>
      </x:c>
    </x:row>
    <x:row r="10" ht="72" customHeight="1">
      <x:c r="A10" s="13" t="str">
        <x:v>W5-P03-R01</x:v>
      </x:c>
      <x:c r="B10" s="13" t="str">
        <x:v>Bassin des Hautes Racines</x:v>
      </x:c>
      <x:c r="C10" s="13" t="str">
        <x:v>W3-P03</x:v>
      </x:c>
      <x:c r="D10" s="13" t="str">
        <x:v>PLAN13</x:v>
      </x:c>
      <x:c r="E10" s="13" t="str">
        <x:v>Canopée à plusieurs niveaux</x:v>
      </x:c>
      <x:c r="F10" s="13" t="str">
        <x:v>CL3</x:v>
      </x:c>
      <x:c r="G10" s="28" t="n">
        <x:v>10</x:v>
      </x:c>
      <x:c r="H10" s="13" t="str">
        <x:v>Ruisseau bas, plateformes moyennes et branches hautes se croisent par des prises visibles.</x:v>
      </x:c>
      <x:c r="I10" s="13" t="str">
        <x:v>Les feuilles cachent des silhouettes mais n’arrêtent pas les projectiles ; les troncs opaques, eux, coupent les vues.</x:v>
      </x:c>
      <x:c r="J10" s="13" t="str">
        <x:v>Une présence et des routes réelles sont nécessaires. Une victoire militaire ne donne ni droit de résidence, ni propriété des ateliers, ni fidélité de tous les habitants.</x:v>
      </x:c>
      <x:c r="K10" s="13" t="str">
        <x:v>Six territoires numérotés dans cette région ; coût des garnisons porté uniquement par les équipes qui les occupent.</x:v>
      </x:c>
      <x:c r="L10" s="13" t="str">
        <x:v>Extension V5</x:v>
      </x:c>
    </x:row>
    <x:row r="11" ht="72" customHeight="1">
      <x:c r="A11" s="14" t="str">
        <x:v>W5-P03-R02</x:v>
      </x:c>
      <x:c r="B11" s="14" t="str">
        <x:v>Bassin des Deux Gués</x:v>
      </x:c>
      <x:c r="C11" s="14" t="str">
        <x:v>W3-P03</x:v>
      </x:c>
      <x:c r="D11" s="14" t="str">
        <x:v>PLAN13</x:v>
      </x:c>
      <x:c r="E11" s="14" t="str">
        <x:v>Rives, racines et roches humides</x:v>
      </x:c>
      <x:c r="F11" s="14" t="str">
        <x:v>CL4</x:v>
      </x:c>
      <x:c r="G11" s="29" t="n">
        <x:v>5</x:v>
      </x:c>
      <x:c r="H11" s="14" t="str">
        <x:v>Deux gués de gabarits différents rejoignent un pont de racines et une digue de guet.</x:v>
      </x:c>
      <x:c r="I11" s="14" t="str">
        <x:v>Une piste humaine, une empreinte de proie et le passage de chasseurs restent des catégories distinctes.</x:v>
      </x:c>
      <x:c r="J11" s="14" t="str">
        <x:v>Une présence et des routes réelles sont nécessaires. Une victoire militaire ne donne ni droit de résidence, ni propriété des ateliers, ni fidélité de tous les habitants.</x:v>
      </x:c>
      <x:c r="K11" s="14" t="str">
        <x:v>Six territoires numérotés dans cette région ; coût des garnisons porté uniquement par les équipes qui les occupent.</x:v>
      </x:c>
      <x:c r="L11" s="14" t="str">
        <x:v>Extension V5</x:v>
      </x:c>
    </x:row>
    <x:row r="12" ht="72" customHeight="1">
      <x:c r="A12" s="13" t="str">
        <x:v>W5-P03-R03</x:v>
      </x:c>
      <x:c r="B12" s="13" t="str">
        <x:v>Bassin des Clairières Lointaines</x:v>
      </x:c>
      <x:c r="C12" s="13" t="str">
        <x:v>W3-P03</x:v>
      </x:c>
      <x:c r="D12" s="13" t="str">
        <x:v>PLAN13</x:v>
      </x:c>
      <x:c r="E12" s="13" t="str">
        <x:v>Lisières et postes isolés</x:v>
      </x:c>
      <x:c r="F12" s="13" t="str">
        <x:v>CL13</x:v>
      </x:c>
      <x:c r="G12" s="28" t="n">
        <x:v>5</x:v>
      </x:c>
      <x:c r="H12" s="13" t="str">
        <x:v>Des camps temporaires et des lieux de passage ouvrent des rencontres sans constituer une ville possédée.</x:v>
      </x:c>
      <x:c r="I12" s="13" t="str">
        <x:v>Les habitants et voyageurs renseignent seulement ce qu’ils ont vu et peuvent refuser une coopération.</x:v>
      </x:c>
      <x:c r="J12" s="13" t="str">
        <x:v>Une présence et des routes réelles sont nécessaires. Une victoire militaire ne donne ni droit de résidence, ni propriété des ateliers, ni fidélité de tous les habitants.</x:v>
      </x:c>
      <x:c r="K12" s="13" t="str">
        <x:v>Six territoires numérotés dans cette région ; coût des garnisons porté uniquement par les équipes qui les occupent.</x:v>
      </x:c>
      <x:c r="L12" s="13" t="str">
        <x:v>Extension V5</x:v>
      </x:c>
    </x:row>
    <x:row r="13" ht="72" customHeight="1">
      <x:c r="A13" s="14" t="str">
        <x:v>W5-P03-R04</x:v>
      </x:c>
      <x:c r="B13" s="14" t="str">
        <x:v>Bassin des Mâchoires Vertes</x:v>
      </x:c>
      <x:c r="C13" s="14" t="str">
        <x:v>W3-P03</x:v>
      </x:c>
      <x:c r="D13" s="14" t="str">
        <x:v>PLAN13</x:v>
      </x:c>
      <x:c r="E13" s="14" t="str">
        <x:v>Forêt profonde et corridors de faune</x:v>
      </x:c>
      <x:c r="F13" s="14" t="str">
        <x:v>CL10</x:v>
      </x:c>
      <x:c r="G13" s="29" t="n">
        <x:v>15</x:v>
      </x:c>
      <x:c r="H13" s="14" t="str">
        <x:v>Une réserve disputée relie des corridors étroits à des clairières de confrontation.</x:v>
      </x:c>
      <x:c r="I13" s="14" t="str">
        <x:v>Le bruit et les obstacles déplacés influencent la faune ; le contrôle militaire ne la supprime pas.</x:v>
      </x:c>
      <x:c r="J13" s="14" t="str">
        <x:v>Une présence et des routes réelles sont nécessaires. Une victoire militaire ne donne ni droit de résidence, ni propriété des ateliers, ni fidélité de tous les habitants.</x:v>
      </x:c>
      <x:c r="K13" s="14" t="str">
        <x:v>Six territoires numérotés dans cette région ; coût des garnisons porté uniquement par les équipes qui les occupent.</x:v>
      </x:c>
      <x:c r="L13" s="14" t="str">
        <x:v>Extension V5</x:v>
      </x:c>
    </x:row>
    <x:row r="14" ht="72" customHeight="1">
      <x:c r="A14" s="13" t="str">
        <x:v>W5-P04-R01</x:v>
      </x:c>
      <x:c r="B14" s="13" t="str">
        <x:v>Île du Quai Renversé</x:v>
      </x:c>
      <x:c r="C14" s="13" t="str">
        <x:v>W3-P04</x:v>
      </x:c>
      <x:c r="D14" s="13" t="str">
        <x:v>PLAN21</x:v>
      </x:c>
      <x:c r="E14" s="13" t="str">
        <x:v>Quais et falaises basses</x:v>
      </x:c>
      <x:c r="F14" s="13" t="str">
        <x:v>CL6</x:v>
      </x:c>
      <x:c r="G14" s="28" t="n">
        <x:v>5</x:v>
      </x:c>
      <x:c r="H14" s="13" t="str">
        <x:v>La plage rejoint deux quais par un escalier et une cavité de marée.</x:v>
      </x:c>
      <x:c r="I14" s="13" t="str">
        <x:v>Les observations depuis la mer montrent les façades ; les cours intérieures exigent un débarquement.</x:v>
      </x:c>
      <x:c r="J14" s="13" t="str">
        <x:v>Une présence et des routes réelles sont nécessaires. Une victoire militaire ne donne ni droit de résidence, ni propriété des ateliers, ni fidélité de tous les habitants.</x:v>
      </x:c>
      <x:c r="K14" s="13" t="str">
        <x:v>Six territoires numérotés dans cette région ; coût des garnisons porté uniquement par les équipes qui les occupent.</x:v>
      </x:c>
      <x:c r="L14" s="13" t="str">
        <x:v>Extension V5</x:v>
      </x:c>
    </x:row>
    <x:row r="15" ht="72" customHeight="1">
      <x:c r="A15" s="14" t="str">
        <x:v>W5-P04-R02</x:v>
      </x:c>
      <x:c r="B15" s="14" t="str">
        <x:v>Île du Premier Feu</x:v>
      </x:c>
      <x:c r="C15" s="14" t="str">
        <x:v>W3-P04</x:v>
      </x:c>
      <x:c r="D15" s="14" t="str">
        <x:v>PLAN21</x:v>
      </x:c>
      <x:c r="E15" s="14" t="str">
        <x:v>Tour de signal et pitons</x:v>
      </x:c>
      <x:c r="F15" s="14" t="str">
        <x:v>CL5</x:v>
      </x:c>
      <x:c r="G15" s="29" t="n">
        <x:v>15</x:v>
      </x:c>
      <x:c r="H15" s="14" t="str">
        <x:v>La gorge centrale relie la tour à deux pitons séparés par une passerelle.</x:v>
      </x:c>
      <x:c r="I15" s="14" t="str">
        <x:v>Le faisceau du phare est visible loin mais ne révèle ni sa garnison ni l’état de la lentille.</x:v>
      </x:c>
      <x:c r="J15" s="14" t="str">
        <x:v>Une présence et des routes réelles sont nécessaires. Une victoire militaire ne donne ni droit de résidence, ni propriété des ateliers, ni fidélité de tous les habitants.</x:v>
      </x:c>
      <x:c r="K15" s="14" t="str">
        <x:v>Six territoires numérotés dans cette région ; coût des garnisons porté uniquement par les équipes qui les occupent.</x:v>
      </x:c>
      <x:c r="L15" s="14" t="str">
        <x:v>Extension V5</x:v>
      </x:c>
    </x:row>
    <x:row r="16" ht="72" customHeight="1">
      <x:c r="A16" s="13" t="str">
        <x:v>W5-P04-R03</x:v>
      </x:c>
      <x:c r="B16" s="13" t="str">
        <x:v>Île des Amarres Noires</x:v>
      </x:c>
      <x:c r="C16" s="13" t="str">
        <x:v>W3-P04</x:v>
      </x:c>
      <x:c r="D16" s="13" t="str">
        <x:v>PLAN21</x:v>
      </x:c>
      <x:c r="E16" s="13" t="str">
        <x:v>Chantier de rive et chenaux</x:v>
      </x:c>
      <x:c r="F16" s="13" t="str">
        <x:v>CL7</x:v>
      </x:c>
      <x:c r="G16" s="28" t="n">
        <x:v>10</x:v>
      </x:c>
      <x:c r="H16" s="13" t="str">
        <x:v>Des ateliers, rampes et bassins communiquent par des pontons démontables.</x:v>
      </x:c>
      <x:c r="I16" s="13" t="str">
        <x:v>Le mouvement des chaînes signale une activité ; il faut voir la charge pour identifier son propriétaire.</x:v>
      </x:c>
      <x:c r="J16" s="13" t="str">
        <x:v>Une présence et des routes réelles sont nécessaires. Une victoire militaire ne donne ni droit de résidence, ni propriété des ateliers, ni fidélité de tous les habitants.</x:v>
      </x:c>
      <x:c r="K16" s="13" t="str">
        <x:v>Six territoires numérotés dans cette région ; coût des garnisons porté uniquement par les équipes qui les occupent.</x:v>
      </x:c>
      <x:c r="L16" s="13" t="str">
        <x:v>Extension V5</x:v>
      </x:c>
    </x:row>
    <x:row r="17" ht="72" customHeight="1">
      <x:c r="A17" s="14" t="str">
        <x:v>W5-P04-R04</x:v>
      </x:c>
      <x:c r="B17" s="14" t="str">
        <x:v>Île de la Dernière Halte</x:v>
      </x:c>
      <x:c r="C17" s="14" t="str">
        <x:v>W3-P04</x:v>
      </x:c>
      <x:c r="D17" s="14" t="str">
        <x:v>PLAN21</x:v>
      </x:c>
      <x:c r="E17" s="14" t="str">
        <x:v>Criques, refuges et hauteurs</x:v>
      </x:c>
      <x:c r="F17" s="14" t="str">
        <x:v>CL14</x:v>
      </x:c>
      <x:c r="G17" s="29" t="n">
        <x:v>10</x:v>
      </x:c>
      <x:c r="H17" s="14" t="str">
        <x:v>Une crique de retour rejoint les salles de halte par une montée protégée.</x:v>
      </x:c>
      <x:c r="I17" s="14" t="str">
        <x:v>Les signaux de retour n’annoncent que les équipages déjà identifiés, jamais une liste omnisciente des forces.</x:v>
      </x:c>
      <x:c r="J17" s="14" t="str">
        <x:v>Une présence et des routes réelles sont nécessaires. Une victoire militaire ne donne ni droit de résidence, ni propriété des ateliers, ni fidélité de tous les habitants.</x:v>
      </x:c>
      <x:c r="K17" s="14" t="str">
        <x:v>Six territoires numérotés dans cette région ; coût des garnisons porté uniquement par les équipes qui les occupent.</x:v>
      </x:c>
      <x:c r="L17" s="14" t="str">
        <x:v>Extension V5</x:v>
      </x:c>
    </x:row>
    <x:row r="18" ht="72" customHeight="1">
      <x:c r="A18" s="13" t="str">
        <x:v>W5-P05-R01</x:v>
      </x:c>
      <x:c r="B18" s="13" t="str">
        <x:v>Anneau Bas des Moraines</x:v>
      </x:c>
      <x:c r="C18" s="13" t="str">
        <x:v>W3-P05</x:v>
      </x:c>
      <x:c r="D18" s="13" t="str">
        <x:v>PLAN22</x:v>
      </x:c>
      <x:c r="E18" s="13" t="str">
        <x:v>Roche froide et plaques de glace</x:v>
      </x:c>
      <x:c r="F18" s="13" t="str">
        <x:v>CL8</x:v>
      </x:c>
      <x:c r="G18" s="28" t="n">
        <x:v>10</x:v>
      </x:c>
      <x:c r="H18" s="13" t="str">
        <x:v>Le débarcadère et les caches suivent une moraine stable autour d’un bassin gelé.</x:v>
      </x:c>
      <x:c r="I18" s="13" t="str">
        <x:v>Une surface blanche ne prouve pas sa solidité ; les guides doivent écouter et voir les fractures.</x:v>
      </x:c>
      <x:c r="J18" s="13" t="str">
        <x:v>Une présence et des routes réelles sont nécessaires. Une victoire militaire ne donne ni droit de résidence, ni propriété des ateliers, ni fidélité de tous les habitants.</x:v>
      </x:c>
      <x:c r="K18" s="13" t="str">
        <x:v>Six territoires numérotés dans cette région ; coût des garnisons porté uniquement par les équipes qui les occupent.</x:v>
      </x:c>
      <x:c r="L18" s="13" t="str">
        <x:v>Extension V5</x:v>
      </x:c>
    </x:row>
    <x:row r="19" ht="72" customHeight="1">
      <x:c r="A19" s="14" t="str">
        <x:v>W5-P05-R02</x:v>
      </x:c>
      <x:c r="B19" s="14" t="str">
        <x:v>Anneau Médian Ouest</x:v>
      </x:c>
      <x:c r="C19" s="14" t="str">
        <x:v>W3-P05</x:v>
      </x:c>
      <x:c r="D19" s="14" t="str">
        <x:v>PLAN22</x:v>
      </x:c>
      <x:c r="E19" s="14" t="str">
        <x:v>Falaises, palans et refuges</x:v>
      </x:c>
      <x:c r="F19" s="14" t="str">
        <x:v>CL5</x:v>
      </x:c>
      <x:c r="G19" s="29" t="n">
        <x:v>15</x:v>
      </x:c>
      <x:c r="H19" s="14" t="str">
        <x:v>Des corniches reliées par cordes donnent accès à un refuge en retrait.</x:v>
      </x:c>
      <x:c r="I19" s="14" t="str">
        <x:v>Le brouillard ferme les angles lointains ; les balises proches et les contacts directs restent utiles.</x:v>
      </x:c>
      <x:c r="J19" s="14" t="str">
        <x:v>Une présence et des routes réelles sont nécessaires. Une victoire militaire ne donne ni droit de résidence, ni propriété des ateliers, ni fidélité de tous les habitants.</x:v>
      </x:c>
      <x:c r="K19" s="14" t="str">
        <x:v>Six territoires numérotés dans cette région ; coût des garnisons porté uniquement par les équipes qui les occupent.</x:v>
      </x:c>
      <x:c r="L19" s="14" t="str">
        <x:v>Extension V5</x:v>
      </x:c>
    </x:row>
    <x:row r="20" ht="72" customHeight="1">
      <x:c r="A20" s="13" t="str">
        <x:v>W5-P05-R03</x:v>
      </x:c>
      <x:c r="B20" s="13" t="str">
        <x:v>Anneau Médian Est</x:v>
      </x:c>
      <x:c r="C20" s="13" t="str">
        <x:v>W3-P05</x:v>
      </x:c>
      <x:c r="D20" s="13" t="str">
        <x:v>PLAN22</x:v>
      </x:c>
      <x:c r="E20" s="13" t="str">
        <x:v>Galeries chaudes et vestibules froids</x:v>
      </x:c>
      <x:c r="F20" s="13" t="str">
        <x:v>CL7</x:v>
      </x:c>
      <x:c r="G20" s="28" t="n">
        <x:v>15</x:v>
      </x:c>
      <x:c r="H20" s="13" t="str">
        <x:v>Les conduites et portes imposent de choisir entre froid extérieur et pression intérieure.</x:v>
      </x:c>
      <x:c r="I20" s="13" t="str">
        <x:v>Une trace thermique peut venir d’un conduit ; le mouvement et les impacts permettent de confirmer une présence.</x:v>
      </x:c>
      <x:c r="J20" s="13" t="str">
        <x:v>Une présence et des routes réelles sont nécessaires. Une victoire militaire ne donne ni droit de résidence, ni propriété des ateliers, ni fidélité de tous les habitants.</x:v>
      </x:c>
      <x:c r="K20" s="13" t="str">
        <x:v>Six territoires numérotés dans cette région ; coût des garnisons porté uniquement par les équipes qui les occupent.</x:v>
      </x:c>
      <x:c r="L20" s="13" t="str">
        <x:v>Extension V5</x:v>
      </x:c>
    </x:row>
    <x:row r="21" ht="72" customHeight="1">
      <x:c r="A21" s="14" t="str">
        <x:v>W5-P05-R04</x:v>
      </x:c>
      <x:c r="B21" s="14" t="str">
        <x:v>Anneau Haut du Dernier Souffle</x:v>
      </x:c>
      <x:c r="C21" s="14" t="str">
        <x:v>W3-P05</x:v>
      </x:c>
      <x:c r="D21" s="14" t="str">
        <x:v>PLAN22</x:v>
      </x:c>
      <x:c r="E21" s="14" t="str">
        <x:v>Crêtes exposées et failles</x:v>
      </x:c>
      <x:c r="F21" s="14" t="str">
        <x:v>CL8</x:v>
      </x:c>
      <x:c r="G21" s="29" t="n">
        <x:v>20</x:v>
      </x:c>
      <x:c r="H21" s="14" t="str">
        <x:v>Une chaîne de points d’arrêt mène à l’abri de la grande proie et à une sortie haute.</x:v>
      </x:c>
      <x:c r="I21" s="14" t="str">
        <x:v>Les nouvelles traces restent fragiles ; le vent peut les effacer après un tour annoncé.</x:v>
      </x:c>
      <x:c r="J21" s="14" t="str">
        <x:v>Une présence et des routes réelles sont nécessaires. Une victoire militaire ne donne ni droit de résidence, ni propriété des ateliers, ni fidélité de tous les habitants.</x:v>
      </x:c>
      <x:c r="K21" s="14" t="str">
        <x:v>Six territoires numérotés dans cette région ; coût des garnisons porté uniquement par les équipes qui les occupent.</x:v>
      </x:c>
      <x:c r="L21" s="14" t="str">
        <x:v>Extension V5</x:v>
      </x:c>
    </x:row>
    <x:row r="22" ht="72" customHeight="1">
      <x:c r="A22" s="13" t="str">
        <x:v>W5-P06-R01</x:v>
      </x:c>
      <x:c r="B22" s="13" t="str">
        <x:v>Surface des Portes Basses</x:v>
      </x:c>
      <x:c r="C22" s="13" t="str">
        <x:v>W3-P06</x:v>
      </x:c>
      <x:c r="D22" s="13" t="str">
        <x:v>PLAN23</x:v>
      </x:c>
      <x:c r="E22" s="13" t="str">
        <x:v>Ruines basses et port de surface</x:v>
      </x:c>
      <x:c r="F22" s="13" t="str">
        <x:v>CL12</x:v>
      </x:c>
      <x:c r="G22" s="28" t="n">
        <x:v>10</x:v>
      </x:c>
      <x:c r="H22" s="13" t="str">
        <x:v>Cours, rails et seuils rejoignent deux points où un transport peut réellement se poser.</x:v>
      </x:c>
      <x:c r="I22" s="13" t="str">
        <x:v>Un port visible depuis l’orbite ne renseigne pas les forces cachées derrière ses portes.</x:v>
      </x:c>
      <x:c r="J22" s="13" t="str">
        <x:v>Une présence et des routes réelles sont nécessaires. Une victoire militaire ne donne ni droit de résidence, ni propriété des ateliers, ni fidélité de tous les habitants.</x:v>
      </x:c>
      <x:c r="K22" s="13" t="str">
        <x:v>Six territoires numérotés dans cette région ; coût des garnisons porté uniquement par les équipes qui les occupent.</x:v>
      </x:c>
      <x:c r="L22" s="13" t="str">
        <x:v>Extension V5</x:v>
      </x:c>
    </x:row>
    <x:row r="23" ht="72" customHeight="1">
      <x:c r="A23" s="14" t="str">
        <x:v>W5-P06-R02</x:v>
      </x:c>
      <x:c r="B23" s="14" t="str">
        <x:v>Surface des Balcons Liés</x:v>
      </x:c>
      <x:c r="C23" s="14" t="str">
        <x:v>W3-P06</x:v>
      </x:c>
      <x:c r="D23" s="14" t="str">
        <x:v>PLAN23</x:v>
      </x:c>
      <x:c r="E23" s="14" t="str">
        <x:v>Ruines hautes et ascenseurs</x:v>
      </x:c>
      <x:c r="F23" s="14" t="str">
        <x:v>CL9</x:v>
      </x:c>
      <x:c r="G23" s="29" t="n">
        <x:v>15</x:v>
      </x:c>
      <x:c r="H23" s="14" t="str">
        <x:v>Escaliers extérieurs, ascenseurs de charge et galeries relient des hauteurs praticables.</x:v>
      </x:c>
      <x:c r="I23" s="14" t="str">
        <x:v>Les balconniers observent des lignes précises ; une cloison opaque garde son effet à tous les niveaux.</x:v>
      </x:c>
      <x:c r="J23" s="14" t="str">
        <x:v>Une présence et des routes réelles sont nécessaires. Une victoire militaire ne donne ni droit de résidence, ni propriété des ateliers, ni fidélité de tous les habitants.</x:v>
      </x:c>
      <x:c r="K23" s="14" t="str">
        <x:v>Six territoires numérotés dans cette région ; coût des garnisons porté uniquement par les équipes qui les occupent.</x:v>
      </x:c>
      <x:c r="L23" s="14" t="str">
        <x:v>Extension V5</x:v>
      </x:c>
    </x:row>
    <x:row r="24" ht="72" customHeight="1">
      <x:c r="A24" s="13" t="str">
        <x:v>W5-P06-R03</x:v>
      </x:c>
      <x:c r="B24" s="13" t="str">
        <x:v>Orbite de l’Anneau Silencieux</x:v>
      </x:c>
      <x:c r="C24" s="13" t="str">
        <x:v>W3-P06</x:v>
      </x:c>
      <x:c r="D24" s="13" t="str">
        <x:v>PLAN23</x:v>
      </x:c>
      <x:c r="E24" s="13" t="str">
        <x:v>Stations et coursives orbitales</x:v>
      </x:c>
      <x:c r="F24" s="13" t="str">
        <x:v>CL11</x:v>
      </x:c>
      <x:c r="G24" s="28" t="n">
        <x:v>15</x:v>
      </x:c>
      <x:c r="H24" s="13" t="str">
        <x:v>Deux sas d’arrivée desservent une galerie, des ateliers et une baie de départ.</x:v>
      </x:c>
      <x:c r="I24" s="13" t="str">
        <x:v>Les relais doivent être alimentés et reliés ; un hublot donne une vue sans fournir un passage.</x:v>
      </x:c>
      <x:c r="J24" s="13" t="str">
        <x:v>Une présence et des routes réelles sont nécessaires. Une victoire militaire ne donne ni droit de résidence, ni propriété des ateliers, ni fidélité de tous les habitants.</x:v>
      </x:c>
      <x:c r="K24" s="13" t="str">
        <x:v>Six territoires numérotés dans cette région ; coût des garnisons porté uniquement par les équipes qui les occupent.</x:v>
      </x:c>
      <x:c r="L24" s="13" t="str">
        <x:v>Extension V5</x:v>
      </x:c>
    </x:row>
    <x:row r="25" ht="72" customHeight="1">
      <x:c r="A25" s="14" t="str">
        <x:v>W5-P06-R04</x:v>
      </x:c>
      <x:c r="B25" s="14" t="str">
        <x:v>Orbite des Coques Retenues</x:v>
      </x:c>
      <x:c r="C25" s="14" t="str">
        <x:v>W3-P06</x:v>
      </x:c>
      <x:c r="D25" s="14" t="str">
        <x:v>PLAN23</x:v>
      </x:c>
      <x:c r="E25" s="14" t="str">
        <x:v>Coques disputées et amarrages</x:v>
      </x:c>
      <x:c r="F25" s="14" t="str">
        <x:v>CL15</x:v>
      </x:c>
      <x:c r="G25" s="29" t="n">
        <x:v>20</x:v>
      </x:c>
      <x:c r="H25" s="14" t="str">
        <x:v>Chaque coque possède ses compartiments, ses pressions et ses prises extérieures équipées.</x:v>
      </x:c>
      <x:c r="I25" s="14" t="str">
        <x:v>La connaissance d’un sas ne révèle pas toute la soute ; les groupes ne traversent pas les portes closes.</x:v>
      </x:c>
      <x:c r="J25" s="14" t="str">
        <x:v>Une présence et des routes réelles sont nécessaires. Une victoire militaire ne donne ni droit de résidence, ni propriété des ateliers, ni fidélité de tous les habitants.</x:v>
      </x:c>
      <x:c r="K25" s="14" t="str">
        <x:v>Six territoires numérotés dans cette région ; coût des garnisons porté uniquement par les équipes qui les occupent.</x:v>
      </x:c>
      <x:c r="L25" s="14" t="str">
        <x:v>Extension V5</x:v>
      </x:c>
    </x:row>
  </x:sheetData>
  <x:pageMargins left="0.7" right="0.7" top="0.75" bottom="0.75" header="0.3" footer="0.3"/>
  <x:tableParts count="1">
    <x:tablePart xmlns:r="http://schemas.openxmlformats.org/officeDocument/2006/relationships" r:id="Re3a189a512504bc9"/>
  </x:tableParts>
</x:worksheet>
</file>

<file path=xl/worksheets/sheet12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45" hidden="0" customWidth="1"/>
  </x:cols>
  <x:sheetData>
    <x:row r="1">
      <x:c r="A1" s="2"/>
      <x:c r="B1" s="2"/>
      <x:c r="C1" s="2"/>
      <x:c r="D1" s="2"/>
      <x:c r="E1" s="2"/>
      <x:c r="F1" s="2"/>
    </x:row>
    <x:row r="2" ht="31" customHeight="1">
      <x:c r="A2" s="3" t="str">
        <x:v>V5 Règles des cinq mondes</x:v>
      </x:c>
      <x:c r="B2" s="3"/>
      <x:c r="C2" s="3"/>
      <x:c r="D2" s="3"/>
      <x:c r="E2" s="3"/>
      <x:c r="F2" s="3"/>
    </x:row>
    <x:row r="3">
      <x:c r="A3" s="4"/>
      <x:c r="B3" s="4"/>
      <x:c r="C3" s="4"/>
      <x:c r="D3" s="4"/>
      <x:c r="E3" s="4"/>
      <x:c r="F3" s="4"/>
    </x:row>
    <x:row r="4">
      <x:c r="A4" s="2" t="str">
        <x:v>Guerre · 15 fiches · Lecture intégrale dans « Lire Guerre » ou le lecteur HTML.</x:v>
      </x:c>
      <x:c r="B4" s="2"/>
      <x:c r="C4" s="2"/>
      <x:c r="D4" s="2"/>
      <x:c r="E4" s="2"/>
      <x:c r="F4" s="2"/>
    </x:row>
    <x:row r="5" ht="48" customHeight="1">
      <x:c r="A5" s="51" t="str">
        <x:v>Identifiant</x:v>
      </x:c>
      <x:c r="B5" s="52" t="str">
        <x:v>Titre</x:v>
      </x:c>
      <x:c r="C5" s="52" t="str">
        <x:v>Profil guerre</x:v>
      </x:c>
      <x:c r="D5" s="52" t="str">
        <x:v>Règle</x:v>
      </x:c>
      <x:c r="E5" s="52" t="str">
        <x:v>Actions</x:v>
      </x:c>
      <x:c r="F5" s="52" t="str">
        <x:v>Limite</x:v>
      </x:c>
      <x:c r="G5" s="53" t="str">
        <x:v>Provenance</x:v>
      </x:c>
    </x:row>
    <x:row r="6" ht="87" customHeight="1">
      <x:c r="A6" s="13" t="str">
        <x:v>W5-P02-RULE01</x:v>
      </x:c>
      <x:c r="B6" s="13" t="str">
        <x:v>Cycle des cendres</x:v>
      </x:c>
      <x:c r="C6" s="13" t="str">
        <x:v>W3-P02</x:v>
      </x:c>
      <x:c r="D6" s="13" t="str">
        <x:v>Trois phases annoncées : accalmie, voile, rafale. Seuls les raccourcis d’arête marqués ferment pendant une rafale ; la route de fond reste utilisable si elle n’est pas disputée.</x:v>
      </x:c>
      <x:c r="E6" s="13" t="str">
        <x:v>Le joueur observe les fanions et le grondement avant de déplacer une équipe. Les unités engagées gagnent le prochain abri réel ; la météo ne les téléporte pas.</x:v>
      </x:c>
      <x:c r="F6" s="13" t="str">
        <x:v>Le cycle avance avec les tours de campagne joués, jamais pendant une absence hors ligne.</x:v>
      </x:c>
      <x:c r="G6" s="13" t="str">
        <x:v>Extension V5</x:v>
      </x:c>
    </x:row>
    <x:row r="7" ht="72" customHeight="1">
      <x:c r="A7" s="14" t="str">
        <x:v>W5-P02-RULE02</x:v>
      </x:c>
      <x:c r="B7" s="14" t="str">
        <x:v>Renseignement par silhouette</x:v>
      </x:c>
      <x:c r="C7" s="14" t="str">
        <x:v>W3-P02</x:v>
      </x:c>
      <x:c r="D7" s="14" t="str">
        <x:v>Le voile de cendre réduit la portée d’observation ; les empreintes et les reflets précisent une direction sans identifier automatiquement toute une équipe.</x:v>
      </x:c>
      <x:c r="E7" s="14" t="str">
        <x:v>Un éclaireur confirme sa vue depuis un deuxième couvert ou suit une piste jusqu’à un point sûr. Une position ancienne garde sa date.</x:v>
      </x:c>
      <x:c r="F7" s="14" t="str">
        <x:v>Le camouflage, la poussière et les couverts demeurent des conditions distinctes.</x:v>
      </x:c>
      <x:c r="G7" s="14" t="str">
        <x:v>Extension V5</x:v>
      </x:c>
    </x:row>
    <x:row r="8" ht="72" customHeight="1">
      <x:c r="A8" s="13" t="str">
        <x:v>W5-P02-RULE03</x:v>
      </x:c>
      <x:c r="B8" s="13" t="str">
        <x:v>Relais et filtration</x:v>
      </x:c>
      <x:c r="C8" s="13" t="str">
        <x:v>W3-P02</x:v>
      </x:c>
      <x:c r="D8" s="13" t="str">
        <x:v>Les dépôts fonctionnent tant que filtres, énergie et route d’approvisionnement sont disponibles. Le chiffre RAV indique un débit nominal depuis des lots existants.</x:v>
      </x:c>
      <x:c r="E8" s="13" t="str">
        <x:v>Acheminer un filtre et poser sa pièce dans le relais restaure le service ; posséder une zone ne fabrique pas des ressources.</x:v>
      </x:c>
      <x:c r="F8" s="13" t="str">
        <x:v>Entretien des équipes compté une fois ; aucun entretien forfaitaire supplémentaire de garnison par zone.</x:v>
      </x:c>
      <x:c r="G8" s="13" t="str">
        <x:v>Extension V5</x:v>
      </x:c>
    </x:row>
    <x:row r="9" ht="72" customHeight="1">
      <x:c r="A9" s="14" t="str">
        <x:v>W5-P03-RULE01</x:v>
      </x:c>
      <x:c r="B9" s="14" t="str">
        <x:v>Trois hauteurs praticables</x:v>
      </x:c>
      <x:c r="C9" s="14" t="str">
        <x:v>W3-P03</x:v>
      </x:c>
      <x:c r="D9" s="14" t="str">
        <x:v>Le sol, les plateformes et les branches utilisent des connexions physiques. Les raccourcis de canopée marqués n’admettent ni grandes montures ni charges lourdes.</x:v>
      </x:c>
      <x:c r="E9" s="14" t="str">
        <x:v>Le joueur inspecte un ancrage, pose une corde puis fait traverser un groupe compatible. Les porteurs restent sur les chemins de ravitaillement.</x:v>
      </x:c>
      <x:c r="F9" s="14" t="str">
        <x:v>Une unité garde sa vraie hauteur ; aucun tir ou déplacement ne traverse un tronc opaque.</x:v>
      </x:c>
      <x:c r="G9" s="14" t="str">
        <x:v>Extension V5</x:v>
      </x:c>
    </x:row>
    <x:row r="10" ht="72" customHeight="1">
      <x:c r="A10" s="13" t="str">
        <x:v>W5-P03-RULE02</x:v>
      </x:c>
      <x:c r="B10" s="13" t="str">
        <x:v>Pistes distinctes</x:v>
      </x:c>
      <x:c r="C10" s="13" t="str">
        <x:v>W3-P03</x:v>
      </x:c>
      <x:c r="D10" s="13" t="str">
        <x:v>La reconnaissance différencie humains, faune et chasseurs par des signes observés. La pluie altère les traces anciennes et peut rendre le relevé incomplet.</x:v>
      </x:c>
      <x:c r="E10" s="13" t="str">
        <x:v>Comparer empreinte, végétation déplacée et objet trouvé avant de désigner une cible. Une information inconnue reste inconnue.</x:v>
      </x:c>
      <x:c r="F10" s="13" t="str">
        <x:v>O5 rencontre personnellement l’humain seulement après O5-M19 ; son départ EXP10/O5-M24 reste conservé.</x:v>
      </x:c>
      <x:c r="G10" s="13" t="str">
        <x:v>Extension V5</x:v>
      </x:c>
    </x:row>
    <x:row r="11" ht="72" customHeight="1">
      <x:c r="A11" s="14" t="str">
        <x:v>W5-P03-RULE03</x:v>
      </x:c>
      <x:c r="B11" s="14" t="str">
        <x:v>Corridors vivants</x:v>
      </x:c>
      <x:c r="C11" s="14" t="str">
        <x:v>W3-P03</x:v>
      </x:c>
      <x:c r="D11" s="14" t="str">
        <x:v>Le bruit et les pièges influencent les routes de faune sans donner un contrôle de la bête. Les habitants gardent leurs propres usages du gué et de la lisière.</x:v>
      </x:c>
      <x:c r="E11" s="14" t="str">
        <x:v>Déplacer une ligne de pièges ou guider une patrouille vers une clairière change les passages visibles. Une escorte humaine demande son accord.</x:v>
      </x:c>
      <x:c r="F11" s="14" t="str">
        <x:v>Ravitaillement depuis des dépôts et transports réels ; les communautés ne sont pas des ressources produites par le contrôle militaire.</x:v>
      </x:c>
      <x:c r="G11" s="14" t="str">
        <x:v>Extension V5</x:v>
      </x:c>
    </x:row>
    <x:row r="12" ht="72" customHeight="1">
      <x:c r="A12" s="13" t="str">
        <x:v>W5-P04-RULE01</x:v>
      </x:c>
      <x:c r="B12" s="13" t="str">
        <x:v>Marée et retour</x:v>
      </x:c>
      <x:c r="C12" s="13" t="str">
        <x:v>W3-P04</x:v>
      </x:c>
      <x:c r="D12" s="13" t="str">
        <x:v>Cycle annoncé de trois états : basse, montante, haute. Les cavités de rive et certains chenaux changent de gabarit ; chaque route indique sa fenêtre.</x:v>
      </x:c>
      <x:c r="E12" s="13" t="str">
        <x:v>Le passeur retire ou place un repère, le joueur vérifie une amarre puis lance la traversée avec le pilote et la coque présents.</x:v>
      </x:c>
      <x:c r="F12" s="13" t="str">
        <x:v>Un départ engagé conserve une sortie atteignable : halte de rive ou retour au quai, sans saut de position.</x:v>
      </x:c>
      <x:c r="G12" s="13" t="str">
        <x:v>Extension V5</x:v>
      </x:c>
    </x:row>
    <x:row r="13" ht="72" customHeight="1">
      <x:c r="A13" s="14" t="str">
        <x:v>W5-P04-RULE02</x:v>
      </x:c>
      <x:c r="B13" s="14" t="str">
        <x:v>Îles séparées</x:v>
      </x:c>
      <x:c r="C13" s="14" t="str">
        <x:v>W3-P04</x:v>
      </x:c>
      <x:c r="D13" s="14" t="str">
        <x:v>Les liens maritimes exigent un transport réel et des places adaptées aux personnes, montures et charges. Le contrôle de deux quais n’ajoute pas un bateau.</x:v>
      </x:c>
      <x:c r="E13" s="14" t="str">
        <x:v>Embarquer au premier quai, jouer le trajet côtier puis débarquer au second avant de valider l’occupation.</x:v>
      </x:c>
      <x:c r="F13" s="14" t="str">
        <x:v>Les quatre îles de ce théâtre n’incluent pas automatiquement les deux îles du périmètre futur.</x:v>
      </x:c>
      <x:c r="G13" s="14" t="str">
        <x:v>Extension V5</x:v>
      </x:c>
    </x:row>
    <x:row r="14" ht="72" customHeight="1">
      <x:c r="A14" s="13" t="str">
        <x:v>W5-P04-RULE03</x:v>
      </x:c>
      <x:c r="B14" s="13" t="str">
        <x:v>Feux et convois</x:v>
      </x:c>
      <x:c r="C14" s="13" t="str">
        <x:v>W3-P04</x:v>
      </x:c>
      <x:c r="D14" s="13" t="str">
        <x:v>Un phare facilite une approche après vérification de sa lentille et de son orientation ; il ne révèle pas les forces dans les cours ou les coques voisines.</x:v>
      </x:c>
      <x:c r="E14" s="13" t="str">
        <x:v>Aligner le faisceau sur les repères côtiers, garder un opérateur puis attendre le vrai convoi. Le stock arrive avec sa cargaison.</x:v>
      </x:c>
      <x:c r="F14" s="13" t="str">
        <x:v>Un faux signal peut être identifié et neutralisé ; les RAV nominales ne sont versées que depuis une livraison ou réserve existante.</x:v>
      </x:c>
      <x:c r="G14" s="13" t="str">
        <x:v>Extension V5</x:v>
      </x:c>
    </x:row>
    <x:row r="15" ht="72" customHeight="1">
      <x:c r="A15" s="14" t="str">
        <x:v>W5-P05-RULE01</x:v>
      </x:c>
      <x:c r="B15" s="14" t="str">
        <x:v>Glace observée</x:v>
      </x:c>
      <x:c r="C15" s="14" t="str">
        <x:v>W3-P05</x:v>
      </x:c>
      <x:c r="D15" s="14" t="str">
        <x:v>Les chemins de moraine restent la référence ; les passages de glace affichent leur charge et leurs états stable, fissuré ou fermé après observation.</x:v>
      </x:c>
      <x:c r="E15" s="14" t="str">
        <x:v>Tester les repères sonores, voir les fractures puis répartir les charges. Une plaque qui se fissure donne une possibilité de rejoindre le dernier appui sûr.</x:v>
      </x:c>
      <x:c r="F15" s="14" t="str">
        <x:v>Fermer un raccourci ne supprime pas les anciens états du terrain et n’efface aucun équipement laissé.</x:v>
      </x:c>
      <x:c r="G15" s="14" t="str">
        <x:v>Extension V5</x:v>
      </x:c>
    </x:row>
    <x:row r="16" ht="72" customHeight="1">
      <x:c r="A16" s="13" t="str">
        <x:v>W5-P05-RULE02</x:v>
      </x:c>
      <x:c r="B16" s="13" t="str">
        <x:v>Chaleur et fatigue</x:v>
      </x:c>
      <x:c r="C16" s="13" t="str">
        <x:v>W3-P05</x:v>
      </x:c>
      <x:c r="D16" s="13" t="str">
        <x:v>Un refuge équipé permet la récupération commune ; une galerie chaude exige de gérer portes et pressions fictives. Le bonus de terrain reste plafonné à 30 %.</x:v>
      </x:c>
      <x:c r="E16" s="13" t="str">
        <x:v>Apporter un consommable, garder le sas puis laisser le groupe réellement se reposer. Les blessés ne guérissent pas en passant sur la carte.</x:v>
      </x:c>
      <x:c r="F16" s="13" t="str">
        <x:v>Les valeurs de fatigue restent celles de wars.json ; aucun bonus mondial ne permet de dépasser leurs bornes.</x:v>
      </x:c>
      <x:c r="G16" s="13" t="str">
        <x:v>Extension V5</x:v>
      </x:c>
    </x:row>
    <x:row r="17" ht="72" customHeight="1">
      <x:c r="A17" s="14" t="str">
        <x:v>W5-P05-RULE03</x:v>
      </x:c>
      <x:c r="B17" s="14" t="str">
        <x:v>Relevés sous le vent</x:v>
      </x:c>
      <x:c r="C17" s="14" t="str">
        <x:v>W3-P05</x:v>
      </x:c>
      <x:c r="D17" s="14" t="str">
        <x:v>Une observation lointaine perd sa précision dans le blizzard ; un guide proche peut confirmer le passage sans découvrir tous les adversaires.</x:v>
      </x:c>
      <x:c r="E17" s="14" t="str">
        <x:v>Rejoindre le guide, lire son repère puis mener une reconnaissance courte depuis un abri. Les équipes fatiguées peuvent différer une poursuite.</x:v>
      </x:c>
      <x:c r="F17" s="14" t="str">
        <x:v>Trois anneaux physiques, quatre régions de gameplay ; le partage de l’anneau médian ne crée aucun nouveau niveau.</x:v>
      </x:c>
      <x:c r="G17" s="14" t="str">
        <x:v>Extension V5</x:v>
      </x:c>
    </x:row>
    <x:row r="18" ht="72" customHeight="1">
      <x:c r="A18" s="13" t="str">
        <x:v>W5-P06-RULE01</x:v>
      </x:c>
      <x:c r="B18" s="13" t="str">
        <x:v>Surface et orbite</x:v>
      </x:c>
      <x:c r="C18" s="13" t="str">
        <x:v>W3-P06</x:v>
      </x:c>
      <x:c r="D18" s="13" t="str">
        <x:v>Un lien orbital est un trajet en transport équipé entre deux points d’amarrage, pas une adjacency terrestre. Navire, pilote, énergie et place doivent être disponibles.</x:v>
      </x:c>
      <x:c r="E18" s="13" t="str">
        <x:v>Rejoindre le sas, embarquer puis accomplir l’approche. L’arrivée libère le transport selon la scène et place les personnes au bon niveau.</x:v>
      </x:c>
      <x:c r="F18" s="13" t="str">
        <x:v>Le même navire ne reste pas simultanément dans une zone de surface et une coque orbitale.</x:v>
      </x:c>
      <x:c r="G18" s="13" t="str">
        <x:v>Extension V5</x:v>
      </x:c>
    </x:row>
    <x:row r="19" ht="72" customHeight="1">
      <x:c r="A19" s="14" t="str">
        <x:v>W5-P06-RULE02</x:v>
      </x:c>
      <x:c r="B19" s="14" t="str">
        <x:v>Pressions et portes</x:v>
      </x:c>
      <x:c r="C19" s="14" t="str">
        <x:v>W3-P06</x:v>
      </x:c>
      <x:c r="D19" s="14" t="str">
        <x:v>Chaque compartiment indique son accès, son état de pression et ses prises extérieures autorisées. Les routes entre coques ne traversent pas le vide sans équipement.</x:v>
      </x:c>
      <x:c r="E19" s="14" t="str">
        <x:v>Stabiliser le sas par son interface fictive, ouvrir une porte puis faire passer les équipes selon leur gabarit. Un hublot ne devient jamais une sortie.</x:v>
      </x:c>
      <x:c r="F19" s="14" t="str">
        <x:v>Une interruption reprend au dernier compartiment stable, avec les pertes et consommations conservées.</x:v>
      </x:c>
      <x:c r="G19" s="14" t="str">
        <x:v>Extension V5</x:v>
      </x:c>
    </x:row>
    <x:row r="20" ht="72" customHeight="1">
      <x:c r="A20" s="13" t="str">
        <x:v>W5-P06-RULE03</x:v>
      </x:c>
      <x:c r="B20" s="13" t="str">
        <x:v>Réseau de relais situé</x:v>
      </x:c>
      <x:c r="C20" s="13" t="str">
        <x:v>W3-P06</x:v>
      </x:c>
      <x:c r="D20" s="13" t="str">
        <x:v>La reconnaissance peut être relayée entre postes alimentés ; les images gardent leur lieu et leur âge. Un relais coupé ne connaît plus les déplacements cachés.</x:v>
      </x:c>
      <x:c r="E20" s="13" t="str">
        <x:v>Réparer un connecteur avec une équipe présente, vérifier la réception puis envoyer les données. Les stocks voyagent encore dans des cargaisons.</x:v>
      </x:c>
      <x:c r="F20" s="13" t="str">
        <x:v>Contrôle militaire d’un port, service de transport, habitants et propriétés des coques restent quatre états distincts.</x:v>
      </x:c>
      <x:c r="G20" s="13" t="str">
        <x:v>Extension V5</x:v>
      </x:c>
    </x:row>
  </x:sheetData>
  <x:pageMargins left="0.7" right="0.7" top="0.75" bottom="0.75" header="0.3" footer="0.3"/>
  <x:tableParts count="1">
    <x:tablePart xmlns:r="http://schemas.openxmlformats.org/officeDocument/2006/relationships" r:id="R62ce6c8b71da47c8"/>
  </x:tableParts>
</x:worksheet>
</file>

<file path=xl/worksheets/sheet12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18" hidden="0" customWidth="1"/>
    <x:col min="9" max="9" width="18" hidden="0" customWidth="1"/>
    <x:col min="10" max="10" width="50" hidden="0" customWidth="1"/>
    <x:col min="11" max="11" width="50" hidden="0" customWidth="1"/>
    <x:col min="12" max="12" width="50" hidden="0" customWidth="1"/>
    <x:col min="13" max="13" width="50" hidden="0" customWidth="1"/>
    <x:col min="14" max="14" width="50" hidden="0" customWidth="1"/>
    <x:col min="15" max="15" width="50" hidden="0" customWidth="1"/>
    <x:col min="16" max="16" width="45" hidden="0" customWidth="1"/>
  </x:cols>
  <x:sheetData>
    <x:row r="1">
      <x:c r="A1" s="2"/>
      <x:c r="B1" s="2"/>
      <x:c r="C1" s="2"/>
      <x:c r="D1" s="2"/>
      <x:c r="E1" s="2"/>
      <x:c r="F1" s="2"/>
    </x:row>
    <x:row r="2" ht="31" customHeight="1">
      <x:c r="A2" s="3" t="str">
        <x:v>V5 Territoires des cinq mondes</x:v>
      </x:c>
      <x:c r="B2" s="3"/>
      <x:c r="C2" s="3"/>
      <x:c r="D2" s="3"/>
      <x:c r="E2" s="3"/>
      <x:c r="F2" s="3"/>
    </x:row>
    <x:row r="3">
      <x:c r="A3" s="4"/>
      <x:c r="B3" s="4"/>
      <x:c r="C3" s="4"/>
      <x:c r="D3" s="4"/>
      <x:c r="E3" s="4"/>
      <x:c r="F3" s="4"/>
    </x:row>
    <x:row r="4">
      <x:c r="A4" s="2" t="str">
        <x:v>Guerre · 120 fiches · Lecture intégrale dans « Lire Guerre » ou le lecteur HTML.</x:v>
      </x:c>
      <x:c r="B4" s="2"/>
      <x:c r="C4" s="2"/>
      <x:c r="D4" s="2"/>
      <x:c r="E4" s="2"/>
      <x:c r="F4" s="2"/>
    </x:row>
    <x:row r="5" ht="48" customHeight="1">
      <x:c r="A5" s="51" t="str">
        <x:v>Identifiant</x:v>
      </x:c>
      <x:c r="B5" s="52" t="str">
        <x:v>Titre</x:v>
      </x:c>
      <x:c r="C5" s="52" t="str">
        <x:v>Région ref</x:v>
      </x:c>
      <x:c r="D5" s="52" t="str">
        <x:v>Profil guerre</x:v>
      </x:c>
      <x:c r="E5" s="52" t="str">
        <x:v>Position</x:v>
      </x:c>
      <x:c r="F5" s="52" t="str">
        <x:v>Terrain</x:v>
      </x:c>
      <x:c r="G5" s="52" t="str">
        <x:v>Bonus de défense (%)</x:v>
      </x:c>
      <x:c r="H5" s="52" t="str">
        <x:v>Garnison minimale (PC)</x:v>
      </x:c>
      <x:c r="I5" s="52" t="str">
        <x:v>Rav produit</x:v>
      </x:c>
      <x:c r="J5" s="52" t="str">
        <x:v>Occupants</x:v>
      </x:c>
      <x:c r="K5" s="52" t="str">
        <x:v>Objectif 2D</x:v>
      </x:c>
      <x:c r="L5" s="52" t="str">
        <x:v>Prise militaire</x:v>
      </x:c>
      <x:c r="M5" s="52" t="str">
        <x:v>Condition presence</x:v>
      </x:c>
      <x:c r="N5" s="52" t="str">
        <x:v>Ravitaillement</x:v>
      </x:c>
      <x:c r="O5" s="52" t="str">
        <x:v>Repli</x:v>
      </x:c>
      <x:c r="P5" s="53" t="str">
        <x:v>Provenance</x:v>
      </x:c>
    </x:row>
    <x:row r="6" ht="87" customHeight="1">
      <x:c r="A6" s="13" t="str">
        <x:v>W5-P02-Z01</x:v>
      </x:c>
      <x:c r="B6" s="13" t="str">
        <x:v>Rampe de la Coque Basse</x:v>
      </x:c>
      <x:c r="C6" s="13" t="str">
        <x:v>W5-P02-R01</x:v>
      </x:c>
      <x:c r="D6" s="13" t="str">
        <x:v>W3-P02</x:v>
      </x:c>
      <x:c r="E6" s="13" t="str">
        <x:v>Région 1, position 1</x:v>
      </x:c>
      <x:c r="F6" s="13" t="str">
        <x:v>Cratère basaltique</x:v>
      </x:c>
      <x:c r="G6" s="28" t="n">
        <x:v>10</x:v>
      </x:c>
      <x:c r="H6" s="28" t="n">
        <x:v>1</x:v>
      </x:c>
      <x:c r="I6" s="28" t="n">
        <x:v>6</x:v>
      </x:c>
      <x:c r="J6" s="13" t="str">
        <x:v>Équipage de passage et garde CL11 ; les passagers gardent leurs biens et décisions.</x:v>
      </x:c>
      <x:c r="K6" s="13" t="str">
        <x:v>Arrimer la rampe, dégager les appuis avec le treuil puis couvrir le débarquement de la première équipe depuis deux blocs opposés.</x:v>
      </x:c>
      <x:c r="L6" s="13" t="str">
        <x:v>Objectif de terrain accompli ou accord local applicable effectivement tenu. Le résultat militaire est distinct de la présence durable et des droits des habitants.</x:v>
      </x:c>
      <x:c r="M6" s="13" t="str">
        <x:v>Une équipe réellement arrivée représentant au moins 1 PC garde le poste. Son entretien figure déjà dans celui des unités ; aucun second forfait de garnison.</x:v>
      </x:c>
      <x:c r="N6" s="13" t="str">
        <x:v>Débit nominal seulement si le poste est opérationnel et relié à des lots existants autorisés. Les personnes et charges suivent les liens compatibles ; une occupation ne crée aucune ressource.</x:v>
      </x:c>
      <x:c r="O6" s="13" t="str">
        <x:v>Revenir par la rampe vers la coque réellement amarrée.</x:v>
      </x:c>
      <x:c r="P6" s="13" t="str">
        <x:v>Extension V5</x:v>
      </x:c>
    </x:row>
    <x:row r="7" ht="87" customHeight="1">
      <x:c r="A7" s="14" t="str">
        <x:v>W5-P02-Z02</x:v>
      </x:c>
      <x:c r="B7" s="14" t="str">
        <x:v>Blocs des Trois Reflets</x:v>
      </x:c>
      <x:c r="C7" s="14" t="str">
        <x:v>W5-P02-R01</x:v>
      </x:c>
      <x:c r="D7" s="14" t="str">
        <x:v>W3-P02</x:v>
      </x:c>
      <x:c r="E7" s="14" t="str">
        <x:v>Région 1, position 2</x:v>
      </x:c>
      <x:c r="F7" s="14" t="str">
        <x:v>Cratère basaltique</x:v>
      </x:c>
      <x:c r="G7" s="29" t="n">
        <x:v>10</x:v>
      </x:c>
      <x:c r="H7" s="29" t="n">
        <x:v>1</x:v>
      </x:c>
      <x:c r="I7" s="29" t="n">
        <x:v>0</x:v>
      </x:c>
      <x:c r="J7" s="14" t="str">
        <x:v>Une petite équipe CL1 tient le couvert, sans représenter toute la région.</x:v>
      </x:c>
      <x:c r="K7" s="14" t="str">
        <x:v>Observer trois reflets de guet, contourner le bloc central puis atteindre le tireur avant qu’il ne rejoigne son appui haut.</x:v>
      </x:c>
      <x:c r="L7" s="14" t="str">
        <x:v>Objectif de terrain accompli ou accord local applicable effectivement tenu. Le résultat militaire est distinct de la présence durable et des droits des habitants.</x:v>
      </x:c>
      <x:c r="M7" s="14" t="str">
        <x:v>Une équipe réellement arrivée représentant au moins 1 PC garde le poste. Son entretien figure déjà dans celui des unités ; aucun second forfait de garnison.</x:v>
      </x:c>
      <x:c r="N7" s="14" t="str">
        <x:v>Débit nominal seulement si le poste est opérationnel et relié à des lots existants autorisés. Les personnes et charges suivent les liens compatibles ; une occupation ne crée aucune ressource.</x:v>
      </x:c>
      <x:c r="O7" s="14" t="str">
        <x:v>Rompre la vue derrière le basalte et rejoindre la rampe.</x:v>
      </x:c>
      <x:c r="P7" s="14" t="str">
        <x:v>Extension V5</x:v>
      </x:c>
    </x:row>
    <x:row r="8" ht="87" customHeight="1">
      <x:c r="A8" s="13" t="str">
        <x:v>W5-P02-Z03</x:v>
      </x:c>
      <x:c r="B8" s="13" t="str">
        <x:v>Arête de l’Éclat Court</x:v>
      </x:c>
      <x:c r="C8" s="13" t="str">
        <x:v>W5-P02-R01</x:v>
      </x:c>
      <x:c r="D8" s="13" t="str">
        <x:v>W3-P02</x:v>
      </x:c>
      <x:c r="E8" s="13" t="str">
        <x:v>Région 1, position 3</x:v>
      </x:c>
      <x:c r="F8" s="13" t="str">
        <x:v>Cratère basaltique</x:v>
      </x:c>
      <x:c r="G8" s="28" t="n">
        <x:v>10</x:v>
      </x:c>
      <x:c r="H8" s="28" t="n">
        <x:v>1</x:v>
      </x:c>
      <x:c r="I8" s="28" t="n">
        <x:v>0</x:v>
      </x:c>
      <x:c r="J8" s="13" t="str">
        <x:v>Deux guetteurs mobiles ; leurs relèves utilisent un chemin visible.</x:v>
      </x:c>
      <x:c r="K8" s="13" t="str">
        <x:v>Tester deux prises sur l’arête, monter à couvert puis décrocher une balise qui guide une patrouille rivale.</x:v>
      </x:c>
      <x:c r="L8" s="13" t="str">
        <x:v>Objectif de terrain accompli ou accord local applicable effectivement tenu. Le résultat militaire est distinct de la présence durable et des droits des habitants.</x:v>
      </x:c>
      <x:c r="M8" s="13" t="str">
        <x:v>Une équipe réellement arrivée représentant au moins 1 PC garde le poste. Son entretien figure déjà dans celui des unités ; aucun second forfait de garnison.</x:v>
      </x:c>
      <x:c r="N8" s="13" t="str">
        <x:v>Débit nominal seulement si le poste est opérationnel et relié à des lots existants autorisés. Les personnes et charges suivent les liens compatibles ; une occupation ne crée aucune ressource.</x:v>
      </x:c>
      <x:c r="O8" s="13" t="str">
        <x:v>Descendre par les prises vérifiées avant la prochaine rafale.</x:v>
      </x:c>
      <x:c r="P8" s="13" t="str">
        <x:v>Extension V5</x:v>
      </x:c>
    </x:row>
    <x:row r="9" ht="87" customHeight="1">
      <x:c r="A9" s="14" t="str">
        <x:v>W5-P02-Z04</x:v>
      </x:c>
      <x:c r="B9" s="14" t="str">
        <x:v>Abri du Filtre Pâle</x:v>
      </x:c>
      <x:c r="C9" s="14" t="str">
        <x:v>W5-P02-R01</x:v>
      </x:c>
      <x:c r="D9" s="14" t="str">
        <x:v>W3-P02</x:v>
      </x:c>
      <x:c r="E9" s="14" t="str">
        <x:v>Région 1, position 4</x:v>
      </x:c>
      <x:c r="F9" s="14" t="str">
        <x:v>Cratère basaltique</x:v>
      </x:c>
      <x:c r="G9" s="29" t="n">
        <x:v>10</x:v>
      </x:c>
      <x:c r="H9" s="29" t="n">
        <x:v>1</x:v>
      </x:c>
      <x:c r="I9" s="29" t="n">
        <x:v>3</x:v>
      </x:c>
      <x:c r="J9" s="14" t="str">
        <x:v>Artisans CL7 en halte ; service disponible seulement s’ils acceptent le travail.</x:v>
      </x:c>
      <x:c r="K9" s="14" t="str">
        <x:v>Porter une cartouche jusqu’au relais, fermer le panneau exposé au vent puis défendre l’artisan pendant l’alignement du filtre.</x:v>
      </x:c>
      <x:c r="L9" s="14" t="str">
        <x:v>Objectif de terrain accompli ou accord local applicable effectivement tenu. Le résultat militaire est distinct de la présence durable et des droits des habitants.</x:v>
      </x:c>
      <x:c r="M9" s="14" t="str">
        <x:v>Une équipe réellement arrivée représentant au moins 1 PC garde le poste. Son entretien figure déjà dans celui des unités ; aucun second forfait de garnison.</x:v>
      </x:c>
      <x:c r="N9" s="14" t="str">
        <x:v>Débit nominal seulement si le poste est opérationnel et relié à des lots existants autorisés. Les personnes et charges suivent les liens compatibles ; une occupation ne crée aucune ressource.</x:v>
      </x:c>
      <x:c r="O9" s="14" t="str">
        <x:v>Déposer la cartouche dans un contenant puis suivre le tunnel bas.</x:v>
      </x:c>
      <x:c r="P9" s="14" t="str">
        <x:v>Extension V5</x:v>
      </x:c>
    </x:row>
    <x:row r="10" ht="87" customHeight="1">
      <x:c r="A10" s="13" t="str">
        <x:v>W5-P02-Z05</x:v>
      </x:c>
      <x:c r="B10" s="13" t="str">
        <x:v>Dalle du Premier Défi</x:v>
      </x:c>
      <x:c r="C10" s="13" t="str">
        <x:v>W5-P02-R01</x:v>
      </x:c>
      <x:c r="D10" s="13" t="str">
        <x:v>W3-P02</x:v>
      </x:c>
      <x:c r="E10" s="13" t="str">
        <x:v>Région 1, position 5</x:v>
      </x:c>
      <x:c r="F10" s="13" t="str">
        <x:v>Cratère basaltique</x:v>
      </x:c>
      <x:c r="G10" s="28" t="n">
        <x:v>10</x:v>
      </x:c>
      <x:c r="H10" s="28" t="n">
        <x:v>1</x:v>
      </x:c>
      <x:c r="I10" s="28" t="n">
        <x:v>0</x:v>
      </x:c>
      <x:c r="J10" s="13" t="str">
        <x:v>Champion CL1 et témoins de son groupe ; l’accord reste limité à ce seuil.</x:v>
      </x:c>
      <x:c r="K10" s="13" t="str">
        <x:v>Parcourir les limites de la dalle, observer les positions des témoins puis affronter le chef qui en bloque l’accès.</x:v>
      </x:c>
      <x:c r="L10" s="13" t="str">
        <x:v>Objectif de terrain accompli ou accord local applicable effectivement tenu. Le résultat militaire est distinct de la présence durable et des droits des habitants.</x:v>
      </x:c>
      <x:c r="M10" s="13" t="str">
        <x:v>Une équipe réellement arrivée représentant au moins 1 PC garde le poste. Son entretien figure déjà dans celui des unités ; aucun second forfait de garnison.</x:v>
      </x:c>
      <x:c r="N10" s="13" t="str">
        <x:v>Débit nominal seulement si le poste est opérationnel et relié à des lots existants autorisés. Les personnes et charges suivent les liens compatibles ; une occupation ne crée aucune ressource.</x:v>
      </x:c>
      <x:c r="O10" s="13" t="str">
        <x:v>Quitter la dalle par le côté convenu ou une sortie tenue par l’escorte.</x:v>
      </x:c>
      <x:c r="P10" s="13" t="str">
        <x:v>Extension V5</x:v>
      </x:c>
    </x:row>
    <x:row r="11" ht="87" customHeight="1">
      <x:c r="A11" s="14" t="str">
        <x:v>W5-P02-Z06</x:v>
      </x:c>
      <x:c r="B11" s="14" t="str">
        <x:v>Passage des Cendres Froides</x:v>
      </x:c>
      <x:c r="C11" s="14" t="str">
        <x:v>W5-P02-R01</x:v>
      </x:c>
      <x:c r="D11" s="14" t="str">
        <x:v>W3-P02</x:v>
      </x:c>
      <x:c r="E11" s="14" t="str">
        <x:v>Région 1, position 6</x:v>
      </x:c>
      <x:c r="F11" s="14" t="str">
        <x:v>Cratère basaltique</x:v>
      </x:c>
      <x:c r="G11" s="29" t="n">
        <x:v>10</x:v>
      </x:c>
      <x:c r="H11" s="29" t="n">
        <x:v>1</x:v>
      </x:c>
      <x:c r="I11" s="29" t="n">
        <x:v>0</x:v>
      </x:c>
      <x:c r="J11" s="14" t="str">
        <x:v>Patrouille de chasse rivale et porteurs indépendants en attente.</x:v>
      </x:c>
      <x:c r="K11" s="14" t="str">
        <x:v>Ouvrir un couloir entre les plaques tombées, faire avancer les porteurs un par un puis garder la sortie pendant leur regroupement.</x:v>
      </x:c>
      <x:c r="L11" s="14" t="str">
        <x:v>Objectif de terrain accompli ou accord local applicable effectivement tenu. Le résultat militaire est distinct de la présence durable et des droits des habitants.</x:v>
      </x:c>
      <x:c r="M11" s="14" t="str">
        <x:v>Une équipe réellement arrivée représentant au moins 1 PC garde le poste. Son entretien figure déjà dans celui des unités ; aucun second forfait de garnison.</x:v>
      </x:c>
      <x:c r="N11" s="14" t="str">
        <x:v>Débit nominal seulement si le poste est opérationnel et relié à des lots existants autorisés. Les personnes et charges suivent les liens compatibles ; une occupation ne crée aucune ressource.</x:v>
      </x:c>
      <x:c r="O11" s="14" t="str">
        <x:v>Revenir vers l’abri du filtre avec les personnes arrivées.</x:v>
      </x:c>
      <x:c r="P11" s="14" t="str">
        <x:v>Extension V5</x:v>
      </x:c>
    </x:row>
    <x:row r="12" ht="87" customHeight="1">
      <x:c r="A12" s="13" t="str">
        <x:v>W5-P02-Z07</x:v>
      </x:c>
      <x:c r="B12" s="13" t="str">
        <x:v>Entrée du Bassin Sec</x:v>
      </x:c>
      <x:c r="C12" s="13" t="str">
        <x:v>W5-P02-R02</x:v>
      </x:c>
      <x:c r="D12" s="13" t="str">
        <x:v>W3-P02</x:v>
      </x:c>
      <x:c r="E12" s="13" t="str">
        <x:v>Région 2, position 1</x:v>
      </x:c>
      <x:c r="F12" s="13" t="str">
        <x:v>Pentes et tunnels volcaniques</x:v>
      </x:c>
      <x:c r="G12" s="28" t="n">
        <x:v>15</x:v>
      </x:c>
      <x:c r="H12" s="28" t="n">
        <x:v>1</x:v>
      </x:c>
      <x:c r="I12" s="28" t="n">
        <x:v>0</x:v>
      </x:c>
      <x:c r="J12" s="13" t="str">
        <x:v>Guides CL5 et équipe rivale qui observe le haut de la pente.</x:v>
      </x:c>
      <x:c r="K12" s="13" t="str">
        <x:v>Reconnaître le fond du cratère depuis une niche, faire descendre la corde puis placer un guide au dernier appui stable.</x:v>
      </x:c>
      <x:c r="L12" s="13" t="str">
        <x:v>Objectif de terrain accompli ou accord local applicable effectivement tenu. Le résultat militaire est distinct de la présence durable et des droits des habitants.</x:v>
      </x:c>
      <x:c r="M12" s="13" t="str">
        <x:v>Une équipe réellement arrivée représentant au moins 1 PC garde le poste. Son entretien figure déjà dans celui des unités ; aucun second forfait de garnison.</x:v>
      </x:c>
      <x:c r="N12" s="13" t="str">
        <x:v>Débit nominal seulement si le poste est opérationnel et relié à des lots existants autorisés. Les personnes et charges suivent les liens compatibles ; une occupation ne crée aucune ressource.</x:v>
      </x:c>
      <x:c r="O12" s="13" t="str">
        <x:v>Remonter par la corde préparée tant que son opérateur la garde.</x:v>
      </x:c>
      <x:c r="P12" s="13" t="str">
        <x:v>Extension V5</x:v>
      </x:c>
    </x:row>
    <x:row r="13" ht="87" customHeight="1">
      <x:c r="A13" s="14" t="str">
        <x:v>W5-P02-Z08</x:v>
      </x:c>
      <x:c r="B13" s="14" t="str">
        <x:v>Tunnel du Son Double</x:v>
      </x:c>
      <x:c r="C13" s="14" t="str">
        <x:v>W5-P02-R02</x:v>
      </x:c>
      <x:c r="D13" s="14" t="str">
        <x:v>W3-P02</x:v>
      </x:c>
      <x:c r="E13" s="14" t="str">
        <x:v>Région 2, position 2</x:v>
      </x:c>
      <x:c r="F13" s="14" t="str">
        <x:v>Pentes et tunnels volcaniques</x:v>
      </x:c>
      <x:c r="G13" s="29" t="n">
        <x:v>15</x:v>
      </x:c>
      <x:c r="H13" s="29" t="n">
        <x:v>1</x:v>
      </x:c>
      <x:c r="I13" s="29" t="n">
        <x:v>0</x:v>
      </x:c>
      <x:c r="J13" s="14" t="str">
        <x:v>Un duo rival exploite le son ; aucun ennemi n’est révélé à travers la roche.</x:v>
      </x:c>
      <x:c r="K13" s="14" t="str">
        <x:v>Suivre l’écho dans le tunnel, distinguer une vraie marche du bruit d’un panneau puis déloger l’embuscade derrière le second coude.</x:v>
      </x:c>
      <x:c r="L13" s="14" t="str">
        <x:v>Objectif de terrain accompli ou accord local applicable effectivement tenu. Le résultat militaire est distinct de la présence durable et des droits des habitants.</x:v>
      </x:c>
      <x:c r="M13" s="14" t="str">
        <x:v>Une équipe réellement arrivée représentant au moins 1 PC garde le poste. Son entretien figure déjà dans celui des unités ; aucun second forfait de garnison.</x:v>
      </x:c>
      <x:c r="N13" s="14" t="str">
        <x:v>Débit nominal seulement si le poste est opérationnel et relié à des lots existants autorisés. Les personnes et charges suivent les liens compatibles ; une occupation ne crée aucune ressource.</x:v>
      </x:c>
      <x:c r="O13" s="14" t="str">
        <x:v>Rejoindre le coude précédent et sortir par l’entrée reconnue.</x:v>
      </x:c>
      <x:c r="P13" s="14" t="str">
        <x:v>Extension V5</x:v>
      </x:c>
    </x:row>
    <x:row r="14" ht="87" customHeight="1">
      <x:c r="A14" s="13" t="str">
        <x:v>W5-P02-Z09</x:v>
      </x:c>
      <x:c r="B14" s="13" t="str">
        <x:v>Balcon du Guetteur Lent</x:v>
      </x:c>
      <x:c r="C14" s="13" t="str">
        <x:v>W5-P02-R02</x:v>
      </x:c>
      <x:c r="D14" s="13" t="str">
        <x:v>W3-P02</x:v>
      </x:c>
      <x:c r="E14" s="13" t="str">
        <x:v>Région 2, position 3</x:v>
      </x:c>
      <x:c r="F14" s="13" t="str">
        <x:v>Pentes et tunnels volcaniques</x:v>
      </x:c>
      <x:c r="G14" s="28" t="n">
        <x:v>15</x:v>
      </x:c>
      <x:c r="H14" s="28" t="n">
        <x:v>1</x:v>
      </x:c>
      <x:c r="I14" s="28" t="n">
        <x:v>0</x:v>
      </x:c>
      <x:c r="J14" s="13" t="str">
        <x:v>Guet CL5 avec un opérateur nommé ; la place ne fonctionne pas vide.</x:v>
      </x:c>
      <x:c r="K14" s="13" t="str">
        <x:v>Escalader les marches naturelles, déplacer un écran de visée puis tenir l’observatoire le temps d’un relevé du bassin.</x:v>
      </x:c>
      <x:c r="L14" s="13" t="str">
        <x:v>Objectif de terrain accompli ou accord local applicable effectivement tenu. Le résultat militaire est distinct de la présence durable et des droits des habitants.</x:v>
      </x:c>
      <x:c r="M14" s="13" t="str">
        <x:v>Une équipe réellement arrivée représentant au moins 1 PC garde le poste. Son entretien figure déjà dans celui des unités ; aucun second forfait de garnison.</x:v>
      </x:c>
      <x:c r="N14" s="13" t="str">
        <x:v>Débit nominal seulement si le poste est opérationnel et relié à des lots existants autorisés. Les personnes et charges suivent les liens compatibles ; une occupation ne crée aucune ressource.</x:v>
      </x:c>
      <x:c r="O14" s="13" t="str">
        <x:v>Descendre au tunnel par les deux prises arrière.</x:v>
      </x:c>
      <x:c r="P14" s="13" t="str">
        <x:v>Extension V5</x:v>
      </x:c>
    </x:row>
    <x:row r="15" ht="87" customHeight="1">
      <x:c r="A15" s="14" t="str">
        <x:v>W5-P02-Z10</x:v>
      </x:c>
      <x:c r="B15" s="14" t="str">
        <x:v>Puits des Charges Sèches</x:v>
      </x:c>
      <x:c r="C15" s="14" t="str">
        <x:v>W5-P02-R02</x:v>
      </x:c>
      <x:c r="D15" s="14" t="str">
        <x:v>W3-P02</x:v>
      </x:c>
      <x:c r="E15" s="14" t="str">
        <x:v>Région 2, position 4</x:v>
      </x:c>
      <x:c r="F15" s="14" t="str">
        <x:v>Pentes et tunnels volcaniques</x:v>
      </x:c>
      <x:c r="G15" s="29" t="n">
        <x:v>15</x:v>
      </x:c>
      <x:c r="H15" s="29" t="n">
        <x:v>1</x:v>
      </x:c>
      <x:c r="I15" s="29" t="n">
        <x:v>3</x:v>
      </x:c>
      <x:c r="J15" s="14" t="str">
        <x:v>Stock militaire CL11 en dépôt ; les objets personnels portent une autre marque.</x:v>
      </x:c>
      <x:c r="K15" s="14" t="str">
        <x:v>Actionner le treuil de puits, fixer une caisse identifiée puis la remonter pendant qu’une escorte ferme les angles de tir.</x:v>
      </x:c>
      <x:c r="L15" s="14" t="str">
        <x:v>Objectif de terrain accompli ou accord local applicable effectivement tenu. Le résultat militaire est distinct de la présence durable et des droits des habitants.</x:v>
      </x:c>
      <x:c r="M15" s="14" t="str">
        <x:v>Une équipe réellement arrivée représentant au moins 1 PC garde le poste. Son entretien figure déjà dans celui des unités ; aucun second forfait de garnison.</x:v>
      </x:c>
      <x:c r="N15" s="14" t="str">
        <x:v>Débit nominal seulement si le poste est opérationnel et relié à des lots existants autorisés. Les personnes et charges suivent les liens compatibles ; une occupation ne crée aucune ressource.</x:v>
      </x:c>
      <x:c r="O15" s="14" t="str">
        <x:v>Abaisser la charge au palier sûr avant de retirer les opérateurs.</x:v>
      </x:c>
      <x:c r="P15" s="14" t="str">
        <x:v>Extension V5</x:v>
      </x:c>
    </x:row>
    <x:row r="16" ht="87" customHeight="1">
      <x:c r="A16" s="13" t="str">
        <x:v>W5-P02-Z11</x:v>
      </x:c>
      <x:c r="B16" s="13" t="str">
        <x:v>Dent de la Lance Rouge</x:v>
      </x:c>
      <x:c r="C16" s="13" t="str">
        <x:v>W5-P02-R02</x:v>
      </x:c>
      <x:c r="D16" s="13" t="str">
        <x:v>W3-P02</x:v>
      </x:c>
      <x:c r="E16" s="13" t="str">
        <x:v>Région 2, position 5</x:v>
      </x:c>
      <x:c r="F16" s="13" t="str">
        <x:v>Pentes et tunnels volcaniques</x:v>
      </x:c>
      <x:c r="G16" s="28" t="n">
        <x:v>15</x:v>
      </x:c>
      <x:c r="H16" s="28" t="n">
        <x:v>1</x:v>
      </x:c>
      <x:c r="I16" s="28" t="n">
        <x:v>0</x:v>
      </x:c>
      <x:c r="J16" s="13" t="str">
        <x:v>Groupe CL1 gardant une sortie de cratère ; les fuyards restent identifiés.</x:v>
      </x:c>
      <x:c r="K16" s="13" t="str">
        <x:v>Approcher le capitaine derrière ses appuis, casser sa ligne de tir puis choisir duel limité ou assaut avec les équipes présentes.</x:v>
      </x:c>
      <x:c r="L16" s="13" t="str">
        <x:v>Objectif de terrain accompli ou accord local applicable effectivement tenu. Le résultat militaire est distinct de la présence durable et des droits des habitants.</x:v>
      </x:c>
      <x:c r="M16" s="13" t="str">
        <x:v>Une équipe réellement arrivée représentant au moins 1 PC garde le poste. Son entretien figure déjà dans celui des unités ; aucun second forfait de garnison.</x:v>
      </x:c>
      <x:c r="N16" s="13" t="str">
        <x:v>Débit nominal seulement si le poste est opérationnel et relié à des lots existants autorisés. Les personnes et charges suivent les liens compatibles ; une occupation ne crée aucune ressource.</x:v>
      </x:c>
      <x:c r="O16" s="13" t="str">
        <x:v>Utiliser le renfoncement de la dent pour retrouver le puits.</x:v>
      </x:c>
      <x:c r="P16" s="13" t="str">
        <x:v>Extension V5</x:v>
      </x:c>
    </x:row>
    <x:row r="17" ht="87" customHeight="1">
      <x:c r="A17" s="14" t="str">
        <x:v>W5-P02-Z12</x:v>
      </x:c>
      <x:c r="B17" s="14" t="str">
        <x:v>Coude de la Poursuite</x:v>
      </x:c>
      <x:c r="C17" s="14" t="str">
        <x:v>W5-P02-R02</x:v>
      </x:c>
      <x:c r="D17" s="14" t="str">
        <x:v>W3-P02</x:v>
      </x:c>
      <x:c r="E17" s="14" t="str">
        <x:v>Région 2, position 6</x:v>
      </x:c>
      <x:c r="F17" s="14" t="str">
        <x:v>Pentes et tunnels volcaniques</x:v>
      </x:c>
      <x:c r="G17" s="29" t="n">
        <x:v>15</x:v>
      </x:c>
      <x:c r="H17" s="29" t="n">
        <x:v>1</x:v>
      </x:c>
      <x:c r="I17" s="29" t="n">
        <x:v>0</x:v>
      </x:c>
      <x:c r="J17" s="14" t="str">
        <x:v>Porteur rival et son escorte ; leurs charges suivent leurs déplacements.</x:v>
      </x:c>
      <x:c r="K17" s="14" t="str">
        <x:v>Suivre un porteur de signal, examiner son faux boîtier puis fermer le vrai passage de fuite avec une équipe physique.</x:v>
      </x:c>
      <x:c r="L17" s="14" t="str">
        <x:v>Objectif de terrain accompli ou accord local applicable effectivement tenu. Le résultat militaire est distinct de la présence durable et des droits des habitants.</x:v>
      </x:c>
      <x:c r="M17" s="14" t="str">
        <x:v>Une équipe réellement arrivée représentant au moins 1 PC garde le poste. Son entretien figure déjà dans celui des unités ; aucun second forfait de garnison.</x:v>
      </x:c>
      <x:c r="N17" s="14" t="str">
        <x:v>Débit nominal seulement si le poste est opérationnel et relié à des lots existants autorisés. Les personnes et charges suivent les liens compatibles ; une occupation ne crée aucune ressource.</x:v>
      </x:c>
      <x:c r="O17" s="14" t="str">
        <x:v>Laisser une caisse marquée et rejoindre le tunnel couvert.</x:v>
      </x:c>
      <x:c r="P17" s="14" t="str">
        <x:v>Extension V5</x:v>
      </x:c>
    </x:row>
    <x:row r="18" ht="87" customHeight="1">
      <x:c r="A18" s="13" t="str">
        <x:v>W5-P02-Z13</x:v>
      </x:c>
      <x:c r="B18" s="13" t="str">
        <x:v>La Pierre de Cuirasse</x:v>
      </x:c>
      <x:c r="C18" s="13" t="str">
        <x:v>W5-P02-R03</x:v>
      </x:c>
      <x:c r="D18" s="13" t="str">
        <x:v>W3-P02</x:v>
      </x:c>
      <x:c r="E18" s="13" t="str">
        <x:v>Région 3, position 1</x:v>
      </x:c>
      <x:c r="F18" s="13" t="str">
        <x:v>Blocs, faune cuirassée et dépressions</x:v>
      </x:c>
      <x:c r="G18" s="28" t="n">
        <x:v>10</x:v>
      </x:c>
      <x:c r="H18" s="28" t="n">
        <x:v>1</x:v>
      </x:c>
      <x:c r="I18" s="28" t="n">
        <x:v>0</x:v>
      </x:c>
      <x:c r="J18" s="13" t="str">
        <x:v>Faune autonome et gardiens CL10 en observation.</x:v>
      </x:c>
      <x:c r="K18" s="13" t="str">
        <x:v>Examiner les marques de frottement d’une grande proie, comparer les éclats puis observer sa prochaine traversée depuis un abri haut.</x:v>
      </x:c>
      <x:c r="L18" s="13" t="str">
        <x:v>Objectif de terrain accompli ou accord local applicable effectivement tenu. Le résultat militaire est distinct de la présence durable et des droits des habitants.</x:v>
      </x:c>
      <x:c r="M18" s="13" t="str">
        <x:v>Une équipe réellement arrivée représentant au moins 1 PC garde le poste. Son entretien figure déjà dans celui des unités ; aucun second forfait de garnison.</x:v>
      </x:c>
      <x:c r="N18" s="13" t="str">
        <x:v>Débit nominal seulement si le poste est opérationnel et relié à des lots existants autorisés. Les personnes et charges suivent les liens compatibles ; une occupation ne crée aucune ressource.</x:v>
      </x:c>
      <x:c r="O18" s="13" t="str">
        <x:v>Attendre le passage de la bête puis reprendre le chemin latéral.</x:v>
      </x:c>
      <x:c r="P18" s="13" t="str">
        <x:v>Extension V5</x:v>
      </x:c>
    </x:row>
    <x:row r="19" ht="87" customHeight="1">
      <x:c r="A19" s="14" t="str">
        <x:v>W5-P02-Z14</x:v>
      </x:c>
      <x:c r="B19" s="14" t="str">
        <x:v>Fosse des Deux Issues</x:v>
      </x:c>
      <x:c r="C19" s="14" t="str">
        <x:v>W5-P02-R03</x:v>
      </x:c>
      <x:c r="D19" s="14" t="str">
        <x:v>W3-P02</x:v>
      </x:c>
      <x:c r="E19" s="14" t="str">
        <x:v>Région 3, position 2</x:v>
      </x:c>
      <x:c r="F19" s="14" t="str">
        <x:v>Blocs, faune cuirassée et dépressions</x:v>
      </x:c>
      <x:c r="G19" s="29" t="n">
        <x:v>10</x:v>
      </x:c>
      <x:c r="H19" s="29" t="n">
        <x:v>1</x:v>
      </x:c>
      <x:c r="I19" s="29" t="n">
        <x:v>0</x:v>
      </x:c>
      <x:c r="J19" s="14" t="str">
        <x:v>Chasseurs de deux groupes rivaux, liés seulement à cette chasse.</x:v>
      </x:c>
      <x:c r="K19" s="14" t="str">
        <x:v>Retirer un obstacle qui enferme la proie, repousser les poseurs de pièges puis garder une issue où les porteurs peuvent passer.</x:v>
      </x:c>
      <x:c r="L19" s="14" t="str">
        <x:v>Objectif de terrain accompli ou accord local applicable effectivement tenu. Le résultat militaire est distinct de la présence durable et des droits des habitants.</x:v>
      </x:c>
      <x:c r="M19" s="14" t="str">
        <x:v>Une équipe réellement arrivée représentant au moins 1 PC garde le poste. Son entretien figure déjà dans celui des unités ; aucun second forfait de garnison.</x:v>
      </x:c>
      <x:c r="N19" s="14" t="str">
        <x:v>Débit nominal seulement si le poste est opérationnel et relié à des lots existants autorisés. Les personnes et charges suivent les liens compatibles ; une occupation ne crée aucune ressource.</x:v>
      </x:c>
      <x:c r="O19" s="14" t="str">
        <x:v>Quitter la fosse par l’issue observée avant la charge suivante.</x:v>
      </x:c>
      <x:c r="P19" s="14" t="str">
        <x:v>Extension V5</x:v>
      </x:c>
    </x:row>
    <x:row r="20" ht="87" customHeight="1">
      <x:c r="A20" s="13" t="str">
        <x:v>W5-P02-Z15</x:v>
      </x:c>
      <x:c r="B20" s="13" t="str">
        <x:v>Appui de la Cuirasse Fendue</x:v>
      </x:c>
      <x:c r="C20" s="13" t="str">
        <x:v>W5-P02-R03</x:v>
      </x:c>
      <x:c r="D20" s="13" t="str">
        <x:v>W3-P02</x:v>
      </x:c>
      <x:c r="E20" s="13" t="str">
        <x:v>Région 3, position 3</x:v>
      </x:c>
      <x:c r="F20" s="13" t="str">
        <x:v>Blocs, faune cuirassée et dépressions</x:v>
      </x:c>
      <x:c r="G20" s="28" t="n">
        <x:v>10</x:v>
      </x:c>
      <x:c r="H20" s="28" t="n">
        <x:v>1</x:v>
      </x:c>
      <x:c r="I20" s="28" t="n">
        <x:v>0</x:v>
      </x:c>
      <x:c r="J20" s="13" t="str">
        <x:v>Une proie identifiée avec ses blessures conservées et deux équipes concurrentes.</x:v>
      </x:c>
      <x:c r="K20" s="13" t="str">
        <x:v>Attirer une charge sur un terrain reconnu, esquiver vers le couvert puis observer l’ouverture sans obliger tous les groupes à engager la bête.</x:v>
      </x:c>
      <x:c r="L20" s="13" t="str">
        <x:v>Objectif de terrain accompli ou accord local applicable effectivement tenu. Le résultat militaire est distinct de la présence durable et des droits des habitants.</x:v>
      </x:c>
      <x:c r="M20" s="13" t="str">
        <x:v>Une équipe réellement arrivée représentant au moins 1 PC garde le poste. Son entretien figure déjà dans celui des unités ; aucun second forfait de garnison.</x:v>
      </x:c>
      <x:c r="N20" s="13" t="str">
        <x:v>Débit nominal seulement si le poste est opérationnel et relié à des lots existants autorisés. Les personnes et charges suivent les liens compatibles ; une occupation ne crée aucune ressource.</x:v>
      </x:c>
      <x:c r="O20" s="13" t="str">
        <x:v>Rejoindre la dalle latérale en gardant une sortie libre à la proie.</x:v>
      </x:c>
      <x:c r="P20" s="13" t="str">
        <x:v>Extension V5</x:v>
      </x:c>
    </x:row>
    <x:row r="21" ht="87" customHeight="1">
      <x:c r="A21" s="14" t="str">
        <x:v>W5-P02-Z16</x:v>
      </x:c>
      <x:c r="B21" s="14" t="str">
        <x:v>Cache du Gardien Mobile</x:v>
      </x:c>
      <x:c r="C21" s="14" t="str">
        <x:v>W5-P02-R03</x:v>
      </x:c>
      <x:c r="D21" s="14" t="str">
        <x:v>W3-P02</x:v>
      </x:c>
      <x:c r="E21" s="14" t="str">
        <x:v>Région 3, position 4</x:v>
      </x:c>
      <x:c r="F21" s="14" t="str">
        <x:v>Blocs, faune cuirassée et dépressions</x:v>
      </x:c>
      <x:c r="G21" s="29" t="n">
        <x:v>10</x:v>
      </x:c>
      <x:c r="H21" s="29" t="n">
        <x:v>1</x:v>
      </x:c>
      <x:c r="I21" s="29" t="n">
        <x:v>3</x:v>
      </x:c>
      <x:c r="J21" s="14" t="str">
        <x:v>Gardien CL10 et matériel de corridor, sans propriété automatique de la faune.</x:v>
      </x:c>
      <x:c r="K21" s="14" t="str">
        <x:v>Identifier les lots de repérage, déplacer les caisses hors de la piste animale puis couvrir leur chargement sur une plateforme basse.</x:v>
      </x:c>
      <x:c r="L21" s="14" t="str">
        <x:v>Objectif de terrain accompli ou accord local applicable effectivement tenu. Le résultat militaire est distinct de la présence durable et des droits des habitants.</x:v>
      </x:c>
      <x:c r="M21" s="14" t="str">
        <x:v>Une équipe réellement arrivée représentant au moins 1 PC garde le poste. Son entretien figure déjà dans celui des unités ; aucun second forfait de garnison.</x:v>
      </x:c>
      <x:c r="N21" s="14" t="str">
        <x:v>Débit nominal seulement si le poste est opérationnel et relié à des lots existants autorisés. Les personnes et charges suivent les liens compatibles ; une occupation ne crée aucune ressource.</x:v>
      </x:c>
      <x:c r="O21" s="14" t="str">
        <x:v>Laisser les lots arrimés dans la cache et suivre son guide.</x:v>
      </x:c>
      <x:c r="P21" s="14" t="str">
        <x:v>Extension V5</x:v>
      </x:c>
    </x:row>
    <x:row r="22" ht="87" customHeight="1">
      <x:c r="A22" s="13" t="str">
        <x:v>W5-P02-Z17</x:v>
      </x:c>
      <x:c r="B22" s="13" t="str">
        <x:v>Couloir des Dents Courtes</x:v>
      </x:c>
      <x:c r="C22" s="13" t="str">
        <x:v>W5-P02-R03</x:v>
      </x:c>
      <x:c r="D22" s="13" t="str">
        <x:v>W3-P02</x:v>
      </x:c>
      <x:c r="E22" s="13" t="str">
        <x:v>Région 3, position 5</x:v>
      </x:c>
      <x:c r="F22" s="13" t="str">
        <x:v>Blocs, faune cuirassée et dépressions</x:v>
      </x:c>
      <x:c r="G22" s="28" t="n">
        <x:v>10</x:v>
      </x:c>
      <x:c r="H22" s="28" t="n">
        <x:v>1</x:v>
      </x:c>
      <x:c r="I22" s="28" t="n">
        <x:v>0</x:v>
      </x:c>
      <x:c r="J22" s="13" t="str">
        <x:v>Patrouille rivale et voyageurs bloqués qui choisissent leur escorte.</x:v>
      </x:c>
      <x:c r="K22" s="13" t="str">
        <x:v>Traverser entre les blocs pendant les pauses de la proie, couper un tir adverse depuis une niche puis escorter la dernière personne.</x:v>
      </x:c>
      <x:c r="L22" s="13" t="str">
        <x:v>Objectif de terrain accompli ou accord local applicable effectivement tenu. Le résultat militaire est distinct de la présence durable et des droits des habitants.</x:v>
      </x:c>
      <x:c r="M22" s="13" t="str">
        <x:v>Une équipe réellement arrivée représentant au moins 1 PC garde le poste. Son entretien figure déjà dans celui des unités ; aucun second forfait de garnison.</x:v>
      </x:c>
      <x:c r="N22" s="13" t="str">
        <x:v>Débit nominal seulement si le poste est opérationnel et relié à des lots existants autorisés. Les personnes et charges suivent les liens compatibles ; une occupation ne crée aucune ressource.</x:v>
      </x:c>
      <x:c r="O22" s="13" t="str">
        <x:v>Revenir vers la cache par le chemin de porteurs testé.</x:v>
      </x:c>
      <x:c r="P22" s="13" t="str">
        <x:v>Extension V5</x:v>
      </x:c>
    </x:row>
    <x:row r="23" ht="87" customHeight="1">
      <x:c r="A23" s="14" t="str">
        <x:v>W5-P02-Z18</x:v>
      </x:c>
      <x:c r="B23" s="14" t="str">
        <x:v>Dalle du Trophée Incertain</x:v>
      </x:c>
      <x:c r="C23" s="14" t="str">
        <x:v>W5-P02-R03</x:v>
      </x:c>
      <x:c r="D23" s="14" t="str">
        <x:v>W3-P02</x:v>
      </x:c>
      <x:c r="E23" s="14" t="str">
        <x:v>Région 3, position 6</x:v>
      </x:c>
      <x:c r="F23" s="14" t="str">
        <x:v>Blocs, faune cuirassée et dépressions</x:v>
      </x:c>
      <x:c r="G23" s="29" t="n">
        <x:v>10</x:v>
      </x:c>
      <x:c r="H23" s="29" t="n">
        <x:v>1</x:v>
      </x:c>
      <x:c r="I23" s="29" t="n">
        <x:v>0</x:v>
      </x:c>
      <x:c r="J23" s="14" t="str">
        <x:v>Témoins CL13 et survivants de la confrontation, chacun avec son récit.</x:v>
      </x:c>
      <x:c r="K23" s="14" t="str">
        <x:v>Récupérer un fragment après la chasse, l’orienter sous la lumière puis comparer les impacts aux gestes des participants réellement présents.</x:v>
      </x:c>
      <x:c r="L23" s="14" t="str">
        <x:v>Objectif de terrain accompli ou accord local applicable effectivement tenu. Le résultat militaire est distinct de la présence durable et des droits des habitants.</x:v>
      </x:c>
      <x:c r="M23" s="14" t="str">
        <x:v>Une équipe réellement arrivée représentant au moins 1 PC garde le poste. Son entretien figure déjà dans celui des unités ; aucun second forfait de garnison.</x:v>
      </x:c>
      <x:c r="N23" s="14" t="str">
        <x:v>Débit nominal seulement si le poste est opérationnel et relié à des lots existants autorisés. Les personnes et charges suivent les liens compatibles ; une occupation ne crée aucune ressource.</x:v>
      </x:c>
      <x:c r="O23" s="14" t="str">
        <x:v>Emballer l’original puis revenir sans le dupliquer dans la galerie.</x:v>
      </x:c>
      <x:c r="P23" s="14" t="str">
        <x:v>Extension V5</x:v>
      </x:c>
    </x:row>
    <x:row r="24" ht="87" customHeight="1">
      <x:c r="A24" s="13" t="str">
        <x:v>W5-P02-Z19</x:v>
      </x:c>
      <x:c r="B24" s="13" t="str">
        <x:v>Relais de la Première Coque</x:v>
      </x:c>
      <x:c r="C24" s="13" t="str">
        <x:v>W5-P02-R04</x:v>
      </x:c>
      <x:c r="D24" s="13" t="str">
        <x:v>W3-P02</x:v>
      </x:c>
      <x:c r="E24" s="13" t="str">
        <x:v>Région 4, position 1</x:v>
      </x:c>
      <x:c r="F24" s="13" t="str">
        <x:v>Périmètre de cendres et épaves</x:v>
      </x:c>
      <x:c r="G24" s="28" t="n">
        <x:v>5</x:v>
      </x:c>
      <x:c r="H24" s="28" t="n">
        <x:v>1</x:v>
      </x:c>
      <x:c r="I24" s="28" t="n">
        <x:v>0</x:v>
      </x:c>
      <x:c r="J24" s="13" t="str">
        <x:v>Opérateurs CL11 et passagers de la coque annoncée.</x:v>
      </x:c>
      <x:c r="K24" s="13" t="str">
        <x:v>Rejoindre le répétiteur, remettre sa plaque sur le bon axe puis confirmer un signal depuis le bord où arrive le transport attendu.</x:v>
      </x:c>
      <x:c r="L24" s="13" t="str">
        <x:v>Objectif de terrain accompli ou accord local applicable effectivement tenu. Le résultat militaire est distinct de la présence durable et des droits des habitants.</x:v>
      </x:c>
      <x:c r="M24" s="13" t="str">
        <x:v>Une équipe réellement arrivée représentant au moins 1 PC garde le poste. Son entretien figure déjà dans celui des unités ; aucun second forfait de garnison.</x:v>
      </x:c>
      <x:c r="N24" s="13" t="str">
        <x:v>Débit nominal seulement si le poste est opérationnel et relié à des lots existants autorisés. Les personnes et charges suivent les liens compatibles ; une occupation ne crée aucune ressource.</x:v>
      </x:c>
      <x:c r="O24" s="13" t="str">
        <x:v>Redescendre par le couloir de service vers l’aire d’arrivée.</x:v>
      </x:c>
      <x:c r="P24" s="13" t="str">
        <x:v>Extension V5</x:v>
      </x:c>
    </x:row>
    <x:row r="25" ht="87" customHeight="1">
      <x:c r="A25" s="14" t="str">
        <x:v>W5-P02-Z20</x:v>
      </x:c>
      <x:c r="B25" s="14" t="str">
        <x:v>Cour du Panneau Enseveli</x:v>
      </x:c>
      <x:c r="C25" s="14" t="str">
        <x:v>W5-P02-R04</x:v>
      </x:c>
      <x:c r="D25" s="14" t="str">
        <x:v>W3-P02</x:v>
      </x:c>
      <x:c r="E25" s="14" t="str">
        <x:v>Région 4, position 2</x:v>
      </x:c>
      <x:c r="F25" s="14" t="str">
        <x:v>Périmètre de cendres et épaves</x:v>
      </x:c>
      <x:c r="G25" s="29" t="n">
        <x:v>5</x:v>
      </x:c>
      <x:c r="H25" s="29" t="n">
        <x:v>1</x:v>
      </x:c>
      <x:c r="I25" s="29" t="n">
        <x:v>0</x:v>
      </x:c>
      <x:c r="J25" s="14" t="str">
        <x:v>Artisans et petite garnison CL15 qui tient le panneau.</x:v>
      </x:c>
      <x:c r="K25" s="14" t="str">
        <x:v>Déblayer une glissière, ouvrir le panneau de maintenance puis défendre la cour pendant que les charges passent par l’accès retrouvé.</x:v>
      </x:c>
      <x:c r="L25" s="14" t="str">
        <x:v>Objectif de terrain accompli ou accord local applicable effectivement tenu. Le résultat militaire est distinct de la présence durable et des droits des habitants.</x:v>
      </x:c>
      <x:c r="M25" s="14" t="str">
        <x:v>Une équipe réellement arrivée représentant au moins 1 PC garde le poste. Son entretien figure déjà dans celui des unités ; aucun second forfait de garnison.</x:v>
      </x:c>
      <x:c r="N25" s="14" t="str">
        <x:v>Débit nominal seulement si le poste est opérationnel et relié à des lots existants autorisés. Les personnes et charges suivent les liens compatibles ; une occupation ne crée aucune ressource.</x:v>
      </x:c>
      <x:c r="O25" s="14" t="str">
        <x:v>Fermer le panneau derrière la dernière personne et prendre le toit bas.</x:v>
      </x:c>
      <x:c r="P25" s="14" t="str">
        <x:v>Extension V5</x:v>
      </x:c>
    </x:row>
    <x:row r="26" ht="87" customHeight="1">
      <x:c r="A26" s="13" t="str">
        <x:v>W5-P02-Z21</x:v>
      </x:c>
      <x:c r="B26" s="13" t="str">
        <x:v>Toit de la Fausse Balise</x:v>
      </x:c>
      <x:c r="C26" s="13" t="str">
        <x:v>W5-P02-R04</x:v>
      </x:c>
      <x:c r="D26" s="13" t="str">
        <x:v>W3-P02</x:v>
      </x:c>
      <x:c r="E26" s="13" t="str">
        <x:v>Région 4, position 3</x:v>
      </x:c>
      <x:c r="F26" s="13" t="str">
        <x:v>Périmètre de cendres et épaves</x:v>
      </x:c>
      <x:c r="G26" s="28" t="n">
        <x:v>5</x:v>
      </x:c>
      <x:c r="H26" s="28" t="n">
        <x:v>1</x:v>
      </x:c>
      <x:c r="I26" s="28" t="n">
        <x:v>0</x:v>
      </x:c>
      <x:c r="J26" s="13" t="str">
        <x:v>Opérateur rival et gardes déjà présents, sans vagues infinies.</x:v>
      </x:c>
      <x:c r="K26" s="13" t="str">
        <x:v>Grimper sur la charpente intacte, repérer le câble autonome puis intercepter l’opérateur avant qu’il n’emporte le répétiteur.</x:v>
      </x:c>
      <x:c r="L26" s="13" t="str">
        <x:v>Objectif de terrain accompli ou accord local applicable effectivement tenu. Le résultat militaire est distinct de la présence durable et des droits des habitants.</x:v>
      </x:c>
      <x:c r="M26" s="13" t="str">
        <x:v>Une équipe réellement arrivée représentant au moins 1 PC garde le poste. Son entretien figure déjà dans celui des unités ; aucun second forfait de garnison.</x:v>
      </x:c>
      <x:c r="N26" s="13" t="str">
        <x:v>Débit nominal seulement si le poste est opérationnel et relié à des lots existants autorisés. Les personnes et charges suivent les liens compatibles ; une occupation ne crée aucune ressource.</x:v>
      </x:c>
      <x:c r="O26" s="13" t="str">
        <x:v>Descendre par l’échelle entretenue ou la coursive préparée.</x:v>
      </x:c>
      <x:c r="P26" s="13" t="str">
        <x:v>Extension V5</x:v>
      </x:c>
    </x:row>
    <x:row r="27" ht="87" customHeight="1">
      <x:c r="A27" s="14" t="str">
        <x:v>W5-P02-Z22</x:v>
      </x:c>
      <x:c r="B27" s="14" t="str">
        <x:v>Soute de la Halte Courte</x:v>
      </x:c>
      <x:c r="C27" s="14" t="str">
        <x:v>W5-P02-R04</x:v>
      </x:c>
      <x:c r="D27" s="14" t="str">
        <x:v>W3-P02</x:v>
      </x:c>
      <x:c r="E27" s="14" t="str">
        <x:v>Région 4, position 4</x:v>
      </x:c>
      <x:c r="F27" s="14" t="str">
        <x:v>Périmètre de cendres et épaves</x:v>
      </x:c>
      <x:c r="G27" s="29" t="n">
        <x:v>5</x:v>
      </x:c>
      <x:c r="H27" s="29" t="n">
        <x:v>1</x:v>
      </x:c>
      <x:c r="I27" s="29" t="n">
        <x:v>3</x:v>
      </x:c>
      <x:c r="J27" s="14" t="str">
        <x:v>Équipage CL11 ; la soute contient des cargaisons finies avec propriétaires connus.</x:v>
      </x:c>
      <x:c r="K27" s="14" t="str">
        <x:v>Arrimer les lots livrés, libérer la voie entre deux caisses puis affecter une équipe au comptage et à la protection du stock.</x:v>
      </x:c>
      <x:c r="L27" s="14" t="str">
        <x:v>Objectif de terrain accompli ou accord local applicable effectivement tenu. Le résultat militaire est distinct de la présence durable et des droits des habitants.</x:v>
      </x:c>
      <x:c r="M27" s="14" t="str">
        <x:v>Une équipe réellement arrivée représentant au moins 1 PC garde le poste. Son entretien figure déjà dans celui des unités ; aucun second forfait de garnison.</x:v>
      </x:c>
      <x:c r="N27" s="14" t="str">
        <x:v>Débit nominal seulement si le poste est opérationnel et relié à des lots existants autorisés. Les personnes et charges suivent les liens compatibles ; une occupation ne crée aucune ressource.</x:v>
      </x:c>
      <x:c r="O27" s="14" t="str">
        <x:v>Rejoindre la coque par la rampe si son pilote est prêt.</x:v>
      </x:c>
      <x:c r="P27" s="14" t="str">
        <x:v>Extension V5</x:v>
      </x:c>
    </x:row>
    <x:row r="28" ht="87" customHeight="1">
      <x:c r="A28" s="13" t="str">
        <x:v>W5-P02-Z23</x:v>
      </x:c>
      <x:c r="B28" s="13" t="str">
        <x:v>Rampe du Dernier Duel</x:v>
      </x:c>
      <x:c r="C28" s="13" t="str">
        <x:v>W5-P02-R04</x:v>
      </x:c>
      <x:c r="D28" s="13" t="str">
        <x:v>W3-P02</x:v>
      </x:c>
      <x:c r="E28" s="13" t="str">
        <x:v>Région 4, position 5</x:v>
      </x:c>
      <x:c r="F28" s="13" t="str">
        <x:v>Périmètre de cendres et épaves</x:v>
      </x:c>
      <x:c r="G28" s="28" t="n">
        <x:v>5</x:v>
      </x:c>
      <x:c r="H28" s="28" t="n">
        <x:v>1</x:v>
      </x:c>
      <x:c r="I28" s="28" t="n">
        <x:v>0</x:v>
      </x:c>
      <x:c r="J28" s="13" t="str">
        <x:v>Meneur survivant et témoins de son propre groupe.</x:v>
      </x:c>
      <x:c r="K28" s="13" t="str">
        <x:v>Observer les amarres d’une coque immobilisée, monter sur la rampe puis affronter le meneur qui veut reprendre le signal.</x:v>
      </x:c>
      <x:c r="L28" s="13" t="str">
        <x:v>Objectif de terrain accompli ou accord local applicable effectivement tenu. Le résultat militaire est distinct de la présence durable et des droits des habitants.</x:v>
      </x:c>
      <x:c r="M28" s="13" t="str">
        <x:v>Une équipe réellement arrivée représentant au moins 1 PC garde le poste. Son entretien figure déjà dans celui des unités ; aucun second forfait de garnison.</x:v>
      </x:c>
      <x:c r="N28" s="13" t="str">
        <x:v>Débit nominal seulement si le poste est opérationnel et relié à des lots existants autorisés. Les personnes et charges suivent les liens compatibles ; une occupation ne crée aucune ressource.</x:v>
      </x:c>
      <x:c r="O28" s="13" t="str">
        <x:v>Garder le treuil disponible pour descendre avec l’escorte.</x:v>
      </x:c>
      <x:c r="P28" s="13" t="str">
        <x:v>Extension V5</x:v>
      </x:c>
    </x:row>
    <x:row r="29" ht="87" customHeight="1">
      <x:c r="A29" s="14" t="str">
        <x:v>W5-P02-Z24</x:v>
      </x:c>
      <x:c r="B29" s="14" t="str">
        <x:v>Fenêtre du Retour Rouge</x:v>
      </x:c>
      <x:c r="C29" s="14" t="str">
        <x:v>W5-P02-R04</x:v>
      </x:c>
      <x:c r="D29" s="14" t="str">
        <x:v>W3-P02</x:v>
      </x:c>
      <x:c r="E29" s="14" t="str">
        <x:v>Région 4, position 6</x:v>
      </x:c>
      <x:c r="F29" s="14" t="str">
        <x:v>Périmètre de cendres et épaves</x:v>
      </x:c>
      <x:c r="G29" s="29" t="n">
        <x:v>5</x:v>
      </x:c>
      <x:c r="H29" s="29" t="n">
        <x:v>1</x:v>
      </x:c>
      <x:c r="I29" s="29" t="n">
        <x:v>0</x:v>
      </x:c>
      <x:c r="J29" s="14" t="str">
        <x:v>Passagers, porteurs et équipe de retour réelle ; aucun surnombre invisible.</x:v>
      </x:c>
      <x:c r="K29" s="14" t="str">
        <x:v>Aligner le repère de route, faire embarquer la dernière équipe puis tenir le bord de la zone jusqu’à la fermeture du sas.</x:v>
      </x:c>
      <x:c r="L29" s="14" t="str">
        <x:v>Objectif de terrain accompli ou accord local applicable effectivement tenu. Le résultat militaire est distinct de la présence durable et des droits des habitants.</x:v>
      </x:c>
      <x:c r="M29" s="14" t="str">
        <x:v>Une équipe réellement arrivée représentant au moins 1 PC garde le poste. Son entretien figure déjà dans celui des unités ; aucun second forfait de garnison.</x:v>
      </x:c>
      <x:c r="N29" s="14" t="str">
        <x:v>Débit nominal seulement si le poste est opérationnel et relié à des lots existants autorisés. Les personnes et charges suivent les liens compatibles ; une occupation ne crée aucune ressource.</x:v>
      </x:c>
      <x:c r="O29" s="14" t="str">
        <x:v>Partir dans le transport prévu ou rejoindre la halte gardée la plus proche.</x:v>
      </x:c>
      <x:c r="P29" s="14" t="str">
        <x:v>Extension V5</x:v>
      </x:c>
    </x:row>
    <x:row r="30" ht="87" customHeight="1">
      <x:c r="A30" s="13" t="str">
        <x:v>W5-P03-Z01</x:v>
      </x:c>
      <x:c r="B30" s="13" t="str">
        <x:v>Ruisseau des Premiers Pas</x:v>
      </x:c>
      <x:c r="C30" s="13" t="str">
        <x:v>W5-P03-R01</x:v>
      </x:c>
      <x:c r="D30" s="13" t="str">
        <x:v>W3-P03</x:v>
      </x:c>
      <x:c r="E30" s="13" t="str">
        <x:v>Région 1, position 1</x:v>
      </x:c>
      <x:c r="F30" s="13" t="str">
        <x:v>Canopée à plusieurs niveaux</x:v>
      </x:c>
      <x:c r="G30" s="28" t="n">
        <x:v>10</x:v>
      </x:c>
      <x:c r="H30" s="28" t="n">
        <x:v>1</x:v>
      </x:c>
      <x:c r="I30" s="28" t="n">
        <x:v>6</x:v>
      </x:c>
      <x:c r="J30" s="13" t="str">
        <x:v>Équipe de liaison CL11 et guides locaux volontaires.</x:v>
      </x:c>
      <x:c r="K30" s="13" t="str">
        <x:v>Rejoindre la rive à pied depuis le débarquement, placer les charges sur des dalles sèches puis repousser une patrouille qui observe le passage.</x:v>
      </x:c>
      <x:c r="L30" s="13" t="str">
        <x:v>Objectif de terrain accompli ou accord local applicable effectivement tenu. Le résultat militaire est distinct de la présence durable et des droits des habitants.</x:v>
      </x:c>
      <x:c r="M30" s="13" t="str">
        <x:v>Une équipe réellement arrivée représentant au moins 1 PC garde le poste. Son entretien figure déjà dans celui des unités ; aucun second forfait de garnison.</x:v>
      </x:c>
      <x:c r="N30" s="13" t="str">
        <x:v>Débit nominal seulement si le poste est opérationnel et relié à des lots existants autorisés. Les personnes et charges suivent les liens compatibles ; une occupation ne crée aucune ressource.</x:v>
      </x:c>
      <x:c r="O30" s="13" t="str">
        <x:v>Revenir à l’aire de débarquement en gardant les charges identifiées.</x:v>
      </x:c>
      <x:c r="P30" s="13" t="str">
        <x:v>Extension V5</x:v>
      </x:c>
    </x:row>
    <x:row r="31" ht="87" customHeight="1">
      <x:c r="A31" s="14" t="str">
        <x:v>W5-P03-Z02</x:v>
      </x:c>
      <x:c r="B31" s="14" t="str">
        <x:v>Racine en Étrier</x:v>
      </x:c>
      <x:c r="C31" s="14" t="str">
        <x:v>W5-P03-R01</x:v>
      </x:c>
      <x:c r="D31" s="14" t="str">
        <x:v>W3-P03</x:v>
      </x:c>
      <x:c r="E31" s="14" t="str">
        <x:v>Région 1, position 2</x:v>
      </x:c>
      <x:c r="F31" s="14" t="str">
        <x:v>Canopée à plusieurs niveaux</x:v>
      </x:c>
      <x:c r="G31" s="29" t="n">
        <x:v>10</x:v>
      </x:c>
      <x:c r="H31" s="29" t="n">
        <x:v>1</x:v>
      </x:c>
      <x:c r="I31" s="29" t="n">
        <x:v>0</x:v>
      </x:c>
      <x:c r="J31" s="14" t="str">
        <x:v>Guides CL3 et faune légère traversant librement.</x:v>
      </x:c>
      <x:c r="K31" s="14" t="str">
        <x:v>Inspecter les deux appuis d’une racine, fixer une corde puis faire traverser les éclaireurs pendant que les porteurs attendent au sol.</x:v>
      </x:c>
      <x:c r="L31" s="14" t="str">
        <x:v>Objectif de terrain accompli ou accord local applicable effectivement tenu. Le résultat militaire est distinct de la présence durable et des droits des habitants.</x:v>
      </x:c>
      <x:c r="M31" s="14" t="str">
        <x:v>Une équipe réellement arrivée représentant au moins 1 PC garde le poste. Son entretien figure déjà dans celui des unités ; aucun second forfait de garnison.</x:v>
      </x:c>
      <x:c r="N31" s="14" t="str">
        <x:v>Débit nominal seulement si le poste est opérationnel et relié à des lots existants autorisés. Les personnes et charges suivent les liens compatibles ; une occupation ne crée aucune ressource.</x:v>
      </x:c>
      <x:c r="O31" s="14" t="str">
        <x:v>Redescendre par la corde ; les montures restent sur le chemin bas.</x:v>
      </x:c>
      <x:c r="P31" s="14" t="str">
        <x:v>Extension V5</x:v>
      </x:c>
    </x:row>
    <x:row r="32" ht="87" customHeight="1">
      <x:c r="A32" s="13" t="str">
        <x:v>W5-P03-Z03</x:v>
      </x:c>
      <x:c r="B32" s="13" t="str">
        <x:v>Plateforme de l’Œil Vert</x:v>
      </x:c>
      <x:c r="C32" s="13" t="str">
        <x:v>W5-P03-R01</x:v>
      </x:c>
      <x:c r="D32" s="13" t="str">
        <x:v>W3-P03</x:v>
      </x:c>
      <x:c r="E32" s="13" t="str">
        <x:v>Région 1, position 3</x:v>
      </x:c>
      <x:c r="F32" s="13" t="str">
        <x:v>Canopée à plusieurs niveaux</x:v>
      </x:c>
      <x:c r="G32" s="28" t="n">
        <x:v>10</x:v>
      </x:c>
      <x:c r="H32" s="28" t="n">
        <x:v>1</x:v>
      </x:c>
      <x:c r="I32" s="28" t="n">
        <x:v>0</x:v>
      </x:c>
      <x:c r="J32" s="13" t="str">
        <x:v>Guetteur CL3 et relève issue du même groupe local.</x:v>
      </x:c>
      <x:c r="K32" s="13" t="str">
        <x:v>Approcher sous le feuillage, découvrir le guetteur par son mouvement puis atteindre sa plateforme par les prises latérales.</x:v>
      </x:c>
      <x:c r="L32" s="13" t="str">
        <x:v>Objectif de terrain accompli ou accord local applicable effectivement tenu. Le résultat militaire est distinct de la présence durable et des droits des habitants.</x:v>
      </x:c>
      <x:c r="M32" s="13" t="str">
        <x:v>Une équipe réellement arrivée représentant au moins 1 PC garde le poste. Son entretien figure déjà dans celui des unités ; aucun second forfait de garnison.</x:v>
      </x:c>
      <x:c r="N32" s="13" t="str">
        <x:v>Débit nominal seulement si le poste est opérationnel et relié à des lots existants autorisés. Les personnes et charges suivent les liens compatibles ; une occupation ne crée aucune ressource.</x:v>
      </x:c>
      <x:c r="O32" s="13" t="str">
        <x:v>Passer derrière le tronc opaque puis rejoindre la racine sûre.</x:v>
      </x:c>
      <x:c r="P32" s="13" t="str">
        <x:v>Extension V5</x:v>
      </x:c>
    </x:row>
    <x:row r="33" ht="87" customHeight="1">
      <x:c r="A33" s="14" t="str">
        <x:v>W5-P03-Z04</x:v>
      </x:c>
      <x:c r="B33" s="14" t="str">
        <x:v>Atelier sous les Trois Troncs</x:v>
      </x:c>
      <x:c r="C33" s="14" t="str">
        <x:v>W5-P03-R01</x:v>
      </x:c>
      <x:c r="D33" s="14" t="str">
        <x:v>W3-P03</x:v>
      </x:c>
      <x:c r="E33" s="14" t="str">
        <x:v>Région 1, position 4</x:v>
      </x:c>
      <x:c r="F33" s="14" t="str">
        <x:v>Canopée à plusieurs niveaux</x:v>
      </x:c>
      <x:c r="G33" s="29" t="n">
        <x:v>10</x:v>
      </x:c>
      <x:c r="H33" s="29" t="n">
        <x:v>1</x:v>
      </x:c>
      <x:c r="I33" s="29" t="n">
        <x:v>3</x:v>
      </x:c>
      <x:c r="J33" s="14" t="str">
        <x:v>Artisans de la communauté ; leurs outils restent leur propriété.</x:v>
      </x:c>
      <x:c r="K33" s="14" t="str">
        <x:v>Porter une pièce de passerelle, l’ajuster aux repères du menuisier puis tenir l’accès pendant la fixation des trois ancrages.</x:v>
      </x:c>
      <x:c r="L33" s="14" t="str">
        <x:v>Objectif de terrain accompli ou accord local applicable effectivement tenu. Le résultat militaire est distinct de la présence durable et des droits des habitants.</x:v>
      </x:c>
      <x:c r="M33" s="14" t="str">
        <x:v>Une équipe réellement arrivée représentant au moins 1 PC garde le poste. Son entretien figure déjà dans celui des unités ; aucun second forfait de garnison.</x:v>
      </x:c>
      <x:c r="N33" s="14" t="str">
        <x:v>Débit nominal seulement si le poste est opérationnel et relié à des lots existants autorisés. Les personnes et charges suivent les liens compatibles ; une occupation ne crée aucune ressource.</x:v>
      </x:c>
      <x:c r="O33" s="14" t="str">
        <x:v>Démonter le palan temporaire et suivre le chemin autorisé.</x:v>
      </x:c>
      <x:c r="P33" s="14" t="str">
        <x:v>Extension V5</x:v>
      </x:c>
    </x:row>
    <x:row r="34" ht="87" customHeight="1">
      <x:c r="A34" s="13" t="str">
        <x:v>W5-P03-Z05</x:v>
      </x:c>
      <x:c r="B34" s="13" t="str">
        <x:v>Cime du Défi Suspendu</x:v>
      </x:c>
      <x:c r="C34" s="13" t="str">
        <x:v>W5-P03-R01</x:v>
      </x:c>
      <x:c r="D34" s="13" t="str">
        <x:v>W3-P03</x:v>
      </x:c>
      <x:c r="E34" s="13" t="str">
        <x:v>Région 1, position 5</x:v>
      </x:c>
      <x:c r="F34" s="13" t="str">
        <x:v>Canopée à plusieurs niveaux</x:v>
      </x:c>
      <x:c r="G34" s="28" t="n">
        <x:v>10</x:v>
      </x:c>
      <x:c r="H34" s="28" t="n">
        <x:v>1</x:v>
      </x:c>
      <x:c r="I34" s="28" t="n">
        <x:v>0</x:v>
      </x:c>
      <x:c r="J34" s="13" t="str">
        <x:v>Duelliste CL3, son témoin et gardes hors de l’aire.</x:v>
      </x:c>
      <x:c r="K34" s="13" t="str">
        <x:v>Monter dans l’aire vérifiée, examiner les limites de charge puis affronter un rival en utilisant les appuis plutôt qu’un sol imaginaire.</x:v>
      </x:c>
      <x:c r="L34" s="13" t="str">
        <x:v>Objectif de terrain accompli ou accord local applicable effectivement tenu. Le résultat militaire est distinct de la présence durable et des droits des habitants.</x:v>
      </x:c>
      <x:c r="M34" s="13" t="str">
        <x:v>Une équipe réellement arrivée représentant au moins 1 PC garde le poste. Son entretien figure déjà dans celui des unités ; aucun second forfait de garnison.</x:v>
      </x:c>
      <x:c r="N34" s="13" t="str">
        <x:v>Débit nominal seulement si le poste est opérationnel et relié à des lots existants autorisés. Les personnes et charges suivent les liens compatibles ; une occupation ne crée aucune ressource.</x:v>
      </x:c>
      <x:c r="O34" s="13" t="str">
        <x:v>Rejoindre la plateforme basse par l’ancrage resté ouvert.</x:v>
      </x:c>
      <x:c r="P34" s="13" t="str">
        <x:v>Extension V5</x:v>
      </x:c>
    </x:row>
    <x:row r="35" ht="87" customHeight="1">
      <x:c r="A35" s="14" t="str">
        <x:v>W5-P03-Z06</x:v>
      </x:c>
      <x:c r="B35" s="14" t="str">
        <x:v>Descente des Feuilles Brisées</x:v>
      </x:c>
      <x:c r="C35" s="14" t="str">
        <x:v>W5-P03-R01</x:v>
      </x:c>
      <x:c r="D35" s="14" t="str">
        <x:v>W3-P03</x:v>
      </x:c>
      <x:c r="E35" s="14" t="str">
        <x:v>Région 1, position 6</x:v>
      </x:c>
      <x:c r="F35" s="14" t="str">
        <x:v>Canopée à plusieurs niveaux</x:v>
      </x:c>
      <x:c r="G35" s="29" t="n">
        <x:v>10</x:v>
      </x:c>
      <x:c r="H35" s="29" t="n">
        <x:v>1</x:v>
      </x:c>
      <x:c r="I35" s="29" t="n">
        <x:v>0</x:v>
      </x:c>
      <x:c r="J35" s="14" t="str">
        <x:v>Bête autonome et poseurs de pièges rivaux.</x:v>
      </x:c>
      <x:c r="K35" s="14" t="str">
        <x:v>Observer le déplacement d’une bête sous les feuilles, retirer un piège de passage puis accompagner le groupe jusqu’au ruisseau suivant.</x:v>
      </x:c>
      <x:c r="L35" s="14" t="str">
        <x:v>Objectif de terrain accompli ou accord local applicable effectivement tenu. Le résultat militaire est distinct de la présence durable et des droits des habitants.</x:v>
      </x:c>
      <x:c r="M35" s="14" t="str">
        <x:v>Une équipe réellement arrivée représentant au moins 1 PC garde le poste. Son entretien figure déjà dans celui des unités ; aucun second forfait de garnison.</x:v>
      </x:c>
      <x:c r="N35" s="14" t="str">
        <x:v>Débit nominal seulement si le poste est opérationnel et relié à des lots existants autorisés. Les personnes et charges suivent les liens compatibles ; une occupation ne crée aucune ressource.</x:v>
      </x:c>
      <x:c r="O35" s="14" t="str">
        <x:v>Reprendre la branche haute si le corridor inférieur est occupé.</x:v>
      </x:c>
      <x:c r="P35" s="14" t="str">
        <x:v>Extension V5</x:v>
      </x:c>
    </x:row>
    <x:row r="36" ht="87" customHeight="1">
      <x:c r="A36" s="13" t="str">
        <x:v>W5-P03-Z07</x:v>
      </x:c>
      <x:c r="B36" s="13" t="str">
        <x:v>Rive de la Trace Humaine</x:v>
      </x:c>
      <x:c r="C36" s="13" t="str">
        <x:v>W5-P03-R02</x:v>
      </x:c>
      <x:c r="D36" s="13" t="str">
        <x:v>W3-P03</x:v>
      </x:c>
      <x:c r="E36" s="13" t="str">
        <x:v>Région 2, position 1</x:v>
      </x:c>
      <x:c r="F36" s="13" t="str">
        <x:v>Rives, racines et roches humides</x:v>
      </x:c>
      <x:c r="G36" s="28" t="n">
        <x:v>5</x:v>
      </x:c>
      <x:c r="H36" s="28" t="n">
        <x:v>1</x:v>
      </x:c>
      <x:c r="I36" s="28" t="n">
        <x:v>0</x:v>
      </x:c>
      <x:c r="J36" s="13" t="str">
        <x:v>Voyageurs humains autonomes ; O5 et ses jalons ne sont pas remplacés.</x:v>
      </x:c>
      <x:c r="K36" s="13" t="str">
        <x:v>Comparer une empreinte de botte aux marques de lances, observer le gué depuis la roche puis prendre contact seulement si les voyageurs le souhaitent.</x:v>
      </x:c>
      <x:c r="L36" s="13" t="str">
        <x:v>Objectif de terrain accompli ou accord local applicable effectivement tenu. Le résultat militaire est distinct de la présence durable et des droits des habitants.</x:v>
      </x:c>
      <x:c r="M36" s="13" t="str">
        <x:v>Une équipe réellement arrivée représentant au moins 1 PC garde le poste. Son entretien figure déjà dans celui des unités ; aucun second forfait de garnison.</x:v>
      </x:c>
      <x:c r="N36" s="13" t="str">
        <x:v>Débit nominal seulement si le poste est opérationnel et relié à des lots existants autorisés. Les personnes et charges suivent les liens compatibles ; une occupation ne crée aucune ressource.</x:v>
      </x:c>
      <x:c r="O36" s="13" t="str">
        <x:v>Laisser la rive libre et revenir au pont par son propre chemin.</x:v>
      </x:c>
      <x:c r="P36" s="13" t="str">
        <x:v>Extension V5</x:v>
      </x:c>
    </x:row>
    <x:row r="37" ht="87" customHeight="1">
      <x:c r="A37" s="14" t="str">
        <x:v>W5-P03-Z08</x:v>
      </x:c>
      <x:c r="B37" s="14" t="str">
        <x:v>Gué des Dalles Larges</x:v>
      </x:c>
      <x:c r="C37" s="14" t="str">
        <x:v>W5-P03-R02</x:v>
      </x:c>
      <x:c r="D37" s="14" t="str">
        <x:v>W3-P03</x:v>
      </x:c>
      <x:c r="E37" s="14" t="str">
        <x:v>Région 2, position 2</x:v>
      </x:c>
      <x:c r="F37" s="14" t="str">
        <x:v>Rives, racines et roches humides</x:v>
      </x:c>
      <x:c r="G37" s="29" t="n">
        <x:v>5</x:v>
      </x:c>
      <x:c r="H37" s="29" t="n">
        <x:v>1</x:v>
      </x:c>
      <x:c r="I37" s="29" t="n">
        <x:v>0</x:v>
      </x:c>
      <x:c r="J37" s="14" t="str">
        <x:v>Porteurs de plusieurs équipes et chasseurs CL4.</x:v>
      </x:c>
      <x:c r="K37" s="14" t="str">
        <x:v>Tester les appuis, faire passer une charge à la fois puis tourner la couverture vers la berge où un groupe rival apparaît.</x:v>
      </x:c>
      <x:c r="L37" s="14" t="str">
        <x:v>Objectif de terrain accompli ou accord local applicable effectivement tenu. Le résultat militaire est distinct de la présence durable et des droits des habitants.</x:v>
      </x:c>
      <x:c r="M37" s="14" t="str">
        <x:v>Une équipe réellement arrivée représentant au moins 1 PC garde le poste. Son entretien figure déjà dans celui des unités ; aucun second forfait de garnison.</x:v>
      </x:c>
      <x:c r="N37" s="14" t="str">
        <x:v>Débit nominal seulement si le poste est opérationnel et relié à des lots existants autorisés. Les personnes et charges suivent les liens compatibles ; une occupation ne crée aucune ressource.</x:v>
      </x:c>
      <x:c r="O37" s="14" t="str">
        <x:v>Gagner la dalle sûre la plus proche puis revenir vers le guide.</x:v>
      </x:c>
      <x:c r="P37" s="14" t="str">
        <x:v>Extension V5</x:v>
      </x:c>
    </x:row>
    <x:row r="38" ht="87" customHeight="1">
      <x:c r="A38" s="13" t="str">
        <x:v>W5-P03-Z09</x:v>
      </x:c>
      <x:c r="B38" s="13" t="str">
        <x:v>Pont des Racines Liées</x:v>
      </x:c>
      <x:c r="C38" s="13" t="str">
        <x:v>W5-P03-R02</x:v>
      </x:c>
      <x:c r="D38" s="13" t="str">
        <x:v>W3-P03</x:v>
      </x:c>
      <x:c r="E38" s="13" t="str">
        <x:v>Région 2, position 3</x:v>
      </x:c>
      <x:c r="F38" s="13" t="str">
        <x:v>Rives, racines et roches humides</x:v>
      </x:c>
      <x:c r="G38" s="28" t="n">
        <x:v>5</x:v>
      </x:c>
      <x:c r="H38" s="28" t="n">
        <x:v>1</x:v>
      </x:c>
      <x:c r="I38" s="28" t="n">
        <x:v>0</x:v>
      </x:c>
      <x:c r="J38" s="13" t="str">
        <x:v>Guides CL3 et sentinelles CL4 avec un accord de passage limité.</x:v>
      </x:c>
      <x:c r="K38" s="13" t="str">
        <x:v>Examiner la tension du pont, défaire une boucle de piège puis laisser passer les unités de gabarit compatible sous observation.</x:v>
      </x:c>
      <x:c r="L38" s="13" t="str">
        <x:v>Objectif de terrain accompli ou accord local applicable effectivement tenu. Le résultat militaire est distinct de la présence durable et des droits des habitants.</x:v>
      </x:c>
      <x:c r="M38" s="13" t="str">
        <x:v>Une équipe réellement arrivée représentant au moins 1 PC garde le poste. Son entretien figure déjà dans celui des unités ; aucun second forfait de garnison.</x:v>
      </x:c>
      <x:c r="N38" s="13" t="str">
        <x:v>Débit nominal seulement si le poste est opérationnel et relié à des lots existants autorisés. Les personnes et charges suivent les liens compatibles ; une occupation ne crée aucune ressource.</x:v>
      </x:c>
      <x:c r="O38" s="13" t="str">
        <x:v>Reculer un par un vers l’appui gardé ; aucun groupe lourd ne force le pont.</x:v>
      </x:c>
      <x:c r="P38" s="13" t="str">
        <x:v>Extension V5</x:v>
      </x:c>
    </x:row>
    <x:row r="39" ht="87" customHeight="1">
      <x:c r="A39" s="14" t="str">
        <x:v>W5-P03-Z10</x:v>
      </x:c>
      <x:c r="B39" s="14" t="str">
        <x:v>Cache de la Berge Haute</x:v>
      </x:c>
      <x:c r="C39" s="14" t="str">
        <x:v>W5-P03-R02</x:v>
      </x:c>
      <x:c r="D39" s="14" t="str">
        <x:v>W3-P03</x:v>
      </x:c>
      <x:c r="E39" s="14" t="str">
        <x:v>Région 2, position 4</x:v>
      </x:c>
      <x:c r="F39" s="14" t="str">
        <x:v>Rives, racines et roches humides</x:v>
      </x:c>
      <x:c r="G39" s="29" t="n">
        <x:v>5</x:v>
      </x:c>
      <x:c r="H39" s="29" t="n">
        <x:v>1</x:v>
      </x:c>
      <x:c r="I39" s="29" t="n">
        <x:v>3</x:v>
      </x:c>
      <x:c r="J39" s="14" t="str">
        <x:v>Dépositaire CL11 et réserve livrée depuis la coque.</x:v>
      </x:c>
      <x:c r="K39" s="14" t="str">
        <x:v>Remonter un contenant par le treuil, identifier son lot puis installer la cache hors de la crue sous la garde d’une équipe présente.</x:v>
      </x:c>
      <x:c r="L39" s="14" t="str">
        <x:v>Objectif de terrain accompli ou accord local applicable effectivement tenu. Le résultat militaire est distinct de la présence durable et des droits des habitants.</x:v>
      </x:c>
      <x:c r="M39" s="14" t="str">
        <x:v>Une équipe réellement arrivée représentant au moins 1 PC garde le poste. Son entretien figure déjà dans celui des unités ; aucun second forfait de garnison.</x:v>
      </x:c>
      <x:c r="N39" s="14" t="str">
        <x:v>Débit nominal seulement si le poste est opérationnel et relié à des lots existants autorisés. Les personnes et charges suivent les liens compatibles ; une occupation ne crée aucune ressource.</x:v>
      </x:c>
      <x:c r="O39" s="14" t="str">
        <x:v>Arrimer les contenants restants et rejoindre le haut du gué.</x:v>
      </x:c>
      <x:c r="P39" s="14" t="str">
        <x:v>Extension V5</x:v>
      </x:c>
    </x:row>
    <x:row r="40" ht="87" customHeight="1">
      <x:c r="A40" s="13" t="str">
        <x:v>W5-P03-Z11</x:v>
      </x:c>
      <x:c r="B40" s="13" t="str">
        <x:v>Rocher des Deux Embuscades</x:v>
      </x:c>
      <x:c r="C40" s="13" t="str">
        <x:v>W5-P03-R02</x:v>
      </x:c>
      <x:c r="D40" s="13" t="str">
        <x:v>W3-P03</x:v>
      </x:c>
      <x:c r="E40" s="13" t="str">
        <x:v>Région 2, position 5</x:v>
      </x:c>
      <x:c r="F40" s="13" t="str">
        <x:v>Rives, racines et roches humides</x:v>
      </x:c>
      <x:c r="G40" s="28" t="n">
        <x:v>5</x:v>
      </x:c>
      <x:c r="H40" s="28" t="n">
        <x:v>1</x:v>
      </x:c>
      <x:c r="I40" s="28" t="n">
        <x:v>0</x:v>
      </x:c>
      <x:c r="J40" s="13" t="str">
        <x:v>Deux petits groupes rivaux, dont les alliances ne sont pas automatiques.</x:v>
      </x:c>
      <x:c r="K40" s="13" t="str">
        <x:v>Découvrir les deux angles ennemis depuis un couvert, attirer une équipe sur la dalle puis fermer son détour avec un groupe visible.</x:v>
      </x:c>
      <x:c r="L40" s="13" t="str">
        <x:v>Objectif de terrain accompli ou accord local applicable effectivement tenu. Le résultat militaire est distinct de la présence durable et des droits des habitants.</x:v>
      </x:c>
      <x:c r="M40" s="13" t="str">
        <x:v>Une équipe réellement arrivée représentant au moins 1 PC garde le poste. Son entretien figure déjà dans celui des unités ; aucun second forfait de garnison.</x:v>
      </x:c>
      <x:c r="N40" s="13" t="str">
        <x:v>Débit nominal seulement si le poste est opérationnel et relié à des lots existants autorisés. Les personnes et charges suivent les liens compatibles ; une occupation ne crée aucune ressource.</x:v>
      </x:c>
      <x:c r="O40" s="13" t="str">
        <x:v>Rompre la poursuite sur la berge avant de rejoindre les voyageurs.</x:v>
      </x:c>
      <x:c r="P40" s="13" t="str">
        <x:v>Extension V5</x:v>
      </x:c>
    </x:row>
    <x:row r="41" ht="87" customHeight="1">
      <x:c r="A41" s="14" t="str">
        <x:v>W5-P03-Z12</x:v>
      </x:c>
      <x:c r="B41" s="14" t="str">
        <x:v>Sortie de la Piste Effacée</x:v>
      </x:c>
      <x:c r="C41" s="14" t="str">
        <x:v>W5-P03-R02</x:v>
      </x:c>
      <x:c r="D41" s="14" t="str">
        <x:v>W3-P03</x:v>
      </x:c>
      <x:c r="E41" s="14" t="str">
        <x:v>Région 2, position 6</x:v>
      </x:c>
      <x:c r="F41" s="14" t="str">
        <x:v>Rives, racines et roches humides</x:v>
      </x:c>
      <x:c r="G41" s="29" t="n">
        <x:v>5</x:v>
      </x:c>
      <x:c r="H41" s="29" t="n">
        <x:v>1</x:v>
      </x:c>
      <x:c r="I41" s="29" t="n">
        <x:v>0</x:v>
      </x:c>
      <x:c r="J41" s="14" t="str">
        <x:v>Éclaireurs et voyageurs aux destinations distinctes.</x:v>
      </x:c>
      <x:c r="K41" s="14" t="str">
        <x:v>Chercher les dernières traces après la pluie, replacer un repère observé puis escorter le groupe sur un chemin dont les inconnues sont affichées.</x:v>
      </x:c>
      <x:c r="L41" s="14" t="str">
        <x:v>Objectif de terrain accompli ou accord local applicable effectivement tenu. Le résultat militaire est distinct de la présence durable et des droits des habitants.</x:v>
      </x:c>
      <x:c r="M41" s="14" t="str">
        <x:v>Une équipe réellement arrivée représentant au moins 1 PC garde le poste. Son entretien figure déjà dans celui des unités ; aucun second forfait de garnison.</x:v>
      </x:c>
      <x:c r="N41" s="14" t="str">
        <x:v>Débit nominal seulement si le poste est opérationnel et relié à des lots existants autorisés. Les personnes et charges suivent les liens compatibles ; une occupation ne crée aucune ressource.</x:v>
      </x:c>
      <x:c r="O41" s="14" t="str">
        <x:v>Garder le dernier point confirmé comme rendez-vous en cas de perte de piste.</x:v>
      </x:c>
      <x:c r="P41" s="14" t="str">
        <x:v>Extension V5</x:v>
      </x:c>
    </x:row>
    <x:row r="42" ht="87" customHeight="1">
      <x:c r="A42" s="13" t="str">
        <x:v>W5-P03-Z13</x:v>
      </x:c>
      <x:c r="B42" s="13" t="str">
        <x:v>Lisière des Feux Séparés</x:v>
      </x:c>
      <x:c r="C42" s="13" t="str">
        <x:v>W5-P03-R03</x:v>
      </x:c>
      <x:c r="D42" s="13" t="str">
        <x:v>W3-P03</x:v>
      </x:c>
      <x:c r="E42" s="13" t="str">
        <x:v>Région 3, position 1</x:v>
      </x:c>
      <x:c r="F42" s="13" t="str">
        <x:v>Lisières et postes isolés</x:v>
      </x:c>
      <x:c r="G42" s="28" t="n">
        <x:v>5</x:v>
      </x:c>
      <x:c r="H42" s="28" t="n">
        <x:v>1</x:v>
      </x:c>
      <x:c r="I42" s="28" t="n">
        <x:v>0</x:v>
      </x:c>
      <x:c r="J42" s="13" t="str">
        <x:v>Petits groupes humains et yautja indépendants ; aucun camp mixte imposé.</x:v>
      </x:c>
      <x:c r="K42" s="13" t="str">
        <x:v>Approcher les feux sans supposer leur appartenance, observer les équipements puis choisir le camp auquel proposer une rencontre ou un défi.</x:v>
      </x:c>
      <x:c r="L42" s="13" t="str">
        <x:v>Objectif de terrain accompli ou accord local applicable effectivement tenu. Le résultat militaire est distinct de la présence durable et des droits des habitants.</x:v>
      </x:c>
      <x:c r="M42" s="13" t="str">
        <x:v>Une équipe réellement arrivée représentant au moins 1 PC garde le poste. Son entretien figure déjà dans celui des unités ; aucun second forfait de garnison.</x:v>
      </x:c>
      <x:c r="N42" s="13" t="str">
        <x:v>Débit nominal seulement si le poste est opérationnel et relié à des lots existants autorisés. Les personnes et charges suivent les liens compatibles ; une occupation ne crée aucune ressource.</x:v>
      </x:c>
      <x:c r="O42" s="13" t="str">
        <x:v>Se retirer par l’entrée reconnue sans déplacer les occupants.</x:v>
      </x:c>
      <x:c r="P42" s="13" t="str">
        <x:v>Extension V5</x:v>
      </x:c>
    </x:row>
    <x:row r="43" ht="87" customHeight="1">
      <x:c r="A43" s="14" t="str">
        <x:v>W5-P03-Z14</x:v>
      </x:c>
      <x:c r="B43" s="14" t="str">
        <x:v>Dalle du Message Laissé</x:v>
      </x:c>
      <x:c r="C43" s="14" t="str">
        <x:v>W5-P03-R03</x:v>
      </x:c>
      <x:c r="D43" s="14" t="str">
        <x:v>W3-P03</x:v>
      </x:c>
      <x:c r="E43" s="14" t="str">
        <x:v>Région 3, position 2</x:v>
      </x:c>
      <x:c r="F43" s="14" t="str">
        <x:v>Lisières et postes isolés</x:v>
      </x:c>
      <x:c r="G43" s="29" t="n">
        <x:v>5</x:v>
      </x:c>
      <x:c r="H43" s="29" t="n">
        <x:v>1</x:v>
      </x:c>
      <x:c r="I43" s="29" t="n">
        <x:v>0</x:v>
      </x:c>
      <x:c r="J43" s="14" t="str">
        <x:v>Courriers de passage et patrouille CL13 venue vérifier le même indice.</x:v>
      </x:c>
      <x:c r="K43" s="14" t="str">
        <x:v>Lire les marques d’un contenant posé, examiner son trajet d’usure puis suivre le chemin qui mène à l’auteur possible sans inventer son identité.</x:v>
      </x:c>
      <x:c r="L43" s="14" t="str">
        <x:v>Objectif de terrain accompli ou accord local applicable effectivement tenu. Le résultat militaire est distinct de la présence durable et des droits des habitants.</x:v>
      </x:c>
      <x:c r="M43" s="14" t="str">
        <x:v>Une équipe réellement arrivée représentant au moins 1 PC garde le poste. Son entretien figure déjà dans celui des unités ; aucun second forfait de garnison.</x:v>
      </x:c>
      <x:c r="N43" s="14" t="str">
        <x:v>Débit nominal seulement si le poste est opérationnel et relié à des lots existants autorisés. Les personnes et charges suivent les liens compatibles ; une occupation ne crée aucune ressource.</x:v>
      </x:c>
      <x:c r="O43" s="14" t="str">
        <x:v>Revenir au point de dépôt avec l’objet si son transport est autorisé.</x:v>
      </x:c>
      <x:c r="P43" s="14" t="str">
        <x:v>Extension V5</x:v>
      </x:c>
    </x:row>
    <x:row r="44" ht="87" customHeight="1">
      <x:c r="A44" s="13" t="str">
        <x:v>W5-P03-Z15</x:v>
      </x:c>
      <x:c r="B44" s="13" t="str">
        <x:v>Poste du Témoin Patient</x:v>
      </x:c>
      <x:c r="C44" s="13" t="str">
        <x:v>W5-P03-R03</x:v>
      </x:c>
      <x:c r="D44" s="13" t="str">
        <x:v>W3-P03</x:v>
      </x:c>
      <x:c r="E44" s="13" t="str">
        <x:v>Région 3, position 3</x:v>
      </x:c>
      <x:c r="F44" s="13" t="str">
        <x:v>Lisières et postes isolés</x:v>
      </x:c>
      <x:c r="G44" s="28" t="n">
        <x:v>5</x:v>
      </x:c>
      <x:c r="H44" s="28" t="n">
        <x:v>1</x:v>
      </x:c>
      <x:c r="I44" s="28" t="n">
        <x:v>0</x:v>
      </x:c>
      <x:c r="J44" s="13" t="str">
        <x:v>Témoin volontaire CL13 ; ses inconnues restent dans son récit.</x:v>
      </x:c>
      <x:c r="K44" s="13" t="str">
        <x:v>Atteindre un observatoire bas, protéger son témoin pendant une attaque courte puis comparer ce qu’il a vu au relevé du joueur.</x:v>
      </x:c>
      <x:c r="L44" s="13" t="str">
        <x:v>Objectif de terrain accompli ou accord local applicable effectivement tenu. Le résultat militaire est distinct de la présence durable et des droits des habitants.</x:v>
      </x:c>
      <x:c r="M44" s="13" t="str">
        <x:v>Une équipe réellement arrivée représentant au moins 1 PC garde le poste. Son entretien figure déjà dans celui des unités ; aucun second forfait de garnison.</x:v>
      </x:c>
      <x:c r="N44" s="13" t="str">
        <x:v>Débit nominal seulement si le poste est opérationnel et relié à des lots existants autorisés. Les personnes et charges suivent les liens compatibles ; une occupation ne crée aucune ressource.</x:v>
      </x:c>
      <x:c r="O44" s="13" t="str">
        <x:v>Escorter le témoin vers la lisière s’il accepte ce trajet.</x:v>
      </x:c>
      <x:c r="P44" s="13" t="str">
        <x:v>Extension V5</x:v>
      </x:c>
    </x:row>
    <x:row r="45" ht="87" customHeight="1">
      <x:c r="A45" s="14" t="str">
        <x:v>W5-P03-Z16</x:v>
      </x:c>
      <x:c r="B45" s="14" t="str">
        <x:v>Réserve des Rations Scellées</x:v>
      </x:c>
      <x:c r="C45" s="14" t="str">
        <x:v>W5-P03-R03</x:v>
      </x:c>
      <x:c r="D45" s="14" t="str">
        <x:v>W3-P03</x:v>
      </x:c>
      <x:c r="E45" s="14" t="str">
        <x:v>Région 3, position 4</x:v>
      </x:c>
      <x:c r="F45" s="14" t="str">
        <x:v>Lisières et postes isolés</x:v>
      </x:c>
      <x:c r="G45" s="29" t="n">
        <x:v>5</x:v>
      </x:c>
      <x:c r="H45" s="29" t="n">
        <x:v>1</x:v>
      </x:c>
      <x:c r="I45" s="29" t="n">
        <x:v>3</x:v>
      </x:c>
      <x:c r="J45" s="14" t="str">
        <x:v>Dépositaire de coalition CL12 et propriétaires distincts des lots personnels.</x:v>
      </x:c>
      <x:c r="K45" s="14" t="str">
        <x:v>Vérifier les marques des lots militaires, ouvrir seulement les contenants destinés au front puis organiser leur transfert avec les porteurs présents.</x:v>
      </x:c>
      <x:c r="L45" s="14" t="str">
        <x:v>Objectif de terrain accompli ou accord local applicable effectivement tenu. Le résultat militaire est distinct de la présence durable et des droits des habitants.</x:v>
      </x:c>
      <x:c r="M45" s="14" t="str">
        <x:v>Une équipe réellement arrivée représentant au moins 1 PC garde le poste. Son entretien figure déjà dans celui des unités ; aucun second forfait de garnison.</x:v>
      </x:c>
      <x:c r="N45" s="14" t="str">
        <x:v>Débit nominal seulement si le poste est opérationnel et relié à des lots existants autorisés. Les personnes et charges suivent les liens compatibles ; une occupation ne crée aucune ressource.</x:v>
      </x:c>
      <x:c r="O45" s="14" t="str">
        <x:v>Laisser les autres caisses fermées puis reprendre le chemin de retour.</x:v>
      </x:c>
      <x:c r="P45" s="14" t="str">
        <x:v>Extension V5</x:v>
      </x:c>
    </x:row>
    <x:row r="46" ht="87" customHeight="1">
      <x:c r="A46" s="13" t="str">
        <x:v>W5-P03-Z17</x:v>
      </x:c>
      <x:c r="B46" s="13" t="str">
        <x:v>Cercle des Lances Basses</x:v>
      </x:c>
      <x:c r="C46" s="13" t="str">
        <x:v>W5-P03-R03</x:v>
      </x:c>
      <x:c r="D46" s="13" t="str">
        <x:v>W3-P03</x:v>
      </x:c>
      <x:c r="E46" s="13" t="str">
        <x:v>Région 3, position 5</x:v>
      </x:c>
      <x:c r="F46" s="13" t="str">
        <x:v>Lisières et postes isolés</x:v>
      </x:c>
      <x:c r="G46" s="28" t="n">
        <x:v>5</x:v>
      </x:c>
      <x:c r="H46" s="28" t="n">
        <x:v>1</x:v>
      </x:c>
      <x:c r="I46" s="28" t="n">
        <x:v>0</x:v>
      </x:c>
      <x:c r="J46" s="13" t="str">
        <x:v>Groupe rival au mandat limité ; les voyageurs hors du cercle restent autonomes.</x:v>
      </x:c>
      <x:c r="K46" s="13" t="str">
        <x:v>Parcourir les limites du cercle, reconnaître le meneur local puis résoudre le défi ou ouvrir un contournement sous couverture.</x:v>
      </x:c>
      <x:c r="L46" s="13" t="str">
        <x:v>Objectif de terrain accompli ou accord local applicable effectivement tenu. Le résultat militaire est distinct de la présence durable et des droits des habitants.</x:v>
      </x:c>
      <x:c r="M46" s="13" t="str">
        <x:v>Une équipe réellement arrivée représentant au moins 1 PC garde le poste. Son entretien figure déjà dans celui des unités ; aucun second forfait de garnison.</x:v>
      </x:c>
      <x:c r="N46" s="13" t="str">
        <x:v>Débit nominal seulement si le poste est opérationnel et relié à des lots existants autorisés. Les personnes et charges suivent les liens compatibles ; une occupation ne crée aucune ressource.</x:v>
      </x:c>
      <x:c r="O46" s="13" t="str">
        <x:v>Sortir par l’issue convenue ou protéger un repli d’équipe.</x:v>
      </x:c>
      <x:c r="P46" s="13" t="str">
        <x:v>Extension V5</x:v>
      </x:c>
    </x:row>
    <x:row r="47" ht="87" customHeight="1">
      <x:c r="A47" s="14" t="str">
        <x:v>W5-P03-Z18</x:v>
      </x:c>
      <x:c r="B47" s="14" t="str">
        <x:v>Clairière du Départ Choisi</x:v>
      </x:c>
      <x:c r="C47" s="14" t="str">
        <x:v>W5-P03-R03</x:v>
      </x:c>
      <x:c r="D47" s="14" t="str">
        <x:v>W3-P03</x:v>
      </x:c>
      <x:c r="E47" s="14" t="str">
        <x:v>Région 3, position 6</x:v>
      </x:c>
      <x:c r="F47" s="14" t="str">
        <x:v>Lisières et postes isolés</x:v>
      </x:c>
      <x:c r="G47" s="29" t="n">
        <x:v>5</x:v>
      </x:c>
      <x:c r="H47" s="29" t="n">
        <x:v>1</x:v>
      </x:c>
      <x:c r="I47" s="29" t="n">
        <x:v>0</x:v>
      </x:c>
      <x:c r="J47" s="14" t="str">
        <x:v>Voyageurs qui peuvent rester ou partir ; l’humain O5 suit sa continuité propre.</x:v>
      </x:c>
      <x:c r="K47" s="14" t="str">
        <x:v>Réunir les personnes qui veulent voyager, vérifier leurs places puis protéger le chemin vers le transport effectivement arrivé.</x:v>
      </x:c>
      <x:c r="L47" s="14" t="str">
        <x:v>Objectif de terrain accompli ou accord local applicable effectivement tenu. Le résultat militaire est distinct de la présence durable et des droits des habitants.</x:v>
      </x:c>
      <x:c r="M47" s="14" t="str">
        <x:v>Une équipe réellement arrivée représentant au moins 1 PC garde le poste. Son entretien figure déjà dans celui des unités ; aucun second forfait de garnison.</x:v>
      </x:c>
      <x:c r="N47" s="14" t="str">
        <x:v>Débit nominal seulement si le poste est opérationnel et relié à des lots existants autorisés. Les personnes et charges suivent les liens compatibles ; une occupation ne crée aucune ressource.</x:v>
      </x:c>
      <x:c r="O47" s="14" t="str">
        <x:v>Conserver une halte pour ceux qui attendent une rotation suivante.</x:v>
      </x:c>
      <x:c r="P47" s="14" t="str">
        <x:v>Extension V5</x:v>
      </x:c>
    </x:row>
    <x:row r="48" ht="87" customHeight="1">
      <x:c r="A48" s="13" t="str">
        <x:v>W5-P03-Z19</x:v>
      </x:c>
      <x:c r="B48" s="13" t="str">
        <x:v>Corridor de l’Adulte</x:v>
      </x:c>
      <x:c r="C48" s="13" t="str">
        <x:v>W5-P03-R04</x:v>
      </x:c>
      <x:c r="D48" s="13" t="str">
        <x:v>W3-P03</x:v>
      </x:c>
      <x:c r="E48" s="13" t="str">
        <x:v>Région 4, position 1</x:v>
      </x:c>
      <x:c r="F48" s="13" t="str">
        <x:v>Forêt profonde et corridors de faune</x:v>
      </x:c>
      <x:c r="G48" s="28" t="n">
        <x:v>15</x:v>
      </x:c>
      <x:c r="H48" s="28" t="n">
        <x:v>1</x:v>
      </x:c>
      <x:c r="I48" s="28" t="n">
        <x:v>0</x:v>
      </x:c>
      <x:c r="J48" s="13" t="str">
        <x:v>Faune adulte autonome et gardiens CL10 en observation.</x:v>
      </x:c>
      <x:c r="K48" s="13" t="str">
        <x:v>Observer une grande proie depuis deux couverts, dégager son issue puis placer les patrouilles en dehors de sa trajectoire de protection.</x:v>
      </x:c>
      <x:c r="L48" s="13" t="str">
        <x:v>Objectif de terrain accompli ou accord local applicable effectivement tenu. Le résultat militaire est distinct de la présence durable et des droits des habitants.</x:v>
      </x:c>
      <x:c r="M48" s="13" t="str">
        <x:v>Une équipe réellement arrivée représentant au moins 1 PC garde le poste. Son entretien figure déjà dans celui des unités ; aucun second forfait de garnison.</x:v>
      </x:c>
      <x:c r="N48" s="13" t="str">
        <x:v>Débit nominal seulement si le poste est opérationnel et relié à des lots existants autorisés. Les personnes et charges suivent les liens compatibles ; une occupation ne crée aucune ressource.</x:v>
      </x:c>
      <x:c r="O48" s="13" t="str">
        <x:v>Revenir derrière les troncs opaques en laissant l’issue de la bête ouverte.</x:v>
      </x:c>
      <x:c r="P48" s="13" t="str">
        <x:v>Extension V5</x:v>
      </x:c>
    </x:row>
    <x:row r="49" ht="87" customHeight="1">
      <x:c r="A49" s="14" t="str">
        <x:v>W5-P03-Z20</x:v>
      </x:c>
      <x:c r="B49" s="14" t="str">
        <x:v>Cachette des Petits</x:v>
      </x:c>
      <x:c r="C49" s="14" t="str">
        <x:v>W5-P03-R04</x:v>
      </x:c>
      <x:c r="D49" s="14" t="str">
        <x:v>W3-P03</x:v>
      </x:c>
      <x:c r="E49" s="14" t="str">
        <x:v>Région 4, position 2</x:v>
      </x:c>
      <x:c r="F49" s="14" t="str">
        <x:v>Forêt profonde et corridors de faune</x:v>
      </x:c>
      <x:c r="G49" s="29" t="n">
        <x:v>15</x:v>
      </x:c>
      <x:c r="H49" s="29" t="n">
        <x:v>1</x:v>
      </x:c>
      <x:c r="I49" s="29" t="n">
        <x:v>0</x:v>
      </x:c>
      <x:c r="J49" s="14" t="str">
        <x:v>Petits animaux non recrutables et deux équipes de chasse rivales.</x:v>
      </x:c>
      <x:c r="K49" s="14" t="str">
        <x:v>Repérer les petits par la végétation déplacée, enlever un obstacle de chasse puis contenir les poursuivants à l’écart de leur sortie.</x:v>
      </x:c>
      <x:c r="L49" s="14" t="str">
        <x:v>Objectif de terrain accompli ou accord local applicable effectivement tenu. Le résultat militaire est distinct de la présence durable et des droits des habitants.</x:v>
      </x:c>
      <x:c r="M49" s="14" t="str">
        <x:v>Une équipe réellement arrivée représentant au moins 1 PC garde le poste. Son entretien figure déjà dans celui des unités ; aucun second forfait de garnison.</x:v>
      </x:c>
      <x:c r="N49" s="14" t="str">
        <x:v>Débit nominal seulement si le poste est opérationnel et relié à des lots existants autorisés. Les personnes et charges suivent les liens compatibles ; une occupation ne crée aucune ressource.</x:v>
      </x:c>
      <x:c r="O49" s="14" t="str">
        <x:v>Retirer les équipes vers la clairière une fois la traversée observée.</x:v>
      </x:c>
      <x:c r="P49" s="14" t="str">
        <x:v>Extension V5</x:v>
      </x:c>
    </x:row>
    <x:row r="50" ht="87" customHeight="1">
      <x:c r="A50" s="13" t="str">
        <x:v>W5-P03-Z21</x:v>
      </x:c>
      <x:c r="B50" s="13" t="str">
        <x:v>Seuil des Filets Croisés</x:v>
      </x:c>
      <x:c r="C50" s="13" t="str">
        <x:v>W5-P03-R04</x:v>
      </x:c>
      <x:c r="D50" s="13" t="str">
        <x:v>W3-P03</x:v>
      </x:c>
      <x:c r="E50" s="13" t="str">
        <x:v>Région 4, position 3</x:v>
      </x:c>
      <x:c r="F50" s="13" t="str">
        <x:v>Forêt profonde et corridors de faune</x:v>
      </x:c>
      <x:c r="G50" s="28" t="n">
        <x:v>15</x:v>
      </x:c>
      <x:c r="H50" s="28" t="n">
        <x:v>1</x:v>
      </x:c>
      <x:c r="I50" s="28" t="n">
        <x:v>0</x:v>
      </x:c>
      <x:c r="J50" s="13" t="str">
        <x:v>Piégeurs de clans différents ; leurs stocks sont finis.</x:v>
      </x:c>
      <x:c r="K50" s="13" t="str">
        <x:v>Comparer deux systèmes de pièges, dégager un chemin sûr puis déloger les poseurs qui cherchent à fermer le corridor derrière le joueur.</x:v>
      </x:c>
      <x:c r="L50" s="13" t="str">
        <x:v>Objectif de terrain accompli ou accord local applicable effectivement tenu. Le résultat militaire est distinct de la présence durable et des droits des habitants.</x:v>
      </x:c>
      <x:c r="M50" s="13" t="str">
        <x:v>Une équipe réellement arrivée représentant au moins 1 PC garde le poste. Son entretien figure déjà dans celui des unités ; aucun second forfait de garnison.</x:v>
      </x:c>
      <x:c r="N50" s="13" t="str">
        <x:v>Débit nominal seulement si le poste est opérationnel et relié à des lots existants autorisés. Les personnes et charges suivent les liens compatibles ; une occupation ne crée aucune ressource.</x:v>
      </x:c>
      <x:c r="O50" s="13" t="str">
        <x:v>Démonter la dernière boucle accessible et reculer par le passage marqué.</x:v>
      </x:c>
      <x:c r="P50" s="13" t="str">
        <x:v>Extension V5</x:v>
      </x:c>
    </x:row>
    <x:row r="51" ht="87" customHeight="1">
      <x:c r="A51" s="14" t="str">
        <x:v>W5-P03-Z22</x:v>
      </x:c>
      <x:c r="B51" s="14" t="str">
        <x:v>Abri des Gardiens Verts</x:v>
      </x:c>
      <x:c r="C51" s="14" t="str">
        <x:v>W5-P03-R04</x:v>
      </x:c>
      <x:c r="D51" s="14" t="str">
        <x:v>W3-P03</x:v>
      </x:c>
      <x:c r="E51" s="14" t="str">
        <x:v>Région 4, position 4</x:v>
      </x:c>
      <x:c r="F51" s="14" t="str">
        <x:v>Forêt profonde et corridors de faune</x:v>
      </x:c>
      <x:c r="G51" s="29" t="n">
        <x:v>15</x:v>
      </x:c>
      <x:c r="H51" s="29" t="n">
        <x:v>1</x:v>
      </x:c>
      <x:c r="I51" s="29" t="n">
        <x:v>3</x:v>
      </x:c>
      <x:c r="J51" s="14" t="str">
        <x:v>Gardiens CL10 ; le poste soutient une route sans posséder la réserve entière.</x:v>
      </x:c>
      <x:c r="K51" s="14" t="str">
        <x:v>Acheminer un kit de maintien, réparer le support du signal puis garder le poste pendant que les guides vérifient le corridor.</x:v>
      </x:c>
      <x:c r="L51" s="14" t="str">
        <x:v>Objectif de terrain accompli ou accord local applicable effectivement tenu. Le résultat militaire est distinct de la présence durable et des droits des habitants.</x:v>
      </x:c>
      <x:c r="M51" s="14" t="str">
        <x:v>Une équipe réellement arrivée représentant au moins 1 PC garde le poste. Son entretien figure déjà dans celui des unités ; aucun second forfait de garnison.</x:v>
      </x:c>
      <x:c r="N51" s="14" t="str">
        <x:v>Débit nominal seulement si le poste est opérationnel et relié à des lots existants autorisés. Les personnes et charges suivent les liens compatibles ; une occupation ne crée aucune ressource.</x:v>
      </x:c>
      <x:c r="O51" s="14" t="str">
        <x:v>Fermer la petite réserve de pièces et rejoindre le gué.</x:v>
      </x:c>
      <x:c r="P51" s="14" t="str">
        <x:v>Extension V5</x:v>
      </x:c>
    </x:row>
    <x:row r="52" ht="87" customHeight="1">
      <x:c r="A52" s="13" t="str">
        <x:v>W5-P03-Z23</x:v>
      </x:c>
      <x:c r="B52" s="13" t="str">
        <x:v>Clairière du Dernier Rugissement</x:v>
      </x:c>
      <x:c r="C52" s="13" t="str">
        <x:v>W5-P03-R04</x:v>
      </x:c>
      <x:c r="D52" s="13" t="str">
        <x:v>W3-P03</x:v>
      </x:c>
      <x:c r="E52" s="13" t="str">
        <x:v>Région 4, position 5</x:v>
      </x:c>
      <x:c r="F52" s="13" t="str">
        <x:v>Forêt profonde et corridors de faune</x:v>
      </x:c>
      <x:c r="G52" s="28" t="n">
        <x:v>15</x:v>
      </x:c>
      <x:c r="H52" s="28" t="n">
        <x:v>1</x:v>
      </x:c>
      <x:c r="I52" s="28" t="n">
        <x:v>0</x:v>
      </x:c>
      <x:c r="J52" s="13" t="str">
        <x:v>Proie persistante, chasseurs rivaux et équipes de retour.</x:v>
      </x:c>
      <x:c r="K52" s="13" t="str">
        <x:v>Atteindre la proie identifiée sur le terrain reconnu, lire sa charge puis choisir chasse limitée ou ouverture d’une sortie pour les groupes coincés.</x:v>
      </x:c>
      <x:c r="L52" s="13" t="str">
        <x:v>Objectif de terrain accompli ou accord local applicable effectivement tenu. Le résultat militaire est distinct de la présence durable et des droits des habitants.</x:v>
      </x:c>
      <x:c r="M52" s="13" t="str">
        <x:v>Une équipe réellement arrivée représentant au moins 1 PC garde le poste. Son entretien figure déjà dans celui des unités ; aucun second forfait de garnison.</x:v>
      </x:c>
      <x:c r="N52" s="13" t="str">
        <x:v>Débit nominal seulement si le poste est opérationnel et relié à des lots existants autorisés. Les personnes et charges suivent les liens compatibles ; une occupation ne crée aucune ressource.</x:v>
      </x:c>
      <x:c r="O52" s="13" t="str">
        <x:v>Replier les blessés vers l’abri sans remettre la proie à son état initial.</x:v>
      </x:c>
      <x:c r="P52" s="13" t="str">
        <x:v>Extension V5</x:v>
      </x:c>
    </x:row>
    <x:row r="53" ht="87" customHeight="1">
      <x:c r="A53" s="14" t="str">
        <x:v>W5-P03-Z24</x:v>
      </x:c>
      <x:c r="B53" s="14" t="str">
        <x:v>Piste des Noms Revenus</x:v>
      </x:c>
      <x:c r="C53" s="14" t="str">
        <x:v>W5-P03-R04</x:v>
      </x:c>
      <x:c r="D53" s="14" t="str">
        <x:v>W3-P03</x:v>
      </x:c>
      <x:c r="E53" s="14" t="str">
        <x:v>Région 4, position 6</x:v>
      </x:c>
      <x:c r="F53" s="14" t="str">
        <x:v>Forêt profonde et corridors de faune</x:v>
      </x:c>
      <x:c r="G53" s="29" t="n">
        <x:v>15</x:v>
      </x:c>
      <x:c r="H53" s="29" t="n">
        <x:v>1</x:v>
      </x:c>
      <x:c r="I53" s="29" t="n">
        <x:v>0</x:v>
      </x:c>
      <x:c r="J53" s="14" t="str">
        <x:v>Survivants et proches venus librement ; les disparus restent absents.</x:v>
      </x:c>
      <x:c r="K53" s="14" t="str">
        <x:v>Reparcourir le corridor conclu, récupérer les objets autorisés puis ramener les témoins qui acceptent le retour vers la lisière.</x:v>
      </x:c>
      <x:c r="L53" s="14" t="str">
        <x:v>Objectif de terrain accompli ou accord local applicable effectivement tenu. Le résultat militaire est distinct de la présence durable et des droits des habitants.</x:v>
      </x:c>
      <x:c r="M53" s="14" t="str">
        <x:v>Une équipe réellement arrivée représentant au moins 1 PC garde le poste. Son entretien figure déjà dans celui des unités ; aucun second forfait de garnison.</x:v>
      </x:c>
      <x:c r="N53" s="14" t="str">
        <x:v>Débit nominal seulement si le poste est opérationnel et relié à des lots existants autorisés. Les personnes et charges suivent les liens compatibles ; une occupation ne crée aucune ressource.</x:v>
      </x:c>
      <x:c r="O53" s="14" t="str">
        <x:v>Rejoindre la coque après le trajet terrestre, avec les seuls objets transportés.</x:v>
      </x:c>
      <x:c r="P53" s="14" t="str">
        <x:v>Extension V5</x:v>
      </x:c>
    </x:row>
    <x:row r="54" ht="87" customHeight="1">
      <x:c r="A54" s="13" t="str">
        <x:v>W5-P04-Z01</x:v>
      </x:c>
      <x:c r="B54" s="13" t="str">
        <x:v>Plage de la Coque Ouverte</x:v>
      </x:c>
      <x:c r="C54" s="13" t="str">
        <x:v>W5-P04-R01</x:v>
      </x:c>
      <x:c r="D54" s="13" t="str">
        <x:v>W3-P04</x:v>
      </x:c>
      <x:c r="E54" s="13" t="str">
        <x:v>Région 1, position 1</x:v>
      </x:c>
      <x:c r="F54" s="13" t="str">
        <x:v>Quais et falaises basses</x:v>
      </x:c>
      <x:c r="G54" s="28" t="n">
        <x:v>5</x:v>
      </x:c>
      <x:c r="H54" s="28" t="n">
        <x:v>1</x:v>
      </x:c>
      <x:c r="I54" s="28" t="n">
        <x:v>6</x:v>
      </x:c>
      <x:c r="J54" s="13" t="str">
        <x:v>Pilote CL11 et passagers identifiés ; la coque garde ses places.</x:v>
      </x:c>
      <x:c r="K54" s="13" t="str">
        <x:v>Faire accoster la coque présente, dégager la rampe puis défendre le débarquement contre un groupe qui arrive par l’escalier du quai.</x:v>
      </x:c>
      <x:c r="L54" s="13" t="str">
        <x:v>Objectif de terrain accompli ou accord local applicable effectivement tenu. Le résultat militaire est distinct de la présence durable et des droits des habitants.</x:v>
      </x:c>
      <x:c r="M54" s="13" t="str">
        <x:v>Une équipe réellement arrivée représentant au moins 1 PC garde le poste. Son entretien figure déjà dans celui des unités ; aucun second forfait de garnison.</x:v>
      </x:c>
      <x:c r="N54" s="13" t="str">
        <x:v>Débit nominal seulement si le poste est opérationnel et relié à des lots existants autorisés. Les personnes et charges suivent les liens compatibles ; une occupation ne crée aucune ressource.</x:v>
      </x:c>
      <x:c r="O54" s="13" t="str">
        <x:v>Embarquer depuis la plage si la fenêtre permet encore le départ.</x:v>
      </x:c>
      <x:c r="P54" s="13" t="str">
        <x:v>Extension V5</x:v>
      </x:c>
    </x:row>
    <x:row r="55" ht="87" customHeight="1">
      <x:c r="A55" s="14" t="str">
        <x:v>W5-P04-Z02</x:v>
      </x:c>
      <x:c r="B55" s="14" t="str">
        <x:v>Cavité du Premier Ressac</x:v>
      </x:c>
      <x:c r="C55" s="14" t="str">
        <x:v>W5-P04-R01</x:v>
      </x:c>
      <x:c r="D55" s="14" t="str">
        <x:v>W3-P04</x:v>
      </x:c>
      <x:c r="E55" s="14" t="str">
        <x:v>Région 1, position 2</x:v>
      </x:c>
      <x:c r="F55" s="14" t="str">
        <x:v>Quais et falaises basses</x:v>
      </x:c>
      <x:c r="G55" s="29" t="n">
        <x:v>5</x:v>
      </x:c>
      <x:c r="H55" s="29" t="n">
        <x:v>1</x:v>
      </x:c>
      <x:c r="I55" s="29" t="n">
        <x:v>0</x:v>
      </x:c>
      <x:c r="J55" s="14" t="str">
        <x:v>Nageurs CL6 et guetteurs du quai supérieur.</x:v>
      </x:c>
      <x:c r="K55" s="14" t="str">
        <x:v>Entrer pendant la marée basse, suivre les marques sur les piles puis atteindre un levier sans rester bloqué par la montée annoncée.</x:v>
      </x:c>
      <x:c r="L55" s="14" t="str">
        <x:v>Objectif de terrain accompli ou accord local applicable effectivement tenu. Le résultat militaire est distinct de la présence durable et des droits des habitants.</x:v>
      </x:c>
      <x:c r="M55" s="14" t="str">
        <x:v>Une équipe réellement arrivée représentant au moins 1 PC garde le poste. Son entretien figure déjà dans celui des unités ; aucun second forfait de garnison.</x:v>
      </x:c>
      <x:c r="N55" s="14" t="str">
        <x:v>Débit nominal seulement si le poste est opérationnel et relié à des lots existants autorisés. Les personnes et charges suivent les liens compatibles ; une occupation ne crée aucune ressource.</x:v>
      </x:c>
      <x:c r="O55" s="14" t="str">
        <x:v>Rejoindre l’escalier de secours avant la fermeture de la cavité.</x:v>
      </x:c>
      <x:c r="P55" s="14" t="str">
        <x:v>Extension V5</x:v>
      </x:c>
    </x:row>
    <x:row r="56" ht="87" customHeight="1">
      <x:c r="A56" s="13" t="str">
        <x:v>W5-P04-Z03</x:v>
      </x:c>
      <x:c r="B56" s="13" t="str">
        <x:v>Escalier du Quai Penché</x:v>
      </x:c>
      <x:c r="C56" s="13" t="str">
        <x:v>W5-P04-R01</x:v>
      </x:c>
      <x:c r="D56" s="13" t="str">
        <x:v>W3-P04</x:v>
      </x:c>
      <x:c r="E56" s="13" t="str">
        <x:v>Région 1, position 3</x:v>
      </x:c>
      <x:c r="F56" s="13" t="str">
        <x:v>Quais et falaises basses</x:v>
      </x:c>
      <x:c r="G56" s="28" t="n">
        <x:v>5</x:v>
      </x:c>
      <x:c r="H56" s="28" t="n">
        <x:v>1</x:v>
      </x:c>
      <x:c r="I56" s="28" t="n">
        <x:v>0</x:v>
      </x:c>
      <x:c r="J56" s="13" t="str">
        <x:v>Petite garde CL6 et travailleurs locaux utilisant un autre passage.</x:v>
      </x:c>
      <x:c r="K56" s="13" t="str">
        <x:v>Dégager trois marches, protéger les porteurs puis déloger le tireur placé au palier qui domine l’amarrage.</x:v>
      </x:c>
      <x:c r="L56" s="13" t="str">
        <x:v>Objectif de terrain accompli ou accord local applicable effectivement tenu. Le résultat militaire est distinct de la présence durable et des droits des habitants.</x:v>
      </x:c>
      <x:c r="M56" s="13" t="str">
        <x:v>Une équipe réellement arrivée représentant au moins 1 PC garde le poste. Son entretien figure déjà dans celui des unités ; aucun second forfait de garnison.</x:v>
      </x:c>
      <x:c r="N56" s="13" t="str">
        <x:v>Débit nominal seulement si le poste est opérationnel et relié à des lots existants autorisés. Les personnes et charges suivent les liens compatibles ; une occupation ne crée aucune ressource.</x:v>
      </x:c>
      <x:c r="O56" s="13" t="str">
        <x:v>Redescendre vers la plage par les marches effectivement ouvertes.</x:v>
      </x:c>
      <x:c r="P56" s="13" t="str">
        <x:v>Extension V5</x:v>
      </x:c>
    </x:row>
    <x:row r="57" ht="87" customHeight="1">
      <x:c r="A57" s="14" t="str">
        <x:v>W5-P04-Z04</x:v>
      </x:c>
      <x:c r="B57" s="14" t="str">
        <x:v>Dépôt des Cordages Clairs</x:v>
      </x:c>
      <x:c r="C57" s="14" t="str">
        <x:v>W5-P04-R01</x:v>
      </x:c>
      <x:c r="D57" s="14" t="str">
        <x:v>W3-P04</x:v>
      </x:c>
      <x:c r="E57" s="14" t="str">
        <x:v>Région 1, position 4</x:v>
      </x:c>
      <x:c r="F57" s="14" t="str">
        <x:v>Quais et falaises basses</x:v>
      </x:c>
      <x:c r="G57" s="29" t="n">
        <x:v>5</x:v>
      </x:c>
      <x:c r="H57" s="29" t="n">
        <x:v>1</x:v>
      </x:c>
      <x:c r="I57" s="29" t="n">
        <x:v>3</x:v>
      </x:c>
      <x:c r="J57" s="14" t="str">
        <x:v>Charpentiers de rive et dépositaire CL7 ; les prêts sont suivis.</x:v>
      </x:c>
      <x:c r="K57" s="14" t="str">
        <x:v>Identifier les rouleaux prêtés, fixer un palan puis transférer les caisses de la coque vers le dépôt sous une garde physique.</x:v>
      </x:c>
      <x:c r="L57" s="14" t="str">
        <x:v>Objectif de terrain accompli ou accord local applicable effectivement tenu. Le résultat militaire est distinct de la présence durable et des droits des habitants.</x:v>
      </x:c>
      <x:c r="M57" s="14" t="str">
        <x:v>Une équipe réellement arrivée représentant au moins 1 PC garde le poste. Son entretien figure déjà dans celui des unités ; aucun second forfait de garnison.</x:v>
      </x:c>
      <x:c r="N57" s="14" t="str">
        <x:v>Débit nominal seulement si le poste est opérationnel et relié à des lots existants autorisés. Les personnes et charges suivent les liens compatibles ; une occupation ne crée aucune ressource.</x:v>
      </x:c>
      <x:c r="O57" s="14" t="str">
        <x:v>Replier les cordages inutilisés et regagner la rampe.</x:v>
      </x:c>
      <x:c r="P57" s="14" t="str">
        <x:v>Extension V5</x:v>
      </x:c>
    </x:row>
    <x:row r="58" ht="87" customHeight="1">
      <x:c r="A58" s="13" t="str">
        <x:v>W5-P04-Z05</x:v>
      </x:c>
      <x:c r="B58" s="13" t="str">
        <x:v>Les Deux Proues</x:v>
      </x:c>
      <x:c r="C58" s="13" t="str">
        <x:v>W5-P04-R01</x:v>
      </x:c>
      <x:c r="D58" s="13" t="str">
        <x:v>W3-P04</x:v>
      </x:c>
      <x:c r="E58" s="13" t="str">
        <x:v>Région 1, position 5</x:v>
      </x:c>
      <x:c r="F58" s="13" t="str">
        <x:v>Quais et falaises basses</x:v>
      </x:c>
      <x:c r="G58" s="28" t="n">
        <x:v>5</x:v>
      </x:c>
      <x:c r="H58" s="28" t="n">
        <x:v>1</x:v>
      </x:c>
      <x:c r="I58" s="28" t="n">
        <x:v>0</x:v>
      </x:c>
      <x:c r="J58" s="13" t="str">
        <x:v>Champion CL6 et son groupe ; les coques ne deviennent pas butin automatique.</x:v>
      </x:c>
      <x:c r="K58" s="13" t="str">
        <x:v>Examiner les amarres des coques échouées, franchir la poutre stable puis affronter le chef qui bloque le passage côtier.</x:v>
      </x:c>
      <x:c r="L58" s="13" t="str">
        <x:v>Objectif de terrain accompli ou accord local applicable effectivement tenu. Le résultat militaire est distinct de la présence durable et des droits des habitants.</x:v>
      </x:c>
      <x:c r="M58" s="13" t="str">
        <x:v>Une équipe réellement arrivée représentant au moins 1 PC garde le poste. Son entretien figure déjà dans celui des unités ; aucun second forfait de garnison.</x:v>
      </x:c>
      <x:c r="N58" s="13" t="str">
        <x:v>Débit nominal seulement si le poste est opérationnel et relié à des lots existants autorisés. Les personnes et charges suivent les liens compatibles ; une occupation ne crée aucune ressource.</x:v>
      </x:c>
      <x:c r="O58" s="13" t="str">
        <x:v>Conserver la poutre ou revenir par l’escalier de quai.</x:v>
      </x:c>
      <x:c r="P58" s="13" t="str">
        <x:v>Extension V5</x:v>
      </x:c>
    </x:row>
    <x:row r="59" ht="87" customHeight="1">
      <x:c r="A59" s="14" t="str">
        <x:v>W5-P04-Z06</x:v>
      </x:c>
      <x:c r="B59" s="14" t="str">
        <x:v>Quai du Premier Chenal</x:v>
      </x:c>
      <x:c r="C59" s="14" t="str">
        <x:v>W5-P04-R01</x:v>
      </x:c>
      <x:c r="D59" s="14" t="str">
        <x:v>W3-P04</x:v>
      </x:c>
      <x:c r="E59" s="14" t="str">
        <x:v>Région 1, position 6</x:v>
      </x:c>
      <x:c r="F59" s="14" t="str">
        <x:v>Quais et falaises basses</x:v>
      </x:c>
      <x:c r="G59" s="29" t="n">
        <x:v>5</x:v>
      </x:c>
      <x:c r="H59" s="29" t="n">
        <x:v>1</x:v>
      </x:c>
      <x:c r="I59" s="29" t="n">
        <x:v>0</x:v>
      </x:c>
      <x:c r="J59" s="14" t="str">
        <x:v>Passeur volontaire et poste CL6 ; transport distinct de la possession du quai.</x:v>
      </x:c>
      <x:c r="K59" s="14" t="str">
        <x:v>Abaisser la chaîne, vérifier la profondeur avec le passeur puis faire embarquer l’équipe avant de lancer le vrai trajet vers l’île suivante.</x:v>
      </x:c>
      <x:c r="L59" s="14" t="str">
        <x:v>Objectif de terrain accompli ou accord local applicable effectivement tenu. Le résultat militaire est distinct de la présence durable et des droits des habitants.</x:v>
      </x:c>
      <x:c r="M59" s="14" t="str">
        <x:v>Une équipe réellement arrivée représentant au moins 1 PC garde le poste. Son entretien figure déjà dans celui des unités ; aucun second forfait de garnison.</x:v>
      </x:c>
      <x:c r="N59" s="14" t="str">
        <x:v>Débit nominal seulement si le poste est opérationnel et relié à des lots existants autorisés. Les personnes et charges suivent les liens compatibles ; une occupation ne crée aucune ressource.</x:v>
      </x:c>
      <x:c r="O59" s="14" t="str">
        <x:v>Garder une halte à terre si le départ maritime doit être différé.</x:v>
      </x:c>
      <x:c r="P59" s="14" t="str">
        <x:v>Extension V5</x:v>
      </x:c>
    </x:row>
    <x:row r="60" ht="87" customHeight="1">
      <x:c r="A60" s="13" t="str">
        <x:v>W5-P04-Z07</x:v>
      </x:c>
      <x:c r="B60" s="13" t="str">
        <x:v>Crique de la Lentille</x:v>
      </x:c>
      <x:c r="C60" s="13" t="str">
        <x:v>W5-P04-R02</x:v>
      </x:c>
      <x:c r="D60" s="13" t="str">
        <x:v>W3-P04</x:v>
      </x:c>
      <x:c r="E60" s="13" t="str">
        <x:v>Région 2, position 1</x:v>
      </x:c>
      <x:c r="F60" s="13" t="str">
        <x:v>Tour de signal et pitons</x:v>
      </x:c>
      <x:c r="G60" s="28" t="n">
        <x:v>15</x:v>
      </x:c>
      <x:c r="H60" s="28" t="n">
        <x:v>1</x:v>
      </x:c>
      <x:c r="I60" s="28" t="n">
        <x:v>0</x:v>
      </x:c>
      <x:c r="J60" s="13" t="str">
        <x:v>Équipage de passage et guetteurs CL5 en rivalité locale.</x:v>
      </x:c>
      <x:c r="K60" s="13" t="str">
        <x:v>Accoster avec le pilote, arrimer les charges puis atteindre la sortie de crique avant que les guetteurs ne ferment la hauteur.</x:v>
      </x:c>
      <x:c r="L60" s="13" t="str">
        <x:v>Objectif de terrain accompli ou accord local applicable effectivement tenu. Le résultat militaire est distinct de la présence durable et des droits des habitants.</x:v>
      </x:c>
      <x:c r="M60" s="13" t="str">
        <x:v>Une équipe réellement arrivée représentant au moins 1 PC garde le poste. Son entretien figure déjà dans celui des unités ; aucun second forfait de garnison.</x:v>
      </x:c>
      <x:c r="N60" s="13" t="str">
        <x:v>Débit nominal seulement si le poste est opérationnel et relié à des lots existants autorisés. Les personnes et charges suivent les liens compatibles ; une occupation ne crée aucune ressource.</x:v>
      </x:c>
      <x:c r="O60" s="13" t="str">
        <x:v>Rejoindre le bateau resté accessible ou l’abri côtier prévu.</x:v>
      </x:c>
      <x:c r="P60" s="13" t="str">
        <x:v>Extension V5</x:v>
      </x:c>
    </x:row>
    <x:row r="61" ht="87" customHeight="1">
      <x:c r="A61" s="14" t="str">
        <x:v>W5-P04-Z08</x:v>
      </x:c>
      <x:c r="B61" s="14" t="str">
        <x:v>Gorge du Vent Traversant</x:v>
      </x:c>
      <x:c r="C61" s="14" t="str">
        <x:v>W5-P04-R02</x:v>
      </x:c>
      <x:c r="D61" s="14" t="str">
        <x:v>W3-P04</x:v>
      </x:c>
      <x:c r="E61" s="14" t="str">
        <x:v>Région 2, position 2</x:v>
      </x:c>
      <x:c r="F61" s="14" t="str">
        <x:v>Tour de signal et pitons</x:v>
      </x:c>
      <x:c r="G61" s="29" t="n">
        <x:v>15</x:v>
      </x:c>
      <x:c r="H61" s="29" t="n">
        <x:v>1</x:v>
      </x:c>
      <x:c r="I61" s="29" t="n">
        <x:v>0</x:v>
      </x:c>
      <x:c r="J61" s="14" t="str">
        <x:v>Deux sentinelles CL5 et guides locaux du vent.</x:v>
      </x:c>
      <x:c r="K61" s="14" t="str">
        <x:v>Observer les rafales, passer de niche en niche puis enlever un barrage qui obligeait les porteurs à rester à découvert.</x:v>
      </x:c>
      <x:c r="L61" s="14" t="str">
        <x:v>Objectif de terrain accompli ou accord local applicable effectivement tenu. Le résultat militaire est distinct de la présence durable et des droits des habitants.</x:v>
      </x:c>
      <x:c r="M61" s="14" t="str">
        <x:v>Une équipe réellement arrivée représentant au moins 1 PC garde le poste. Son entretien figure déjà dans celui des unités ; aucun second forfait de garnison.</x:v>
      </x:c>
      <x:c r="N61" s="14" t="str">
        <x:v>Débit nominal seulement si le poste est opérationnel et relié à des lots existants autorisés. Les personnes et charges suivent les liens compatibles ; une occupation ne crée aucune ressource.</x:v>
      </x:c>
      <x:c r="O61" s="14" t="str">
        <x:v>Revenir derrière le dernier angle opaque avant le prochain déplacement.</x:v>
      </x:c>
      <x:c r="P61" s="14" t="str">
        <x:v>Extension V5</x:v>
      </x:c>
    </x:row>
    <x:row r="62" ht="87" customHeight="1">
      <x:c r="A62" s="13" t="str">
        <x:v>W5-P04-Z09</x:v>
      </x:c>
      <x:c r="B62" s="13" t="str">
        <x:v>Piton de l’Œil Salé</x:v>
      </x:c>
      <x:c r="C62" s="13" t="str">
        <x:v>W5-P04-R02</x:v>
      </x:c>
      <x:c r="D62" s="13" t="str">
        <x:v>W3-P04</x:v>
      </x:c>
      <x:c r="E62" s="13" t="str">
        <x:v>Région 2, position 3</x:v>
      </x:c>
      <x:c r="F62" s="13" t="str">
        <x:v>Tour de signal et pitons</x:v>
      </x:c>
      <x:c r="G62" s="28" t="n">
        <x:v>15</x:v>
      </x:c>
      <x:c r="H62" s="28" t="n">
        <x:v>1</x:v>
      </x:c>
      <x:c r="I62" s="28" t="n">
        <x:v>0</x:v>
      </x:c>
      <x:c r="J62" s="13" t="str">
        <x:v>Guetteur et opérateur de lentille nommés.</x:v>
      </x:c>
      <x:c r="K62" s="13" t="str">
        <x:v>Monter sur le piton, déplacer un réflecteur puis vérifier la vraie orientation du feu sans confondre signal visible et contrôle du phare.</x:v>
      </x:c>
      <x:c r="L62" s="13" t="str">
        <x:v>Objectif de terrain accompli ou accord local applicable effectivement tenu. Le résultat militaire est distinct de la présence durable et des droits des habitants.</x:v>
      </x:c>
      <x:c r="M62" s="13" t="str">
        <x:v>Une équipe réellement arrivée représentant au moins 1 PC garde le poste. Son entretien figure déjà dans celui des unités ; aucun second forfait de garnison.</x:v>
      </x:c>
      <x:c r="N62" s="13" t="str">
        <x:v>Débit nominal seulement si le poste est opérationnel et relié à des lots existants autorisés. Les personnes et charges suivent les liens compatibles ; une occupation ne crée aucune ressource.</x:v>
      </x:c>
      <x:c r="O62" s="13" t="str">
        <x:v>Descendre par la corde testée vers la gorge.</x:v>
      </x:c>
      <x:c r="P62" s="13" t="str">
        <x:v>Extension V5</x:v>
      </x:c>
    </x:row>
    <x:row r="63" ht="87" customHeight="1">
      <x:c r="A63" s="14" t="str">
        <x:v>W5-P04-Z10</x:v>
      </x:c>
      <x:c r="B63" s="14" t="str">
        <x:v>Réserve du Feu Bas</x:v>
      </x:c>
      <x:c r="C63" s="14" t="str">
        <x:v>W5-P04-R02</x:v>
      </x:c>
      <x:c r="D63" s="14" t="str">
        <x:v>W3-P04</x:v>
      </x:c>
      <x:c r="E63" s="14" t="str">
        <x:v>Région 2, position 4</x:v>
      </x:c>
      <x:c r="F63" s="14" t="str">
        <x:v>Tour de signal et pitons</x:v>
      </x:c>
      <x:c r="G63" s="29" t="n">
        <x:v>15</x:v>
      </x:c>
      <x:c r="H63" s="29" t="n">
        <x:v>1</x:v>
      </x:c>
      <x:c r="I63" s="29" t="n">
        <x:v>3</x:v>
      </x:c>
      <x:c r="J63" s="14" t="str">
        <x:v>Dépositaire CL11 et équipe de maintenance CL7.</x:v>
      </x:c>
      <x:c r="K63" s="14" t="str">
        <x:v>Transporter les cellules livrées jusqu’au support, brancher le lot autorisé puis couvrir l’opérateur pendant l’essai de signal.</x:v>
      </x:c>
      <x:c r="L63" s="14" t="str">
        <x:v>Objectif de terrain accompli ou accord local applicable effectivement tenu. Le résultat militaire est distinct de la présence durable et des droits des habitants.</x:v>
      </x:c>
      <x:c r="M63" s="14" t="str">
        <x:v>Une équipe réellement arrivée représentant au moins 1 PC garde le poste. Son entretien figure déjà dans celui des unités ; aucun second forfait de garnison.</x:v>
      </x:c>
      <x:c r="N63" s="14" t="str">
        <x:v>Débit nominal seulement si le poste est opérationnel et relié à des lots existants autorisés. Les personnes et charges suivent les liens compatibles ; une occupation ne crée aucune ressource.</x:v>
      </x:c>
      <x:c r="O63" s="14" t="str">
        <x:v>Débrancher les lots en attente et rejoindre la crique gardée.</x:v>
      </x:c>
      <x:c r="P63" s="14" t="str">
        <x:v>Extension V5</x:v>
      </x:c>
    </x:row>
    <x:row r="64" ht="87" customHeight="1">
      <x:c r="A64" s="13" t="str">
        <x:v>W5-P04-Z11</x:v>
      </x:c>
      <x:c r="B64" s="13" t="str">
        <x:v>Plateau du Défi des Feux</x:v>
      </x:c>
      <x:c r="C64" s="13" t="str">
        <x:v>W5-P04-R02</x:v>
      </x:c>
      <x:c r="D64" s="13" t="str">
        <x:v>W3-P04</x:v>
      </x:c>
      <x:c r="E64" s="13" t="str">
        <x:v>Région 2, position 5</x:v>
      </x:c>
      <x:c r="F64" s="13" t="str">
        <x:v>Tour de signal et pitons</x:v>
      </x:c>
      <x:c r="G64" s="28" t="n">
        <x:v>15</x:v>
      </x:c>
      <x:c r="H64" s="28" t="n">
        <x:v>1</x:v>
      </x:c>
      <x:c r="I64" s="28" t="n">
        <x:v>0</x:v>
      </x:c>
      <x:c r="J64" s="13" t="str">
        <x:v>Deux chefs signataires et une patrouille extérieure autonome.</x:v>
      </x:c>
      <x:c r="K64" s="13" t="str">
        <x:v>Poser les limites convenues, observer les positions des témoins puis mener le duel pendant que les gardes surveillent la troisième patrouille.</x:v>
      </x:c>
      <x:c r="L64" s="13" t="str">
        <x:v>Objectif de terrain accompli ou accord local applicable effectivement tenu. Le résultat militaire est distinct de la présence durable et des droits des habitants.</x:v>
      </x:c>
      <x:c r="M64" s="13" t="str">
        <x:v>Une équipe réellement arrivée représentant au moins 1 PC garde le poste. Son entretien figure déjà dans celui des unités ; aucun second forfait de garnison.</x:v>
      </x:c>
      <x:c r="N64" s="13" t="str">
        <x:v>Débit nominal seulement si le poste est opérationnel et relié à des lots existants autorisés. Les personnes et charges suivent les liens compatibles ; une occupation ne crée aucune ressource.</x:v>
      </x:c>
      <x:c r="O64" s="13" t="str">
        <x:v>Suspendre le défi ou sortir par l’issue convenue si la patrouille intervient.</x:v>
      </x:c>
      <x:c r="P64" s="13" t="str">
        <x:v>Extension V5</x:v>
      </x:c>
    </x:row>
    <x:row r="65" ht="87" customHeight="1">
      <x:c r="A65" s="14" t="str">
        <x:v>W5-P04-Z12</x:v>
      </x:c>
      <x:c r="B65" s="14" t="str">
        <x:v>Phare du Retour Éprouvé</x:v>
      </x:c>
      <x:c r="C65" s="14" t="str">
        <x:v>W5-P04-R02</x:v>
      </x:c>
      <x:c r="D65" s="14" t="str">
        <x:v>W3-P04</x:v>
      </x:c>
      <x:c r="E65" s="14" t="str">
        <x:v>Région 2, position 6</x:v>
      </x:c>
      <x:c r="F65" s="14" t="str">
        <x:v>Tour de signal et pitons</x:v>
      </x:c>
      <x:c r="G65" s="29" t="n">
        <x:v>15</x:v>
      </x:c>
      <x:c r="H65" s="29" t="n">
        <x:v>1</x:v>
      </x:c>
      <x:c r="I65" s="29" t="n">
        <x:v>0</x:v>
      </x:c>
      <x:c r="J65" s="14" t="str">
        <x:v>Opérateur CL5 et équipages attendus individuellement.</x:v>
      </x:c>
      <x:c r="K65" s="14" t="str">
        <x:v>Aligner les deux repères côtiers, tenir l’accès puis guider une coque réellement en approche jusqu’au bon quai.</x:v>
      </x:c>
      <x:c r="L65" s="14" t="str">
        <x:v>Objectif de terrain accompli ou accord local applicable effectivement tenu. Le résultat militaire est distinct de la présence durable et des droits des habitants.</x:v>
      </x:c>
      <x:c r="M65" s="14" t="str">
        <x:v>Une équipe réellement arrivée représentant au moins 1 PC garde le poste. Son entretien figure déjà dans celui des unités ; aucun second forfait de garnison.</x:v>
      </x:c>
      <x:c r="N65" s="14" t="str">
        <x:v>Débit nominal seulement si le poste est opérationnel et relié à des lots existants autorisés. Les personnes et charges suivent les liens compatibles ; une occupation ne crée aucune ressource.</x:v>
      </x:c>
      <x:c r="O65" s="14" t="str">
        <x:v>Rediriger le transport vers une halte connue si le phare devient indisponible.</x:v>
      </x:c>
      <x:c r="P65" s="14" t="str">
        <x:v>Extension V5</x:v>
      </x:c>
    </x:row>
    <x:row r="66" ht="87" customHeight="1">
      <x:c r="A66" s="13" t="str">
        <x:v>W5-P04-Z13</x:v>
      </x:c>
      <x:c r="B66" s="13" t="str">
        <x:v>Passe des Coques Lentes</x:v>
      </x:c>
      <x:c r="C66" s="13" t="str">
        <x:v>W5-P04-R03</x:v>
      </x:c>
      <x:c r="D66" s="13" t="str">
        <x:v>W3-P04</x:v>
      </x:c>
      <x:c r="E66" s="13" t="str">
        <x:v>Région 3, position 1</x:v>
      </x:c>
      <x:c r="F66" s="13" t="str">
        <x:v>Chantier de rive et chenaux</x:v>
      </x:c>
      <x:c r="G66" s="28" t="n">
        <x:v>10</x:v>
      </x:c>
      <x:c r="H66" s="28" t="n">
        <x:v>1</x:v>
      </x:c>
      <x:c r="I66" s="28" t="n">
        <x:v>0</x:v>
      </x:c>
      <x:c r="J66" s="13" t="str">
        <x:v>Passeur CL6 et équipages CL11 ; leurs bateaux restent distincts.</x:v>
      </x:c>
      <x:c r="K66" s="13" t="str">
        <x:v>Franchir le chenal avec un pilote qui connaît sa fenêtre, débarquer une garde puis ouvrir la rampe adaptée au gabarit de la charge.</x:v>
      </x:c>
      <x:c r="L66" s="13" t="str">
        <x:v>Objectif de terrain accompli ou accord local applicable effectivement tenu. Le résultat militaire est distinct de la présence durable et des droits des habitants.</x:v>
      </x:c>
      <x:c r="M66" s="13" t="str">
        <x:v>Une équipe réellement arrivée représentant au moins 1 PC garde le poste. Son entretien figure déjà dans celui des unités ; aucun second forfait de garnison.</x:v>
      </x:c>
      <x:c r="N66" s="13" t="str">
        <x:v>Débit nominal seulement si le poste est opérationnel et relié à des lots existants autorisés. Les personnes et charges suivent les liens compatibles ; une occupation ne crée aucune ressource.</x:v>
      </x:c>
      <x:c r="O66" s="13" t="str">
        <x:v>Revenir à la dernière rive sûre selon la position du transport.</x:v>
      </x:c>
      <x:c r="P66" s="13" t="str">
        <x:v>Extension V5</x:v>
      </x:c>
    </x:row>
    <x:row r="67" ht="87" customHeight="1">
      <x:c r="A67" s="14" t="str">
        <x:v>W5-P04-Z14</x:v>
      </x:c>
      <x:c r="B67" s="14" t="str">
        <x:v>Ponton des Marteaux</x:v>
      </x:c>
      <x:c r="C67" s="14" t="str">
        <x:v>W5-P04-R03</x:v>
      </x:c>
      <x:c r="D67" s="14" t="str">
        <x:v>W3-P04</x:v>
      </x:c>
      <x:c r="E67" s="14" t="str">
        <x:v>Région 3, position 2</x:v>
      </x:c>
      <x:c r="F67" s="14" t="str">
        <x:v>Chantier de rive et chenaux</x:v>
      </x:c>
      <x:c r="G67" s="29" t="n">
        <x:v>10</x:v>
      </x:c>
      <x:c r="H67" s="29" t="n">
        <x:v>1</x:v>
      </x:c>
      <x:c r="I67" s="29" t="n">
        <x:v>0</x:v>
      </x:c>
      <x:c r="J67" s="14" t="str">
        <x:v>Artisans CL7 et gardes de leur atelier, non soldats produits par la forge.</x:v>
      </x:c>
      <x:c r="K67" s="14" t="str">
        <x:v>Répartir les porteurs sur les appuis, couvrir les artisans puis déplacer une travée démontée qui coupait le chantier en deux.</x:v>
      </x:c>
      <x:c r="L67" s="14" t="str">
        <x:v>Objectif de terrain accompli ou accord local applicable effectivement tenu. Le résultat militaire est distinct de la présence durable et des droits des habitants.</x:v>
      </x:c>
      <x:c r="M67" s="14" t="str">
        <x:v>Une équipe réellement arrivée représentant au moins 1 PC garde le poste. Son entretien figure déjà dans celui des unités ; aucun second forfait de garnison.</x:v>
      </x:c>
      <x:c r="N67" s="14" t="str">
        <x:v>Débit nominal seulement si le poste est opérationnel et relié à des lots existants autorisés. Les personnes et charges suivent les liens compatibles ; une occupation ne crée aucune ressource.</x:v>
      </x:c>
      <x:c r="O67" s="14" t="str">
        <x:v>Poser la travée au palier stable et évacuer les opérateurs.</x:v>
      </x:c>
      <x:c r="P67" s="14" t="str">
        <x:v>Extension V5</x:v>
      </x:c>
    </x:row>
    <x:row r="68" ht="87" customHeight="1">
      <x:c r="A68" s="13" t="str">
        <x:v>W5-P04-Z15</x:v>
      </x:c>
      <x:c r="B68" s="13" t="str">
        <x:v>Tour de la Chaîne Noire</x:v>
      </x:c>
      <x:c r="C68" s="13" t="str">
        <x:v>W5-P04-R03</x:v>
      </x:c>
      <x:c r="D68" s="13" t="str">
        <x:v>W3-P04</x:v>
      </x:c>
      <x:c r="E68" s="13" t="str">
        <x:v>Région 3, position 3</x:v>
      </x:c>
      <x:c r="F68" s="13" t="str">
        <x:v>Chantier de rive et chenaux</x:v>
      </x:c>
      <x:c r="G68" s="28" t="n">
        <x:v>10</x:v>
      </x:c>
      <x:c r="H68" s="28" t="n">
        <x:v>1</x:v>
      </x:c>
      <x:c r="I68" s="28" t="n">
        <x:v>0</x:v>
      </x:c>
      <x:c r="J68" s="13" t="str">
        <x:v>Garde CL15 attachée au contrôle de cette chaîne.</x:v>
      </x:c>
      <x:c r="K68" s="13" t="str">
        <x:v>Atteindre le contrepoids, immobiliser une maille puis contenir l’équipe rivale qui veut refermer le chenal pendant le passage.</x:v>
      </x:c>
      <x:c r="L68" s="13" t="str">
        <x:v>Objectif de terrain accompli ou accord local applicable effectivement tenu. Le résultat militaire est distinct de la présence durable et des droits des habitants.</x:v>
      </x:c>
      <x:c r="M68" s="13" t="str">
        <x:v>Une équipe réellement arrivée représentant au moins 1 PC garde le poste. Son entretien figure déjà dans celui des unités ; aucun second forfait de garnison.</x:v>
      </x:c>
      <x:c r="N68" s="13" t="str">
        <x:v>Débit nominal seulement si le poste est opérationnel et relié à des lots existants autorisés. Les personnes et charges suivent les liens compatibles ; une occupation ne crée aucune ressource.</x:v>
      </x:c>
      <x:c r="O68" s="13" t="str">
        <x:v>Redescendre par l’accès de maintenance en gardant la chaîne dans son état validé.</x:v>
      </x:c>
      <x:c r="P68" s="13" t="str">
        <x:v>Extension V5</x:v>
      </x:c>
    </x:row>
    <x:row r="69" ht="87" customHeight="1">
      <x:c r="A69" s="14" t="str">
        <x:v>W5-P04-Z16</x:v>
      </x:c>
      <x:c r="B69" s="14" t="str">
        <x:v>Atelier du Bois Minéral</x:v>
      </x:c>
      <x:c r="C69" s="14" t="str">
        <x:v>W5-P04-R03</x:v>
      </x:c>
      <x:c r="D69" s="14" t="str">
        <x:v>W3-P04</x:v>
      </x:c>
      <x:c r="E69" s="14" t="str">
        <x:v>Région 3, position 4</x:v>
      </x:c>
      <x:c r="F69" s="14" t="str">
        <x:v>Chantier de rive et chenaux</x:v>
      </x:c>
      <x:c r="G69" s="29" t="n">
        <x:v>10</x:v>
      </x:c>
      <x:c r="H69" s="29" t="n">
        <x:v>1</x:v>
      </x:c>
      <x:c r="I69" s="29" t="n">
        <x:v>3</x:v>
      </x:c>
      <x:c r="J69" s="14" t="str">
        <x:v>Propriétaire d’atelier CL7 et équipage de la coque réparée.</x:v>
      </x:c>
      <x:c r="K69" s="14" t="str">
        <x:v>Livrer un lot de pièces, ajuster les supports d’une coque puis défendre la réparation contre une tentative d’interception des outils.</x:v>
      </x:c>
      <x:c r="L69" s="14" t="str">
        <x:v>Objectif de terrain accompli ou accord local applicable effectivement tenu. Le résultat militaire est distinct de la présence durable et des droits des habitants.</x:v>
      </x:c>
      <x:c r="M69" s="14" t="str">
        <x:v>Une équipe réellement arrivée représentant au moins 1 PC garde le poste. Son entretien figure déjà dans celui des unités ; aucun second forfait de garnison.</x:v>
      </x:c>
      <x:c r="N69" s="14" t="str">
        <x:v>Débit nominal seulement si le poste est opérationnel et relié à des lots existants autorisés. Les personnes et charges suivent les liens compatibles ; une occupation ne crée aucune ressource.</x:v>
      </x:c>
      <x:c r="O69" s="14" t="str">
        <x:v>Transférer les passagers vers une halte et laisser les travaux inachevés localisés.</x:v>
      </x:c>
      <x:c r="P69" s="14" t="str">
        <x:v>Extension V5</x:v>
      </x:c>
    </x:row>
    <x:row r="70" ht="87" customHeight="1">
      <x:c r="A70" s="13" t="str">
        <x:v>W5-P04-Z17</x:v>
      </x:c>
      <x:c r="B70" s="13" t="str">
        <x:v>Bassin des Amarres Croisées</x:v>
      </x:c>
      <x:c r="C70" s="13" t="str">
        <x:v>W5-P04-R03</x:v>
      </x:c>
      <x:c r="D70" s="13" t="str">
        <x:v>W3-P04</x:v>
      </x:c>
      <x:c r="E70" s="13" t="str">
        <x:v>Région 3, position 5</x:v>
      </x:c>
      <x:c r="F70" s="13" t="str">
        <x:v>Chantier de rive et chenaux</x:v>
      </x:c>
      <x:c r="G70" s="28" t="n">
        <x:v>10</x:v>
      </x:c>
      <x:c r="H70" s="28" t="n">
        <x:v>1</x:v>
      </x:c>
      <x:c r="I70" s="28" t="n">
        <x:v>0</x:v>
      </x:c>
      <x:c r="J70" s="13" t="str">
        <x:v>Trois équipages avec des engagements différents.</x:v>
      </x:c>
      <x:c r="K70" s="13" t="str">
        <x:v>Distinguer les amarres des trois coques, déplacer celle qui condamne la sortie puis repousser les assaillants sans échanger les propriétaires des bateaux.</x:v>
      </x:c>
      <x:c r="L70" s="13" t="str">
        <x:v>Objectif de terrain accompli ou accord local applicable effectivement tenu. Le résultat militaire est distinct de la présence durable et des droits des habitants.</x:v>
      </x:c>
      <x:c r="M70" s="13" t="str">
        <x:v>Une équipe réellement arrivée représentant au moins 1 PC garde le poste. Son entretien figure déjà dans celui des unités ; aucun second forfait de garnison.</x:v>
      </x:c>
      <x:c r="N70" s="13" t="str">
        <x:v>Débit nominal seulement si le poste est opérationnel et relié à des lots existants autorisés. Les personnes et charges suivent les liens compatibles ; une occupation ne crée aucune ressource.</x:v>
      </x:c>
      <x:c r="O70" s="13" t="str">
        <x:v>Partir seulement dans une coque dont le pilote et la place sont confirmés.</x:v>
      </x:c>
      <x:c r="P70" s="13" t="str">
        <x:v>Extension V5</x:v>
      </x:c>
    </x:row>
    <x:row r="71" ht="87" customHeight="1">
      <x:c r="A71" s="14" t="str">
        <x:v>W5-P04-Z18</x:v>
      </x:c>
      <x:c r="B71" s="14" t="str">
        <x:v>Sortie des Petites Voiles</x:v>
      </x:c>
      <x:c r="C71" s="14" t="str">
        <x:v>W5-P04-R03</x:v>
      </x:c>
      <x:c r="D71" s="14" t="str">
        <x:v>W3-P04</x:v>
      </x:c>
      <x:c r="E71" s="14" t="str">
        <x:v>Région 3, position 6</x:v>
      </x:c>
      <x:c r="F71" s="14" t="str">
        <x:v>Chantier de rive et chenaux</x:v>
      </x:c>
      <x:c r="G71" s="29" t="n">
        <x:v>10</x:v>
      </x:c>
      <x:c r="H71" s="29" t="n">
        <x:v>1</x:v>
      </x:c>
      <x:c r="I71" s="29" t="n">
        <x:v>0</x:v>
      </x:c>
      <x:c r="J71" s="14" t="str">
        <x:v>Voyageurs volontaires et transporteurs CL11.</x:v>
      </x:c>
      <x:c r="K71" s="14" t="str">
        <x:v>Dégager l’aire d’embarquement, répartir les personnes et charges puis accompagner deux rotations vers une île réellement accessible.</x:v>
      </x:c>
      <x:c r="L71" s="14" t="str">
        <x:v>Objectif de terrain accompli ou accord local applicable effectivement tenu. Le résultat militaire est distinct de la présence durable et des droits des habitants.</x:v>
      </x:c>
      <x:c r="M71" s="14" t="str">
        <x:v>Une équipe réellement arrivée représentant au moins 1 PC garde le poste. Son entretien figure déjà dans celui des unités ; aucun second forfait de garnison.</x:v>
      </x:c>
      <x:c r="N71" s="14" t="str">
        <x:v>Débit nominal seulement si le poste est opérationnel et relié à des lots existants autorisés. Les personnes et charges suivent les liens compatibles ; une occupation ne crée aucune ressource.</x:v>
      </x:c>
      <x:c r="O71" s="14" t="str">
        <x:v>Garder une équipe à la halte pour les personnes de la seconde rotation.</x:v>
      </x:c>
      <x:c r="P71" s="14" t="str">
        <x:v>Extension V5</x:v>
      </x:c>
    </x:row>
    <x:row r="72" ht="87" customHeight="1">
      <x:c r="A72" s="13" t="str">
        <x:v>W5-P04-Z19</x:v>
      </x:c>
      <x:c r="B72" s="13" t="str">
        <x:v>Crique des Derniers Arrivants</x:v>
      </x:c>
      <x:c r="C72" s="13" t="str">
        <x:v>W5-P04-R04</x:v>
      </x:c>
      <x:c r="D72" s="13" t="str">
        <x:v>W3-P04</x:v>
      </x:c>
      <x:c r="E72" s="13" t="str">
        <x:v>Région 4, position 1</x:v>
      </x:c>
      <x:c r="F72" s="13" t="str">
        <x:v>Criques, refuges et hauteurs</x:v>
      </x:c>
      <x:c r="G72" s="28" t="n">
        <x:v>10</x:v>
      </x:c>
      <x:c r="H72" s="28" t="n">
        <x:v>1</x:v>
      </x:c>
      <x:c r="I72" s="28" t="n">
        <x:v>0</x:v>
      </x:c>
      <x:c r="J72" s="13" t="str">
        <x:v>Équipage blessé et hôtes CL14 aux places finies.</x:v>
      </x:c>
      <x:c r="K72" s="13" t="str">
        <x:v>Accueillir un transport endommagé, faire descendre les passagers puis défendre la crique jusqu’à leur regroupement derrière le couvert.</x:v>
      </x:c>
      <x:c r="L72" s="13" t="str">
        <x:v>Objectif de terrain accompli ou accord local applicable effectivement tenu. Le résultat militaire est distinct de la présence durable et des droits des habitants.</x:v>
      </x:c>
      <x:c r="M72" s="13" t="str">
        <x:v>Une équipe réellement arrivée représentant au moins 1 PC garde le poste. Son entretien figure déjà dans celui des unités ; aucun second forfait de garnison.</x:v>
      </x:c>
      <x:c r="N72" s="13" t="str">
        <x:v>Débit nominal seulement si le poste est opérationnel et relié à des lots existants autorisés. Les personnes et charges suivent les liens compatibles ; une occupation ne crée aucune ressource.</x:v>
      </x:c>
      <x:c r="O72" s="13" t="str">
        <x:v>Préparer un second point de retour si la coque ne peut repartir.</x:v>
      </x:c>
      <x:c r="P72" s="13" t="str">
        <x:v>Extension V5</x:v>
      </x:c>
    </x:row>
    <x:row r="73" ht="87" customHeight="1">
      <x:c r="A73" s="14" t="str">
        <x:v>W5-P04-Z20</x:v>
      </x:c>
      <x:c r="B73" s="14" t="str">
        <x:v>Montée des Brancards</x:v>
      </x:c>
      <x:c r="C73" s="14" t="str">
        <x:v>W5-P04-R04</x:v>
      </x:c>
      <x:c r="D73" s="14" t="str">
        <x:v>W3-P04</x:v>
      </x:c>
      <x:c r="E73" s="14" t="str">
        <x:v>Région 4, position 2</x:v>
      </x:c>
      <x:c r="F73" s="14" t="str">
        <x:v>Criques, refuges et hauteurs</x:v>
      </x:c>
      <x:c r="G73" s="29" t="n">
        <x:v>10</x:v>
      </x:c>
      <x:c r="H73" s="29" t="n">
        <x:v>1</x:v>
      </x:c>
      <x:c r="I73" s="29" t="n">
        <x:v>0</x:v>
      </x:c>
      <x:c r="J73" s="14" t="str">
        <x:v>Soigneurs CL14 et porteurs volontaires ; blessures conservées.</x:v>
      </x:c>
      <x:c r="K73" s="14" t="str">
        <x:v>Fixer le treuil bas, répartir le portage puis protéger le blessé aux deux paliers où l’équipe doit changer de prise.</x:v>
      </x:c>
      <x:c r="L73" s="14" t="str">
        <x:v>Objectif de terrain accompli ou accord local applicable effectivement tenu. Le résultat militaire est distinct de la présence durable et des droits des habitants.</x:v>
      </x:c>
      <x:c r="M73" s="14" t="str">
        <x:v>Une équipe réellement arrivée représentant au moins 1 PC garde le poste. Son entretien figure déjà dans celui des unités ; aucun second forfait de garnison.</x:v>
      </x:c>
      <x:c r="N73" s="14" t="str">
        <x:v>Débit nominal seulement si le poste est opérationnel et relié à des lots existants autorisés. Les personnes et charges suivent les liens compatibles ; une occupation ne crée aucune ressource.</x:v>
      </x:c>
      <x:c r="O73" s="14" t="str">
        <x:v>Revenir au dernier palier stable en gardant le patient identifié.</x:v>
      </x:c>
      <x:c r="P73" s="14" t="str">
        <x:v>Extension V5</x:v>
      </x:c>
    </x:row>
    <x:row r="74" ht="87" customHeight="1">
      <x:c r="A74" s="13" t="str">
        <x:v>W5-P04-Z21</x:v>
      </x:c>
      <x:c r="B74" s="13" t="str">
        <x:v>Belvédère du Feu Patient</x:v>
      </x:c>
      <x:c r="C74" s="13" t="str">
        <x:v>W5-P04-R04</x:v>
      </x:c>
      <x:c r="D74" s="13" t="str">
        <x:v>W3-P04</x:v>
      </x:c>
      <x:c r="E74" s="13" t="str">
        <x:v>Région 4, position 3</x:v>
      </x:c>
      <x:c r="F74" s="13" t="str">
        <x:v>Criques, refuges et hauteurs</x:v>
      </x:c>
      <x:c r="G74" s="28" t="n">
        <x:v>10</x:v>
      </x:c>
      <x:c r="H74" s="28" t="n">
        <x:v>1</x:v>
      </x:c>
      <x:c r="I74" s="28" t="n">
        <x:v>0</x:v>
      </x:c>
      <x:c r="J74" s="13" t="str">
        <x:v>Observateur CL5 et voyageurs de passage.</x:v>
      </x:c>
      <x:c r="K74" s="13" t="str">
        <x:v>Monter au guet, reconnaître la coque attendue puis garder son approche sous observation sans déclencher une attaque contre tous les navires.</x:v>
      </x:c>
      <x:c r="L74" s="13" t="str">
        <x:v>Objectif de terrain accompli ou accord local applicable effectivement tenu. Le résultat militaire est distinct de la présence durable et des droits des habitants.</x:v>
      </x:c>
      <x:c r="M74" s="13" t="str">
        <x:v>Une équipe réellement arrivée représentant au moins 1 PC garde le poste. Son entretien figure déjà dans celui des unités ; aucun second forfait de garnison.</x:v>
      </x:c>
      <x:c r="N74" s="13" t="str">
        <x:v>Débit nominal seulement si le poste est opérationnel et relié à des lots existants autorisés. Les personnes et charges suivent les liens compatibles ; une occupation ne crée aucune ressource.</x:v>
      </x:c>
      <x:c r="O74" s="13" t="str">
        <x:v>Rejoindre le refuge intérieur lorsque la vue est coupée.</x:v>
      </x:c>
      <x:c r="P74" s="13" t="str">
        <x:v>Extension V5</x:v>
      </x:c>
    </x:row>
    <x:row r="75" ht="87" customHeight="1">
      <x:c r="A75" s="14" t="str">
        <x:v>W5-P04-Z22</x:v>
      </x:c>
      <x:c r="B75" s="14" t="str">
        <x:v>Refuge des Rations Liées</x:v>
      </x:c>
      <x:c r="C75" s="14" t="str">
        <x:v>W5-P04-R04</x:v>
      </x:c>
      <x:c r="D75" s="14" t="str">
        <x:v>W3-P04</x:v>
      </x:c>
      <x:c r="E75" s="14" t="str">
        <x:v>Région 4, position 4</x:v>
      </x:c>
      <x:c r="F75" s="14" t="str">
        <x:v>Criques, refuges et hauteurs</x:v>
      </x:c>
      <x:c r="G75" s="29" t="n">
        <x:v>10</x:v>
      </x:c>
      <x:c r="H75" s="29" t="n">
        <x:v>1</x:v>
      </x:c>
      <x:c r="I75" s="29" t="n">
        <x:v>3</x:v>
      </x:c>
      <x:c r="J75" s="14" t="str">
        <x:v>Hôtes CL14 ; l’accueil n’implique pas recrutement ou propriété.</x:v>
      </x:c>
      <x:c r="K75" s="14" t="str">
        <x:v>Installer les personnes dans les places disponibles, déposer les lots livrés puis tenir l’entrée pendant une réparation de la voie de retour.</x:v>
      </x:c>
      <x:c r="L75" s="14" t="str">
        <x:v>Objectif de terrain accompli ou accord local applicable effectivement tenu. Le résultat militaire est distinct de la présence durable et des droits des habitants.</x:v>
      </x:c>
      <x:c r="M75" s="14" t="str">
        <x:v>Une équipe réellement arrivée représentant au moins 1 PC garde le poste. Son entretien figure déjà dans celui des unités ; aucun second forfait de garnison.</x:v>
      </x:c>
      <x:c r="N75" s="14" t="str">
        <x:v>Débit nominal seulement si le poste est opérationnel et relié à des lots existants autorisés. Les personnes et charges suivent les liens compatibles ; une occupation ne crée aucune ressource.</x:v>
      </x:c>
      <x:c r="O75" s="14" t="str">
        <x:v>Organiser des départs successifs vers les transports présents.</x:v>
      </x:c>
      <x:c r="P75" s="14" t="str">
        <x:v>Extension V5</x:v>
      </x:c>
    </x:row>
    <x:row r="76" ht="87" customHeight="1">
      <x:c r="A76" s="13" t="str">
        <x:v>W5-P04-Z23</x:v>
      </x:c>
      <x:c r="B76" s="13" t="str">
        <x:v>Seuil du Dernier Poursuivant</x:v>
      </x:c>
      <x:c r="C76" s="13" t="str">
        <x:v>W5-P04-R04</x:v>
      </x:c>
      <x:c r="D76" s="13" t="str">
        <x:v>W3-P04</x:v>
      </x:c>
      <x:c r="E76" s="13" t="str">
        <x:v>Région 4, position 5</x:v>
      </x:c>
      <x:c r="F76" s="13" t="str">
        <x:v>Criques, refuges et hauteurs</x:v>
      </x:c>
      <x:c r="G76" s="28" t="n">
        <x:v>10</x:v>
      </x:c>
      <x:c r="H76" s="28" t="n">
        <x:v>1</x:v>
      </x:c>
      <x:c r="I76" s="28" t="n">
        <x:v>0</x:v>
      </x:c>
      <x:c r="J76" s="13" t="str">
        <x:v>Rival identifié et ses survivants, avec leur propre retrait.</x:v>
      </x:c>
      <x:c r="K76" s="13" t="str">
        <x:v>Atteindre le rival qui chasse les derniers porteurs, engager un duel de retardement ou placer la garde au passage étroit.</x:v>
      </x:c>
      <x:c r="L76" s="13" t="str">
        <x:v>Objectif de terrain accompli ou accord local applicable effectivement tenu. Le résultat militaire est distinct de la présence durable et des droits des habitants.</x:v>
      </x:c>
      <x:c r="M76" s="13" t="str">
        <x:v>Une équipe réellement arrivée représentant au moins 1 PC garde le poste. Son entretien figure déjà dans celui des unités ; aucun second forfait de garnison.</x:v>
      </x:c>
      <x:c r="N76" s="13" t="str">
        <x:v>Débit nominal seulement si le poste est opérationnel et relié à des lots existants autorisés. Les personnes et charges suivent les liens compatibles ; une occupation ne crée aucune ressource.</x:v>
      </x:c>
      <x:c r="O76" s="13" t="str">
        <x:v>Retirer la garde après le passage réel des porteurs.</x:v>
      </x:c>
      <x:c r="P76" s="13" t="str">
        <x:v>Extension V5</x:v>
      </x:c>
    </x:row>
    <x:row r="77" ht="87" customHeight="1">
      <x:c r="A77" s="14" t="str">
        <x:v>W5-P04-Z24</x:v>
      </x:c>
      <x:c r="B77" s="14" t="str">
        <x:v>Quai des Routes Séparées</x:v>
      </x:c>
      <x:c r="C77" s="14" t="str">
        <x:v>W5-P04-R04</x:v>
      </x:c>
      <x:c r="D77" s="14" t="str">
        <x:v>W3-P04</x:v>
      </x:c>
      <x:c r="E77" s="14" t="str">
        <x:v>Région 4, position 6</x:v>
      </x:c>
      <x:c r="F77" s="14" t="str">
        <x:v>Criques, refuges et hauteurs</x:v>
      </x:c>
      <x:c r="G77" s="29" t="n">
        <x:v>10</x:v>
      </x:c>
      <x:c r="H77" s="29" t="n">
        <x:v>1</x:v>
      </x:c>
      <x:c r="I77" s="29" t="n">
        <x:v>0</x:v>
      </x:c>
      <x:c r="J77" s="14" t="str">
        <x:v>Équipages qui choisissent de rester, repartir ou proposer un contrat.</x:v>
      </x:c>
      <x:c r="K77" s="14" t="str">
        <x:v>Rendre les objets prêtés, embarquer les groupes selon leur destination puis confirmer chaque départ depuis son amarrage physique.</x:v>
      </x:c>
      <x:c r="L77" s="14" t="str">
        <x:v>Objectif de terrain accompli ou accord local applicable effectivement tenu. Le résultat militaire est distinct de la présence durable et des droits des habitants.</x:v>
      </x:c>
      <x:c r="M77" s="14" t="str">
        <x:v>Une équipe réellement arrivée représentant au moins 1 PC garde le poste. Son entretien figure déjà dans celui des unités ; aucun second forfait de garnison.</x:v>
      </x:c>
      <x:c r="N77" s="14" t="str">
        <x:v>Débit nominal seulement si le poste est opérationnel et relié à des lots existants autorisés. Les personnes et charges suivent les liens compatibles ; une occupation ne crée aucune ressource.</x:v>
      </x:c>
      <x:c r="O77" s="14" t="str">
        <x:v>Conserver une halte et son stock réel pour une rotation retardée.</x:v>
      </x:c>
      <x:c r="P77" s="14" t="str">
        <x:v>Extension V5</x:v>
      </x:c>
    </x:row>
    <x:row r="78" ht="87" customHeight="1">
      <x:c r="A78" s="13" t="str">
        <x:v>W5-P05-Z01</x:v>
      </x:c>
      <x:c r="B78" s="13" t="str">
        <x:v>Débarcadère de la Moraine</x:v>
      </x:c>
      <x:c r="C78" s="13" t="str">
        <x:v>W5-P05-R01</x:v>
      </x:c>
      <x:c r="D78" s="13" t="str">
        <x:v>W3-P05</x:v>
      </x:c>
      <x:c r="E78" s="13" t="str">
        <x:v>Région 1, position 1</x:v>
      </x:c>
      <x:c r="F78" s="13" t="str">
        <x:v>Roche froide et plaques de glace</x:v>
      </x:c>
      <x:c r="G78" s="28" t="n">
        <x:v>10</x:v>
      </x:c>
      <x:c r="H78" s="28" t="n">
        <x:v>1</x:v>
      </x:c>
      <x:c r="I78" s="28" t="n">
        <x:v>6</x:v>
      </x:c>
      <x:c r="J78" s="13" t="str">
        <x:v>Équipage CL11 et guides CL8 volontaires.</x:v>
      </x:c>
      <x:c r="K78" s="13" t="str">
        <x:v>Arrimer les charges sur la roche stable, poser les repères de retour puis repousser une patrouille qui observe la première montée.</x:v>
      </x:c>
      <x:c r="L78" s="13" t="str">
        <x:v>Objectif de terrain accompli ou accord local applicable effectivement tenu. Le résultat militaire est distinct de la présence durable et des droits des habitants.</x:v>
      </x:c>
      <x:c r="M78" s="13" t="str">
        <x:v>Une équipe réellement arrivée représentant au moins 1 PC garde le poste. Son entretien figure déjà dans celui des unités ; aucun second forfait de garnison.</x:v>
      </x:c>
      <x:c r="N78" s="13" t="str">
        <x:v>Débit nominal seulement si le poste est opérationnel et relié à des lots existants autorisés. Les personnes et charges suivent les liens compatibles ; une occupation ne crée aucune ressource.</x:v>
      </x:c>
      <x:c r="O78" s="13" t="str">
        <x:v>Rejoindre la coque par la moraine sans passer sur la glace non testée.</x:v>
      </x:c>
      <x:c r="P78" s="13" t="str">
        <x:v>Extension V5</x:v>
      </x:c>
    </x:row>
    <x:row r="79" ht="87" customHeight="1">
      <x:c r="A79" s="14" t="str">
        <x:v>W5-P05-Z02</x:v>
      </x:c>
      <x:c r="B79" s="14" t="str">
        <x:v>Plaques du Son Grave</x:v>
      </x:c>
      <x:c r="C79" s="14" t="str">
        <x:v>W5-P05-R01</x:v>
      </x:c>
      <x:c r="D79" s="14" t="str">
        <x:v>W3-P05</x:v>
      </x:c>
      <x:c r="E79" s="14" t="str">
        <x:v>Région 1, position 2</x:v>
      </x:c>
      <x:c r="F79" s="14" t="str">
        <x:v>Roche froide et plaques de glace</x:v>
      </x:c>
      <x:c r="G79" s="29" t="n">
        <x:v>10</x:v>
      </x:c>
      <x:c r="H79" s="29" t="n">
        <x:v>1</x:v>
      </x:c>
      <x:c r="I79" s="29" t="n">
        <x:v>0</x:v>
      </x:c>
      <x:c r="J79" s="14" t="str">
        <x:v>Guides CL8 et faune mobile ; aucune carte omnisciente de solidité.</x:v>
      </x:c>
      <x:c r="K79" s="14" t="str">
        <x:v>Tester trois points repérés, écouter leur réponse puis guider une équipe légère entre les plaques encore stables.</x:v>
      </x:c>
      <x:c r="L79" s="14" t="str">
        <x:v>Objectif de terrain accompli ou accord local applicable effectivement tenu. Le résultat militaire est distinct de la présence durable et des droits des habitants.</x:v>
      </x:c>
      <x:c r="M79" s="14" t="str">
        <x:v>Une équipe réellement arrivée représentant au moins 1 PC garde le poste. Son entretien figure déjà dans celui des unités ; aucun second forfait de garnison.</x:v>
      </x:c>
      <x:c r="N79" s="14" t="str">
        <x:v>Débit nominal seulement si le poste est opérationnel et relié à des lots existants autorisés. Les personnes et charges suivent les liens compatibles ; une occupation ne crée aucune ressource.</x:v>
      </x:c>
      <x:c r="O79" s="14" t="str">
        <x:v>Revenir au dernier appui reconnu avant la rupture annoncée.</x:v>
      </x:c>
      <x:c r="P79" s="14" t="str">
        <x:v>Extension V5</x:v>
      </x:c>
    </x:row>
    <x:row r="80" ht="87" customHeight="1">
      <x:c r="A80" s="13" t="str">
        <x:v>W5-P05-Z03</x:v>
      </x:c>
      <x:c r="B80" s="13" t="str">
        <x:v>Borne du Vent Coupé</x:v>
      </x:c>
      <x:c r="C80" s="13" t="str">
        <x:v>W5-P05-R01</x:v>
      </x:c>
      <x:c r="D80" s="13" t="str">
        <x:v>W3-P05</x:v>
      </x:c>
      <x:c r="E80" s="13" t="str">
        <x:v>Région 1, position 3</x:v>
      </x:c>
      <x:c r="F80" s="13" t="str">
        <x:v>Roche froide et plaques de glace</x:v>
      </x:c>
      <x:c r="G80" s="28" t="n">
        <x:v>10</x:v>
      </x:c>
      <x:c r="H80" s="28" t="n">
        <x:v>1</x:v>
      </x:c>
      <x:c r="I80" s="28" t="n">
        <x:v>0</x:v>
      </x:c>
      <x:c r="J80" s="13" t="str">
        <x:v>Messager CL12 et petit groupe rival posté dans le brouillard.</x:v>
      </x:c>
      <x:c r="K80" s="13" t="str">
        <x:v>Atteindre un abri rocheux, redresser le repère puis garder la borne pendant que le messager confirme la route du convoi.</x:v>
      </x:c>
      <x:c r="L80" s="13" t="str">
        <x:v>Objectif de terrain accompli ou accord local applicable effectivement tenu. Le résultat militaire est distinct de la présence durable et des droits des habitants.</x:v>
      </x:c>
      <x:c r="M80" s="13" t="str">
        <x:v>Une équipe réellement arrivée représentant au moins 1 PC garde le poste. Son entretien figure déjà dans celui des unités ; aucun second forfait de garnison.</x:v>
      </x:c>
      <x:c r="N80" s="13" t="str">
        <x:v>Débit nominal seulement si le poste est opérationnel et relié à des lots existants autorisés. Les personnes et charges suivent les liens compatibles ; une occupation ne crée aucune ressource.</x:v>
      </x:c>
      <x:c r="O80" s="13" t="str">
        <x:v>Se retirer derrière la moraine en emportant le relevé.</x:v>
      </x:c>
      <x:c r="P80" s="13" t="str">
        <x:v>Extension V5</x:v>
      </x:c>
    </x:row>
    <x:row r="81" ht="87" customHeight="1">
      <x:c r="A81" s="14" t="str">
        <x:v>W5-P05-Z04</x:v>
      </x:c>
      <x:c r="B81" s="14" t="str">
        <x:v>Cache sous la Pierre Blanche</x:v>
      </x:c>
      <x:c r="C81" s="14" t="str">
        <x:v>W5-P05-R01</x:v>
      </x:c>
      <x:c r="D81" s="14" t="str">
        <x:v>W3-P05</x:v>
      </x:c>
      <x:c r="E81" s="14" t="str">
        <x:v>Région 1, position 4</x:v>
      </x:c>
      <x:c r="F81" s="14" t="str">
        <x:v>Roche froide et plaques de glace</x:v>
      </x:c>
      <x:c r="G81" s="29" t="n">
        <x:v>10</x:v>
      </x:c>
      <x:c r="H81" s="29" t="n">
        <x:v>1</x:v>
      </x:c>
      <x:c r="I81" s="29" t="n">
        <x:v>3</x:v>
      </x:c>
      <x:c r="J81" s="14" t="str">
        <x:v>Dépositaire CL8 et propriétaires identifiés des lots.</x:v>
      </x:c>
      <x:c r="K81" s="14" t="str">
        <x:v>Dégager le couvercle, vérifier les lots de chaleur livrés puis les répartir dans des contenants sans mélanger les stocks personnels.</x:v>
      </x:c>
      <x:c r="L81" s="14" t="str">
        <x:v>Objectif de terrain accompli ou accord local applicable effectivement tenu. Le résultat militaire est distinct de la présence durable et des droits des habitants.</x:v>
      </x:c>
      <x:c r="M81" s="14" t="str">
        <x:v>Une équipe réellement arrivée représentant au moins 1 PC garde le poste. Son entretien figure déjà dans celui des unités ; aucun second forfait de garnison.</x:v>
      </x:c>
      <x:c r="N81" s="14" t="str">
        <x:v>Débit nominal seulement si le poste est opérationnel et relié à des lots existants autorisés. Les personnes et charges suivent les liens compatibles ; une occupation ne crée aucune ressource.</x:v>
      </x:c>
      <x:c r="O81" s="14" t="str">
        <x:v>Refermer la cache et garder sa position si la marche est reportée.</x:v>
      </x:c>
      <x:c r="P81" s="14" t="str">
        <x:v>Extension V5</x:v>
      </x:c>
    </x:row>
    <x:row r="82" ht="87" customHeight="1">
      <x:c r="A82" s="13" t="str">
        <x:v>W5-P05-Z05</x:v>
      </x:c>
      <x:c r="B82" s="13" t="str">
        <x:v>Courbe du Guide Rival</x:v>
      </x:c>
      <x:c r="C82" s="13" t="str">
        <x:v>W5-P05-R01</x:v>
      </x:c>
      <x:c r="D82" s="13" t="str">
        <x:v>W3-P05</x:v>
      </x:c>
      <x:c r="E82" s="13" t="str">
        <x:v>Région 1, position 5</x:v>
      </x:c>
      <x:c r="F82" s="13" t="str">
        <x:v>Roche froide et plaques de glace</x:v>
      </x:c>
      <x:c r="G82" s="28" t="n">
        <x:v>10</x:v>
      </x:c>
      <x:c r="H82" s="28" t="n">
        <x:v>1</x:v>
      </x:c>
      <x:c r="I82" s="28" t="n">
        <x:v>0</x:v>
      </x:c>
      <x:c r="J82" s="13" t="str">
        <x:v>Guide CL5 et escorte CL8 ; désaccord local, pas vérité de clan universelle.</x:v>
      </x:c>
      <x:c r="K82" s="13" t="str">
        <x:v>Suivre les repères de deux guides, observer les appuis contradictoires puis affronter le rival qui tente de fermer le chemin stable.</x:v>
      </x:c>
      <x:c r="L82" s="13" t="str">
        <x:v>Objectif de terrain accompli ou accord local applicable effectivement tenu. Le résultat militaire est distinct de la présence durable et des droits des habitants.</x:v>
      </x:c>
      <x:c r="M82" s="13" t="str">
        <x:v>Une équipe réellement arrivée représentant au moins 1 PC garde le poste. Son entretien figure déjà dans celui des unités ; aucun second forfait de garnison.</x:v>
      </x:c>
      <x:c r="N82" s="13" t="str">
        <x:v>Débit nominal seulement si le poste est opérationnel et relié à des lots existants autorisés. Les personnes et charges suivent les liens compatibles ; une occupation ne crée aucune ressource.</x:v>
      </x:c>
      <x:c r="O82" s="13" t="str">
        <x:v>Reprendre la moraine connue avec les membres disponibles.</x:v>
      </x:c>
      <x:c r="P82" s="13" t="str">
        <x:v>Extension V5</x:v>
      </x:c>
    </x:row>
    <x:row r="83" ht="87" customHeight="1">
      <x:c r="A83" s="14" t="str">
        <x:v>W5-P05-Z06</x:v>
      </x:c>
      <x:c r="B83" s="14" t="str">
        <x:v>Pied du Premier Palan</x:v>
      </x:c>
      <x:c r="C83" s="14" t="str">
        <x:v>W5-P05-R01</x:v>
      </x:c>
      <x:c r="D83" s="14" t="str">
        <x:v>W3-P05</x:v>
      </x:c>
      <x:c r="E83" s="14" t="str">
        <x:v>Région 1, position 6</x:v>
      </x:c>
      <x:c r="F83" s="14" t="str">
        <x:v>Roche froide et plaques de glace</x:v>
      </x:c>
      <x:c r="G83" s="29" t="n">
        <x:v>10</x:v>
      </x:c>
      <x:c r="H83" s="29" t="n">
        <x:v>1</x:v>
      </x:c>
      <x:c r="I83" s="29" t="n">
        <x:v>0</x:v>
      </x:c>
      <x:c r="J83" s="14" t="str">
        <x:v>Porteurs CL14 et artisans CL7 de passage.</x:v>
      </x:c>
      <x:c r="K83" s="14" t="str">
        <x:v>Poser le crochet sur l’appui vérifié, faire monter une charge à la fois puis garder l’opérateur jusqu’au dernier passage.</x:v>
      </x:c>
      <x:c r="L83" s="14" t="str">
        <x:v>Objectif de terrain accompli ou accord local applicable effectivement tenu. Le résultat militaire est distinct de la présence durable et des droits des habitants.</x:v>
      </x:c>
      <x:c r="M83" s="14" t="str">
        <x:v>Une équipe réellement arrivée représentant au moins 1 PC garde le poste. Son entretien figure déjà dans celui des unités ; aucun second forfait de garnison.</x:v>
      </x:c>
      <x:c r="N83" s="14" t="str">
        <x:v>Débit nominal seulement si le poste est opérationnel et relié à des lots existants autorisés. Les personnes et charges suivent les liens compatibles ; une occupation ne crée aucune ressource.</x:v>
      </x:c>
      <x:c r="O83" s="14" t="str">
        <x:v>Abaisser la charge au palier stable avant de retirer le groupe.</x:v>
      </x:c>
      <x:c r="P83" s="14" t="str">
        <x:v>Extension V5</x:v>
      </x:c>
    </x:row>
    <x:row r="84" ht="87" customHeight="1">
      <x:c r="A84" s="13" t="str">
        <x:v>W5-P05-Z07</x:v>
      </x:c>
      <x:c r="B84" s="13" t="str">
        <x:v>Corniche de la Première Corde</x:v>
      </x:c>
      <x:c r="C84" s="13" t="str">
        <x:v>W5-P05-R02</x:v>
      </x:c>
      <x:c r="D84" s="13" t="str">
        <x:v>W3-P05</x:v>
      </x:c>
      <x:c r="E84" s="13" t="str">
        <x:v>Région 2, position 1</x:v>
      </x:c>
      <x:c r="F84" s="13" t="str">
        <x:v>Falaises, palans et refuges</x:v>
      </x:c>
      <x:c r="G84" s="28" t="n">
        <x:v>15</x:v>
      </x:c>
      <x:c r="H84" s="28" t="n">
        <x:v>1</x:v>
      </x:c>
      <x:c r="I84" s="28" t="n">
        <x:v>0</x:v>
      </x:c>
      <x:c r="J84" s="13" t="str">
        <x:v>Équipe de guide CL5 et sentinelle rivale.</x:v>
      </x:c>
      <x:c r="K84" s="13" t="str">
        <x:v>Vérifier la corde posée depuis l’anneau bas, reprendre son ancrage puis faire venir la relève par une vraie montée.</x:v>
      </x:c>
      <x:c r="L84" s="13" t="str">
        <x:v>Objectif de terrain accompli ou accord local applicable effectivement tenu. Le résultat militaire est distinct de la présence durable et des droits des habitants.</x:v>
      </x:c>
      <x:c r="M84" s="13" t="str">
        <x:v>Une équipe réellement arrivée représentant au moins 1 PC garde le poste. Son entretien figure déjà dans celui des unités ; aucun second forfait de garnison.</x:v>
      </x:c>
      <x:c r="N84" s="13" t="str">
        <x:v>Débit nominal seulement si le poste est opérationnel et relié à des lots existants autorisés. Les personnes et charges suivent les liens compatibles ; une occupation ne crée aucune ressource.</x:v>
      </x:c>
      <x:c r="O84" s="13" t="str">
        <x:v>Redescendre vers le palan tant que son gabarit reste compatible.</x:v>
      </x:c>
      <x:c r="P84" s="13" t="str">
        <x:v>Extension V5</x:v>
      </x:c>
    </x:row>
    <x:row r="85" ht="87" customHeight="1">
      <x:c r="A85" s="14" t="str">
        <x:v>W5-P05-Z08</x:v>
      </x:c>
      <x:c r="B85" s="14" t="str">
        <x:v>Niche du Guetteur Aveuglé</x:v>
      </x:c>
      <x:c r="C85" s="14" t="str">
        <x:v>W5-P05-R02</x:v>
      </x:c>
      <x:c r="D85" s="14" t="str">
        <x:v>W3-P05</x:v>
      </x:c>
      <x:c r="E85" s="14" t="str">
        <x:v>Région 2, position 2</x:v>
      </x:c>
      <x:c r="F85" s="14" t="str">
        <x:v>Falaises, palans et refuges</x:v>
      </x:c>
      <x:c r="G85" s="29" t="n">
        <x:v>15</x:v>
      </x:c>
      <x:c r="H85" s="29" t="n">
        <x:v>1</x:v>
      </x:c>
      <x:c r="I85" s="29" t="n">
        <x:v>0</x:v>
      </x:c>
      <x:c r="J85" s="14" t="str">
        <x:v>Guetteur CL5 et une relève finie.</x:v>
      </x:c>
      <x:c r="K85" s="14" t="str">
        <x:v>Contourner l’aiguille opaque, attendre une éclaircie puis déloger le tireur qui couvre la traverse sans connaître les passages cachés.</x:v>
      </x:c>
      <x:c r="L85" s="14" t="str">
        <x:v>Objectif de terrain accompli ou accord local applicable effectivement tenu. Le résultat militaire est distinct de la présence durable et des droits des habitants.</x:v>
      </x:c>
      <x:c r="M85" s="14" t="str">
        <x:v>Une équipe réellement arrivée représentant au moins 1 PC garde le poste. Son entretien figure déjà dans celui des unités ; aucun second forfait de garnison.</x:v>
      </x:c>
      <x:c r="N85" s="14" t="str">
        <x:v>Débit nominal seulement si le poste est opérationnel et relié à des lots existants autorisés. Les personnes et charges suivent les liens compatibles ; une occupation ne crée aucune ressource.</x:v>
      </x:c>
      <x:c r="O85" s="14" t="str">
        <x:v>Rejoindre la niche basse avant que le blizzard ne ferme la vue.</x:v>
      </x:c>
      <x:c r="P85" s="14" t="str">
        <x:v>Extension V5</x:v>
      </x:c>
    </x:row>
    <x:row r="86" ht="87" customHeight="1">
      <x:c r="A86" s="13" t="str">
        <x:v>W5-P05-Z09</x:v>
      </x:c>
      <x:c r="B86" s="13" t="str">
        <x:v>Balcon des Charges Suspendues</x:v>
      </x:c>
      <x:c r="C86" s="13" t="str">
        <x:v>W5-P05-R02</x:v>
      </x:c>
      <x:c r="D86" s="13" t="str">
        <x:v>W3-P05</x:v>
      </x:c>
      <x:c r="E86" s="13" t="str">
        <x:v>Région 2, position 3</x:v>
      </x:c>
      <x:c r="F86" s="13" t="str">
        <x:v>Falaises, palans et refuges</x:v>
      </x:c>
      <x:c r="G86" s="28" t="n">
        <x:v>15</x:v>
      </x:c>
      <x:c r="H86" s="28" t="n">
        <x:v>1</x:v>
      </x:c>
      <x:c r="I86" s="28" t="n">
        <x:v>0</x:v>
      </x:c>
      <x:c r="J86" s="13" t="str">
        <x:v>Artisans et porteurs issus de groupes distincts.</x:v>
      </x:c>
      <x:c r="K86" s="13" t="str">
        <x:v>Fixer deux points de portage, déplacer la charge sous couverture puis protéger les opérateurs exposés au milieu du trajet.</x:v>
      </x:c>
      <x:c r="L86" s="13" t="str">
        <x:v>Objectif de terrain accompli ou accord local applicable effectivement tenu. Le résultat militaire est distinct de la présence durable et des droits des habitants.</x:v>
      </x:c>
      <x:c r="M86" s="13" t="str">
        <x:v>Une équipe réellement arrivée représentant au moins 1 PC garde le poste. Son entretien figure déjà dans celui des unités ; aucun second forfait de garnison.</x:v>
      </x:c>
      <x:c r="N86" s="13" t="str">
        <x:v>Débit nominal seulement si le poste est opérationnel et relié à des lots existants autorisés. Les personnes et charges suivent les liens compatibles ; une occupation ne crée aucune ressource.</x:v>
      </x:c>
      <x:c r="O86" s="13" t="str">
        <x:v>Déposer le lot au balcon sûr ; il ne rejoint pas la soute à distance.</x:v>
      </x:c>
      <x:c r="P86" s="13" t="str">
        <x:v>Extension V5</x:v>
      </x:c>
    </x:row>
    <x:row r="87" ht="87" customHeight="1">
      <x:c r="A87" s="14" t="str">
        <x:v>W5-P05-Z10</x:v>
      </x:c>
      <x:c r="B87" s="14" t="str">
        <x:v>Refuge de l’Anneau Ouest</x:v>
      </x:c>
      <x:c r="C87" s="14" t="str">
        <x:v>W5-P05-R02</x:v>
      </x:c>
      <x:c r="D87" s="14" t="str">
        <x:v>W3-P05</x:v>
      </x:c>
      <x:c r="E87" s="14" t="str">
        <x:v>Région 2, position 4</x:v>
      </x:c>
      <x:c r="F87" s="14" t="str">
        <x:v>Falaises, palans et refuges</x:v>
      </x:c>
      <x:c r="G87" s="29" t="n">
        <x:v>15</x:v>
      </x:c>
      <x:c r="H87" s="29" t="n">
        <x:v>1</x:v>
      </x:c>
      <x:c r="I87" s="29" t="n">
        <x:v>3</x:v>
      </x:c>
      <x:c r="J87" s="14" t="str">
        <x:v>Hôtes CL14 aux places finies et guides CL8.</x:v>
      </x:c>
      <x:c r="K87" s="14" t="str">
        <x:v>Libérer les couchages, apporter le lot de chaleur puis tenir la porte pendant l’arrivée des blessés et de leur escorte.</x:v>
      </x:c>
      <x:c r="L87" s="14" t="str">
        <x:v>Objectif de terrain accompli ou accord local applicable effectivement tenu. Le résultat militaire est distinct de la présence durable et des droits des habitants.</x:v>
      </x:c>
      <x:c r="M87" s="14" t="str">
        <x:v>Une équipe réellement arrivée représentant au moins 1 PC garde le poste. Son entretien figure déjà dans celui des unités ; aucun second forfait de garnison.</x:v>
      </x:c>
      <x:c r="N87" s="14" t="str">
        <x:v>Débit nominal seulement si le poste est opérationnel et relié à des lots existants autorisés. Les personnes et charges suivent les liens compatibles ; une occupation ne crée aucune ressource.</x:v>
      </x:c>
      <x:c r="O87" s="14" t="str">
        <x:v>Organiser un départ vers le palan ou la galerie selon l’état de chacun.</x:v>
      </x:c>
      <x:c r="P87" s="14" t="str">
        <x:v>Extension V5</x:v>
      </x:c>
    </x:row>
    <x:row r="88" ht="87" customHeight="1">
      <x:c r="A88" s="13" t="str">
        <x:v>W5-P05-Z11</x:v>
      </x:c>
      <x:c r="B88" s="13" t="str">
        <x:v>Arête du Défi Voilé</x:v>
      </x:c>
      <x:c r="C88" s="13" t="str">
        <x:v>W5-P05-R02</x:v>
      </x:c>
      <x:c r="D88" s="13" t="str">
        <x:v>W3-P05</x:v>
      </x:c>
      <x:c r="E88" s="13" t="str">
        <x:v>Région 2, position 5</x:v>
      </x:c>
      <x:c r="F88" s="13" t="str">
        <x:v>Falaises, palans et refuges</x:v>
      </x:c>
      <x:c r="G88" s="28" t="n">
        <x:v>15</x:v>
      </x:c>
      <x:c r="H88" s="28" t="n">
        <x:v>1</x:v>
      </x:c>
      <x:c r="I88" s="28" t="n">
        <x:v>0</x:v>
      </x:c>
      <x:c r="J88" s="13" t="str">
        <x:v>Champion CL5 et membres de son groupe seulement.</x:v>
      </x:c>
      <x:c r="K88" s="13" t="str">
        <x:v>Examiner l’aire pendant l’éclaircie, placer les témoins hors du vide puis affronter le chef qui revendique la corniche.</x:v>
      </x:c>
      <x:c r="L88" s="13" t="str">
        <x:v>Objectif de terrain accompli ou accord local applicable effectivement tenu. Le résultat militaire est distinct de la présence durable et des droits des habitants.</x:v>
      </x:c>
      <x:c r="M88" s="13" t="str">
        <x:v>Une équipe réellement arrivée représentant au moins 1 PC garde le poste. Son entretien figure déjà dans celui des unités ; aucun second forfait de garnison.</x:v>
      </x:c>
      <x:c r="N88" s="13" t="str">
        <x:v>Débit nominal seulement si le poste est opérationnel et relié à des lots existants autorisés. Les personnes et charges suivent les liens compatibles ; une occupation ne crée aucune ressource.</x:v>
      </x:c>
      <x:c r="O88" s="13" t="str">
        <x:v>Quitter l’aire par le renfoncement reconnu ; un duel interrompu reste interrompu.</x:v>
      </x:c>
      <x:c r="P88" s="13" t="str">
        <x:v>Extension V5</x:v>
      </x:c>
    </x:row>
    <x:row r="89" ht="87" customHeight="1">
      <x:c r="A89" s="14" t="str">
        <x:v>W5-P05-Z12</x:v>
      </x:c>
      <x:c r="B89" s="14" t="str">
        <x:v>Traverse des Deux Anneaux</x:v>
      </x:c>
      <x:c r="C89" s="14" t="str">
        <x:v>W5-P05-R02</x:v>
      </x:c>
      <x:c r="D89" s="14" t="str">
        <x:v>W3-P05</x:v>
      </x:c>
      <x:c r="E89" s="14" t="str">
        <x:v>Région 2, position 6</x:v>
      </x:c>
      <x:c r="F89" s="14" t="str">
        <x:v>Falaises, palans et refuges</x:v>
      </x:c>
      <x:c r="G89" s="29" t="n">
        <x:v>15</x:v>
      </x:c>
      <x:c r="H89" s="29" t="n">
        <x:v>1</x:v>
      </x:c>
      <x:c r="I89" s="29" t="n">
        <x:v>0</x:v>
      </x:c>
      <x:c r="J89" s="14" t="str">
        <x:v>Guides des deux moitiés de l’anneau médian.</x:v>
      </x:c>
      <x:c r="K89" s="14" t="str">
        <x:v>Vérifier les trois ancrages, déplacer les marqueurs puis faire franchir le passage aux seules équipes de gabarit admis.</x:v>
      </x:c>
      <x:c r="L89" s="14" t="str">
        <x:v>Objectif de terrain accompli ou accord local applicable effectivement tenu. Le résultat militaire est distinct de la présence durable et des droits des habitants.</x:v>
      </x:c>
      <x:c r="M89" s="14" t="str">
        <x:v>Une équipe réellement arrivée représentant au moins 1 PC garde le poste. Son entretien figure déjà dans celui des unités ; aucun second forfait de garnison.</x:v>
      </x:c>
      <x:c r="N89" s="14" t="str">
        <x:v>Débit nominal seulement si le poste est opérationnel et relié à des lots existants autorisés. Les personnes et charges suivent les liens compatibles ; une occupation ne crée aucune ressource.</x:v>
      </x:c>
      <x:c r="O89" s="14" t="str">
        <x:v>Revenir à l’abri de départ si la traverse devient fermée.</x:v>
      </x:c>
      <x:c r="P89" s="14" t="str">
        <x:v>Extension V5</x:v>
      </x:c>
    </x:row>
    <x:row r="90" ht="87" customHeight="1">
      <x:c r="A90" s="13" t="str">
        <x:v>W5-P05-Z13</x:v>
      </x:c>
      <x:c r="B90" s="13" t="str">
        <x:v>Vestibule de la Vapeur Froide</x:v>
      </x:c>
      <x:c r="C90" s="13" t="str">
        <x:v>W5-P05-R03</x:v>
      </x:c>
      <x:c r="D90" s="13" t="str">
        <x:v>W3-P05</x:v>
      </x:c>
      <x:c r="E90" s="13" t="str">
        <x:v>Région 3, position 1</x:v>
      </x:c>
      <x:c r="F90" s="13" t="str">
        <x:v>Galeries chaudes et vestibules froids</x:v>
      </x:c>
      <x:c r="G90" s="28" t="n">
        <x:v>15</x:v>
      </x:c>
      <x:c r="H90" s="28" t="n">
        <x:v>1</x:v>
      </x:c>
      <x:c r="I90" s="28" t="n">
        <x:v>0</x:v>
      </x:c>
      <x:c r="J90" s="13" t="str">
        <x:v>Opérateurs CL7 et garde locale CL10.</x:v>
      </x:c>
      <x:c r="K90" s="13" t="str">
        <x:v>Lire les signaux de pression fictifs, fermer la porte extérieure puis ouvrir le passage intérieur avec une équipe réellement regroupée.</x:v>
      </x:c>
      <x:c r="L90" s="13" t="str">
        <x:v>Objectif de terrain accompli ou accord local applicable effectivement tenu. Le résultat militaire est distinct de la présence durable et des droits des habitants.</x:v>
      </x:c>
      <x:c r="M90" s="13" t="str">
        <x:v>Une équipe réellement arrivée représentant au moins 1 PC garde le poste. Son entretien figure déjà dans celui des unités ; aucun second forfait de garnison.</x:v>
      </x:c>
      <x:c r="N90" s="13" t="str">
        <x:v>Débit nominal seulement si le poste est opérationnel et relié à des lots existants autorisés. Les personnes et charges suivent les liens compatibles ; une occupation ne crée aucune ressource.</x:v>
      </x:c>
      <x:c r="O90" s="13" t="str">
        <x:v>Revenir au vestibule stable avec les mêmes personnes.</x:v>
      </x:c>
      <x:c r="P90" s="13" t="str">
        <x:v>Extension V5</x:v>
      </x:c>
    </x:row>
    <x:row r="91" ht="87" customHeight="1">
      <x:c r="A91" s="14" t="str">
        <x:v>W5-P05-Z14</x:v>
      </x:c>
      <x:c r="B91" s="14" t="str">
        <x:v>Galerie des Deux Jets</x:v>
      </x:c>
      <x:c r="C91" s="14" t="str">
        <x:v>W5-P05-R03</x:v>
      </x:c>
      <x:c r="D91" s="14" t="str">
        <x:v>W3-P05</x:v>
      </x:c>
      <x:c r="E91" s="14" t="str">
        <x:v>Région 3, position 2</x:v>
      </x:c>
      <x:c r="F91" s="14" t="str">
        <x:v>Galeries chaudes et vestibules froids</x:v>
      </x:c>
      <x:c r="G91" s="29" t="n">
        <x:v>15</x:v>
      </x:c>
      <x:c r="H91" s="29" t="n">
        <x:v>1</x:v>
      </x:c>
      <x:c r="I91" s="29" t="n">
        <x:v>0</x:v>
      </x:c>
      <x:c r="J91" s="14" t="str">
        <x:v>Petite garnison CL15 utilisant les portes existantes.</x:v>
      </x:c>
      <x:c r="K91" s="14" t="str">
        <x:v>Observer le cycle des conduites, avancer entre les jets annoncés puis neutraliser l’ennemi qui garde la vanne du prochain palier.</x:v>
      </x:c>
      <x:c r="L91" s="14" t="str">
        <x:v>Objectif de terrain accompli ou accord local applicable effectivement tenu. Le résultat militaire est distinct de la présence durable et des droits des habitants.</x:v>
      </x:c>
      <x:c r="M91" s="14" t="str">
        <x:v>Une équipe réellement arrivée représentant au moins 1 PC garde le poste. Son entretien figure déjà dans celui des unités ; aucun second forfait de garnison.</x:v>
      </x:c>
      <x:c r="N91" s="14" t="str">
        <x:v>Débit nominal seulement si le poste est opérationnel et relié à des lots existants autorisés. Les personnes et charges suivent les liens compatibles ; une occupation ne crée aucune ressource.</x:v>
      </x:c>
      <x:c r="O91" s="14" t="str">
        <x:v>Rejoindre le renfoncement refroidi et garder la vanne dans son état validé.</x:v>
      </x:c>
      <x:c r="P91" s="14" t="str">
        <x:v>Extension V5</x:v>
      </x:c>
    </x:row>
    <x:row r="92" ht="87" customHeight="1">
      <x:c r="A92" s="13" t="str">
        <x:v>W5-P05-Z15</x:v>
      </x:c>
      <x:c r="B92" s="13" t="str">
        <x:v>Palier du Faux Souffle</x:v>
      </x:c>
      <x:c r="C92" s="13" t="str">
        <x:v>W5-P05-R03</x:v>
      </x:c>
      <x:c r="D92" s="13" t="str">
        <x:v>W3-P05</x:v>
      </x:c>
      <x:c r="E92" s="13" t="str">
        <x:v>Région 3, position 3</x:v>
      </x:c>
      <x:c r="F92" s="13" t="str">
        <x:v>Galeries chaudes et vestibules froids</x:v>
      </x:c>
      <x:c r="G92" s="28" t="n">
        <x:v>15</x:v>
      </x:c>
      <x:c r="H92" s="28" t="n">
        <x:v>1</x:v>
      </x:c>
      <x:c r="I92" s="28" t="n">
        <x:v>0</x:v>
      </x:c>
      <x:c r="J92" s="13" t="str">
        <x:v>Éclaireurs rivaux et machines dont les émissions sont distinctes.</x:v>
      </x:c>
      <x:c r="K92" s="13" t="str">
        <x:v>Comparer chaleur d’un conduit et traces de déplacement, contourner la machine puis identifier l’embuscade sans tirer sur toute source thermique.</x:v>
      </x:c>
      <x:c r="L92" s="13" t="str">
        <x:v>Objectif de terrain accompli ou accord local applicable effectivement tenu. Le résultat militaire est distinct de la présence durable et des droits des habitants.</x:v>
      </x:c>
      <x:c r="M92" s="13" t="str">
        <x:v>Une équipe réellement arrivée représentant au moins 1 PC garde le poste. Son entretien figure déjà dans celui des unités ; aucun second forfait de garnison.</x:v>
      </x:c>
      <x:c r="N92" s="13" t="str">
        <x:v>Débit nominal seulement si le poste est opérationnel et relié à des lots existants autorisés. Les personnes et charges suivent les liens compatibles ; une occupation ne crée aucune ressource.</x:v>
      </x:c>
      <x:c r="O92" s="13" t="str">
        <x:v>Rompre la ligne de vue derrière la paroi puis rejoindre la porte sûre.</x:v>
      </x:c>
      <x:c r="P92" s="13" t="str">
        <x:v>Extension V5</x:v>
      </x:c>
    </x:row>
    <x:row r="93" ht="87" customHeight="1">
      <x:c r="A93" s="14" t="str">
        <x:v>W5-P05-Z16</x:v>
      </x:c>
      <x:c r="B93" s="14" t="str">
        <x:v>Atelier du Joint Rouge</x:v>
      </x:c>
      <x:c r="C93" s="14" t="str">
        <x:v>W5-P05-R03</x:v>
      </x:c>
      <x:c r="D93" s="14" t="str">
        <x:v>W3-P05</x:v>
      </x:c>
      <x:c r="E93" s="14" t="str">
        <x:v>Région 3, position 4</x:v>
      </x:c>
      <x:c r="F93" s="14" t="str">
        <x:v>Galeries chaudes et vestibules froids</x:v>
      </x:c>
      <x:c r="G93" s="29" t="n">
        <x:v>15</x:v>
      </x:c>
      <x:c r="H93" s="29" t="n">
        <x:v>1</x:v>
      </x:c>
      <x:c r="I93" s="29" t="n">
        <x:v>3</x:v>
      </x:c>
      <x:c r="J93" s="14" t="str">
        <x:v>Artisans CL7 et matériaux livrés depuis une cache réelle.</x:v>
      </x:c>
      <x:c r="K93" s="14" t="str">
        <x:v>Transporter une pièce jusqu’au support, fermer la dérivation puis protéger les artisans pendant le contrôle du circuit restauré.</x:v>
      </x:c>
      <x:c r="L93" s="14" t="str">
        <x:v>Objectif de terrain accompli ou accord local applicable effectivement tenu. Le résultat militaire est distinct de la présence durable et des droits des habitants.</x:v>
      </x:c>
      <x:c r="M93" s="14" t="str">
        <x:v>Une équipe réellement arrivée représentant au moins 1 PC garde le poste. Son entretien figure déjà dans celui des unités ; aucun second forfait de garnison.</x:v>
      </x:c>
      <x:c r="N93" s="14" t="str">
        <x:v>Débit nominal seulement si le poste est opérationnel et relié à des lots existants autorisés. Les personnes et charges suivent les liens compatibles ; une occupation ne crée aucune ressource.</x:v>
      </x:c>
      <x:c r="O93" s="14" t="str">
        <x:v>Laisser le circuit dans son état stable et évacuer par le vestibule.</x:v>
      </x:c>
      <x:c r="P93" s="14" t="str">
        <x:v>Extension V5</x:v>
      </x:c>
    </x:row>
    <x:row r="94" ht="87" customHeight="1">
      <x:c r="A94" s="13" t="str">
        <x:v>W5-P05-Z17</x:v>
      </x:c>
      <x:c r="B94" s="13" t="str">
        <x:v>Chambre du Cordon Mobile</x:v>
      </x:c>
      <x:c r="C94" s="13" t="str">
        <x:v>W5-P05-R03</x:v>
      </x:c>
      <x:c r="D94" s="13" t="str">
        <x:v>W3-P05</x:v>
      </x:c>
      <x:c r="E94" s="13" t="str">
        <x:v>Région 3, position 5</x:v>
      </x:c>
      <x:c r="F94" s="13" t="str">
        <x:v>Galeries chaudes et vestibules froids</x:v>
      </x:c>
      <x:c r="G94" s="28" t="n">
        <x:v>15</x:v>
      </x:c>
      <x:c r="H94" s="28" t="n">
        <x:v>1</x:v>
      </x:c>
      <x:c r="I94" s="28" t="n">
        <x:v>0</x:v>
      </x:c>
      <x:c r="J94" s="13" t="str">
        <x:v>Sentinelles CL10 et menace vivante non commandable.</x:v>
      </x:c>
      <x:c r="K94" s="13" t="str">
        <x:v>Déplacer les écrans de confinement par étapes, conserver un opérateur à chaque fermeture puis retirer la dernière équipe du couloir exposé.</x:v>
      </x:c>
      <x:c r="L94" s="13" t="str">
        <x:v>Objectif de terrain accompli ou accord local applicable effectivement tenu. Le résultat militaire est distinct de la présence durable et des droits des habitants.</x:v>
      </x:c>
      <x:c r="M94" s="13" t="str">
        <x:v>Une équipe réellement arrivée représentant au moins 1 PC garde le poste. Son entretien figure déjà dans celui des unités ; aucun second forfait de garnison.</x:v>
      </x:c>
      <x:c r="N94" s="13" t="str">
        <x:v>Débit nominal seulement si le poste est opérationnel et relié à des lots existants autorisés. Les personnes et charges suivent les liens compatibles ; une occupation ne crée aucune ressource.</x:v>
      </x:c>
      <x:c r="O94" s="13" t="str">
        <x:v>Sceller le compartiment prévu ou garder une route d’extraction occupée.</x:v>
      </x:c>
      <x:c r="P94" s="13" t="str">
        <x:v>Extension V5</x:v>
      </x:c>
    </x:row>
    <x:row r="95" ht="87" customHeight="1">
      <x:c r="A95" s="14" t="str">
        <x:v>W5-P05-Z18</x:v>
      </x:c>
      <x:c r="B95" s="14" t="str">
        <x:v>Porte du Souffle Haut</x:v>
      </x:c>
      <x:c r="C95" s="14" t="str">
        <x:v>W5-P05-R03</x:v>
      </x:c>
      <x:c r="D95" s="14" t="str">
        <x:v>W3-P05</x:v>
      </x:c>
      <x:c r="E95" s="14" t="str">
        <x:v>Région 3, position 6</x:v>
      </x:c>
      <x:c r="F95" s="14" t="str">
        <x:v>Galeries chaudes et vestibules froids</x:v>
      </x:c>
      <x:c r="G95" s="29" t="n">
        <x:v>15</x:v>
      </x:c>
      <x:c r="H95" s="29" t="n">
        <x:v>1</x:v>
      </x:c>
      <x:c r="I95" s="29" t="n">
        <x:v>0</x:v>
      </x:c>
      <x:c r="J95" s="14" t="str">
        <x:v>Garde CL8 et rival CL5 en attente de confrontation.</x:v>
      </x:c>
      <x:c r="K95" s="14" t="str">
        <x:v>Ouvrir un accès vers la montée finale, déloger la garde puis vérifier le premier appui extérieur avant de déplacer les charges.</x:v>
      </x:c>
      <x:c r="L95" s="14" t="str">
        <x:v>Objectif de terrain accompli ou accord local applicable effectivement tenu. Le résultat militaire est distinct de la présence durable et des droits des habitants.</x:v>
      </x:c>
      <x:c r="M95" s="14" t="str">
        <x:v>Une équipe réellement arrivée représentant au moins 1 PC garde le poste. Son entretien figure déjà dans celui des unités ; aucun second forfait de garnison.</x:v>
      </x:c>
      <x:c r="N95" s="14" t="str">
        <x:v>Débit nominal seulement si le poste est opérationnel et relié à des lots existants autorisés. Les personnes et charges suivent les liens compatibles ; une occupation ne crée aucune ressource.</x:v>
      </x:c>
      <x:c r="O95" s="14" t="str">
        <x:v>Revenir à la chambre chaude sans réinitialiser les états de portes.</x:v>
      </x:c>
      <x:c r="P95" s="14" t="str">
        <x:v>Extension V5</x:v>
      </x:c>
    </x:row>
    <x:row r="96" ht="87" customHeight="1">
      <x:c r="A96" s="13" t="str">
        <x:v>W5-P05-Z19</x:v>
      </x:c>
      <x:c r="B96" s="13" t="str">
        <x:v>Appui du Dernier Anneau</x:v>
      </x:c>
      <x:c r="C96" s="13" t="str">
        <x:v>W5-P05-R04</x:v>
      </x:c>
      <x:c r="D96" s="13" t="str">
        <x:v>W3-P05</x:v>
      </x:c>
      <x:c r="E96" s="13" t="str">
        <x:v>Région 4, position 1</x:v>
      </x:c>
      <x:c r="F96" s="13" t="str">
        <x:v>Crêtes exposées et failles</x:v>
      </x:c>
      <x:c r="G96" s="28" t="n">
        <x:v>20</x:v>
      </x:c>
      <x:c r="H96" s="28" t="n">
        <x:v>1</x:v>
      </x:c>
      <x:c r="I96" s="28" t="n">
        <x:v>0</x:v>
      </x:c>
      <x:c r="J96" s="13" t="str">
        <x:v>Guides CL8 et porteurs CL14 réellement arrivés.</x:v>
      </x:c>
      <x:c r="K96" s="13" t="str">
        <x:v>Inspecter la réception du palan, poser les repères sur la roche puis faire monter les membres avec leur fatigue actuelle.</x:v>
      </x:c>
      <x:c r="L96" s="13" t="str">
        <x:v>Objectif de terrain accompli ou accord local applicable effectivement tenu. Le résultat militaire est distinct de la présence durable et des droits des habitants.</x:v>
      </x:c>
      <x:c r="M96" s="13" t="str">
        <x:v>Une équipe réellement arrivée représentant au moins 1 PC garde le poste. Son entretien figure déjà dans celui des unités ; aucun second forfait de garnison.</x:v>
      </x:c>
      <x:c r="N96" s="13" t="str">
        <x:v>Débit nominal seulement si le poste est opérationnel et relié à des lots existants autorisés. Les personnes et charges suivent les liens compatibles ; une occupation ne crée aucune ressource.</x:v>
      </x:c>
      <x:c r="O96" s="13" t="str">
        <x:v>Redescendre dans la fenêtre prévue ou tenir l’abri du palier.</x:v>
      </x:c>
      <x:c r="P96" s="13" t="str">
        <x:v>Extension V5</x:v>
      </x:c>
    </x:row>
    <x:row r="97" ht="87" customHeight="1">
      <x:c r="A97" s="14" t="str">
        <x:v>W5-P05-Z20</x:v>
      </x:c>
      <x:c r="B97" s="14" t="str">
        <x:v>Faille du Vétéran</x:v>
      </x:c>
      <x:c r="C97" s="14" t="str">
        <x:v>W5-P05-R04</x:v>
      </x:c>
      <x:c r="D97" s="14" t="str">
        <x:v>W3-P05</x:v>
      </x:c>
      <x:c r="E97" s="14" t="str">
        <x:v>Région 4, position 2</x:v>
      </x:c>
      <x:c r="F97" s="14" t="str">
        <x:v>Crêtes exposées et failles</x:v>
      </x:c>
      <x:c r="G97" s="29" t="n">
        <x:v>20</x:v>
      </x:c>
      <x:c r="H97" s="29" t="n">
        <x:v>1</x:v>
      </x:c>
      <x:c r="I97" s="29" t="n">
        <x:v>0</x:v>
      </x:c>
      <x:c r="J97" s="14" t="str">
        <x:v>Vétéran autonome et rival proposant une aide limitée.</x:v>
      </x:c>
      <x:c r="K97" s="14" t="str">
        <x:v>Atteindre un ancien blessé, fixer le berceau puis comparer le détour de moraine à la levée directe avant de choisir l’extraction.</x:v>
      </x:c>
      <x:c r="L97" s="14" t="str">
        <x:v>Objectif de terrain accompli ou accord local applicable effectivement tenu. Le résultat militaire est distinct de la présence durable et des droits des habitants.</x:v>
      </x:c>
      <x:c r="M97" s="14" t="str">
        <x:v>Une équipe réellement arrivée représentant au moins 1 PC garde le poste. Son entretien figure déjà dans celui des unités ; aucun second forfait de garnison.</x:v>
      </x:c>
      <x:c r="N97" s="14" t="str">
        <x:v>Débit nominal seulement si le poste est opérationnel et relié à des lots existants autorisés. Les personnes et charges suivent les liens compatibles ; une occupation ne crée aucune ressource.</x:v>
      </x:c>
      <x:c r="O97" s="14" t="str">
        <x:v>Ramener le blessé au palier sûr ; son expérience et sa blessure persistent.</x:v>
      </x:c>
      <x:c r="P97" s="14" t="str">
        <x:v>Extension V5</x:v>
      </x:c>
    </x:row>
    <x:row r="98" ht="87" customHeight="1">
      <x:c r="A98" s="13" t="str">
        <x:v>W5-P05-Z21</x:v>
      </x:c>
      <x:c r="B98" s="13" t="str">
        <x:v>Aiguille des Trois Reflets</x:v>
      </x:c>
      <x:c r="C98" s="13" t="str">
        <x:v>W5-P05-R04</x:v>
      </x:c>
      <x:c r="D98" s="13" t="str">
        <x:v>W3-P05</x:v>
      </x:c>
      <x:c r="E98" s="13" t="str">
        <x:v>Région 4, position 3</x:v>
      </x:c>
      <x:c r="F98" s="13" t="str">
        <x:v>Crêtes exposées et failles</x:v>
      </x:c>
      <x:c r="G98" s="28" t="n">
        <x:v>20</x:v>
      </x:c>
      <x:c r="H98" s="28" t="n">
        <x:v>1</x:v>
      </x:c>
      <x:c r="I98" s="28" t="n">
        <x:v>0</x:v>
      </x:c>
      <x:c r="J98" s="13" t="str">
        <x:v>Guetteur CL5 et grande faune lointaine.</x:v>
      </x:c>
      <x:c r="K98" s="13" t="str">
        <x:v>Observer les reflets depuis deux niches, distinguer glace et équipement puis gagner le point d’où le passage adverse est réellement visible.</x:v>
      </x:c>
      <x:c r="L98" s="13" t="str">
        <x:v>Objectif de terrain accompli ou accord local applicable effectivement tenu. Le résultat militaire est distinct de la présence durable et des droits des habitants.</x:v>
      </x:c>
      <x:c r="M98" s="13" t="str">
        <x:v>Une équipe réellement arrivée représentant au moins 1 PC garde le poste. Son entretien figure déjà dans celui des unités ; aucun second forfait de garnison.</x:v>
      </x:c>
      <x:c r="N98" s="13" t="str">
        <x:v>Débit nominal seulement si le poste est opérationnel et relié à des lots existants autorisés. Les personnes et charges suivent les liens compatibles ; une occupation ne crée aucune ressource.</x:v>
      </x:c>
      <x:c r="O98" s="13" t="str">
        <x:v>Descendre derrière l’aiguille sans supposer que le relevé reste toujours actuel.</x:v>
      </x:c>
      <x:c r="P98" s="13" t="str">
        <x:v>Extension V5</x:v>
      </x:c>
    </x:row>
    <x:row r="99" ht="87" customHeight="1">
      <x:c r="A99" s="14" t="str">
        <x:v>W5-P05-Z22</x:v>
      </x:c>
      <x:c r="B99" s="14" t="str">
        <x:v>Abri du Feu Haut</x:v>
      </x:c>
      <x:c r="C99" s="14" t="str">
        <x:v>W5-P05-R04</x:v>
      </x:c>
      <x:c r="D99" s="14" t="str">
        <x:v>W3-P05</x:v>
      </x:c>
      <x:c r="E99" s="14" t="str">
        <x:v>Région 4, position 4</x:v>
      </x:c>
      <x:c r="F99" s="14" t="str">
        <x:v>Crêtes exposées et failles</x:v>
      </x:c>
      <x:c r="G99" s="29" t="n">
        <x:v>20</x:v>
      </x:c>
      <x:c r="H99" s="29" t="n">
        <x:v>1</x:v>
      </x:c>
      <x:c r="I99" s="29" t="n">
        <x:v>3</x:v>
      </x:c>
      <x:c r="J99" s="14" t="str">
        <x:v>Hôtes CL14 et chasseurs CL8 de plusieurs groupes.</x:v>
      </x:c>
      <x:c r="K99" s="14" t="str">
        <x:v>Installer le matériel de chaleur livré, garder l’entrée puis accueillir la vague de retour selon les places et provisions réellement disponibles.</x:v>
      </x:c>
      <x:c r="L99" s="14" t="str">
        <x:v>Objectif de terrain accompli ou accord local applicable effectivement tenu. Le résultat militaire est distinct de la présence durable et des droits des habitants.</x:v>
      </x:c>
      <x:c r="M99" s="14" t="str">
        <x:v>Une équipe réellement arrivée représentant au moins 1 PC garde le poste. Son entretien figure déjà dans celui des unités ; aucun second forfait de garnison.</x:v>
      </x:c>
      <x:c r="N99" s="14" t="str">
        <x:v>Débit nominal seulement si le poste est opérationnel et relié à des lots existants autorisés. Les personnes et charges suivent les liens compatibles ; une occupation ne crée aucune ressource.</x:v>
      </x:c>
      <x:c r="O99" s="14" t="str">
        <x:v>Répartir le retour vers les refuges inférieurs sans créer de places invisibles.</x:v>
      </x:c>
      <x:c r="P99" s="14" t="str">
        <x:v>Extension V5</x:v>
      </x:c>
    </x:row>
    <x:row r="100" ht="87" customHeight="1">
      <x:c r="A100" s="13" t="str">
        <x:v>W5-P05-Z23</x:v>
      </x:c>
      <x:c r="B100" s="13" t="str">
        <x:v>Gorge de la Proie Blanche</x:v>
      </x:c>
      <x:c r="C100" s="13" t="str">
        <x:v>W5-P05-R04</x:v>
      </x:c>
      <x:c r="D100" s="13" t="str">
        <x:v>W3-P05</x:v>
      </x:c>
      <x:c r="E100" s="13" t="str">
        <x:v>Région 4, position 5</x:v>
      </x:c>
      <x:c r="F100" s="13" t="str">
        <x:v>Crêtes exposées et failles</x:v>
      </x:c>
      <x:c r="G100" s="28" t="n">
        <x:v>20</x:v>
      </x:c>
      <x:c r="H100" s="28" t="n">
        <x:v>1</x:v>
      </x:c>
      <x:c r="I100" s="28" t="n">
        <x:v>0</x:v>
      </x:c>
      <x:c r="J100" s="13" t="str">
        <x:v>Grande proie autonome et deux équipes rivales.</x:v>
      </x:c>
      <x:c r="K100" s="13" t="str">
        <x:v>Observer la proie identifiée à son abri, éviter les plaques fragiles puis choisir chasse limitée ou repli sous couverture vers le palier.</x:v>
      </x:c>
      <x:c r="L100" s="13" t="str">
        <x:v>Objectif de terrain accompli ou accord local applicable effectivement tenu. Le résultat militaire est distinct de la présence durable et des droits des habitants.</x:v>
      </x:c>
      <x:c r="M100" s="13" t="str">
        <x:v>Une équipe réellement arrivée représentant au moins 1 PC garde le poste. Son entretien figure déjà dans celui des unités ; aucun second forfait de garnison.</x:v>
      </x:c>
      <x:c r="N100" s="13" t="str">
        <x:v>Débit nominal seulement si le poste est opérationnel et relié à des lots existants autorisés. Les personnes et charges suivent les liens compatibles ; une occupation ne crée aucune ressource.</x:v>
      </x:c>
      <x:c r="O100" s="13" t="str">
        <x:v>Conserver une issue ouverte ; la proie garde ses blessures si elle survit.</x:v>
      </x:c>
      <x:c r="P100" s="13" t="str">
        <x:v>Extension V5</x:v>
      </x:c>
    </x:row>
    <x:row r="101" ht="87" customHeight="1">
      <x:c r="A101" s="14" t="str">
        <x:v>W5-P05-Z24</x:v>
      </x:c>
      <x:c r="B101" s="14" t="str">
        <x:v>Le Dernier Repère du Vent</x:v>
      </x:c>
      <x:c r="C101" s="14" t="str">
        <x:v>W5-P05-R04</x:v>
      </x:c>
      <x:c r="D101" s="14" t="str">
        <x:v>W3-P05</x:v>
      </x:c>
      <x:c r="E101" s="14" t="str">
        <x:v>Région 4, position 6</x:v>
      </x:c>
      <x:c r="F101" s="14" t="str">
        <x:v>Crêtes exposées et failles</x:v>
      </x:c>
      <x:c r="G101" s="29" t="n">
        <x:v>20</x:v>
      </x:c>
      <x:c r="H101" s="29" t="n">
        <x:v>1</x:v>
      </x:c>
      <x:c r="I101" s="29" t="n">
        <x:v>0</x:v>
      </x:c>
      <x:c r="J101" s="14" t="str">
        <x:v>Survivants réels ; les morts restent dans la mémoire de campagne.</x:v>
      </x:c>
      <x:c r="K101" s="14" t="str">
        <x:v>Récupérer les membres encore au guet, retirer les objets transportables puis parcourir le chemin de retour avant que les traces ne s’effacent.</x:v>
      </x:c>
      <x:c r="L101" s="14" t="str">
        <x:v>Objectif de terrain accompli ou accord local applicable effectivement tenu. Le résultat militaire est distinct de la présence durable et des droits des habitants.</x:v>
      </x:c>
      <x:c r="M101" s="14" t="str">
        <x:v>Une équipe réellement arrivée représentant au moins 1 PC garde le poste. Son entretien figure déjà dans celui des unités ; aucun second forfait de garnison.</x:v>
      </x:c>
      <x:c r="N101" s="14" t="str">
        <x:v>Débit nominal seulement si le poste est opérationnel et relié à des lots existants autorisés. Les personnes et charges suivent les liens compatibles ; une occupation ne crée aucune ressource.</x:v>
      </x:c>
      <x:c r="O101" s="14" t="str">
        <x:v>Descendre par les refuges successifs jusqu’au navire du débarcadère.</x:v>
      </x:c>
      <x:c r="P101" s="14" t="str">
        <x:v>Extension V5</x:v>
      </x:c>
    </x:row>
    <x:row r="102" ht="87" customHeight="1">
      <x:c r="A102" s="13" t="str">
        <x:v>W5-P06-Z01</x:v>
      </x:c>
      <x:c r="B102" s="13" t="str">
        <x:v>Aire des Premières Charges</x:v>
      </x:c>
      <x:c r="C102" s="13" t="str">
        <x:v>W5-P06-R01</x:v>
      </x:c>
      <x:c r="D102" s="13" t="str">
        <x:v>W3-P06</x:v>
      </x:c>
      <x:c r="E102" s="13" t="str">
        <x:v>Région 1, position 1</x:v>
      </x:c>
      <x:c r="F102" s="13" t="str">
        <x:v>Ruines basses et port de surface</x:v>
      </x:c>
      <x:c r="G102" s="28" t="n">
        <x:v>10</x:v>
      </x:c>
      <x:c r="H102" s="28" t="n">
        <x:v>1</x:v>
      </x:c>
      <x:c r="I102" s="28" t="n">
        <x:v>6</x:v>
      </x:c>
      <x:c r="J102" s="13" t="str">
        <x:v>Équipage CL11 et porteurs de coalition CL12.</x:v>
      </x:c>
      <x:c r="K102" s="13" t="str">
        <x:v>Faire poser le transport, dégager les rails puis protéger le débarquement d’un lot entre deux portes basses.</x:v>
      </x:c>
      <x:c r="L102" s="13" t="str">
        <x:v>Objectif de terrain accompli ou accord local applicable effectivement tenu. Le résultat militaire est distinct de la présence durable et des droits des habitants.</x:v>
      </x:c>
      <x:c r="M102" s="13" t="str">
        <x:v>Une équipe réellement arrivée représentant au moins 1 PC garde le poste. Son entretien figure déjà dans celui des unités ; aucun second forfait de garnison.</x:v>
      </x:c>
      <x:c r="N102" s="13" t="str">
        <x:v>Débit nominal seulement si le poste est opérationnel et relié à des lots existants autorisés. Les personnes et charges suivent les liens compatibles ; une occupation ne crée aucune ressource.</x:v>
      </x:c>
      <x:c r="O102" s="13" t="str">
        <x:v>Rejoindre le transport avant son départ ou la halte terrestre prévue.</x:v>
      </x:c>
      <x:c r="P102" s="13" t="str">
        <x:v>Extension V5</x:v>
      </x:c>
    </x:row>
    <x:row r="103" ht="87" customHeight="1">
      <x:c r="A103" s="14" t="str">
        <x:v>W5-P06-Z02</x:v>
      </x:c>
      <x:c r="B103" s="14" t="str">
        <x:v>Cour des Trois Portes</x:v>
      </x:c>
      <x:c r="C103" s="14" t="str">
        <x:v>W5-P06-R01</x:v>
      </x:c>
      <x:c r="D103" s="14" t="str">
        <x:v>W3-P06</x:v>
      </x:c>
      <x:c r="E103" s="14" t="str">
        <x:v>Région 1, position 2</x:v>
      </x:c>
      <x:c r="F103" s="14" t="str">
        <x:v>Ruines basses et port de surface</x:v>
      </x:c>
      <x:c r="G103" s="29" t="n">
        <x:v>10</x:v>
      </x:c>
      <x:c r="H103" s="29" t="n">
        <x:v>1</x:v>
      </x:c>
      <x:c r="I103" s="29" t="n">
        <x:v>0</x:v>
      </x:c>
      <x:c r="J103" s="14" t="str">
        <x:v>Trois groupes locaux avec engagements distincts.</x:v>
      </x:c>
      <x:c r="K103" s="14" t="str">
        <x:v>Observer chaque ouverture, déloger le guet central puis garder le passage choisi sans déclarer les deux cours cachées conquises.</x:v>
      </x:c>
      <x:c r="L103" s="14" t="str">
        <x:v>Objectif de terrain accompli ou accord local applicable effectivement tenu. Le résultat militaire est distinct de la présence durable et des droits des habitants.</x:v>
      </x:c>
      <x:c r="M103" s="14" t="str">
        <x:v>Une équipe réellement arrivée représentant au moins 1 PC garde le poste. Son entretien figure déjà dans celui des unités ; aucun second forfait de garnison.</x:v>
      </x:c>
      <x:c r="N103" s="14" t="str">
        <x:v>Débit nominal seulement si le poste est opérationnel et relié à des lots existants autorisés. Les personnes et charges suivent les liens compatibles ; une occupation ne crée aucune ressource.</x:v>
      </x:c>
      <x:c r="O103" s="14" t="str">
        <x:v>Revenir par la porte effectivement ouverte derrière une garde réelle.</x:v>
      </x:c>
      <x:c r="P103" s="14" t="str">
        <x:v>Extension V5</x:v>
      </x:c>
    </x:row>
    <x:row r="104" ht="87" customHeight="1">
      <x:c r="A104" s="13" t="str">
        <x:v>W5-P06-Z03</x:v>
      </x:c>
      <x:c r="B104" s="13" t="str">
        <x:v>Rails de la Charge Fendue</x:v>
      </x:c>
      <x:c r="C104" s="13" t="str">
        <x:v>W5-P06-R01</x:v>
      </x:c>
      <x:c r="D104" s="13" t="str">
        <x:v>W3-P06</x:v>
      </x:c>
      <x:c r="E104" s="13" t="str">
        <x:v>Région 1, position 3</x:v>
      </x:c>
      <x:c r="F104" s="13" t="str">
        <x:v>Ruines basses et port de surface</x:v>
      </x:c>
      <x:c r="G104" s="28" t="n">
        <x:v>10</x:v>
      </x:c>
      <x:c r="H104" s="28" t="n">
        <x:v>1</x:v>
      </x:c>
      <x:c r="I104" s="28" t="n">
        <x:v>0</x:v>
      </x:c>
      <x:c r="J104" s="13" t="str">
        <x:v>Artisans CL7 et dépositaire CL15 en conflit local.</x:v>
      </x:c>
      <x:c r="K104" s="13" t="str">
        <x:v>Déplacer un chariot bloqué, vérifier la propriété des lots puis escorter la charge jusqu’au palier sans traverser les machines opaques.</x:v>
      </x:c>
      <x:c r="L104" s="13" t="str">
        <x:v>Objectif de terrain accompli ou accord local applicable effectivement tenu. Le résultat militaire est distinct de la présence durable et des droits des habitants.</x:v>
      </x:c>
      <x:c r="M104" s="13" t="str">
        <x:v>Une équipe réellement arrivée représentant au moins 1 PC garde le poste. Son entretien figure déjà dans celui des unités ; aucun second forfait de garnison.</x:v>
      </x:c>
      <x:c r="N104" s="13" t="str">
        <x:v>Débit nominal seulement si le poste est opérationnel et relié à des lots existants autorisés. Les personnes et charges suivent les liens compatibles ; une occupation ne crée aucune ressource.</x:v>
      </x:c>
      <x:c r="O104" s="13" t="str">
        <x:v>Laisser les lots non transportés sur le rail marqué et retirer les porteurs.</x:v>
      </x:c>
      <x:c r="P104" s="13" t="str">
        <x:v>Extension V5</x:v>
      </x:c>
    </x:row>
    <x:row r="105" ht="87" customHeight="1">
      <x:c r="A105" s="14" t="str">
        <x:v>W5-P06-Z04</x:v>
      </x:c>
      <x:c r="B105" s="14" t="str">
        <x:v>Dépôt du Mandat Court</x:v>
      </x:c>
      <x:c r="C105" s="14" t="str">
        <x:v>W5-P06-R01</x:v>
      </x:c>
      <x:c r="D105" s="14" t="str">
        <x:v>W3-P06</x:v>
      </x:c>
      <x:c r="E105" s="14" t="str">
        <x:v>Région 1, position 4</x:v>
      </x:c>
      <x:c r="F105" s="14" t="str">
        <x:v>Ruines basses et port de surface</x:v>
      </x:c>
      <x:c r="G105" s="29" t="n">
        <x:v>10</x:v>
      </x:c>
      <x:c r="H105" s="29" t="n">
        <x:v>1</x:v>
      </x:c>
      <x:c r="I105" s="29" t="n">
        <x:v>3</x:v>
      </x:c>
      <x:c r="J105" s="14" t="str">
        <x:v>Coalition CL12 ; la participation ne vaut pas propriété de tous les biens.</x:v>
      </x:c>
      <x:c r="K105" s="14" t="str">
        <x:v>Installer les caisses autorisées, rencontrer les responsables présents puis distribuer uniquement les lots engagés dans l’opération commune.</x:v>
      </x:c>
      <x:c r="L105" s="14" t="str">
        <x:v>Objectif de terrain accompli ou accord local applicable effectivement tenu. Le résultat militaire est distinct de la présence durable et des droits des habitants.</x:v>
      </x:c>
      <x:c r="M105" s="14" t="str">
        <x:v>Une équipe réellement arrivée représentant au moins 1 PC garde le poste. Son entretien figure déjà dans celui des unités ; aucun second forfait de garnison.</x:v>
      </x:c>
      <x:c r="N105" s="14" t="str">
        <x:v>Débit nominal seulement si le poste est opérationnel et relié à des lots existants autorisés. Les personnes et charges suivent les liens compatibles ; une occupation ne crée aucune ressource.</x:v>
      </x:c>
      <x:c r="O105" s="14" t="str">
        <x:v>Rendre les prêts et rejoindre l’aire de retour.</x:v>
      </x:c>
      <x:c r="P105" s="14" t="str">
        <x:v>Extension V5</x:v>
      </x:c>
    </x:row>
    <x:row r="106" ht="87" customHeight="1">
      <x:c r="A106" s="13" t="str">
        <x:v>W5-P06-Z05</x:v>
      </x:c>
      <x:c r="B106" s="13" t="str">
        <x:v>Seuil du Chef des Portes</x:v>
      </x:c>
      <x:c r="C106" s="13" t="str">
        <x:v>W5-P06-R01</x:v>
      </x:c>
      <x:c r="D106" s="13" t="str">
        <x:v>W3-P06</x:v>
      </x:c>
      <x:c r="E106" s="13" t="str">
        <x:v>Région 1, position 5</x:v>
      </x:c>
      <x:c r="F106" s="13" t="str">
        <x:v>Ruines basses et port de surface</x:v>
      </x:c>
      <x:c r="G106" s="28" t="n">
        <x:v>10</x:v>
      </x:c>
      <x:c r="H106" s="28" t="n">
        <x:v>1</x:v>
      </x:c>
      <x:c r="I106" s="28" t="n">
        <x:v>0</x:v>
      </x:c>
      <x:c r="J106" s="13" t="str">
        <x:v>Chef local CL15 et son groupe, sans souveraineté sur toute Ilyss.</x:v>
      </x:c>
      <x:c r="K106" s="13" t="str">
        <x:v>Approcher le capitaine sous le balcon, fermer son angle d’appui puis choisir duel borné ou assaut avec les équipes disponibles.</x:v>
      </x:c>
      <x:c r="L106" s="13" t="str">
        <x:v>Objectif de terrain accompli ou accord local applicable effectivement tenu. Le résultat militaire est distinct de la présence durable et des droits des habitants.</x:v>
      </x:c>
      <x:c r="M106" s="13" t="str">
        <x:v>Une équipe réellement arrivée représentant au moins 1 PC garde le poste. Son entretien figure déjà dans celui des unités ; aucun second forfait de garnison.</x:v>
      </x:c>
      <x:c r="N106" s="13" t="str">
        <x:v>Débit nominal seulement si le poste est opérationnel et relié à des lots existants autorisés. Les personnes et charges suivent les liens compatibles ; une occupation ne crée aucune ressource.</x:v>
      </x:c>
      <x:c r="O106" s="13" t="str">
        <x:v>Rompre le combat par la galerie basse vers la cour sûre.</x:v>
      </x:c>
      <x:c r="P106" s="13" t="str">
        <x:v>Extension V5</x:v>
      </x:c>
    </x:row>
    <x:row r="107" ht="87" customHeight="1">
      <x:c r="A107" s="14" t="str">
        <x:v>W5-P06-Z06</x:v>
      </x:c>
      <x:c r="B107" s="14" t="str">
        <x:v>Port de la Montée Réelle</x:v>
      </x:c>
      <x:c r="C107" s="14" t="str">
        <x:v>W5-P06-R01</x:v>
      </x:c>
      <x:c r="D107" s="14" t="str">
        <x:v>W3-P06</x:v>
      </x:c>
      <x:c r="E107" s="14" t="str">
        <x:v>Région 1, position 6</x:v>
      </x:c>
      <x:c r="F107" s="14" t="str">
        <x:v>Ruines basses et port de surface</x:v>
      </x:c>
      <x:c r="G107" s="29" t="n">
        <x:v>10</x:v>
      </x:c>
      <x:c r="H107" s="29" t="n">
        <x:v>1</x:v>
      </x:c>
      <x:c r="I107" s="29" t="n">
        <x:v>0</x:v>
      </x:c>
      <x:c r="J107" s="14" t="str">
        <x:v>Pilote équipé et passagers identifiés ; places et énergie disponibles.</x:v>
      </x:c>
      <x:c r="K107" s="14" t="str">
        <x:v>Sécuriser l’aire, vérifier le transport orbital puis faire embarquer personnes et charges avant le trajet vers l’anneau.</x:v>
      </x:c>
      <x:c r="L107" s="14" t="str">
        <x:v>Objectif de terrain accompli ou accord local applicable effectivement tenu. Le résultat militaire est distinct de la présence durable et des droits des habitants.</x:v>
      </x:c>
      <x:c r="M107" s="14" t="str">
        <x:v>Une équipe réellement arrivée représentant au moins 1 PC garde le poste. Son entretien figure déjà dans celui des unités ; aucun second forfait de garnison.</x:v>
      </x:c>
      <x:c r="N107" s="14" t="str">
        <x:v>Débit nominal seulement si le poste est opérationnel et relié à des lots existants autorisés. Les personnes et charges suivent les liens compatibles ; une occupation ne crée aucune ressource.</x:v>
      </x:c>
      <x:c r="O107" s="14" t="str">
        <x:v>Rester dans la halte de surface si le départ n’est pas possible.</x:v>
      </x:c>
      <x:c r="P107" s="14" t="str">
        <x:v>Extension V5</x:v>
      </x:c>
    </x:row>
    <x:row r="108" ht="87" customHeight="1">
      <x:c r="A108" s="13" t="str">
        <x:v>W5-P06-Z07</x:v>
      </x:c>
      <x:c r="B108" s="13" t="str">
        <x:v>Escaliers des Hautes Pierres</x:v>
      </x:c>
      <x:c r="C108" s="13" t="str">
        <x:v>W5-P06-R02</x:v>
      </x:c>
      <x:c r="D108" s="13" t="str">
        <x:v>W3-P06</x:v>
      </x:c>
      <x:c r="E108" s="13" t="str">
        <x:v>Région 2, position 1</x:v>
      </x:c>
      <x:c r="F108" s="13" t="str">
        <x:v>Ruines hautes et ascenseurs</x:v>
      </x:c>
      <x:c r="G108" s="28" t="n">
        <x:v>15</x:v>
      </x:c>
      <x:c r="H108" s="28" t="n">
        <x:v>1</x:v>
      </x:c>
      <x:c r="I108" s="28" t="n">
        <x:v>0</x:v>
      </x:c>
      <x:c r="J108" s="13" t="str">
        <x:v>Gardes CL9 et guides locaux de ces escaliers.</x:v>
      </x:c>
      <x:c r="K108" s="13" t="str">
        <x:v>Déblayer une marche, observer le balcon suivant puis conduire une montée où les porteurs restent sous la couverture des tireurs.</x:v>
      </x:c>
      <x:c r="L108" s="13" t="str">
        <x:v>Objectif de terrain accompli ou accord local applicable effectivement tenu. Le résultat militaire est distinct de la présence durable et des droits des habitants.</x:v>
      </x:c>
      <x:c r="M108" s="13" t="str">
        <x:v>Une équipe réellement arrivée représentant au moins 1 PC garde le poste. Son entretien figure déjà dans celui des unités ; aucun second forfait de garnison.</x:v>
      </x:c>
      <x:c r="N108" s="13" t="str">
        <x:v>Débit nominal seulement si le poste est opérationnel et relié à des lots existants autorisés. Les personnes et charges suivent les liens compatibles ; une occupation ne crée aucune ressource.</x:v>
      </x:c>
      <x:c r="O108" s="13" t="str">
        <x:v>Redescendre par les marches ouvertes vers le poste inférieur.</x:v>
      </x:c>
      <x:c r="P108" s="13" t="str">
        <x:v>Extension V5</x:v>
      </x:c>
    </x:row>
    <x:row r="109" ht="87" customHeight="1">
      <x:c r="A109" s="14" t="str">
        <x:v>W5-P06-Z08</x:v>
      </x:c>
      <x:c r="B109" s="14" t="str">
        <x:v>Balcon du Témoin Caché</x:v>
      </x:c>
      <x:c r="C109" s="14" t="str">
        <x:v>W5-P06-R02</x:v>
      </x:c>
      <x:c r="D109" s="14" t="str">
        <x:v>W3-P06</x:v>
      </x:c>
      <x:c r="E109" s="14" t="str">
        <x:v>Région 2, position 2</x:v>
      </x:c>
      <x:c r="F109" s="14" t="str">
        <x:v>Ruines hautes et ascenseurs</x:v>
      </x:c>
      <x:c r="G109" s="29" t="n">
        <x:v>15</x:v>
      </x:c>
      <x:c r="H109" s="29" t="n">
        <x:v>1</x:v>
      </x:c>
      <x:c r="I109" s="29" t="n">
        <x:v>0</x:v>
      </x:c>
      <x:c r="J109" s="14" t="str">
        <x:v>Témoin CL13 et patrouille rivale qui cherche la même personne.</x:v>
      </x:c>
      <x:c r="K109" s="14" t="str">
        <x:v>Contourner une cloison opaque, atteindre le témoin volontaire puis le protéger pendant qu’il montre un passage réellement observé.</x:v>
      </x:c>
      <x:c r="L109" s="14" t="str">
        <x:v>Objectif de terrain accompli ou accord local applicable effectivement tenu. Le résultat militaire est distinct de la présence durable et des droits des habitants.</x:v>
      </x:c>
      <x:c r="M109" s="14" t="str">
        <x:v>Une équipe réellement arrivée représentant au moins 1 PC garde le poste. Son entretien figure déjà dans celui des unités ; aucun second forfait de garnison.</x:v>
      </x:c>
      <x:c r="N109" s="14" t="str">
        <x:v>Débit nominal seulement si le poste est opérationnel et relié à des lots existants autorisés. Les personnes et charges suivent les liens compatibles ; une occupation ne crée aucune ressource.</x:v>
      </x:c>
      <x:c r="O109" s="14" t="str">
        <x:v>Escorter le témoin s’il accepte ou le laisser à son abri choisi.</x:v>
      </x:c>
      <x:c r="P109" s="14" t="str">
        <x:v>Extension V5</x:v>
      </x:c>
    </x:row>
    <x:row r="110" ht="87" customHeight="1">
      <x:c r="A110" s="13" t="str">
        <x:v>W5-P06-Z09</x:v>
      </x:c>
      <x:c r="B110" s="13" t="str">
        <x:v>Ascenseur aux Deux Commandes</x:v>
      </x:c>
      <x:c r="C110" s="13" t="str">
        <x:v>W5-P06-R02</x:v>
      </x:c>
      <x:c r="D110" s="13" t="str">
        <x:v>W3-P06</x:v>
      </x:c>
      <x:c r="E110" s="13" t="str">
        <x:v>Région 2, position 3</x:v>
      </x:c>
      <x:c r="F110" s="13" t="str">
        <x:v>Ruines hautes et ascenseurs</x:v>
      </x:c>
      <x:c r="G110" s="28" t="n">
        <x:v>15</x:v>
      </x:c>
      <x:c r="H110" s="28" t="n">
        <x:v>1</x:v>
      </x:c>
      <x:c r="I110" s="28" t="n">
        <x:v>0</x:v>
      </x:c>
      <x:c r="J110" s="13" t="str">
        <x:v>Artisans CL7 et gardes CL12 ; aucune commande à travers le vide.</x:v>
      </x:c>
      <x:c r="K110" s="13" t="str">
        <x:v>Placer la charge au bon gabarit, affecter un opérateur séparé puis défendre les deux paliers pendant la rotation de plateforme.</x:v>
      </x:c>
      <x:c r="L110" s="13" t="str">
        <x:v>Objectif de terrain accompli ou accord local applicable effectivement tenu. Le résultat militaire est distinct de la présence durable et des droits des habitants.</x:v>
      </x:c>
      <x:c r="M110" s="13" t="str">
        <x:v>Une équipe réellement arrivée représentant au moins 1 PC garde le poste. Son entretien figure déjà dans celui des unités ; aucun second forfait de garnison.</x:v>
      </x:c>
      <x:c r="N110" s="13" t="str">
        <x:v>Débit nominal seulement si le poste est opérationnel et relié à des lots existants autorisés. Les personnes et charges suivent les liens compatibles ; une occupation ne crée aucune ressource.</x:v>
      </x:c>
      <x:c r="O110" s="13" t="str">
        <x:v>Arrêter au palier sûr et retirer les opérateurs par les escaliers.</x:v>
      </x:c>
      <x:c r="P110" s="13" t="str">
        <x:v>Extension V5</x:v>
      </x:c>
    </x:row>
    <x:row r="111" ht="87" customHeight="1">
      <x:c r="A111" s="14" t="str">
        <x:v>W5-P06-Z10</x:v>
      </x:c>
      <x:c r="B111" s="14" t="str">
        <x:v>Archive du Relevé Partiel</x:v>
      </x:c>
      <x:c r="C111" s="14" t="str">
        <x:v>W5-P06-R02</x:v>
      </x:c>
      <x:c r="D111" s="14" t="str">
        <x:v>W3-P06</x:v>
      </x:c>
      <x:c r="E111" s="14" t="str">
        <x:v>Région 2, position 4</x:v>
      </x:c>
      <x:c r="F111" s="14" t="str">
        <x:v>Ruines hautes et ascenseurs</x:v>
      </x:c>
      <x:c r="G111" s="29" t="n">
        <x:v>15</x:v>
      </x:c>
      <x:c r="H111" s="29" t="n">
        <x:v>1</x:v>
      </x:c>
      <x:c r="I111" s="29" t="n">
        <x:v>3</x:v>
      </x:c>
      <x:c r="J111" s="14" t="str">
        <x:v>Conservateurs CL9 et enquêteurs CL13 ; les inconnues restent visibles.</x:v>
      </x:c>
      <x:c r="K111" s="14" t="str">
        <x:v>Porter les données jusqu’à l’archive, comparer les vues depuis une table puis réparer la liaison qui permettra une vérification sur le terrain.</x:v>
      </x:c>
      <x:c r="L111" s="14" t="str">
        <x:v>Objectif de terrain accompli ou accord local applicable effectivement tenu. Le résultat militaire est distinct de la présence durable et des droits des habitants.</x:v>
      </x:c>
      <x:c r="M111" s="14" t="str">
        <x:v>Une équipe réellement arrivée représentant au moins 1 PC garde le poste. Son entretien figure déjà dans celui des unités ; aucun second forfait de garnison.</x:v>
      </x:c>
      <x:c r="N111" s="14" t="str">
        <x:v>Débit nominal seulement si le poste est opérationnel et relié à des lots existants autorisés. Les personnes et charges suivent les liens compatibles ; une occupation ne crée aucune ressource.</x:v>
      </x:c>
      <x:c r="O111" s="14" t="str">
        <x:v>Emporter seulement les relevés confiés et reprendre la galerie.</x:v>
      </x:c>
      <x:c r="P111" s="14" t="str">
        <x:v>Extension V5</x:v>
      </x:c>
    </x:row>
    <x:row r="112" ht="87" customHeight="1">
      <x:c r="A112" s="13" t="str">
        <x:v>W5-P06-Z11</x:v>
      </x:c>
      <x:c r="B112" s="13" t="str">
        <x:v>Galerie de la Coalition Brisée</x:v>
      </x:c>
      <x:c r="C112" s="13" t="str">
        <x:v>W5-P06-R02</x:v>
      </x:c>
      <x:c r="D112" s="13" t="str">
        <x:v>W3-P06</x:v>
      </x:c>
      <x:c r="E112" s="13" t="str">
        <x:v>Région 2, position 5</x:v>
      </x:c>
      <x:c r="F112" s="13" t="str">
        <x:v>Ruines hautes et ascenseurs</x:v>
      </x:c>
      <x:c r="G112" s="28" t="n">
        <x:v>15</x:v>
      </x:c>
      <x:c r="H112" s="28" t="n">
        <x:v>1</x:v>
      </x:c>
      <x:c r="I112" s="28" t="n">
        <x:v>0</x:v>
      </x:c>
      <x:c r="J112" s="13" t="str">
        <x:v>Équipes CL12 autonomes et faction locale ambitieuse.</x:v>
      </x:c>
      <x:c r="K112" s="13" t="str">
        <x:v>Reconnaître les groupes présents, ouvrir le passage convenu puis repousser celui qui veut attirer les alliés au-delà du mandat.</x:v>
      </x:c>
      <x:c r="L112" s="13" t="str">
        <x:v>Objectif de terrain accompli ou accord local applicable effectivement tenu. Le résultat militaire est distinct de la présence durable et des droits des habitants.</x:v>
      </x:c>
      <x:c r="M112" s="13" t="str">
        <x:v>Une équipe réellement arrivée représentant au moins 1 PC garde le poste. Son entretien figure déjà dans celui des unités ; aucun second forfait de garnison.</x:v>
      </x:c>
      <x:c r="N112" s="13" t="str">
        <x:v>Débit nominal seulement si le poste est opérationnel et relié à des lots existants autorisés. Les personnes et charges suivent les liens compatibles ; une occupation ne crée aucune ressource.</x:v>
      </x:c>
      <x:c r="O112" s="13" t="str">
        <x:v>Tenir le retour initial puis laisser partir les volontaires d’une autre opération.</x:v>
      </x:c>
      <x:c r="P112" s="13" t="str">
        <x:v>Extension V5</x:v>
      </x:c>
    </x:row>
    <x:row r="113" ht="87" customHeight="1">
      <x:c r="A113" s="14" t="str">
        <x:v>W5-P06-Z12</x:v>
      </x:c>
      <x:c r="B113" s="14" t="str">
        <x:v>Port Haut des Navettes</x:v>
      </x:c>
      <x:c r="C113" s="14" t="str">
        <x:v>W5-P06-R02</x:v>
      </x:c>
      <x:c r="D113" s="14" t="str">
        <x:v>W3-P06</x:v>
      </x:c>
      <x:c r="E113" s="14" t="str">
        <x:v>Région 2, position 6</x:v>
      </x:c>
      <x:c r="F113" s="14" t="str">
        <x:v>Ruines hautes et ascenseurs</x:v>
      </x:c>
      <x:c r="G113" s="29" t="n">
        <x:v>15</x:v>
      </x:c>
      <x:c r="H113" s="29" t="n">
        <x:v>1</x:v>
      </x:c>
      <x:c r="I113" s="29" t="n">
        <x:v>0</x:v>
      </x:c>
      <x:c r="J113" s="14" t="str">
        <x:v>Pilote CL11, autorités locales du port et voyageurs distincts.</x:v>
      </x:c>
      <x:c r="K113" s="14" t="str">
        <x:v>Aligner les repères d’approche, garder la plateforme puis embarquer dans une navette réelle vers les coques orbitales.</x:v>
      </x:c>
      <x:c r="L113" s="14" t="str">
        <x:v>Objectif de terrain accompli ou accord local applicable effectivement tenu. Le résultat militaire est distinct de la présence durable et des droits des habitants.</x:v>
      </x:c>
      <x:c r="M113" s="14" t="str">
        <x:v>Une équipe réellement arrivée représentant au moins 1 PC garde le poste. Son entretien figure déjà dans celui des unités ; aucun second forfait de garnison.</x:v>
      </x:c>
      <x:c r="N113" s="14" t="str">
        <x:v>Débit nominal seulement si le poste est opérationnel et relié à des lots existants autorisés. Les personnes et charges suivent les liens compatibles ; une occupation ne crée aucune ressource.</x:v>
      </x:c>
      <x:c r="O113" s="14" t="str">
        <x:v>Rejoindre l’abri du port si l’approche est reportée.</x:v>
      </x:c>
      <x:c r="P113" s="14" t="str">
        <x:v>Extension V5</x:v>
      </x:c>
    </x:row>
    <x:row r="114" ht="87" customHeight="1">
      <x:c r="A114" s="13" t="str">
        <x:v>W5-P06-Z13</x:v>
      </x:c>
      <x:c r="B114" s="13" t="str">
        <x:v>Sas de l’Anneau Muet</x:v>
      </x:c>
      <x:c r="C114" s="13" t="str">
        <x:v>W5-P06-R03</x:v>
      </x:c>
      <x:c r="D114" s="13" t="str">
        <x:v>W3-P06</x:v>
      </x:c>
      <x:c r="E114" s="13" t="str">
        <x:v>Région 3, position 1</x:v>
      </x:c>
      <x:c r="F114" s="13" t="str">
        <x:v>Stations et coursives orbitales</x:v>
      </x:c>
      <x:c r="G114" s="28" t="n">
        <x:v>15</x:v>
      </x:c>
      <x:c r="H114" s="28" t="n">
        <x:v>1</x:v>
      </x:c>
      <x:c r="I114" s="28" t="n">
        <x:v>0</x:v>
      </x:c>
      <x:c r="J114" s="13" t="str">
        <x:v>Équipage CL11 et garde de l’anneau, avec pressions connues.</x:v>
      </x:c>
      <x:c r="K114" s="13" t="str">
        <x:v>Amarrer le transport, stabiliser le sas fictif puis faire entrer le groupe après vérification de la première coursive.</x:v>
      </x:c>
      <x:c r="L114" s="13" t="str">
        <x:v>Objectif de terrain accompli ou accord local applicable effectivement tenu. Le résultat militaire est distinct de la présence durable et des droits des habitants.</x:v>
      </x:c>
      <x:c r="M114" s="13" t="str">
        <x:v>Une équipe réellement arrivée représentant au moins 1 PC garde le poste. Son entretien figure déjà dans celui des unités ; aucun second forfait de garnison.</x:v>
      </x:c>
      <x:c r="N114" s="13" t="str">
        <x:v>Débit nominal seulement si le poste est opérationnel et relié à des lots existants autorisés. Les personnes et charges suivent les liens compatibles ; une occupation ne crée aucune ressource.</x:v>
      </x:c>
      <x:c r="O114" s="13" t="str">
        <x:v>Retourner dans le transport s’il reste amarré ou le compartiment stable.</x:v>
      </x:c>
      <x:c r="P114" s="13" t="str">
        <x:v>Extension V5</x:v>
      </x:c>
    </x:row>
    <x:row r="115" ht="87" customHeight="1">
      <x:c r="A115" s="14" t="str">
        <x:v>W5-P06-Z14</x:v>
      </x:c>
      <x:c r="B115" s="14" t="str">
        <x:v>Coursive des Hublots Noirs</x:v>
      </x:c>
      <x:c r="C115" s="14" t="str">
        <x:v>W5-P06-R03</x:v>
      </x:c>
      <x:c r="D115" s="14" t="str">
        <x:v>W3-P06</x:v>
      </x:c>
      <x:c r="E115" s="14" t="str">
        <x:v>Région 3, position 2</x:v>
      </x:c>
      <x:c r="F115" s="14" t="str">
        <x:v>Stations et coursives orbitales</x:v>
      </x:c>
      <x:c r="G115" s="29" t="n">
        <x:v>15</x:v>
      </x:c>
      <x:c r="H115" s="29" t="n">
        <x:v>1</x:v>
      </x:c>
      <x:c r="I115" s="29" t="n">
        <x:v>0</x:v>
      </x:c>
      <x:c r="J115" s="14" t="str">
        <x:v>Sentinelles CL15 et opérateurs du relais.</x:v>
      </x:c>
      <x:c r="K115" s="14" t="str">
        <x:v>Observer les silhouettes par un hublot, chercher la vraie porte puis déloger la sentinelle sans traverser la vitre comme une ouverture.</x:v>
      </x:c>
      <x:c r="L115" s="14" t="str">
        <x:v>Objectif de terrain accompli ou accord local applicable effectivement tenu. Le résultat militaire est distinct de la présence durable et des droits des habitants.</x:v>
      </x:c>
      <x:c r="M115" s="14" t="str">
        <x:v>Une équipe réellement arrivée représentant au moins 1 PC garde le poste. Son entretien figure déjà dans celui des unités ; aucun second forfait de garnison.</x:v>
      </x:c>
      <x:c r="N115" s="14" t="str">
        <x:v>Débit nominal seulement si le poste est opérationnel et relié à des lots existants autorisés. Les personnes et charges suivent les liens compatibles ; une occupation ne crée aucune ressource.</x:v>
      </x:c>
      <x:c r="O115" s="14" t="str">
        <x:v>Revenir derrière la cloison fermée au sas reconnu.</x:v>
      </x:c>
      <x:c r="P115" s="14" t="str">
        <x:v>Extension V5</x:v>
      </x:c>
    </x:row>
    <x:row r="116" ht="87" customHeight="1">
      <x:c r="A116" s="13" t="str">
        <x:v>W5-P06-Z15</x:v>
      </x:c>
      <x:c r="B116" s="13" t="str">
        <x:v>Relais des Images Retardées</x:v>
      </x:c>
      <x:c r="C116" s="13" t="str">
        <x:v>W5-P06-R03</x:v>
      </x:c>
      <x:c r="D116" s="13" t="str">
        <x:v>W3-P06</x:v>
      </x:c>
      <x:c r="E116" s="13" t="str">
        <x:v>Région 3, position 3</x:v>
      </x:c>
      <x:c r="F116" s="13" t="str">
        <x:v>Stations et coursives orbitales</x:v>
      </x:c>
      <x:c r="G116" s="28" t="n">
        <x:v>15</x:v>
      </x:c>
      <x:c r="H116" s="28" t="n">
        <x:v>1</x:v>
      </x:c>
      <x:c r="I116" s="28" t="n">
        <x:v>0</x:v>
      </x:c>
      <x:c r="J116" s="13" t="str">
        <x:v>Opérateurs CL11 ; leurs images gardent lieu, heure et incertitudes.</x:v>
      </x:c>
      <x:c r="K116" s="13" t="str">
        <x:v>Comparer l’heure des relevés, atteindre le connecteur puis réparer la liaison sous une garde réelle pour obtenir une nouvelle vue.</x:v>
      </x:c>
      <x:c r="L116" s="13" t="str">
        <x:v>Objectif de terrain accompli ou accord local applicable effectivement tenu. Le résultat militaire est distinct de la présence durable et des droits des habitants.</x:v>
      </x:c>
      <x:c r="M116" s="13" t="str">
        <x:v>Une équipe réellement arrivée représentant au moins 1 PC garde le poste. Son entretien figure déjà dans celui des unités ; aucun second forfait de garnison.</x:v>
      </x:c>
      <x:c r="N116" s="13" t="str">
        <x:v>Débit nominal seulement si le poste est opérationnel et relié à des lots existants autorisés. Les personnes et charges suivent les liens compatibles ; une occupation ne crée aucune ressource.</x:v>
      </x:c>
      <x:c r="O116" s="13" t="str">
        <x:v>Couper le travail au dernier état stable et retirer l’équipe.</x:v>
      </x:c>
      <x:c r="P116" s="13" t="str">
        <x:v>Extension V5</x:v>
      </x:c>
    </x:row>
    <x:row r="117" ht="87" customHeight="1">
      <x:c r="A117" s="14" t="str">
        <x:v>W5-P06-Z16</x:v>
      </x:c>
      <x:c r="B117" s="14" t="str">
        <x:v>Réserve de l’Énergie Comptée</x:v>
      </x:c>
      <x:c r="C117" s="14" t="str">
        <x:v>W5-P06-R03</x:v>
      </x:c>
      <x:c r="D117" s="14" t="str">
        <x:v>W3-P06</x:v>
      </x:c>
      <x:c r="E117" s="14" t="str">
        <x:v>Région 3, position 4</x:v>
      </x:c>
      <x:c r="F117" s="14" t="str">
        <x:v>Stations et coursives orbitales</x:v>
      </x:c>
      <x:c r="G117" s="29" t="n">
        <x:v>15</x:v>
      </x:c>
      <x:c r="H117" s="29" t="n">
        <x:v>1</x:v>
      </x:c>
      <x:c r="I117" s="29" t="n">
        <x:v>3</x:v>
      </x:c>
      <x:c r="J117" s="14" t="str">
        <x:v>Dépositaire de station et propriétaires distincts des cargaisons.</x:v>
      </x:c>
      <x:c r="K117" s="14" t="str">
        <x:v>Déplacer les cellules livrées, identifier les réservations puis alimenter seulement le service choisi par le mandat courant.</x:v>
      </x:c>
      <x:c r="L117" s="14" t="str">
        <x:v>Objectif de terrain accompli ou accord local applicable effectivement tenu. Le résultat militaire est distinct de la présence durable et des droits des habitants.</x:v>
      </x:c>
      <x:c r="M117" s="14" t="str">
        <x:v>Une équipe réellement arrivée représentant au moins 1 PC garde le poste. Son entretien figure déjà dans celui des unités ; aucun second forfait de garnison.</x:v>
      </x:c>
      <x:c r="N117" s="14" t="str">
        <x:v>Débit nominal seulement si le poste est opérationnel et relié à des lots existants autorisés. Les personnes et charges suivent les liens compatibles ; une occupation ne crée aucune ressource.</x:v>
      </x:c>
      <x:c r="O117" s="14" t="str">
        <x:v>Arrimer les cellules en attente et revenir par la coursive.</x:v>
      </x:c>
      <x:c r="P117" s="14" t="str">
        <x:v>Extension V5</x:v>
      </x:c>
    </x:row>
    <x:row r="118" ht="87" customHeight="1">
      <x:c r="A118" s="13" t="str">
        <x:v>W5-P06-Z17</x:v>
      </x:c>
      <x:c r="B118" s="13" t="str">
        <x:v>Carrefour des Trois Sas</x:v>
      </x:c>
      <x:c r="C118" s="13" t="str">
        <x:v>W5-P06-R03</x:v>
      </x:c>
      <x:c r="D118" s="13" t="str">
        <x:v>W3-P06</x:v>
      </x:c>
      <x:c r="E118" s="13" t="str">
        <x:v>Région 3, position 5</x:v>
      </x:c>
      <x:c r="F118" s="13" t="str">
        <x:v>Stations et coursives orbitales</x:v>
      </x:c>
      <x:c r="G118" s="28" t="n">
        <x:v>15</x:v>
      </x:c>
      <x:c r="H118" s="28" t="n">
        <x:v>1</x:v>
      </x:c>
      <x:c r="I118" s="28" t="n">
        <x:v>0</x:v>
      </x:c>
      <x:c r="J118" s="13" t="str">
        <x:v>Briseurs de blocus rivaux et personnel de station autonome.</x:v>
      </x:c>
      <x:c r="K118" s="13" t="str">
        <x:v>Inspecter les pressions, garder une sortie puis repousser le groupe qui essaie de séparer les équipes entre deux portes.</x:v>
      </x:c>
      <x:c r="L118" s="13" t="str">
        <x:v>Objectif de terrain accompli ou accord local applicable effectivement tenu. Le résultat militaire est distinct de la présence durable et des droits des habitants.</x:v>
      </x:c>
      <x:c r="M118" s="13" t="str">
        <x:v>Une équipe réellement arrivée représentant au moins 1 PC garde le poste. Son entretien figure déjà dans celui des unités ; aucun second forfait de garnison.</x:v>
      </x:c>
      <x:c r="N118" s="13" t="str">
        <x:v>Débit nominal seulement si le poste est opérationnel et relié à des lots existants autorisés. Les personnes et charges suivent les liens compatibles ; une occupation ne crée aucune ressource.</x:v>
      </x:c>
      <x:c r="O118" s="13" t="str">
        <x:v>Se rassembler dans le dernier compartiment stable sans téléportation.</x:v>
      </x:c>
      <x:c r="P118" s="13" t="str">
        <x:v>Extension V5</x:v>
      </x:c>
    </x:row>
    <x:row r="119" ht="87" customHeight="1">
      <x:c r="A119" s="14" t="str">
        <x:v>W5-P06-Z18</x:v>
      </x:c>
      <x:c r="B119" s="14" t="str">
        <x:v>Baie du Retour Orbital</x:v>
      </x:c>
      <x:c r="C119" s="14" t="str">
        <x:v>W5-P06-R03</x:v>
      </x:c>
      <x:c r="D119" s="14" t="str">
        <x:v>W3-P06</x:v>
      </x:c>
      <x:c r="E119" s="14" t="str">
        <x:v>Région 3, position 6</x:v>
      </x:c>
      <x:c r="F119" s="14" t="str">
        <x:v>Stations et coursives orbitales</x:v>
      </x:c>
      <x:c r="G119" s="29" t="n">
        <x:v>15</x:v>
      </x:c>
      <x:c r="H119" s="29" t="n">
        <x:v>1</x:v>
      </x:c>
      <x:c r="I119" s="29" t="n">
        <x:v>0</x:v>
      </x:c>
      <x:c r="J119" s="14" t="str">
        <x:v>Équipages de plusieurs groupes ; chaque départ reste individuel et réel.</x:v>
      </x:c>
      <x:c r="K119" s="14" t="str">
        <x:v>Dégager l’aire d’amarrage, vérifier la coque attendue puis faire embarquer les passagers selon leurs places et destinations.</x:v>
      </x:c>
      <x:c r="L119" s="14" t="str">
        <x:v>Objectif de terrain accompli ou accord local applicable effectivement tenu. Le résultat militaire est distinct de la présence durable et des droits des habitants.</x:v>
      </x:c>
      <x:c r="M119" s="14" t="str">
        <x:v>Une équipe réellement arrivée représentant au moins 1 PC garde le poste. Son entretien figure déjà dans celui des unités ; aucun second forfait de garnison.</x:v>
      </x:c>
      <x:c r="N119" s="14" t="str">
        <x:v>Débit nominal seulement si le poste est opérationnel et relié à des lots existants autorisés. Les personnes et charges suivent les liens compatibles ; une occupation ne crée aucune ressource.</x:v>
      </x:c>
      <x:c r="O119" s="14" t="str">
        <x:v>Tenir une halte orbitale pendant une rotation suivante.</x:v>
      </x:c>
      <x:c r="P119" s="14" t="str">
        <x:v>Extension V5</x:v>
      </x:c>
    </x:row>
    <x:row r="120" ht="87" customHeight="1">
      <x:c r="A120" s="13" t="str">
        <x:v>W5-P06-Z19</x:v>
      </x:c>
      <x:c r="B120" s="13" t="str">
        <x:v>Amarrage des Coques Retenues</x:v>
      </x:c>
      <x:c r="C120" s="13" t="str">
        <x:v>W5-P06-R04</x:v>
      </x:c>
      <x:c r="D120" s="13" t="str">
        <x:v>W3-P06</x:v>
      </x:c>
      <x:c r="E120" s="13" t="str">
        <x:v>Région 4, position 1</x:v>
      </x:c>
      <x:c r="F120" s="13" t="str">
        <x:v>Coques disputées et amarrages</x:v>
      </x:c>
      <x:c r="G120" s="28" t="n">
        <x:v>20</x:v>
      </x:c>
      <x:c r="H120" s="28" t="n">
        <x:v>1</x:v>
      </x:c>
      <x:c r="I120" s="28" t="n">
        <x:v>0</x:v>
      </x:c>
      <x:c r="J120" s="13" t="str">
        <x:v>Équipage propriétaire et force CL15 occupant un accès limité.</x:v>
      </x:c>
      <x:c r="K120" s="13" t="str">
        <x:v>Approcher dans un transport équipé, fixer l’amarrage puis reconnaître le premier sas avant de faire entrer les unités lourdes.</x:v>
      </x:c>
      <x:c r="L120" s="13" t="str">
        <x:v>Objectif de terrain accompli ou accord local applicable effectivement tenu. Le résultat militaire est distinct de la présence durable et des droits des habitants.</x:v>
      </x:c>
      <x:c r="M120" s="13" t="str">
        <x:v>Une équipe réellement arrivée représentant au moins 1 PC garde le poste. Son entretien figure déjà dans celui des unités ; aucun second forfait de garnison.</x:v>
      </x:c>
      <x:c r="N120" s="13" t="str">
        <x:v>Débit nominal seulement si le poste est opérationnel et relié à des lots existants autorisés. Les personnes et charges suivent les liens compatibles ; une occupation ne crée aucune ressource.</x:v>
      </x:c>
      <x:c r="O120" s="13" t="str">
        <x:v>Garder le transport de départ accessible ou un sas intérieur sécurisé.</x:v>
      </x:c>
      <x:c r="P120" s="13" t="str">
        <x:v>Extension V5</x:v>
      </x:c>
    </x:row>
    <x:row r="121" ht="87" customHeight="1">
      <x:c r="A121" s="14" t="str">
        <x:v>W5-P06-Z20</x:v>
      </x:c>
      <x:c r="B121" s="14" t="str">
        <x:v>Prises de la Coque Froide</x:v>
      </x:c>
      <x:c r="C121" s="14" t="str">
        <x:v>W5-P06-R04</x:v>
      </x:c>
      <x:c r="D121" s="14" t="str">
        <x:v>W3-P06</x:v>
      </x:c>
      <x:c r="E121" s="14" t="str">
        <x:v>Région 4, position 2</x:v>
      </x:c>
      <x:c r="F121" s="14" t="str">
        <x:v>Coques disputées et amarrages</x:v>
      </x:c>
      <x:c r="G121" s="29" t="n">
        <x:v>20</x:v>
      </x:c>
      <x:c r="H121" s="29" t="n">
        <x:v>1</x:v>
      </x:c>
      <x:c r="I121" s="29" t="n">
        <x:v>0</x:v>
      </x:c>
      <x:c r="J121" s="14" t="str">
        <x:v>Briseurs de blocus présents et techniciens du bâtiment.</x:v>
      </x:c>
      <x:c r="K121" s="14" t="str">
        <x:v>S’équiper au poste, suivre les prises autorisées puis atteindre une trappe de maintenance sans franchir un vide sans support.</x:v>
      </x:c>
      <x:c r="L121" s="14" t="str">
        <x:v>Objectif de terrain accompli ou accord local applicable effectivement tenu. Le résultat militaire est distinct de la présence durable et des droits des habitants.</x:v>
      </x:c>
      <x:c r="M121" s="14" t="str">
        <x:v>Une équipe réellement arrivée représentant au moins 1 PC garde le poste. Son entretien figure déjà dans celui des unités ; aucun second forfait de garnison.</x:v>
      </x:c>
      <x:c r="N121" s="14" t="str">
        <x:v>Débit nominal seulement si le poste est opérationnel et relié à des lots existants autorisés. Les personnes et charges suivent les liens compatibles ; une occupation ne crée aucune ressource.</x:v>
      </x:c>
      <x:c r="O121" s="14" t="str">
        <x:v>Revenir par les prises au dernier sas stable.</x:v>
      </x:c>
      <x:c r="P121" s="14" t="str">
        <x:v>Extension V5</x:v>
      </x:c>
    </x:row>
    <x:row r="122" ht="87" customHeight="1">
      <x:c r="A122" s="13" t="str">
        <x:v>W5-P06-Z21</x:v>
      </x:c>
      <x:c r="B122" s="13" t="str">
        <x:v>Soute des Marques Mélangées</x:v>
      </x:c>
      <x:c r="C122" s="13" t="str">
        <x:v>W5-P06-R04</x:v>
      </x:c>
      <x:c r="D122" s="13" t="str">
        <x:v>W3-P06</x:v>
      </x:c>
      <x:c r="E122" s="13" t="str">
        <x:v>Région 4, position 3</x:v>
      </x:c>
      <x:c r="F122" s="13" t="str">
        <x:v>Coques disputées et amarrages</x:v>
      </x:c>
      <x:c r="G122" s="28" t="n">
        <x:v>20</x:v>
      </x:c>
      <x:c r="H122" s="28" t="n">
        <x:v>1</x:v>
      </x:c>
      <x:c r="I122" s="28" t="n">
        <x:v>0</x:v>
      </x:c>
      <x:c r="J122" s="13" t="str">
        <x:v>Propriétaires autonomes, dépositaire et bande rivale identifiée par ses actes.</x:v>
      </x:c>
      <x:c r="K122" s="13" t="str">
        <x:v>Identifier les cargaisons militaires et personnelles, repousser les pillards puis organiser un transport qui ne confond pas récupération et appropriation.</x:v>
      </x:c>
      <x:c r="L122" s="13" t="str">
        <x:v>Objectif de terrain accompli ou accord local applicable effectivement tenu. Le résultat militaire est distinct de la présence durable et des droits des habitants.</x:v>
      </x:c>
      <x:c r="M122" s="13" t="str">
        <x:v>Une équipe réellement arrivée représentant au moins 1 PC garde le poste. Son entretien figure déjà dans celui des unités ; aucun second forfait de garnison.</x:v>
      </x:c>
      <x:c r="N122" s="13" t="str">
        <x:v>Débit nominal seulement si le poste est opérationnel et relié à des lots existants autorisés. Les personnes et charges suivent les liens compatibles ; une occupation ne crée aucune ressource.</x:v>
      </x:c>
      <x:c r="O122" s="13" t="str">
        <x:v>Laisser chaque lot dans un emplacement enregistré si le chargement est interrompu.</x:v>
      </x:c>
      <x:c r="P122" s="13" t="str">
        <x:v>Extension V5</x:v>
      </x:c>
    </x:row>
    <x:row r="123" ht="87" customHeight="1">
      <x:c r="A123" s="14" t="str">
        <x:v>W5-P06-Z22</x:v>
      </x:c>
      <x:c r="B123" s="14" t="str">
        <x:v>Atelier des Amarres Reprises</x:v>
      </x:c>
      <x:c r="C123" s="14" t="str">
        <x:v>W5-P06-R04</x:v>
      </x:c>
      <x:c r="D123" s="14" t="str">
        <x:v>W3-P06</x:v>
      </x:c>
      <x:c r="E123" s="14" t="str">
        <x:v>Région 4, position 4</x:v>
      </x:c>
      <x:c r="F123" s="14" t="str">
        <x:v>Coques disputées et amarrages</x:v>
      </x:c>
      <x:c r="G123" s="29" t="n">
        <x:v>20</x:v>
      </x:c>
      <x:c r="H123" s="29" t="n">
        <x:v>1</x:v>
      </x:c>
      <x:c r="I123" s="29" t="n">
        <x:v>3</x:v>
      </x:c>
      <x:c r="J123" s="14" t="str">
        <x:v>Artisans CL7 et équipage responsable de la coque.</x:v>
      </x:c>
      <x:c r="K123" s="14" t="str">
        <x:v>Acheminer les pièces, isoler le dispositif fictif puis réparer le verrou pendant que la garde tient deux portes d’approche.</x:v>
      </x:c>
      <x:c r="L123" s="14" t="str">
        <x:v>Objectif de terrain accompli ou accord local applicable effectivement tenu. Le résultat militaire est distinct de la présence durable et des droits des habitants.</x:v>
      </x:c>
      <x:c r="M123" s="14" t="str">
        <x:v>Une équipe réellement arrivée représentant au moins 1 PC garde le poste. Son entretien figure déjà dans celui des unités ; aucun second forfait de garnison.</x:v>
      </x:c>
      <x:c r="N123" s="14" t="str">
        <x:v>Débit nominal seulement si le poste est opérationnel et relié à des lots existants autorisés. Les personnes et charges suivent les liens compatibles ; une occupation ne crée aucune ressource.</x:v>
      </x:c>
      <x:c r="O123" s="14" t="str">
        <x:v>Maintenir le verrou au dernier état stable et retirer les opérateurs.</x:v>
      </x:c>
      <x:c r="P123" s="14" t="str">
        <x:v>Extension V5</x:v>
      </x:c>
    </x:row>
    <x:row r="124" ht="87" customHeight="1">
      <x:c r="A124" s="13" t="str">
        <x:v>W5-P06-Z23</x:v>
      </x:c>
      <x:c r="B124" s="13" t="str">
        <x:v>Plateforme du Défi de Coque</x:v>
      </x:c>
      <x:c r="C124" s="13" t="str">
        <x:v>W5-P06-R04</x:v>
      </x:c>
      <x:c r="D124" s="13" t="str">
        <x:v>W3-P06</x:v>
      </x:c>
      <x:c r="E124" s="13" t="str">
        <x:v>Région 4, position 5</x:v>
      </x:c>
      <x:c r="F124" s="13" t="str">
        <x:v>Coques disputées et amarrages</x:v>
      </x:c>
      <x:c r="G124" s="28" t="n">
        <x:v>20</x:v>
      </x:c>
      <x:c r="H124" s="28" t="n">
        <x:v>1</x:v>
      </x:c>
      <x:c r="I124" s="28" t="n">
        <x:v>0</x:v>
      </x:c>
      <x:c r="J124" s="13" t="str">
        <x:v>Meneur CL15 et témoins ; le duel concerne ce poste uniquement.</x:v>
      </x:c>
      <x:c r="K124" s="13" t="str">
        <x:v>Délimiter l’aire de combat, vérifier le sas de sortie puis affronter le meneur sans compromettre la pression des compartiments habités.</x:v>
      </x:c>
      <x:c r="L124" s="13" t="str">
        <x:v>Objectif de terrain accompli ou accord local applicable effectivement tenu. Le résultat militaire est distinct de la présence durable et des droits des habitants.</x:v>
      </x:c>
      <x:c r="M124" s="13" t="str">
        <x:v>Une équipe réellement arrivée représentant au moins 1 PC garde le poste. Son entretien figure déjà dans celui des unités ; aucun second forfait de garnison.</x:v>
      </x:c>
      <x:c r="N124" s="13" t="str">
        <x:v>Débit nominal seulement si le poste est opérationnel et relié à des lots existants autorisés. Les personnes et charges suivent les liens compatibles ; une occupation ne crée aucune ressource.</x:v>
      </x:c>
      <x:c r="O124" s="13" t="str">
        <x:v>Revenir par l’accès convenu ou mener une extraction si l’accord est rompu.</x:v>
      </x:c>
      <x:c r="P124" s="13" t="str">
        <x:v>Extension V5</x:v>
      </x:c>
    </x:row>
    <x:row r="125" ht="87" customHeight="1">
      <x:c r="A125" s="14" t="str">
        <x:v>W5-P06-Z24</x:v>
      </x:c>
      <x:c r="B125" s="14" t="str">
        <x:v>Le Dernier Sas de La Veille</x:v>
      </x:c>
      <x:c r="C125" s="14" t="str">
        <x:v>W5-P06-R04</x:v>
      </x:c>
      <x:c r="D125" s="14" t="str">
        <x:v>W3-P06</x:v>
      </x:c>
      <x:c r="E125" s="14" t="str">
        <x:v>Région 4, position 6</x:v>
      </x:c>
      <x:c r="F125" s="14" t="str">
        <x:v>Coques disputées et amarrages</x:v>
      </x:c>
      <x:c r="G125" s="29" t="n">
        <x:v>20</x:v>
      </x:c>
      <x:c r="H125" s="29" t="n">
        <x:v>1</x:v>
      </x:c>
      <x:c r="I125" s="29" t="n">
        <x:v>0</x:v>
      </x:c>
      <x:c r="J125" s="14" t="str">
        <x:v>Occupants réels ; capacité de La Veille : 7/13/19 totaux, partenaires MP inclus.</x:v>
      </x:c>
      <x:c r="K125" s="14" t="str">
        <x:v>Si La Veille Partagée est réellement présente, dégager son retour et guider ses occupants vers les ponts disponibles ; sinon protéger la coque locale identifiée.</x:v>
      </x:c>
      <x:c r="L125" s="14" t="str">
        <x:v>Objectif de terrain accompli ou accord local applicable effectivement tenu. Le résultat militaire est distinct de la présence durable et des droits des habitants.</x:v>
      </x:c>
      <x:c r="M125" s="14" t="str">
        <x:v>Une équipe réellement arrivée représentant au moins 1 PC garde le poste. Son entretien figure déjà dans celui des unités ; aucun second forfait de garnison.</x:v>
      </x:c>
      <x:c r="N125" s="14" t="str">
        <x:v>Débit nominal seulement si le poste est opérationnel et relié à des lots existants autorisés. Les personnes et charges suivent les liens compatibles ; une occupation ne crée aucune ressource.</x:v>
      </x:c>
      <x:c r="O125" s="14" t="str">
        <x:v>Quitter l’escale par le trajet joué avec les personnes et objets effectivement embarqués.</x:v>
      </x:c>
      <x:c r="P125" s="14" t="str">
        <x:v>Extension V5</x:v>
      </x:c>
    </x:row>
  </x:sheetData>
  <x:pageMargins left="0.7" right="0.7" top="0.75" bottom="0.75" header="0.3" footer="0.3"/>
  <x:tableParts count="1">
    <x:tablePart xmlns:r="http://schemas.openxmlformats.org/officeDocument/2006/relationships" r:id="Rf7720fdce8964232"/>
  </x:tableParts>
</x:worksheet>
</file>

<file path=xl/worksheets/sheet12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18" hidden="0" customWidth="1"/>
    <x:col min="8" max="8" width="18" hidden="0" customWidth="1"/>
    <x:col min="9" max="9" width="50" hidden="0" customWidth="1"/>
    <x:col min="10" max="10" width="50" hidden="0" customWidth="1"/>
    <x:col min="11" max="11" width="50" hidden="0" customWidth="1"/>
    <x:col min="12" max="12" width="50" hidden="0" customWidth="1"/>
    <x:col min="13" max="13" width="50" hidden="0" customWidth="1"/>
    <x:col min="14" max="14" width="45" hidden="0" customWidth="1"/>
  </x:cols>
  <x:sheetData>
    <x:row r="1">
      <x:c r="A1" s="2"/>
      <x:c r="B1" s="2"/>
      <x:c r="C1" s="2"/>
      <x:c r="D1" s="2"/>
      <x:c r="E1" s="2"/>
      <x:c r="F1" s="2"/>
    </x:row>
    <x:row r="2" ht="31" customHeight="1">
      <x:c r="A2" s="3" t="str">
        <x:v>V5 Passages des cinq mondes</x:v>
      </x:c>
      <x:c r="B2" s="3"/>
      <x:c r="C2" s="3"/>
      <x:c r="D2" s="3"/>
      <x:c r="E2" s="3"/>
      <x:c r="F2" s="3"/>
    </x:row>
    <x:row r="3">
      <x:c r="A3" s="4"/>
      <x:c r="B3" s="4"/>
      <x:c r="C3" s="4"/>
      <x:c r="D3" s="4"/>
      <x:c r="E3" s="4"/>
      <x:c r="F3" s="4"/>
    </x:row>
    <x:row r="4">
      <x:c r="A4" s="2" t="str">
        <x:v>Guerre · 190 fiches · Lecture intégrale dans « Lire Guerre » ou le lecteur HTML.</x:v>
      </x:c>
      <x:c r="B4" s="2"/>
      <x:c r="C4" s="2"/>
      <x:c r="D4" s="2"/>
      <x:c r="E4" s="2"/>
      <x:c r="F4" s="2"/>
    </x:row>
    <x:row r="5" ht="48" customHeight="1">
      <x:c r="A5" s="51" t="str">
        <x:v>Identifiant</x:v>
      </x:c>
      <x:c r="B5" s="52" t="str">
        <x:v>Titre</x:v>
      </x:c>
      <x:c r="C5" s="52" t="str">
        <x:v>Profil guerre</x:v>
      </x:c>
      <x:c r="D5" s="52" t="str">
        <x:v>Zone A</x:v>
      </x:c>
      <x:c r="E5" s="52" t="str">
        <x:v>Zone B</x:v>
      </x:c>
      <x:c r="F5" s="52" t="str">
        <x:v>Type passage</x:v>
      </x:c>
      <x:c r="G5" s="52" t="str">
        <x:v>Coût mouvement</x:v>
      </x:c>
      <x:c r="H5" s="52" t="str">
        <x:v>Capacité PC</x:v>
      </x:c>
      <x:c r="I5" s="52" t="str">
        <x:v>Rav autorise</x:v>
      </x:c>
      <x:c r="J5" s="52" t="str">
        <x:v>Bidirectionnel</x:v>
      </x:c>
      <x:c r="K5" s="52" t="str">
        <x:v>Condition</x:v>
      </x:c>
      <x:c r="L5" s="52" t="str">
        <x:v>Repli</x:v>
      </x:c>
      <x:c r="M5" s="52" t="str">
        <x:v>État initial</x:v>
      </x:c>
      <x:c r="N5" s="53" t="str">
        <x:v>Provenance</x:v>
      </x:c>
    </x:row>
    <x:row r="6" ht="72" customHeight="1">
      <x:c r="A6" s="13" t="str">
        <x:v>W5-P02-L01</x:v>
      </x:c>
      <x:c r="B6" s="13" t="str">
        <x:v>Rampe de la Coque Basse ↔ Blocs des Trois Reflets</x:v>
      </x:c>
      <x:c r="C6" s="13" t="str">
        <x:v>W3-P02</x:v>
      </x:c>
      <x:c r="D6" s="13" t="str">
        <x:v>W5-P02-Z01</x:v>
      </x:c>
      <x:c r="E6" s="13" t="str">
        <x:v>W5-P02-Z02</x:v>
      </x:c>
      <x:c r="F6" s="13" t="str">
        <x:v>Piste de fond</x:v>
      </x:c>
      <x:c r="G6" s="28" t="n">
        <x:v>1</x:v>
      </x:c>
      <x:c r="H6" s="28" t="n">
        <x:v>12</x:v>
      </x:c>
      <x:c r="I6" s="58" t="b">
        <x:v>1</x:v>
      </x:c>
      <x:c r="J6" s="58" t="b">
        <x:v>1</x:v>
      </x:c>
      <x:c r="K6" s="13" t="str">
        <x:v>Route observée, appuis praticables et absence de force bloquante ; elle reste le passage de charge pendant les rafales.</x:v>
      </x:c>
      <x:c r="L6" s="13" t="str">
        <x:v>Revenir au dernier couvert atteint ; la cargaison conserve sa position pendant l’attente.</x:v>
      </x:c>
      <x:c r="M6" s="13" t="str">
        <x:v>À reconnaître avant usage ; praticabilité initiale selon la scène. La vérification du graphe porte sur les liaisons proposées, pas une vision acquise par le joueur.</x:v>
      </x:c>
      <x:c r="N6" s="13" t="str">
        <x:v>Extension V5</x:v>
      </x:c>
    </x:row>
    <x:row r="7" ht="72" customHeight="1">
      <x:c r="A7" s="14" t="str">
        <x:v>W5-P02-L02</x:v>
      </x:c>
      <x:c r="B7" s="14" t="str">
        <x:v>Blocs des Trois Reflets ↔ Arête de l’Éclat Court</x:v>
      </x:c>
      <x:c r="C7" s="14" t="str">
        <x:v>W3-P02</x:v>
      </x:c>
      <x:c r="D7" s="14" t="str">
        <x:v>W5-P02-Z02</x:v>
      </x:c>
      <x:c r="E7" s="14" t="str">
        <x:v>W5-P02-Z03</x:v>
      </x:c>
      <x:c r="F7" s="14" t="str">
        <x:v>Piste de fond</x:v>
      </x:c>
      <x:c r="G7" s="29" t="n">
        <x:v>1</x:v>
      </x:c>
      <x:c r="H7" s="29" t="n">
        <x:v>12</x:v>
      </x:c>
      <x:c r="I7" s="59" t="b">
        <x:v>1</x:v>
      </x:c>
      <x:c r="J7" s="59" t="b">
        <x:v>1</x:v>
      </x:c>
      <x:c r="K7" s="14" t="str">
        <x:v>Route observée, appuis praticables et absence de force bloquante ; elle reste le passage de charge pendant les rafales.</x:v>
      </x:c>
      <x:c r="L7" s="14" t="str">
        <x:v>Revenir au dernier couvert atteint ; la cargaison conserve sa position pendant l’attente.</x:v>
      </x:c>
      <x:c r="M7" s="14" t="str">
        <x:v>À reconnaître avant usage ; praticabilité initiale selon la scène. La vérification du graphe porte sur les liaisons proposées, pas une vision acquise par le joueur.</x:v>
      </x:c>
      <x:c r="N7" s="14" t="str">
        <x:v>Extension V5</x:v>
      </x:c>
    </x:row>
    <x:row r="8" ht="72" customHeight="1">
      <x:c r="A8" s="13" t="str">
        <x:v>W5-P02-L03</x:v>
      </x:c>
      <x:c r="B8" s="13" t="str">
        <x:v>Arête de l’Éclat Court ↔ Abri du Filtre Pâle</x:v>
      </x:c>
      <x:c r="C8" s="13" t="str">
        <x:v>W3-P02</x:v>
      </x:c>
      <x:c r="D8" s="13" t="str">
        <x:v>W5-P02-Z03</x:v>
      </x:c>
      <x:c r="E8" s="13" t="str">
        <x:v>W5-P02-Z04</x:v>
      </x:c>
      <x:c r="F8" s="13" t="str">
        <x:v>Piste de fond</x:v>
      </x:c>
      <x:c r="G8" s="28" t="n">
        <x:v>1</x:v>
      </x:c>
      <x:c r="H8" s="28" t="n">
        <x:v>12</x:v>
      </x:c>
      <x:c r="I8" s="58" t="b">
        <x:v>1</x:v>
      </x:c>
      <x:c r="J8" s="58" t="b">
        <x:v>1</x:v>
      </x:c>
      <x:c r="K8" s="13" t="str">
        <x:v>Route observée, appuis praticables et absence de force bloquante ; elle reste le passage de charge pendant les rafales.</x:v>
      </x:c>
      <x:c r="L8" s="13" t="str">
        <x:v>Revenir au dernier couvert atteint ; la cargaison conserve sa position pendant l’attente.</x:v>
      </x:c>
      <x:c r="M8" s="13" t="str">
        <x:v>À reconnaître avant usage ; praticabilité initiale selon la scène. La vérification du graphe porte sur les liaisons proposées, pas une vision acquise par le joueur.</x:v>
      </x:c>
      <x:c r="N8" s="13" t="str">
        <x:v>Extension V5</x:v>
      </x:c>
    </x:row>
    <x:row r="9" ht="72" customHeight="1">
      <x:c r="A9" s="14" t="str">
        <x:v>W5-P02-L04</x:v>
      </x:c>
      <x:c r="B9" s="14" t="str">
        <x:v>Abri du Filtre Pâle ↔ Dalle du Premier Défi</x:v>
      </x:c>
      <x:c r="C9" s="14" t="str">
        <x:v>W3-P02</x:v>
      </x:c>
      <x:c r="D9" s="14" t="str">
        <x:v>W5-P02-Z04</x:v>
      </x:c>
      <x:c r="E9" s="14" t="str">
        <x:v>W5-P02-Z05</x:v>
      </x:c>
      <x:c r="F9" s="14" t="str">
        <x:v>Piste de fond</x:v>
      </x:c>
      <x:c r="G9" s="29" t="n">
        <x:v>1</x:v>
      </x:c>
      <x:c r="H9" s="29" t="n">
        <x:v>12</x:v>
      </x:c>
      <x:c r="I9" s="59" t="b">
        <x:v>1</x:v>
      </x:c>
      <x:c r="J9" s="59" t="b">
        <x:v>1</x:v>
      </x:c>
      <x:c r="K9" s="14" t="str">
        <x:v>Route observée, appuis praticables et absence de force bloquante ; elle reste le passage de charge pendant les rafales.</x:v>
      </x:c>
      <x:c r="L9" s="14" t="str">
        <x:v>Revenir au dernier couvert atteint ; la cargaison conserve sa position pendant l’attente.</x:v>
      </x:c>
      <x:c r="M9" s="14" t="str">
        <x:v>À reconnaître avant usage ; praticabilité initiale selon la scène. La vérification du graphe porte sur les liaisons proposées, pas une vision acquise par le joueur.</x:v>
      </x:c>
      <x:c r="N9" s="14" t="str">
        <x:v>Extension V5</x:v>
      </x:c>
    </x:row>
    <x:row r="10" ht="72" customHeight="1">
      <x:c r="A10" s="13" t="str">
        <x:v>W5-P02-L05</x:v>
      </x:c>
      <x:c r="B10" s="13" t="str">
        <x:v>Dalle du Premier Défi ↔ Passage des Cendres Froides</x:v>
      </x:c>
      <x:c r="C10" s="13" t="str">
        <x:v>W3-P02</x:v>
      </x:c>
      <x:c r="D10" s="13" t="str">
        <x:v>W5-P02-Z05</x:v>
      </x:c>
      <x:c r="E10" s="13" t="str">
        <x:v>W5-P02-Z06</x:v>
      </x:c>
      <x:c r="F10" s="13" t="str">
        <x:v>Piste de fond</x:v>
      </x:c>
      <x:c r="G10" s="28" t="n">
        <x:v>1</x:v>
      </x:c>
      <x:c r="H10" s="28" t="n">
        <x:v>12</x:v>
      </x:c>
      <x:c r="I10" s="58" t="b">
        <x:v>1</x:v>
      </x:c>
      <x:c r="J10" s="58" t="b">
        <x:v>1</x:v>
      </x:c>
      <x:c r="K10" s="13" t="str">
        <x:v>Route observée, appuis praticables et absence de force bloquante ; elle reste le passage de charge pendant les rafales.</x:v>
      </x:c>
      <x:c r="L10" s="13" t="str">
        <x:v>Revenir au dernier couvert atteint ; la cargaison conserve sa position pendant l’attente.</x:v>
      </x:c>
      <x:c r="M10" s="13" t="str">
        <x:v>À reconnaître avant usage ; praticabilité initiale selon la scène. La vérification du graphe porte sur les liaisons proposées, pas une vision acquise par le joueur.</x:v>
      </x:c>
      <x:c r="N10" s="13" t="str">
        <x:v>Extension V5</x:v>
      </x:c>
    </x:row>
    <x:row r="11" ht="72" customHeight="1">
      <x:c r="A11" s="14" t="str">
        <x:v>W5-P02-L06</x:v>
      </x:c>
      <x:c r="B11" s="14" t="str">
        <x:v>Entrée du Bassin Sec ↔ Tunnel du Son Double</x:v>
      </x:c>
      <x:c r="C11" s="14" t="str">
        <x:v>W3-P02</x:v>
      </x:c>
      <x:c r="D11" s="14" t="str">
        <x:v>W5-P02-Z07</x:v>
      </x:c>
      <x:c r="E11" s="14" t="str">
        <x:v>W5-P02-Z08</x:v>
      </x:c>
      <x:c r="F11" s="14" t="str">
        <x:v>Piste de fond</x:v>
      </x:c>
      <x:c r="G11" s="29" t="n">
        <x:v>1</x:v>
      </x:c>
      <x:c r="H11" s="29" t="n">
        <x:v>12</x:v>
      </x:c>
      <x:c r="I11" s="59" t="b">
        <x:v>1</x:v>
      </x:c>
      <x:c r="J11" s="59" t="b">
        <x:v>1</x:v>
      </x:c>
      <x:c r="K11" s="14" t="str">
        <x:v>Route observée, appuis praticables et absence de force bloquante ; elle reste le passage de charge pendant les rafales.</x:v>
      </x:c>
      <x:c r="L11" s="14" t="str">
        <x:v>Revenir au dernier couvert atteint ; la cargaison conserve sa position pendant l’attente.</x:v>
      </x:c>
      <x:c r="M11" s="14" t="str">
        <x:v>À reconnaître avant usage ; praticabilité initiale selon la scène. La vérification du graphe porte sur les liaisons proposées, pas une vision acquise par le joueur.</x:v>
      </x:c>
      <x:c r="N11" s="14" t="str">
        <x:v>Extension V5</x:v>
      </x:c>
    </x:row>
    <x:row r="12" ht="72" customHeight="1">
      <x:c r="A12" s="13" t="str">
        <x:v>W5-P02-L07</x:v>
      </x:c>
      <x:c r="B12" s="13" t="str">
        <x:v>Tunnel du Son Double ↔ Balcon du Guetteur Lent</x:v>
      </x:c>
      <x:c r="C12" s="13" t="str">
        <x:v>W3-P02</x:v>
      </x:c>
      <x:c r="D12" s="13" t="str">
        <x:v>W5-P02-Z08</x:v>
      </x:c>
      <x:c r="E12" s="13" t="str">
        <x:v>W5-P02-Z09</x:v>
      </x:c>
      <x:c r="F12" s="13" t="str">
        <x:v>Piste de fond</x:v>
      </x:c>
      <x:c r="G12" s="28" t="n">
        <x:v>1</x:v>
      </x:c>
      <x:c r="H12" s="28" t="n">
        <x:v>12</x:v>
      </x:c>
      <x:c r="I12" s="58" t="b">
        <x:v>1</x:v>
      </x:c>
      <x:c r="J12" s="58" t="b">
        <x:v>1</x:v>
      </x:c>
      <x:c r="K12" s="13" t="str">
        <x:v>Route observée, appuis praticables et absence de force bloquante ; elle reste le passage de charge pendant les rafales.</x:v>
      </x:c>
      <x:c r="L12" s="13" t="str">
        <x:v>Revenir au dernier couvert atteint ; la cargaison conserve sa position pendant l’attente.</x:v>
      </x:c>
      <x:c r="M12" s="13" t="str">
        <x:v>À reconnaître avant usage ; praticabilité initiale selon la scène. La vérification du graphe porte sur les liaisons proposées, pas une vision acquise par le joueur.</x:v>
      </x:c>
      <x:c r="N12" s="13" t="str">
        <x:v>Extension V5</x:v>
      </x:c>
    </x:row>
    <x:row r="13" ht="72" customHeight="1">
      <x:c r="A13" s="14" t="str">
        <x:v>W5-P02-L08</x:v>
      </x:c>
      <x:c r="B13" s="14" t="str">
        <x:v>Balcon du Guetteur Lent ↔ Puits des Charges Sèches</x:v>
      </x:c>
      <x:c r="C13" s="14" t="str">
        <x:v>W3-P02</x:v>
      </x:c>
      <x:c r="D13" s="14" t="str">
        <x:v>W5-P02-Z09</x:v>
      </x:c>
      <x:c r="E13" s="14" t="str">
        <x:v>W5-P02-Z10</x:v>
      </x:c>
      <x:c r="F13" s="14" t="str">
        <x:v>Piste de fond</x:v>
      </x:c>
      <x:c r="G13" s="29" t="n">
        <x:v>1</x:v>
      </x:c>
      <x:c r="H13" s="29" t="n">
        <x:v>12</x:v>
      </x:c>
      <x:c r="I13" s="59" t="b">
        <x:v>1</x:v>
      </x:c>
      <x:c r="J13" s="59" t="b">
        <x:v>1</x:v>
      </x:c>
      <x:c r="K13" s="14" t="str">
        <x:v>Route observée, appuis praticables et absence de force bloquante ; elle reste le passage de charge pendant les rafales.</x:v>
      </x:c>
      <x:c r="L13" s="14" t="str">
        <x:v>Revenir au dernier couvert atteint ; la cargaison conserve sa position pendant l’attente.</x:v>
      </x:c>
      <x:c r="M13" s="14" t="str">
        <x:v>À reconnaître avant usage ; praticabilité initiale selon la scène. La vérification du graphe porte sur les liaisons proposées, pas une vision acquise par le joueur.</x:v>
      </x:c>
      <x:c r="N13" s="14" t="str">
        <x:v>Extension V5</x:v>
      </x:c>
    </x:row>
    <x:row r="14" ht="72" customHeight="1">
      <x:c r="A14" s="13" t="str">
        <x:v>W5-P02-L09</x:v>
      </x:c>
      <x:c r="B14" s="13" t="str">
        <x:v>Puits des Charges Sèches ↔ Dent de la Lance Rouge</x:v>
      </x:c>
      <x:c r="C14" s="13" t="str">
        <x:v>W3-P02</x:v>
      </x:c>
      <x:c r="D14" s="13" t="str">
        <x:v>W5-P02-Z10</x:v>
      </x:c>
      <x:c r="E14" s="13" t="str">
        <x:v>W5-P02-Z11</x:v>
      </x:c>
      <x:c r="F14" s="13" t="str">
        <x:v>Piste de fond</x:v>
      </x:c>
      <x:c r="G14" s="28" t="n">
        <x:v>1</x:v>
      </x:c>
      <x:c r="H14" s="28" t="n">
        <x:v>12</x:v>
      </x:c>
      <x:c r="I14" s="58" t="b">
        <x:v>1</x:v>
      </x:c>
      <x:c r="J14" s="58" t="b">
        <x:v>1</x:v>
      </x:c>
      <x:c r="K14" s="13" t="str">
        <x:v>Route observée, appuis praticables et absence de force bloquante ; elle reste le passage de charge pendant les rafales.</x:v>
      </x:c>
      <x:c r="L14" s="13" t="str">
        <x:v>Revenir au dernier couvert atteint ; la cargaison conserve sa position pendant l’attente.</x:v>
      </x:c>
      <x:c r="M14" s="13" t="str">
        <x:v>À reconnaître avant usage ; praticabilité initiale selon la scène. La vérification du graphe porte sur les liaisons proposées, pas une vision acquise par le joueur.</x:v>
      </x:c>
      <x:c r="N14" s="13" t="str">
        <x:v>Extension V5</x:v>
      </x:c>
    </x:row>
    <x:row r="15" ht="72" customHeight="1">
      <x:c r="A15" s="14" t="str">
        <x:v>W5-P02-L10</x:v>
      </x:c>
      <x:c r="B15" s="14" t="str">
        <x:v>Dent de la Lance Rouge ↔ Coude de la Poursuite</x:v>
      </x:c>
      <x:c r="C15" s="14" t="str">
        <x:v>W3-P02</x:v>
      </x:c>
      <x:c r="D15" s="14" t="str">
        <x:v>W5-P02-Z11</x:v>
      </x:c>
      <x:c r="E15" s="14" t="str">
        <x:v>W5-P02-Z12</x:v>
      </x:c>
      <x:c r="F15" s="14" t="str">
        <x:v>Piste de fond</x:v>
      </x:c>
      <x:c r="G15" s="29" t="n">
        <x:v>1</x:v>
      </x:c>
      <x:c r="H15" s="29" t="n">
        <x:v>12</x:v>
      </x:c>
      <x:c r="I15" s="59" t="b">
        <x:v>1</x:v>
      </x:c>
      <x:c r="J15" s="59" t="b">
        <x:v>1</x:v>
      </x:c>
      <x:c r="K15" s="14" t="str">
        <x:v>Route observée, appuis praticables et absence de force bloquante ; elle reste le passage de charge pendant les rafales.</x:v>
      </x:c>
      <x:c r="L15" s="14" t="str">
        <x:v>Revenir au dernier couvert atteint ; la cargaison conserve sa position pendant l’attente.</x:v>
      </x:c>
      <x:c r="M15" s="14" t="str">
        <x:v>À reconnaître avant usage ; praticabilité initiale selon la scène. La vérification du graphe porte sur les liaisons proposées, pas une vision acquise par le joueur.</x:v>
      </x:c>
      <x:c r="N15" s="14" t="str">
        <x:v>Extension V5</x:v>
      </x:c>
    </x:row>
    <x:row r="16" ht="72" customHeight="1">
      <x:c r="A16" s="13" t="str">
        <x:v>W5-P02-L11</x:v>
      </x:c>
      <x:c r="B16" s="13" t="str">
        <x:v>La Pierre de Cuirasse ↔ Fosse des Deux Issues</x:v>
      </x:c>
      <x:c r="C16" s="13" t="str">
        <x:v>W3-P02</x:v>
      </x:c>
      <x:c r="D16" s="13" t="str">
        <x:v>W5-P02-Z13</x:v>
      </x:c>
      <x:c r="E16" s="13" t="str">
        <x:v>W5-P02-Z14</x:v>
      </x:c>
      <x:c r="F16" s="13" t="str">
        <x:v>Piste de fond</x:v>
      </x:c>
      <x:c r="G16" s="28" t="n">
        <x:v>1</x:v>
      </x:c>
      <x:c r="H16" s="28" t="n">
        <x:v>12</x:v>
      </x:c>
      <x:c r="I16" s="58" t="b">
        <x:v>1</x:v>
      </x:c>
      <x:c r="J16" s="58" t="b">
        <x:v>1</x:v>
      </x:c>
      <x:c r="K16" s="13" t="str">
        <x:v>Route observée, appuis praticables et absence de force bloquante ; elle reste le passage de charge pendant les rafales.</x:v>
      </x:c>
      <x:c r="L16" s="13" t="str">
        <x:v>Revenir au dernier couvert atteint ; la cargaison conserve sa position pendant l’attente.</x:v>
      </x:c>
      <x:c r="M16" s="13" t="str">
        <x:v>À reconnaître avant usage ; praticabilité initiale selon la scène. La vérification du graphe porte sur les liaisons proposées, pas une vision acquise par le joueur.</x:v>
      </x:c>
      <x:c r="N16" s="13" t="str">
        <x:v>Extension V5</x:v>
      </x:c>
    </x:row>
    <x:row r="17" ht="72" customHeight="1">
      <x:c r="A17" s="14" t="str">
        <x:v>W5-P02-L12</x:v>
      </x:c>
      <x:c r="B17" s="14" t="str">
        <x:v>Fosse des Deux Issues ↔ Appui de la Cuirasse Fendue</x:v>
      </x:c>
      <x:c r="C17" s="14" t="str">
        <x:v>W3-P02</x:v>
      </x:c>
      <x:c r="D17" s="14" t="str">
        <x:v>W5-P02-Z14</x:v>
      </x:c>
      <x:c r="E17" s="14" t="str">
        <x:v>W5-P02-Z15</x:v>
      </x:c>
      <x:c r="F17" s="14" t="str">
        <x:v>Piste de fond</x:v>
      </x:c>
      <x:c r="G17" s="29" t="n">
        <x:v>1</x:v>
      </x:c>
      <x:c r="H17" s="29" t="n">
        <x:v>12</x:v>
      </x:c>
      <x:c r="I17" s="59" t="b">
        <x:v>1</x:v>
      </x:c>
      <x:c r="J17" s="59" t="b">
        <x:v>1</x:v>
      </x:c>
      <x:c r="K17" s="14" t="str">
        <x:v>Route observée, appuis praticables et absence de force bloquante ; elle reste le passage de charge pendant les rafales.</x:v>
      </x:c>
      <x:c r="L17" s="14" t="str">
        <x:v>Revenir au dernier couvert atteint ; la cargaison conserve sa position pendant l’attente.</x:v>
      </x:c>
      <x:c r="M17" s="14" t="str">
        <x:v>À reconnaître avant usage ; praticabilité initiale selon la scène. La vérification du graphe porte sur les liaisons proposées, pas une vision acquise par le joueur.</x:v>
      </x:c>
      <x:c r="N17" s="14" t="str">
        <x:v>Extension V5</x:v>
      </x:c>
    </x:row>
    <x:row r="18" ht="72" customHeight="1">
      <x:c r="A18" s="13" t="str">
        <x:v>W5-P02-L13</x:v>
      </x:c>
      <x:c r="B18" s="13" t="str">
        <x:v>Appui de la Cuirasse Fendue ↔ Cache du Gardien Mobile</x:v>
      </x:c>
      <x:c r="C18" s="13" t="str">
        <x:v>W3-P02</x:v>
      </x:c>
      <x:c r="D18" s="13" t="str">
        <x:v>W5-P02-Z15</x:v>
      </x:c>
      <x:c r="E18" s="13" t="str">
        <x:v>W5-P02-Z16</x:v>
      </x:c>
      <x:c r="F18" s="13" t="str">
        <x:v>Piste de fond</x:v>
      </x:c>
      <x:c r="G18" s="28" t="n">
        <x:v>1</x:v>
      </x:c>
      <x:c r="H18" s="28" t="n">
        <x:v>12</x:v>
      </x:c>
      <x:c r="I18" s="58" t="b">
        <x:v>1</x:v>
      </x:c>
      <x:c r="J18" s="58" t="b">
        <x:v>1</x:v>
      </x:c>
      <x:c r="K18" s="13" t="str">
        <x:v>Route observée, appuis praticables et absence de force bloquante ; elle reste le passage de charge pendant les rafales.</x:v>
      </x:c>
      <x:c r="L18" s="13" t="str">
        <x:v>Revenir au dernier couvert atteint ; la cargaison conserve sa position pendant l’attente.</x:v>
      </x:c>
      <x:c r="M18" s="13" t="str">
        <x:v>À reconnaître avant usage ; praticabilité initiale selon la scène. La vérification du graphe porte sur les liaisons proposées, pas une vision acquise par le joueur.</x:v>
      </x:c>
      <x:c r="N18" s="13" t="str">
        <x:v>Extension V5</x:v>
      </x:c>
    </x:row>
    <x:row r="19" ht="72" customHeight="1">
      <x:c r="A19" s="14" t="str">
        <x:v>W5-P02-L14</x:v>
      </x:c>
      <x:c r="B19" s="14" t="str">
        <x:v>Cache du Gardien Mobile ↔ Couloir des Dents Courtes</x:v>
      </x:c>
      <x:c r="C19" s="14" t="str">
        <x:v>W3-P02</x:v>
      </x:c>
      <x:c r="D19" s="14" t="str">
        <x:v>W5-P02-Z16</x:v>
      </x:c>
      <x:c r="E19" s="14" t="str">
        <x:v>W5-P02-Z17</x:v>
      </x:c>
      <x:c r="F19" s="14" t="str">
        <x:v>Piste de fond</x:v>
      </x:c>
      <x:c r="G19" s="29" t="n">
        <x:v>1</x:v>
      </x:c>
      <x:c r="H19" s="29" t="n">
        <x:v>12</x:v>
      </x:c>
      <x:c r="I19" s="59" t="b">
        <x:v>1</x:v>
      </x:c>
      <x:c r="J19" s="59" t="b">
        <x:v>1</x:v>
      </x:c>
      <x:c r="K19" s="14" t="str">
        <x:v>Route observée, appuis praticables et absence de force bloquante ; elle reste le passage de charge pendant les rafales.</x:v>
      </x:c>
      <x:c r="L19" s="14" t="str">
        <x:v>Revenir au dernier couvert atteint ; la cargaison conserve sa position pendant l’attente.</x:v>
      </x:c>
      <x:c r="M19" s="14" t="str">
        <x:v>À reconnaître avant usage ; praticabilité initiale selon la scène. La vérification du graphe porte sur les liaisons proposées, pas une vision acquise par le joueur.</x:v>
      </x:c>
      <x:c r="N19" s="14" t="str">
        <x:v>Extension V5</x:v>
      </x:c>
    </x:row>
    <x:row r="20" ht="72" customHeight="1">
      <x:c r="A20" s="13" t="str">
        <x:v>W5-P02-L15</x:v>
      </x:c>
      <x:c r="B20" s="13" t="str">
        <x:v>Couloir des Dents Courtes ↔ Dalle du Trophée Incertain</x:v>
      </x:c>
      <x:c r="C20" s="13" t="str">
        <x:v>W3-P02</x:v>
      </x:c>
      <x:c r="D20" s="13" t="str">
        <x:v>W5-P02-Z17</x:v>
      </x:c>
      <x:c r="E20" s="13" t="str">
        <x:v>W5-P02-Z18</x:v>
      </x:c>
      <x:c r="F20" s="13" t="str">
        <x:v>Piste de fond</x:v>
      </x:c>
      <x:c r="G20" s="28" t="n">
        <x:v>1</x:v>
      </x:c>
      <x:c r="H20" s="28" t="n">
        <x:v>12</x:v>
      </x:c>
      <x:c r="I20" s="58" t="b">
        <x:v>1</x:v>
      </x:c>
      <x:c r="J20" s="58" t="b">
        <x:v>1</x:v>
      </x:c>
      <x:c r="K20" s="13" t="str">
        <x:v>Route observée, appuis praticables et absence de force bloquante ; elle reste le passage de charge pendant les rafales.</x:v>
      </x:c>
      <x:c r="L20" s="13" t="str">
        <x:v>Revenir au dernier couvert atteint ; la cargaison conserve sa position pendant l’attente.</x:v>
      </x:c>
      <x:c r="M20" s="13" t="str">
        <x:v>À reconnaître avant usage ; praticabilité initiale selon la scène. La vérification du graphe porte sur les liaisons proposées, pas une vision acquise par le joueur.</x:v>
      </x:c>
      <x:c r="N20" s="13" t="str">
        <x:v>Extension V5</x:v>
      </x:c>
    </x:row>
    <x:row r="21" ht="72" customHeight="1">
      <x:c r="A21" s="14" t="str">
        <x:v>W5-P02-L16</x:v>
      </x:c>
      <x:c r="B21" s="14" t="str">
        <x:v>Relais de la Première Coque ↔ Cour du Panneau Enseveli</x:v>
      </x:c>
      <x:c r="C21" s="14" t="str">
        <x:v>W3-P02</x:v>
      </x:c>
      <x:c r="D21" s="14" t="str">
        <x:v>W5-P02-Z19</x:v>
      </x:c>
      <x:c r="E21" s="14" t="str">
        <x:v>W5-P02-Z20</x:v>
      </x:c>
      <x:c r="F21" s="14" t="str">
        <x:v>Piste de fond</x:v>
      </x:c>
      <x:c r="G21" s="29" t="n">
        <x:v>1</x:v>
      </x:c>
      <x:c r="H21" s="29" t="n">
        <x:v>12</x:v>
      </x:c>
      <x:c r="I21" s="59" t="b">
        <x:v>1</x:v>
      </x:c>
      <x:c r="J21" s="59" t="b">
        <x:v>1</x:v>
      </x:c>
      <x:c r="K21" s="14" t="str">
        <x:v>Route observée, appuis praticables et absence de force bloquante ; elle reste le passage de charge pendant les rafales.</x:v>
      </x:c>
      <x:c r="L21" s="14" t="str">
        <x:v>Revenir au dernier couvert atteint ; la cargaison conserve sa position pendant l’attente.</x:v>
      </x:c>
      <x:c r="M21" s="14" t="str">
        <x:v>À reconnaître avant usage ; praticabilité initiale selon la scène. La vérification du graphe porte sur les liaisons proposées, pas une vision acquise par le joueur.</x:v>
      </x:c>
      <x:c r="N21" s="14" t="str">
        <x:v>Extension V5</x:v>
      </x:c>
    </x:row>
    <x:row r="22" ht="72" customHeight="1">
      <x:c r="A22" s="13" t="str">
        <x:v>W5-P02-L17</x:v>
      </x:c>
      <x:c r="B22" s="13" t="str">
        <x:v>Cour du Panneau Enseveli ↔ Toit de la Fausse Balise</x:v>
      </x:c>
      <x:c r="C22" s="13" t="str">
        <x:v>W3-P02</x:v>
      </x:c>
      <x:c r="D22" s="13" t="str">
        <x:v>W5-P02-Z20</x:v>
      </x:c>
      <x:c r="E22" s="13" t="str">
        <x:v>W5-P02-Z21</x:v>
      </x:c>
      <x:c r="F22" s="13" t="str">
        <x:v>Piste de fond</x:v>
      </x:c>
      <x:c r="G22" s="28" t="n">
        <x:v>1</x:v>
      </x:c>
      <x:c r="H22" s="28" t="n">
        <x:v>12</x:v>
      </x:c>
      <x:c r="I22" s="58" t="b">
        <x:v>1</x:v>
      </x:c>
      <x:c r="J22" s="58" t="b">
        <x:v>1</x:v>
      </x:c>
      <x:c r="K22" s="13" t="str">
        <x:v>Route observée, appuis praticables et absence de force bloquante ; elle reste le passage de charge pendant les rafales.</x:v>
      </x:c>
      <x:c r="L22" s="13" t="str">
        <x:v>Revenir au dernier couvert atteint ; la cargaison conserve sa position pendant l’attente.</x:v>
      </x:c>
      <x:c r="M22" s="13" t="str">
        <x:v>À reconnaître avant usage ; praticabilité initiale selon la scène. La vérification du graphe porte sur les liaisons proposées, pas une vision acquise par le joueur.</x:v>
      </x:c>
      <x:c r="N22" s="13" t="str">
        <x:v>Extension V5</x:v>
      </x:c>
    </x:row>
    <x:row r="23" ht="72" customHeight="1">
      <x:c r="A23" s="14" t="str">
        <x:v>W5-P02-L18</x:v>
      </x:c>
      <x:c r="B23" s="14" t="str">
        <x:v>Toit de la Fausse Balise ↔ Soute de la Halte Courte</x:v>
      </x:c>
      <x:c r="C23" s="14" t="str">
        <x:v>W3-P02</x:v>
      </x:c>
      <x:c r="D23" s="14" t="str">
        <x:v>W5-P02-Z21</x:v>
      </x:c>
      <x:c r="E23" s="14" t="str">
        <x:v>W5-P02-Z22</x:v>
      </x:c>
      <x:c r="F23" s="14" t="str">
        <x:v>Piste de fond</x:v>
      </x:c>
      <x:c r="G23" s="29" t="n">
        <x:v>1</x:v>
      </x:c>
      <x:c r="H23" s="29" t="n">
        <x:v>12</x:v>
      </x:c>
      <x:c r="I23" s="59" t="b">
        <x:v>1</x:v>
      </x:c>
      <x:c r="J23" s="59" t="b">
        <x:v>1</x:v>
      </x:c>
      <x:c r="K23" s="14" t="str">
        <x:v>Route observée, appuis praticables et absence de force bloquante ; elle reste le passage de charge pendant les rafales.</x:v>
      </x:c>
      <x:c r="L23" s="14" t="str">
        <x:v>Revenir au dernier couvert atteint ; la cargaison conserve sa position pendant l’attente.</x:v>
      </x:c>
      <x:c r="M23" s="14" t="str">
        <x:v>À reconnaître avant usage ; praticabilité initiale selon la scène. La vérification du graphe porte sur les liaisons proposées, pas une vision acquise par le joueur.</x:v>
      </x:c>
      <x:c r="N23" s="14" t="str">
        <x:v>Extension V5</x:v>
      </x:c>
    </x:row>
    <x:row r="24" ht="72" customHeight="1">
      <x:c r="A24" s="13" t="str">
        <x:v>W5-P02-L19</x:v>
      </x:c>
      <x:c r="B24" s="13" t="str">
        <x:v>Soute de la Halte Courte ↔ Rampe du Dernier Duel</x:v>
      </x:c>
      <x:c r="C24" s="13" t="str">
        <x:v>W3-P02</x:v>
      </x:c>
      <x:c r="D24" s="13" t="str">
        <x:v>W5-P02-Z22</x:v>
      </x:c>
      <x:c r="E24" s="13" t="str">
        <x:v>W5-P02-Z23</x:v>
      </x:c>
      <x:c r="F24" s="13" t="str">
        <x:v>Piste de fond</x:v>
      </x:c>
      <x:c r="G24" s="28" t="n">
        <x:v>1</x:v>
      </x:c>
      <x:c r="H24" s="28" t="n">
        <x:v>12</x:v>
      </x:c>
      <x:c r="I24" s="58" t="b">
        <x:v>1</x:v>
      </x:c>
      <x:c r="J24" s="58" t="b">
        <x:v>1</x:v>
      </x:c>
      <x:c r="K24" s="13" t="str">
        <x:v>Route observée, appuis praticables et absence de force bloquante ; elle reste le passage de charge pendant les rafales.</x:v>
      </x:c>
      <x:c r="L24" s="13" t="str">
        <x:v>Revenir au dernier couvert atteint ; la cargaison conserve sa position pendant l’attente.</x:v>
      </x:c>
      <x:c r="M24" s="13" t="str">
        <x:v>À reconnaître avant usage ; praticabilité initiale selon la scène. La vérification du graphe porte sur les liaisons proposées, pas une vision acquise par le joueur.</x:v>
      </x:c>
      <x:c r="N24" s="13" t="str">
        <x:v>Extension V5</x:v>
      </x:c>
    </x:row>
    <x:row r="25" ht="72" customHeight="1">
      <x:c r="A25" s="14" t="str">
        <x:v>W5-P02-L20</x:v>
      </x:c>
      <x:c r="B25" s="14" t="str">
        <x:v>Rampe du Dernier Duel ↔ Fenêtre du Retour Rouge</x:v>
      </x:c>
      <x:c r="C25" s="14" t="str">
        <x:v>W3-P02</x:v>
      </x:c>
      <x:c r="D25" s="14" t="str">
        <x:v>W5-P02-Z23</x:v>
      </x:c>
      <x:c r="E25" s="14" t="str">
        <x:v>W5-P02-Z24</x:v>
      </x:c>
      <x:c r="F25" s="14" t="str">
        <x:v>Piste de fond</x:v>
      </x:c>
      <x:c r="G25" s="29" t="n">
        <x:v>1</x:v>
      </x:c>
      <x:c r="H25" s="29" t="n">
        <x:v>12</x:v>
      </x:c>
      <x:c r="I25" s="59" t="b">
        <x:v>1</x:v>
      </x:c>
      <x:c r="J25" s="59" t="b">
        <x:v>1</x:v>
      </x:c>
      <x:c r="K25" s="14" t="str">
        <x:v>Route observée, appuis praticables et absence de force bloquante ; elle reste le passage de charge pendant les rafales.</x:v>
      </x:c>
      <x:c r="L25" s="14" t="str">
        <x:v>Revenir au dernier couvert atteint ; la cargaison conserve sa position pendant l’attente.</x:v>
      </x:c>
      <x:c r="M25" s="14" t="str">
        <x:v>À reconnaître avant usage ; praticabilité initiale selon la scène. La vérification du graphe porte sur les liaisons proposées, pas une vision acquise par le joueur.</x:v>
      </x:c>
      <x:c r="N25" s="14" t="str">
        <x:v>Extension V5</x:v>
      </x:c>
    </x:row>
    <x:row r="26" ht="72" customHeight="1">
      <x:c r="A26" s="13" t="str">
        <x:v>W5-P02-L21</x:v>
      </x:c>
      <x:c r="B26" s="13" t="str">
        <x:v>Rampe de la Coque Basse ↔ Entrée du Bassin Sec</x:v>
      </x:c>
      <x:c r="C26" s="13" t="str">
        <x:v>W3-P02</x:v>
      </x:c>
      <x:c r="D26" s="13" t="str">
        <x:v>W5-P02-Z01</x:v>
      </x:c>
      <x:c r="E26" s="13" t="str">
        <x:v>W5-P02-Z07</x:v>
      </x:c>
      <x:c r="F26" s="13" t="str">
        <x:v>Passage entre cratères</x:v>
      </x:c>
      <x:c r="G26" s="28" t="n">
        <x:v>2</x:v>
      </x:c>
      <x:c r="H26" s="28" t="n">
        <x:v>10</x:v>
      </x:c>
      <x:c r="I26" s="58" t="b">
        <x:v>1</x:v>
      </x:c>
      <x:c r="J26" s="58" t="b">
        <x:v>1</x:v>
      </x:c>
      <x:c r="K26" s="13" t="str">
        <x:v>Le col est reconnu et son état de vent affiché ; une équipe garde les appuis lors d’un convoi.</x:v>
      </x:c>
      <x:c r="L26" s="13" t="str">
        <x:v>Retrait vers le bassin déjà atteint si la sortie est disputée ; aucune disparition du groupe engagé.</x:v>
      </x:c>
      <x:c r="M26" s="13" t="str">
        <x:v>À reconnaître avant usage ; praticabilité initiale selon la scène. La vérification du graphe porte sur les liaisons proposées, pas une vision acquise par le joueur.</x:v>
      </x:c>
      <x:c r="N26" s="13" t="str">
        <x:v>Extension V5</x:v>
      </x:c>
    </x:row>
    <x:row r="27" ht="72" customHeight="1">
      <x:c r="A27" s="14" t="str">
        <x:v>W5-P02-L22</x:v>
      </x:c>
      <x:c r="B27" s="14" t="str">
        <x:v>Blocs des Trois Reflets ↔ Tunnel du Son Double</x:v>
      </x:c>
      <x:c r="C27" s="14" t="str">
        <x:v>W3-P02</x:v>
      </x:c>
      <x:c r="D27" s="14" t="str">
        <x:v>W5-P02-Z02</x:v>
      </x:c>
      <x:c r="E27" s="14" t="str">
        <x:v>W5-P02-Z08</x:v>
      </x:c>
      <x:c r="F27" s="14" t="str">
        <x:v>Passage entre cratères</x:v>
      </x:c>
      <x:c r="G27" s="29" t="n">
        <x:v>2</x:v>
      </x:c>
      <x:c r="H27" s="29" t="n">
        <x:v>10</x:v>
      </x:c>
      <x:c r="I27" s="59" t="b">
        <x:v>1</x:v>
      </x:c>
      <x:c r="J27" s="59" t="b">
        <x:v>1</x:v>
      </x:c>
      <x:c r="K27" s="14" t="str">
        <x:v>Le col est reconnu et son état de vent affiché ; une équipe garde les appuis lors d’un convoi.</x:v>
      </x:c>
      <x:c r="L27" s="14" t="str">
        <x:v>Retrait vers le bassin déjà atteint si la sortie est disputée ; aucune disparition du groupe engagé.</x:v>
      </x:c>
      <x:c r="M27" s="14" t="str">
        <x:v>À reconnaître avant usage ; praticabilité initiale selon la scène. La vérification du graphe porte sur les liaisons proposées, pas une vision acquise par le joueur.</x:v>
      </x:c>
      <x:c r="N27" s="14" t="str">
        <x:v>Extension V5</x:v>
      </x:c>
    </x:row>
    <x:row r="28" ht="72" customHeight="1">
      <x:c r="A28" s="13" t="str">
        <x:v>W5-P02-L23</x:v>
      </x:c>
      <x:c r="B28" s="13" t="str">
        <x:v>Arête de l’Éclat Court ↔ Balcon du Guetteur Lent</x:v>
      </x:c>
      <x:c r="C28" s="13" t="str">
        <x:v>W3-P02</x:v>
      </x:c>
      <x:c r="D28" s="13" t="str">
        <x:v>W5-P02-Z03</x:v>
      </x:c>
      <x:c r="E28" s="13" t="str">
        <x:v>W5-P02-Z09</x:v>
      </x:c>
      <x:c r="F28" s="13" t="str">
        <x:v>Passage entre cratères</x:v>
      </x:c>
      <x:c r="G28" s="28" t="n">
        <x:v>2</x:v>
      </x:c>
      <x:c r="H28" s="28" t="n">
        <x:v>10</x:v>
      </x:c>
      <x:c r="I28" s="58" t="b">
        <x:v>1</x:v>
      </x:c>
      <x:c r="J28" s="58" t="b">
        <x:v>1</x:v>
      </x:c>
      <x:c r="K28" s="13" t="str">
        <x:v>Le col est reconnu et son état de vent affiché ; une équipe garde les appuis lors d’un convoi.</x:v>
      </x:c>
      <x:c r="L28" s="13" t="str">
        <x:v>Retrait vers le bassin déjà atteint si la sortie est disputée ; aucune disparition du groupe engagé.</x:v>
      </x:c>
      <x:c r="M28" s="13" t="str">
        <x:v>À reconnaître avant usage ; praticabilité initiale selon la scène. La vérification du graphe porte sur les liaisons proposées, pas une vision acquise par le joueur.</x:v>
      </x:c>
      <x:c r="N28" s="13" t="str">
        <x:v>Extension V5</x:v>
      </x:c>
    </x:row>
    <x:row r="29" ht="72" customHeight="1">
      <x:c r="A29" s="14" t="str">
        <x:v>W5-P02-L24</x:v>
      </x:c>
      <x:c r="B29" s="14" t="str">
        <x:v>Abri du Filtre Pâle ↔ Puits des Charges Sèches</x:v>
      </x:c>
      <x:c r="C29" s="14" t="str">
        <x:v>W3-P02</x:v>
      </x:c>
      <x:c r="D29" s="14" t="str">
        <x:v>W5-P02-Z04</x:v>
      </x:c>
      <x:c r="E29" s="14" t="str">
        <x:v>W5-P02-Z10</x:v>
      </x:c>
      <x:c r="F29" s="14" t="str">
        <x:v>Passage entre cratères</x:v>
      </x:c>
      <x:c r="G29" s="29" t="n">
        <x:v>2</x:v>
      </x:c>
      <x:c r="H29" s="29" t="n">
        <x:v>10</x:v>
      </x:c>
      <x:c r="I29" s="59" t="b">
        <x:v>1</x:v>
      </x:c>
      <x:c r="J29" s="59" t="b">
        <x:v>1</x:v>
      </x:c>
      <x:c r="K29" s="14" t="str">
        <x:v>Le col est reconnu et son état de vent affiché ; une équipe garde les appuis lors d’un convoi.</x:v>
      </x:c>
      <x:c r="L29" s="14" t="str">
        <x:v>Retrait vers le bassin déjà atteint si la sortie est disputée ; aucune disparition du groupe engagé.</x:v>
      </x:c>
      <x:c r="M29" s="14" t="str">
        <x:v>À reconnaître avant usage ; praticabilité initiale selon la scène. La vérification du graphe porte sur les liaisons proposées, pas une vision acquise par le joueur.</x:v>
      </x:c>
      <x:c r="N29" s="14" t="str">
        <x:v>Extension V5</x:v>
      </x:c>
    </x:row>
    <x:row r="30" ht="72" customHeight="1">
      <x:c r="A30" s="13" t="str">
        <x:v>W5-P02-L25</x:v>
      </x:c>
      <x:c r="B30" s="13" t="str">
        <x:v>Dalle du Premier Défi ↔ Dent de la Lance Rouge</x:v>
      </x:c>
      <x:c r="C30" s="13" t="str">
        <x:v>W3-P02</x:v>
      </x:c>
      <x:c r="D30" s="13" t="str">
        <x:v>W5-P02-Z05</x:v>
      </x:c>
      <x:c r="E30" s="13" t="str">
        <x:v>W5-P02-Z11</x:v>
      </x:c>
      <x:c r="F30" s="13" t="str">
        <x:v>Passage entre cratères</x:v>
      </x:c>
      <x:c r="G30" s="28" t="n">
        <x:v>2</x:v>
      </x:c>
      <x:c r="H30" s="28" t="n">
        <x:v>10</x:v>
      </x:c>
      <x:c r="I30" s="58" t="b">
        <x:v>1</x:v>
      </x:c>
      <x:c r="J30" s="58" t="b">
        <x:v>1</x:v>
      </x:c>
      <x:c r="K30" s="13" t="str">
        <x:v>Le col est reconnu et son état de vent affiché ; une équipe garde les appuis lors d’un convoi.</x:v>
      </x:c>
      <x:c r="L30" s="13" t="str">
        <x:v>Retrait vers le bassin déjà atteint si la sortie est disputée ; aucune disparition du groupe engagé.</x:v>
      </x:c>
      <x:c r="M30" s="13" t="str">
        <x:v>À reconnaître avant usage ; praticabilité initiale selon la scène. La vérification du graphe porte sur les liaisons proposées, pas une vision acquise par le joueur.</x:v>
      </x:c>
      <x:c r="N30" s="13" t="str">
        <x:v>Extension V5</x:v>
      </x:c>
    </x:row>
    <x:row r="31" ht="72" customHeight="1">
      <x:c r="A31" s="14" t="str">
        <x:v>W5-P02-L26</x:v>
      </x:c>
      <x:c r="B31" s="14" t="str">
        <x:v>Passage des Cendres Froides ↔ Coude de la Poursuite</x:v>
      </x:c>
      <x:c r="C31" s="14" t="str">
        <x:v>W3-P02</x:v>
      </x:c>
      <x:c r="D31" s="14" t="str">
        <x:v>W5-P02-Z06</x:v>
      </x:c>
      <x:c r="E31" s="14" t="str">
        <x:v>W5-P02-Z12</x:v>
      </x:c>
      <x:c r="F31" s="14" t="str">
        <x:v>Passage entre cratères</x:v>
      </x:c>
      <x:c r="G31" s="29" t="n">
        <x:v>2</x:v>
      </x:c>
      <x:c r="H31" s="29" t="n">
        <x:v>10</x:v>
      </x:c>
      <x:c r="I31" s="59" t="b">
        <x:v>1</x:v>
      </x:c>
      <x:c r="J31" s="59" t="b">
        <x:v>1</x:v>
      </x:c>
      <x:c r="K31" s="14" t="str">
        <x:v>Le col est reconnu et son état de vent affiché ; une équipe garde les appuis lors d’un convoi.</x:v>
      </x:c>
      <x:c r="L31" s="14" t="str">
        <x:v>Retrait vers le bassin déjà atteint si la sortie est disputée ; aucune disparition du groupe engagé.</x:v>
      </x:c>
      <x:c r="M31" s="14" t="str">
        <x:v>À reconnaître avant usage ; praticabilité initiale selon la scène. La vérification du graphe porte sur les liaisons proposées, pas une vision acquise par le joueur.</x:v>
      </x:c>
      <x:c r="N31" s="14" t="str">
        <x:v>Extension V5</x:v>
      </x:c>
    </x:row>
    <x:row r="32" ht="72" customHeight="1">
      <x:c r="A32" s="13" t="str">
        <x:v>W5-P02-L27</x:v>
      </x:c>
      <x:c r="B32" s="13" t="str">
        <x:v>Entrée du Bassin Sec ↔ La Pierre de Cuirasse</x:v>
      </x:c>
      <x:c r="C32" s="13" t="str">
        <x:v>W3-P02</x:v>
      </x:c>
      <x:c r="D32" s="13" t="str">
        <x:v>W5-P02-Z07</x:v>
      </x:c>
      <x:c r="E32" s="13" t="str">
        <x:v>W5-P02-Z13</x:v>
      </x:c>
      <x:c r="F32" s="13" t="str">
        <x:v>Passage entre cratères</x:v>
      </x:c>
      <x:c r="G32" s="28" t="n">
        <x:v>2</x:v>
      </x:c>
      <x:c r="H32" s="28" t="n">
        <x:v>10</x:v>
      </x:c>
      <x:c r="I32" s="58" t="b">
        <x:v>1</x:v>
      </x:c>
      <x:c r="J32" s="58" t="b">
        <x:v>1</x:v>
      </x:c>
      <x:c r="K32" s="13" t="str">
        <x:v>Le col est reconnu et son état de vent affiché ; une équipe garde les appuis lors d’un convoi.</x:v>
      </x:c>
      <x:c r="L32" s="13" t="str">
        <x:v>Retrait vers le bassin déjà atteint si la sortie est disputée ; aucune disparition du groupe engagé.</x:v>
      </x:c>
      <x:c r="M32" s="13" t="str">
        <x:v>À reconnaître avant usage ; praticabilité initiale selon la scène. La vérification du graphe porte sur les liaisons proposées, pas une vision acquise par le joueur.</x:v>
      </x:c>
      <x:c r="N32" s="13" t="str">
        <x:v>Extension V5</x:v>
      </x:c>
    </x:row>
    <x:row r="33" ht="72" customHeight="1">
      <x:c r="A33" s="14" t="str">
        <x:v>W5-P02-L28</x:v>
      </x:c>
      <x:c r="B33" s="14" t="str">
        <x:v>Tunnel du Son Double ↔ Fosse des Deux Issues</x:v>
      </x:c>
      <x:c r="C33" s="14" t="str">
        <x:v>W3-P02</x:v>
      </x:c>
      <x:c r="D33" s="14" t="str">
        <x:v>W5-P02-Z08</x:v>
      </x:c>
      <x:c r="E33" s="14" t="str">
        <x:v>W5-P02-Z14</x:v>
      </x:c>
      <x:c r="F33" s="14" t="str">
        <x:v>Passage entre cratères</x:v>
      </x:c>
      <x:c r="G33" s="29" t="n">
        <x:v>2</x:v>
      </x:c>
      <x:c r="H33" s="29" t="n">
        <x:v>10</x:v>
      </x:c>
      <x:c r="I33" s="59" t="b">
        <x:v>1</x:v>
      </x:c>
      <x:c r="J33" s="59" t="b">
        <x:v>1</x:v>
      </x:c>
      <x:c r="K33" s="14" t="str">
        <x:v>Le col est reconnu et son état de vent affiché ; une équipe garde les appuis lors d’un convoi.</x:v>
      </x:c>
      <x:c r="L33" s="14" t="str">
        <x:v>Retrait vers le bassin déjà atteint si la sortie est disputée ; aucune disparition du groupe engagé.</x:v>
      </x:c>
      <x:c r="M33" s="14" t="str">
        <x:v>À reconnaître avant usage ; praticabilité initiale selon la scène. La vérification du graphe porte sur les liaisons proposées, pas une vision acquise par le joueur.</x:v>
      </x:c>
      <x:c r="N33" s="14" t="str">
        <x:v>Extension V5</x:v>
      </x:c>
    </x:row>
    <x:row r="34" ht="72" customHeight="1">
      <x:c r="A34" s="13" t="str">
        <x:v>W5-P02-L29</x:v>
      </x:c>
      <x:c r="B34" s="13" t="str">
        <x:v>Balcon du Guetteur Lent ↔ Appui de la Cuirasse Fendue</x:v>
      </x:c>
      <x:c r="C34" s="13" t="str">
        <x:v>W3-P02</x:v>
      </x:c>
      <x:c r="D34" s="13" t="str">
        <x:v>W5-P02-Z09</x:v>
      </x:c>
      <x:c r="E34" s="13" t="str">
        <x:v>W5-P02-Z15</x:v>
      </x:c>
      <x:c r="F34" s="13" t="str">
        <x:v>Passage entre cratères</x:v>
      </x:c>
      <x:c r="G34" s="28" t="n">
        <x:v>2</x:v>
      </x:c>
      <x:c r="H34" s="28" t="n">
        <x:v>10</x:v>
      </x:c>
      <x:c r="I34" s="58" t="b">
        <x:v>1</x:v>
      </x:c>
      <x:c r="J34" s="58" t="b">
        <x:v>1</x:v>
      </x:c>
      <x:c r="K34" s="13" t="str">
        <x:v>Le col est reconnu et son état de vent affiché ; une équipe garde les appuis lors d’un convoi.</x:v>
      </x:c>
      <x:c r="L34" s="13" t="str">
        <x:v>Retrait vers le bassin déjà atteint si la sortie est disputée ; aucune disparition du groupe engagé.</x:v>
      </x:c>
      <x:c r="M34" s="13" t="str">
        <x:v>À reconnaître avant usage ; praticabilité initiale selon la scène. La vérification du graphe porte sur les liaisons proposées, pas une vision acquise par le joueur.</x:v>
      </x:c>
      <x:c r="N34" s="13" t="str">
        <x:v>Extension V5</x:v>
      </x:c>
    </x:row>
    <x:row r="35" ht="72" customHeight="1">
      <x:c r="A35" s="14" t="str">
        <x:v>W5-P02-L30</x:v>
      </x:c>
      <x:c r="B35" s="14" t="str">
        <x:v>Puits des Charges Sèches ↔ Cache du Gardien Mobile</x:v>
      </x:c>
      <x:c r="C35" s="14" t="str">
        <x:v>W3-P02</x:v>
      </x:c>
      <x:c r="D35" s="14" t="str">
        <x:v>W5-P02-Z10</x:v>
      </x:c>
      <x:c r="E35" s="14" t="str">
        <x:v>W5-P02-Z16</x:v>
      </x:c>
      <x:c r="F35" s="14" t="str">
        <x:v>Passage entre cratères</x:v>
      </x:c>
      <x:c r="G35" s="29" t="n">
        <x:v>2</x:v>
      </x:c>
      <x:c r="H35" s="29" t="n">
        <x:v>10</x:v>
      </x:c>
      <x:c r="I35" s="59" t="b">
        <x:v>1</x:v>
      </x:c>
      <x:c r="J35" s="59" t="b">
        <x:v>1</x:v>
      </x:c>
      <x:c r="K35" s="14" t="str">
        <x:v>Le col est reconnu et son état de vent affiché ; une équipe garde les appuis lors d’un convoi.</x:v>
      </x:c>
      <x:c r="L35" s="14" t="str">
        <x:v>Retrait vers le bassin déjà atteint si la sortie est disputée ; aucune disparition du groupe engagé.</x:v>
      </x:c>
      <x:c r="M35" s="14" t="str">
        <x:v>À reconnaître avant usage ; praticabilité initiale selon la scène. La vérification du graphe porte sur les liaisons proposées, pas une vision acquise par le joueur.</x:v>
      </x:c>
      <x:c r="N35" s="14" t="str">
        <x:v>Extension V5</x:v>
      </x:c>
    </x:row>
    <x:row r="36" ht="72" customHeight="1">
      <x:c r="A36" s="13" t="str">
        <x:v>W5-P02-L31</x:v>
      </x:c>
      <x:c r="B36" s="13" t="str">
        <x:v>Dent de la Lance Rouge ↔ Couloir des Dents Courtes</x:v>
      </x:c>
      <x:c r="C36" s="13" t="str">
        <x:v>W3-P02</x:v>
      </x:c>
      <x:c r="D36" s="13" t="str">
        <x:v>W5-P02-Z11</x:v>
      </x:c>
      <x:c r="E36" s="13" t="str">
        <x:v>W5-P02-Z17</x:v>
      </x:c>
      <x:c r="F36" s="13" t="str">
        <x:v>Passage entre cratères</x:v>
      </x:c>
      <x:c r="G36" s="28" t="n">
        <x:v>2</x:v>
      </x:c>
      <x:c r="H36" s="28" t="n">
        <x:v>10</x:v>
      </x:c>
      <x:c r="I36" s="58" t="b">
        <x:v>1</x:v>
      </x:c>
      <x:c r="J36" s="58" t="b">
        <x:v>1</x:v>
      </x:c>
      <x:c r="K36" s="13" t="str">
        <x:v>Le col est reconnu et son état de vent affiché ; une équipe garde les appuis lors d’un convoi.</x:v>
      </x:c>
      <x:c r="L36" s="13" t="str">
        <x:v>Retrait vers le bassin déjà atteint si la sortie est disputée ; aucune disparition du groupe engagé.</x:v>
      </x:c>
      <x:c r="M36" s="13" t="str">
        <x:v>À reconnaître avant usage ; praticabilité initiale selon la scène. La vérification du graphe porte sur les liaisons proposées, pas une vision acquise par le joueur.</x:v>
      </x:c>
      <x:c r="N36" s="13" t="str">
        <x:v>Extension V5</x:v>
      </x:c>
    </x:row>
    <x:row r="37" ht="72" customHeight="1">
      <x:c r="A37" s="14" t="str">
        <x:v>W5-P02-L32</x:v>
      </x:c>
      <x:c r="B37" s="14" t="str">
        <x:v>Coude de la Poursuite ↔ Dalle du Trophée Incertain</x:v>
      </x:c>
      <x:c r="C37" s="14" t="str">
        <x:v>W3-P02</x:v>
      </x:c>
      <x:c r="D37" s="14" t="str">
        <x:v>W5-P02-Z12</x:v>
      </x:c>
      <x:c r="E37" s="14" t="str">
        <x:v>W5-P02-Z18</x:v>
      </x:c>
      <x:c r="F37" s="14" t="str">
        <x:v>Passage entre cratères</x:v>
      </x:c>
      <x:c r="G37" s="29" t="n">
        <x:v>2</x:v>
      </x:c>
      <x:c r="H37" s="29" t="n">
        <x:v>10</x:v>
      </x:c>
      <x:c r="I37" s="59" t="b">
        <x:v>1</x:v>
      </x:c>
      <x:c r="J37" s="59" t="b">
        <x:v>1</x:v>
      </x:c>
      <x:c r="K37" s="14" t="str">
        <x:v>Le col est reconnu et son état de vent affiché ; une équipe garde les appuis lors d’un convoi.</x:v>
      </x:c>
      <x:c r="L37" s="14" t="str">
        <x:v>Retrait vers le bassin déjà atteint si la sortie est disputée ; aucune disparition du groupe engagé.</x:v>
      </x:c>
      <x:c r="M37" s="14" t="str">
        <x:v>À reconnaître avant usage ; praticabilité initiale selon la scène. La vérification du graphe porte sur les liaisons proposées, pas une vision acquise par le joueur.</x:v>
      </x:c>
      <x:c r="N37" s="14" t="str">
        <x:v>Extension V5</x:v>
      </x:c>
    </x:row>
    <x:row r="38" ht="72" customHeight="1">
      <x:c r="A38" s="13" t="str">
        <x:v>W5-P02-L33</x:v>
      </x:c>
      <x:c r="B38" s="13" t="str">
        <x:v>La Pierre de Cuirasse ↔ Relais de la Première Coque</x:v>
      </x:c>
      <x:c r="C38" s="13" t="str">
        <x:v>W3-P02</x:v>
      </x:c>
      <x:c r="D38" s="13" t="str">
        <x:v>W5-P02-Z13</x:v>
      </x:c>
      <x:c r="E38" s="13" t="str">
        <x:v>W5-P02-Z19</x:v>
      </x:c>
      <x:c r="F38" s="13" t="str">
        <x:v>Passage entre cratères</x:v>
      </x:c>
      <x:c r="G38" s="28" t="n">
        <x:v>2</x:v>
      </x:c>
      <x:c r="H38" s="28" t="n">
        <x:v>10</x:v>
      </x:c>
      <x:c r="I38" s="58" t="b">
        <x:v>1</x:v>
      </x:c>
      <x:c r="J38" s="58" t="b">
        <x:v>1</x:v>
      </x:c>
      <x:c r="K38" s="13" t="str">
        <x:v>Le col est reconnu et son état de vent affiché ; une équipe garde les appuis lors d’un convoi.</x:v>
      </x:c>
      <x:c r="L38" s="13" t="str">
        <x:v>Retrait vers le bassin déjà atteint si la sortie est disputée ; aucune disparition du groupe engagé.</x:v>
      </x:c>
      <x:c r="M38" s="13" t="str">
        <x:v>À reconnaître avant usage ; praticabilité initiale selon la scène. La vérification du graphe porte sur les liaisons proposées, pas une vision acquise par le joueur.</x:v>
      </x:c>
      <x:c r="N38" s="13" t="str">
        <x:v>Extension V5</x:v>
      </x:c>
    </x:row>
    <x:row r="39" ht="72" customHeight="1">
      <x:c r="A39" s="14" t="str">
        <x:v>W5-P02-L34</x:v>
      </x:c>
      <x:c r="B39" s="14" t="str">
        <x:v>Fosse des Deux Issues ↔ Cour du Panneau Enseveli</x:v>
      </x:c>
      <x:c r="C39" s="14" t="str">
        <x:v>W3-P02</x:v>
      </x:c>
      <x:c r="D39" s="14" t="str">
        <x:v>W5-P02-Z14</x:v>
      </x:c>
      <x:c r="E39" s="14" t="str">
        <x:v>W5-P02-Z20</x:v>
      </x:c>
      <x:c r="F39" s="14" t="str">
        <x:v>Passage entre cratères</x:v>
      </x:c>
      <x:c r="G39" s="29" t="n">
        <x:v>2</x:v>
      </x:c>
      <x:c r="H39" s="29" t="n">
        <x:v>10</x:v>
      </x:c>
      <x:c r="I39" s="59" t="b">
        <x:v>1</x:v>
      </x:c>
      <x:c r="J39" s="59" t="b">
        <x:v>1</x:v>
      </x:c>
      <x:c r="K39" s="14" t="str">
        <x:v>Le col est reconnu et son état de vent affiché ; une équipe garde les appuis lors d’un convoi.</x:v>
      </x:c>
      <x:c r="L39" s="14" t="str">
        <x:v>Retrait vers le bassin déjà atteint si la sortie est disputée ; aucune disparition du groupe engagé.</x:v>
      </x:c>
      <x:c r="M39" s="14" t="str">
        <x:v>À reconnaître avant usage ; praticabilité initiale selon la scène. La vérification du graphe porte sur les liaisons proposées, pas une vision acquise par le joueur.</x:v>
      </x:c>
      <x:c r="N39" s="14" t="str">
        <x:v>Extension V5</x:v>
      </x:c>
    </x:row>
    <x:row r="40" ht="72" customHeight="1">
      <x:c r="A40" s="13" t="str">
        <x:v>W5-P02-L35</x:v>
      </x:c>
      <x:c r="B40" s="13" t="str">
        <x:v>Appui de la Cuirasse Fendue ↔ Toit de la Fausse Balise</x:v>
      </x:c>
      <x:c r="C40" s="13" t="str">
        <x:v>W3-P02</x:v>
      </x:c>
      <x:c r="D40" s="13" t="str">
        <x:v>W5-P02-Z15</x:v>
      </x:c>
      <x:c r="E40" s="13" t="str">
        <x:v>W5-P02-Z21</x:v>
      </x:c>
      <x:c r="F40" s="13" t="str">
        <x:v>Passage entre cratères</x:v>
      </x:c>
      <x:c r="G40" s="28" t="n">
        <x:v>2</x:v>
      </x:c>
      <x:c r="H40" s="28" t="n">
        <x:v>10</x:v>
      </x:c>
      <x:c r="I40" s="58" t="b">
        <x:v>1</x:v>
      </x:c>
      <x:c r="J40" s="58" t="b">
        <x:v>1</x:v>
      </x:c>
      <x:c r="K40" s="13" t="str">
        <x:v>Le col est reconnu et son état de vent affiché ; une équipe garde les appuis lors d’un convoi.</x:v>
      </x:c>
      <x:c r="L40" s="13" t="str">
        <x:v>Retrait vers le bassin déjà atteint si la sortie est disputée ; aucune disparition du groupe engagé.</x:v>
      </x:c>
      <x:c r="M40" s="13" t="str">
        <x:v>À reconnaître avant usage ; praticabilité initiale selon la scène. La vérification du graphe porte sur les liaisons proposées, pas une vision acquise par le joueur.</x:v>
      </x:c>
      <x:c r="N40" s="13" t="str">
        <x:v>Extension V5</x:v>
      </x:c>
    </x:row>
    <x:row r="41" ht="72" customHeight="1">
      <x:c r="A41" s="14" t="str">
        <x:v>W5-P02-L36</x:v>
      </x:c>
      <x:c r="B41" s="14" t="str">
        <x:v>Cache du Gardien Mobile ↔ Soute de la Halte Courte</x:v>
      </x:c>
      <x:c r="C41" s="14" t="str">
        <x:v>W3-P02</x:v>
      </x:c>
      <x:c r="D41" s="14" t="str">
        <x:v>W5-P02-Z16</x:v>
      </x:c>
      <x:c r="E41" s="14" t="str">
        <x:v>W5-P02-Z22</x:v>
      </x:c>
      <x:c r="F41" s="14" t="str">
        <x:v>Passage entre cratères</x:v>
      </x:c>
      <x:c r="G41" s="29" t="n">
        <x:v>2</x:v>
      </x:c>
      <x:c r="H41" s="29" t="n">
        <x:v>10</x:v>
      </x:c>
      <x:c r="I41" s="59" t="b">
        <x:v>1</x:v>
      </x:c>
      <x:c r="J41" s="59" t="b">
        <x:v>1</x:v>
      </x:c>
      <x:c r="K41" s="14" t="str">
        <x:v>Le col est reconnu et son état de vent affiché ; une équipe garde les appuis lors d’un convoi.</x:v>
      </x:c>
      <x:c r="L41" s="14" t="str">
        <x:v>Retrait vers le bassin déjà atteint si la sortie est disputée ; aucune disparition du groupe engagé.</x:v>
      </x:c>
      <x:c r="M41" s="14" t="str">
        <x:v>À reconnaître avant usage ; praticabilité initiale selon la scène. La vérification du graphe porte sur les liaisons proposées, pas une vision acquise par le joueur.</x:v>
      </x:c>
      <x:c r="N41" s="14" t="str">
        <x:v>Extension V5</x:v>
      </x:c>
    </x:row>
    <x:row r="42" ht="72" customHeight="1">
      <x:c r="A42" s="13" t="str">
        <x:v>W5-P02-L37</x:v>
      </x:c>
      <x:c r="B42" s="13" t="str">
        <x:v>Couloir des Dents Courtes ↔ Rampe du Dernier Duel</x:v>
      </x:c>
      <x:c r="C42" s="13" t="str">
        <x:v>W3-P02</x:v>
      </x:c>
      <x:c r="D42" s="13" t="str">
        <x:v>W5-P02-Z17</x:v>
      </x:c>
      <x:c r="E42" s="13" t="str">
        <x:v>W5-P02-Z23</x:v>
      </x:c>
      <x:c r="F42" s="13" t="str">
        <x:v>Passage entre cratères</x:v>
      </x:c>
      <x:c r="G42" s="28" t="n">
        <x:v>2</x:v>
      </x:c>
      <x:c r="H42" s="28" t="n">
        <x:v>10</x:v>
      </x:c>
      <x:c r="I42" s="58" t="b">
        <x:v>1</x:v>
      </x:c>
      <x:c r="J42" s="58" t="b">
        <x:v>1</x:v>
      </x:c>
      <x:c r="K42" s="13" t="str">
        <x:v>Le col est reconnu et son état de vent affiché ; une équipe garde les appuis lors d’un convoi.</x:v>
      </x:c>
      <x:c r="L42" s="13" t="str">
        <x:v>Retrait vers le bassin déjà atteint si la sortie est disputée ; aucune disparition du groupe engagé.</x:v>
      </x:c>
      <x:c r="M42" s="13" t="str">
        <x:v>À reconnaître avant usage ; praticabilité initiale selon la scène. La vérification du graphe porte sur les liaisons proposées, pas une vision acquise par le joueur.</x:v>
      </x:c>
      <x:c r="N42" s="13" t="str">
        <x:v>Extension V5</x:v>
      </x:c>
    </x:row>
    <x:row r="43" ht="72" customHeight="1">
      <x:c r="A43" s="14" t="str">
        <x:v>W5-P02-L38</x:v>
      </x:c>
      <x:c r="B43" s="14" t="str">
        <x:v>Dalle du Trophée Incertain ↔ Fenêtre du Retour Rouge</x:v>
      </x:c>
      <x:c r="C43" s="14" t="str">
        <x:v>W3-P02</x:v>
      </x:c>
      <x:c r="D43" s="14" t="str">
        <x:v>W5-P02-Z18</x:v>
      </x:c>
      <x:c r="E43" s="14" t="str">
        <x:v>W5-P02-Z24</x:v>
      </x:c>
      <x:c r="F43" s="14" t="str">
        <x:v>Passage entre cratères</x:v>
      </x:c>
      <x:c r="G43" s="29" t="n">
        <x:v>2</x:v>
      </x:c>
      <x:c r="H43" s="29" t="n">
        <x:v>10</x:v>
      </x:c>
      <x:c r="I43" s="59" t="b">
        <x:v>1</x:v>
      </x:c>
      <x:c r="J43" s="59" t="b">
        <x:v>1</x:v>
      </x:c>
      <x:c r="K43" s="14" t="str">
        <x:v>Le col est reconnu et son état de vent affiché ; une équipe garde les appuis lors d’un convoi.</x:v>
      </x:c>
      <x:c r="L43" s="14" t="str">
        <x:v>Retrait vers le bassin déjà atteint si la sortie est disputée ; aucune disparition du groupe engagé.</x:v>
      </x:c>
      <x:c r="M43" s="14" t="str">
        <x:v>À reconnaître avant usage ; praticabilité initiale selon la scène. La vérification du graphe porte sur les liaisons proposées, pas une vision acquise par le joueur.</x:v>
      </x:c>
      <x:c r="N43" s="14" t="str">
        <x:v>Extension V5</x:v>
      </x:c>
    </x:row>
    <x:row r="44" ht="72" customHeight="1">
      <x:c r="A44" s="13" t="str">
        <x:v>W5-P02-L39</x:v>
      </x:c>
      <x:c r="B44" s="13" t="str">
        <x:v>Rampe de la Coque Basse ↔ Tunnel du Son Double</x:v>
      </x:c>
      <x:c r="C44" s="13" t="str">
        <x:v>W3-P02</x:v>
      </x:c>
      <x:c r="D44" s="13" t="str">
        <x:v>W5-P02-Z01</x:v>
      </x:c>
      <x:c r="E44" s="13" t="str">
        <x:v>W5-P02-Z08</x:v>
      </x:c>
      <x:c r="F44" s="13" t="str">
        <x:v>Raccourci d’arête</x:v>
      </x:c>
      <x:c r="G44" s="28" t="n">
        <x:v>1</x:v>
      </x:c>
      <x:c r="H44" s="28" t="n">
        <x:v>6</x:v>
      </x:c>
      <x:c r="I44" s="58" t="b">
        <x:v>0</x:v>
      </x:c>
      <x:c r="J44" s="58" t="b">
        <x:v>1</x:v>
      </x:c>
      <x:c r="K44" s="13" t="str">
        <x:v>Disponible seulement hors phase de rafale, après vérification des prises ; charge légère.</x:v>
      </x:c>
      <x:c r="L44" s="13" t="str">
        <x:v>Rejoindre le dernier appui stable ou redescendre vers le chemin de charge indiqué.</x:v>
      </x:c>
      <x:c r="M44" s="13" t="str">
        <x:v>À reconnaître avant usage ; praticabilité initiale selon la scène. La vérification du graphe porte sur les liaisons proposées, pas une vision acquise par le joueur.</x:v>
      </x:c>
      <x:c r="N44" s="13" t="str">
        <x:v>Extension V5</x:v>
      </x:c>
    </x:row>
    <x:row r="45" ht="72" customHeight="1">
      <x:c r="A45" s="14" t="str">
        <x:v>W5-P02-L40</x:v>
      </x:c>
      <x:c r="B45" s="14" t="str">
        <x:v>Dalle du Premier Défi ↔ Coude de la Poursuite</x:v>
      </x:c>
      <x:c r="C45" s="14" t="str">
        <x:v>W3-P02</x:v>
      </x:c>
      <x:c r="D45" s="14" t="str">
        <x:v>W5-P02-Z05</x:v>
      </x:c>
      <x:c r="E45" s="14" t="str">
        <x:v>W5-P02-Z12</x:v>
      </x:c>
      <x:c r="F45" s="14" t="str">
        <x:v>Raccourci d’arête</x:v>
      </x:c>
      <x:c r="G45" s="29" t="n">
        <x:v>1</x:v>
      </x:c>
      <x:c r="H45" s="29" t="n">
        <x:v>6</x:v>
      </x:c>
      <x:c r="I45" s="59" t="b">
        <x:v>0</x:v>
      </x:c>
      <x:c r="J45" s="59" t="b">
        <x:v>1</x:v>
      </x:c>
      <x:c r="K45" s="14" t="str">
        <x:v>Disponible seulement hors phase de rafale, après vérification des prises ; charge légère.</x:v>
      </x:c>
      <x:c r="L45" s="14" t="str">
        <x:v>Rejoindre le dernier appui stable ou redescendre vers le chemin de charge indiqué.</x:v>
      </x:c>
      <x:c r="M45" s="14" t="str">
        <x:v>À reconnaître avant usage ; praticabilité initiale selon la scène. La vérification du graphe porte sur les liaisons proposées, pas une vision acquise par le joueur.</x:v>
      </x:c>
      <x:c r="N45" s="14" t="str">
        <x:v>Extension V5</x:v>
      </x:c>
    </x:row>
    <x:row r="46" ht="72" customHeight="1">
      <x:c r="A46" s="13" t="str">
        <x:v>W5-P02-L41</x:v>
      </x:c>
      <x:c r="B46" s="13" t="str">
        <x:v>Entrée du Bassin Sec ↔ Fosse des Deux Issues</x:v>
      </x:c>
      <x:c r="C46" s="13" t="str">
        <x:v>W3-P02</x:v>
      </x:c>
      <x:c r="D46" s="13" t="str">
        <x:v>W5-P02-Z07</x:v>
      </x:c>
      <x:c r="E46" s="13" t="str">
        <x:v>W5-P02-Z14</x:v>
      </x:c>
      <x:c r="F46" s="13" t="str">
        <x:v>Raccourci d’arête</x:v>
      </x:c>
      <x:c r="G46" s="28" t="n">
        <x:v>1</x:v>
      </x:c>
      <x:c r="H46" s="28" t="n">
        <x:v>6</x:v>
      </x:c>
      <x:c r="I46" s="58" t="b">
        <x:v>0</x:v>
      </x:c>
      <x:c r="J46" s="58" t="b">
        <x:v>1</x:v>
      </x:c>
      <x:c r="K46" s="13" t="str">
        <x:v>Disponible seulement hors phase de rafale, après vérification des prises ; charge légère.</x:v>
      </x:c>
      <x:c r="L46" s="13" t="str">
        <x:v>Rejoindre le dernier appui stable ou redescendre vers le chemin de charge indiqué.</x:v>
      </x:c>
      <x:c r="M46" s="13" t="str">
        <x:v>À reconnaître avant usage ; praticabilité initiale selon la scène. La vérification du graphe porte sur les liaisons proposées, pas une vision acquise par le joueur.</x:v>
      </x:c>
      <x:c r="N46" s="13" t="str">
        <x:v>Extension V5</x:v>
      </x:c>
    </x:row>
    <x:row r="47" ht="72" customHeight="1">
      <x:c r="A47" s="14" t="str">
        <x:v>W5-P02-L42</x:v>
      </x:c>
      <x:c r="B47" s="14" t="str">
        <x:v>Dent de la Lance Rouge ↔ Dalle du Trophée Incertain</x:v>
      </x:c>
      <x:c r="C47" s="14" t="str">
        <x:v>W3-P02</x:v>
      </x:c>
      <x:c r="D47" s="14" t="str">
        <x:v>W5-P02-Z11</x:v>
      </x:c>
      <x:c r="E47" s="14" t="str">
        <x:v>W5-P02-Z18</x:v>
      </x:c>
      <x:c r="F47" s="14" t="str">
        <x:v>Raccourci d’arête</x:v>
      </x:c>
      <x:c r="G47" s="29" t="n">
        <x:v>1</x:v>
      </x:c>
      <x:c r="H47" s="29" t="n">
        <x:v>6</x:v>
      </x:c>
      <x:c r="I47" s="59" t="b">
        <x:v>0</x:v>
      </x:c>
      <x:c r="J47" s="59" t="b">
        <x:v>1</x:v>
      </x:c>
      <x:c r="K47" s="14" t="str">
        <x:v>Disponible seulement hors phase de rafale, après vérification des prises ; charge légère.</x:v>
      </x:c>
      <x:c r="L47" s="14" t="str">
        <x:v>Rejoindre le dernier appui stable ou redescendre vers le chemin de charge indiqué.</x:v>
      </x:c>
      <x:c r="M47" s="14" t="str">
        <x:v>À reconnaître avant usage ; praticabilité initiale selon la scène. La vérification du graphe porte sur les liaisons proposées, pas une vision acquise par le joueur.</x:v>
      </x:c>
      <x:c r="N47" s="14" t="str">
        <x:v>Extension V5</x:v>
      </x:c>
    </x:row>
    <x:row r="48" ht="72" customHeight="1">
      <x:c r="A48" s="13" t="str">
        <x:v>W5-P02-L43</x:v>
      </x:c>
      <x:c r="B48" s="13" t="str">
        <x:v>La Pierre de Cuirasse ↔ Cour du Panneau Enseveli</x:v>
      </x:c>
      <x:c r="C48" s="13" t="str">
        <x:v>W3-P02</x:v>
      </x:c>
      <x:c r="D48" s="13" t="str">
        <x:v>W5-P02-Z13</x:v>
      </x:c>
      <x:c r="E48" s="13" t="str">
        <x:v>W5-P02-Z20</x:v>
      </x:c>
      <x:c r="F48" s="13" t="str">
        <x:v>Raccourci d’arête</x:v>
      </x:c>
      <x:c r="G48" s="28" t="n">
        <x:v>1</x:v>
      </x:c>
      <x:c r="H48" s="28" t="n">
        <x:v>6</x:v>
      </x:c>
      <x:c r="I48" s="58" t="b">
        <x:v>0</x:v>
      </x:c>
      <x:c r="J48" s="58" t="b">
        <x:v>1</x:v>
      </x:c>
      <x:c r="K48" s="13" t="str">
        <x:v>Disponible seulement hors phase de rafale, après vérification des prises ; charge légère.</x:v>
      </x:c>
      <x:c r="L48" s="13" t="str">
        <x:v>Rejoindre le dernier appui stable ou redescendre vers le chemin de charge indiqué.</x:v>
      </x:c>
      <x:c r="M48" s="13" t="str">
        <x:v>À reconnaître avant usage ; praticabilité initiale selon la scène. La vérification du graphe porte sur les liaisons proposées, pas une vision acquise par le joueur.</x:v>
      </x:c>
      <x:c r="N48" s="13" t="str">
        <x:v>Extension V5</x:v>
      </x:c>
    </x:row>
    <x:row r="49" ht="72" customHeight="1">
      <x:c r="A49" s="14" t="str">
        <x:v>W5-P02-L44</x:v>
      </x:c>
      <x:c r="B49" s="14" t="str">
        <x:v>Couloir des Dents Courtes ↔ Fenêtre du Retour Rouge</x:v>
      </x:c>
      <x:c r="C49" s="14" t="str">
        <x:v>W3-P02</x:v>
      </x:c>
      <x:c r="D49" s="14" t="str">
        <x:v>W5-P02-Z17</x:v>
      </x:c>
      <x:c r="E49" s="14" t="str">
        <x:v>W5-P02-Z24</x:v>
      </x:c>
      <x:c r="F49" s="14" t="str">
        <x:v>Raccourci d’arête</x:v>
      </x:c>
      <x:c r="G49" s="29" t="n">
        <x:v>1</x:v>
      </x:c>
      <x:c r="H49" s="29" t="n">
        <x:v>6</x:v>
      </x:c>
      <x:c r="I49" s="59" t="b">
        <x:v>0</x:v>
      </x:c>
      <x:c r="J49" s="59" t="b">
        <x:v>1</x:v>
      </x:c>
      <x:c r="K49" s="14" t="str">
        <x:v>Disponible seulement hors phase de rafale, après vérification des prises ; charge légère.</x:v>
      </x:c>
      <x:c r="L49" s="14" t="str">
        <x:v>Rejoindre le dernier appui stable ou redescendre vers le chemin de charge indiqué.</x:v>
      </x:c>
      <x:c r="M49" s="14" t="str">
        <x:v>À reconnaître avant usage ; praticabilité initiale selon la scène. La vérification du graphe porte sur les liaisons proposées, pas une vision acquise par le joueur.</x:v>
      </x:c>
      <x:c r="N49" s="14" t="str">
        <x:v>Extension V5</x:v>
      </x:c>
    </x:row>
    <x:row r="50" ht="72" customHeight="1">
      <x:c r="A50" s="13" t="str">
        <x:v>W5-P02-L45</x:v>
      </x:c>
      <x:c r="B50" s="13" t="str">
        <x:v>Arête de l’Éclat Court ↔ Puits des Charges Sèches</x:v>
      </x:c>
      <x:c r="C50" s="13" t="str">
        <x:v>W3-P02</x:v>
      </x:c>
      <x:c r="D50" s="13" t="str">
        <x:v>W5-P02-Z03</x:v>
      </x:c>
      <x:c r="E50" s="13" t="str">
        <x:v>W5-P02-Z10</x:v>
      </x:c>
      <x:c r="F50" s="13" t="str">
        <x:v>Raccourci d’arête</x:v>
      </x:c>
      <x:c r="G50" s="28" t="n">
        <x:v>1</x:v>
      </x:c>
      <x:c r="H50" s="28" t="n">
        <x:v>6</x:v>
      </x:c>
      <x:c r="I50" s="58" t="b">
        <x:v>0</x:v>
      </x:c>
      <x:c r="J50" s="58" t="b">
        <x:v>1</x:v>
      </x:c>
      <x:c r="K50" s="13" t="str">
        <x:v>Disponible seulement hors phase de rafale, après vérification des prises ; charge légère.</x:v>
      </x:c>
      <x:c r="L50" s="13" t="str">
        <x:v>Rejoindre le dernier appui stable ou redescendre vers le chemin de charge indiqué.</x:v>
      </x:c>
      <x:c r="M50" s="13" t="str">
        <x:v>À reconnaître avant usage ; praticabilité initiale selon la scène. La vérification du graphe porte sur les liaisons proposées, pas une vision acquise par le joueur.</x:v>
      </x:c>
      <x:c r="N50" s="13" t="str">
        <x:v>Extension V5</x:v>
      </x:c>
    </x:row>
    <x:row r="51" ht="72" customHeight="1">
      <x:c r="A51" s="14" t="str">
        <x:v>W5-P02-L46</x:v>
      </x:c>
      <x:c r="B51" s="14" t="str">
        <x:v>Appui de la Cuirasse Fendue ↔ Soute de la Halte Courte</x:v>
      </x:c>
      <x:c r="C51" s="14" t="str">
        <x:v>W3-P02</x:v>
      </x:c>
      <x:c r="D51" s="14" t="str">
        <x:v>W5-P02-Z15</x:v>
      </x:c>
      <x:c r="E51" s="14" t="str">
        <x:v>W5-P02-Z22</x:v>
      </x:c>
      <x:c r="F51" s="14" t="str">
        <x:v>Raccourci d’arête</x:v>
      </x:c>
      <x:c r="G51" s="29" t="n">
        <x:v>1</x:v>
      </x:c>
      <x:c r="H51" s="29" t="n">
        <x:v>6</x:v>
      </x:c>
      <x:c r="I51" s="59" t="b">
        <x:v>0</x:v>
      </x:c>
      <x:c r="J51" s="59" t="b">
        <x:v>1</x:v>
      </x:c>
      <x:c r="K51" s="14" t="str">
        <x:v>Disponible seulement hors phase de rafale, après vérification des prises ; charge légère.</x:v>
      </x:c>
      <x:c r="L51" s="14" t="str">
        <x:v>Rejoindre le dernier appui stable ou redescendre vers le chemin de charge indiqué.</x:v>
      </x:c>
      <x:c r="M51" s="14" t="str">
        <x:v>À reconnaître avant usage ; praticabilité initiale selon la scène. La vérification du graphe porte sur les liaisons proposées, pas une vision acquise par le joueur.</x:v>
      </x:c>
      <x:c r="N51" s="14" t="str">
        <x:v>Extension V5</x:v>
      </x:c>
    </x:row>
    <x:row r="52" ht="72" customHeight="1">
      <x:c r="A52" s="13" t="str">
        <x:v>W5-P03-L01</x:v>
      </x:c>
      <x:c r="B52" s="13" t="str">
        <x:v>Ruisseau des Premiers Pas ↔ Racine en Étrier</x:v>
      </x:c>
      <x:c r="C52" s="13" t="str">
        <x:v>W3-P03</x:v>
      </x:c>
      <x:c r="D52" s="13" t="str">
        <x:v>W5-P03-Z01</x:v>
      </x:c>
      <x:c r="E52" s="13" t="str">
        <x:v>W5-P03-Z02</x:v>
      </x:c>
      <x:c r="F52" s="13" t="str">
        <x:v>Chemin de rive et de sol</x:v>
      </x:c>
      <x:c r="G52" s="28" t="n">
        <x:v>1</x:v>
      </x:c>
      <x:c r="H52" s="28" t="n">
        <x:v>12</x:v>
      </x:c>
      <x:c r="I52" s="58" t="b">
        <x:v>1</x:v>
      </x:c>
      <x:c r="J52" s="58" t="b">
        <x:v>1</x:v>
      </x:c>
      <x:c r="K52" s="13" t="str">
        <x:v>Chemin inspecté et gabarit compatible ; les habitants et animaux conservent leur mouvement propre.</x:v>
      </x:c>
      <x:c r="L52" s="13" t="str">
        <x:v>Revenir au dernier couvert atteint ; la cargaison conserve sa position pendant l’attente.</x:v>
      </x:c>
      <x:c r="M52" s="13" t="str">
        <x:v>À reconnaître avant usage ; praticabilité initiale selon la scène. La vérification du graphe porte sur les liaisons proposées, pas une vision acquise par le joueur.</x:v>
      </x:c>
      <x:c r="N52" s="13" t="str">
        <x:v>Extension V5</x:v>
      </x:c>
    </x:row>
    <x:row r="53" ht="72" customHeight="1">
      <x:c r="A53" s="14" t="str">
        <x:v>W5-P03-L02</x:v>
      </x:c>
      <x:c r="B53" s="14" t="str">
        <x:v>Racine en Étrier ↔ Plateforme de l’Œil Vert</x:v>
      </x:c>
      <x:c r="C53" s="14" t="str">
        <x:v>W3-P03</x:v>
      </x:c>
      <x:c r="D53" s="14" t="str">
        <x:v>W5-P03-Z02</x:v>
      </x:c>
      <x:c r="E53" s="14" t="str">
        <x:v>W5-P03-Z03</x:v>
      </x:c>
      <x:c r="F53" s="14" t="str">
        <x:v>Chemin de rive et de sol</x:v>
      </x:c>
      <x:c r="G53" s="29" t="n">
        <x:v>1</x:v>
      </x:c>
      <x:c r="H53" s="29" t="n">
        <x:v>12</x:v>
      </x:c>
      <x:c r="I53" s="59" t="b">
        <x:v>1</x:v>
      </x:c>
      <x:c r="J53" s="59" t="b">
        <x:v>1</x:v>
      </x:c>
      <x:c r="K53" s="14" t="str">
        <x:v>Chemin inspecté et gabarit compatible ; les habitants et animaux conservent leur mouvement propre.</x:v>
      </x:c>
      <x:c r="L53" s="14" t="str">
        <x:v>Revenir au dernier couvert atteint ; la cargaison conserve sa position pendant l’attente.</x:v>
      </x:c>
      <x:c r="M53" s="14" t="str">
        <x:v>À reconnaître avant usage ; praticabilité initiale selon la scène. La vérification du graphe porte sur les liaisons proposées, pas une vision acquise par le joueur.</x:v>
      </x:c>
      <x:c r="N53" s="14" t="str">
        <x:v>Extension V5</x:v>
      </x:c>
    </x:row>
    <x:row r="54" ht="72" customHeight="1">
      <x:c r="A54" s="13" t="str">
        <x:v>W5-P03-L03</x:v>
      </x:c>
      <x:c r="B54" s="13" t="str">
        <x:v>Plateforme de l’Œil Vert ↔ Atelier sous les Trois Troncs</x:v>
      </x:c>
      <x:c r="C54" s="13" t="str">
        <x:v>W3-P03</x:v>
      </x:c>
      <x:c r="D54" s="13" t="str">
        <x:v>W5-P03-Z03</x:v>
      </x:c>
      <x:c r="E54" s="13" t="str">
        <x:v>W5-P03-Z04</x:v>
      </x:c>
      <x:c r="F54" s="13" t="str">
        <x:v>Chemin de rive et de sol</x:v>
      </x:c>
      <x:c r="G54" s="28" t="n">
        <x:v>1</x:v>
      </x:c>
      <x:c r="H54" s="28" t="n">
        <x:v>12</x:v>
      </x:c>
      <x:c r="I54" s="58" t="b">
        <x:v>1</x:v>
      </x:c>
      <x:c r="J54" s="58" t="b">
        <x:v>1</x:v>
      </x:c>
      <x:c r="K54" s="13" t="str">
        <x:v>Chemin inspecté et gabarit compatible ; les habitants et animaux conservent leur mouvement propre.</x:v>
      </x:c>
      <x:c r="L54" s="13" t="str">
        <x:v>Revenir au dernier couvert atteint ; la cargaison conserve sa position pendant l’attente.</x:v>
      </x:c>
      <x:c r="M54" s="13" t="str">
        <x:v>À reconnaître avant usage ; praticabilité initiale selon la scène. La vérification du graphe porte sur les liaisons proposées, pas une vision acquise par le joueur.</x:v>
      </x:c>
      <x:c r="N54" s="13" t="str">
        <x:v>Extension V5</x:v>
      </x:c>
    </x:row>
    <x:row r="55" ht="72" customHeight="1">
      <x:c r="A55" s="14" t="str">
        <x:v>W5-P03-L04</x:v>
      </x:c>
      <x:c r="B55" s="14" t="str">
        <x:v>Atelier sous les Trois Troncs ↔ Cime du Défi Suspendu</x:v>
      </x:c>
      <x:c r="C55" s="14" t="str">
        <x:v>W3-P03</x:v>
      </x:c>
      <x:c r="D55" s="14" t="str">
        <x:v>W5-P03-Z04</x:v>
      </x:c>
      <x:c r="E55" s="14" t="str">
        <x:v>W5-P03-Z05</x:v>
      </x:c>
      <x:c r="F55" s="14" t="str">
        <x:v>Chemin de rive et de sol</x:v>
      </x:c>
      <x:c r="G55" s="29" t="n">
        <x:v>1</x:v>
      </x:c>
      <x:c r="H55" s="29" t="n">
        <x:v>12</x:v>
      </x:c>
      <x:c r="I55" s="59" t="b">
        <x:v>1</x:v>
      </x:c>
      <x:c r="J55" s="59" t="b">
        <x:v>1</x:v>
      </x:c>
      <x:c r="K55" s="14" t="str">
        <x:v>Chemin inspecté et gabarit compatible ; les habitants et animaux conservent leur mouvement propre.</x:v>
      </x:c>
      <x:c r="L55" s="14" t="str">
        <x:v>Revenir au dernier couvert atteint ; la cargaison conserve sa position pendant l’attente.</x:v>
      </x:c>
      <x:c r="M55" s="14" t="str">
        <x:v>À reconnaître avant usage ; praticabilité initiale selon la scène. La vérification du graphe porte sur les liaisons proposées, pas une vision acquise par le joueur.</x:v>
      </x:c>
      <x:c r="N55" s="14" t="str">
        <x:v>Extension V5</x:v>
      </x:c>
    </x:row>
    <x:row r="56" ht="72" customHeight="1">
      <x:c r="A56" s="13" t="str">
        <x:v>W5-P03-L05</x:v>
      </x:c>
      <x:c r="B56" s="13" t="str">
        <x:v>Cime du Défi Suspendu ↔ Descente des Feuilles Brisées</x:v>
      </x:c>
      <x:c r="C56" s="13" t="str">
        <x:v>W3-P03</x:v>
      </x:c>
      <x:c r="D56" s="13" t="str">
        <x:v>W5-P03-Z05</x:v>
      </x:c>
      <x:c r="E56" s="13" t="str">
        <x:v>W5-P03-Z06</x:v>
      </x:c>
      <x:c r="F56" s="13" t="str">
        <x:v>Chemin de rive et de sol</x:v>
      </x:c>
      <x:c r="G56" s="28" t="n">
        <x:v>1</x:v>
      </x:c>
      <x:c r="H56" s="28" t="n">
        <x:v>12</x:v>
      </x:c>
      <x:c r="I56" s="58" t="b">
        <x:v>1</x:v>
      </x:c>
      <x:c r="J56" s="58" t="b">
        <x:v>1</x:v>
      </x:c>
      <x:c r="K56" s="13" t="str">
        <x:v>Chemin inspecté et gabarit compatible ; les habitants et animaux conservent leur mouvement propre.</x:v>
      </x:c>
      <x:c r="L56" s="13" t="str">
        <x:v>Revenir au dernier couvert atteint ; la cargaison conserve sa position pendant l’attente.</x:v>
      </x:c>
      <x:c r="M56" s="13" t="str">
        <x:v>À reconnaître avant usage ; praticabilité initiale selon la scène. La vérification du graphe porte sur les liaisons proposées, pas une vision acquise par le joueur.</x:v>
      </x:c>
      <x:c r="N56" s="13" t="str">
        <x:v>Extension V5</x:v>
      </x:c>
    </x:row>
    <x:row r="57" ht="72" customHeight="1">
      <x:c r="A57" s="14" t="str">
        <x:v>W5-P03-L06</x:v>
      </x:c>
      <x:c r="B57" s="14" t="str">
        <x:v>Rive de la Trace Humaine ↔ Gué des Dalles Larges</x:v>
      </x:c>
      <x:c r="C57" s="14" t="str">
        <x:v>W3-P03</x:v>
      </x:c>
      <x:c r="D57" s="14" t="str">
        <x:v>W5-P03-Z07</x:v>
      </x:c>
      <x:c r="E57" s="14" t="str">
        <x:v>W5-P03-Z08</x:v>
      </x:c>
      <x:c r="F57" s="14" t="str">
        <x:v>Chemin de rive et de sol</x:v>
      </x:c>
      <x:c r="G57" s="29" t="n">
        <x:v>1</x:v>
      </x:c>
      <x:c r="H57" s="29" t="n">
        <x:v>12</x:v>
      </x:c>
      <x:c r="I57" s="59" t="b">
        <x:v>1</x:v>
      </x:c>
      <x:c r="J57" s="59" t="b">
        <x:v>1</x:v>
      </x:c>
      <x:c r="K57" s="14" t="str">
        <x:v>Chemin inspecté et gabarit compatible ; les habitants et animaux conservent leur mouvement propre.</x:v>
      </x:c>
      <x:c r="L57" s="14" t="str">
        <x:v>Revenir au dernier couvert atteint ; la cargaison conserve sa position pendant l’attente.</x:v>
      </x:c>
      <x:c r="M57" s="14" t="str">
        <x:v>À reconnaître avant usage ; praticabilité initiale selon la scène. La vérification du graphe porte sur les liaisons proposées, pas une vision acquise par le joueur.</x:v>
      </x:c>
      <x:c r="N57" s="14" t="str">
        <x:v>Extension V5</x:v>
      </x:c>
    </x:row>
    <x:row r="58" ht="72" customHeight="1">
      <x:c r="A58" s="13" t="str">
        <x:v>W5-P03-L07</x:v>
      </x:c>
      <x:c r="B58" s="13" t="str">
        <x:v>Gué des Dalles Larges ↔ Pont des Racines Liées</x:v>
      </x:c>
      <x:c r="C58" s="13" t="str">
        <x:v>W3-P03</x:v>
      </x:c>
      <x:c r="D58" s="13" t="str">
        <x:v>W5-P03-Z08</x:v>
      </x:c>
      <x:c r="E58" s="13" t="str">
        <x:v>W5-P03-Z09</x:v>
      </x:c>
      <x:c r="F58" s="13" t="str">
        <x:v>Chemin de rive et de sol</x:v>
      </x:c>
      <x:c r="G58" s="28" t="n">
        <x:v>1</x:v>
      </x:c>
      <x:c r="H58" s="28" t="n">
        <x:v>12</x:v>
      </x:c>
      <x:c r="I58" s="58" t="b">
        <x:v>1</x:v>
      </x:c>
      <x:c r="J58" s="58" t="b">
        <x:v>1</x:v>
      </x:c>
      <x:c r="K58" s="13" t="str">
        <x:v>Chemin inspecté et gabarit compatible ; les habitants et animaux conservent leur mouvement propre.</x:v>
      </x:c>
      <x:c r="L58" s="13" t="str">
        <x:v>Revenir au dernier couvert atteint ; la cargaison conserve sa position pendant l’attente.</x:v>
      </x:c>
      <x:c r="M58" s="13" t="str">
        <x:v>À reconnaître avant usage ; praticabilité initiale selon la scène. La vérification du graphe porte sur les liaisons proposées, pas une vision acquise par le joueur.</x:v>
      </x:c>
      <x:c r="N58" s="13" t="str">
        <x:v>Extension V5</x:v>
      </x:c>
    </x:row>
    <x:row r="59" ht="72" customHeight="1">
      <x:c r="A59" s="14" t="str">
        <x:v>W5-P03-L08</x:v>
      </x:c>
      <x:c r="B59" s="14" t="str">
        <x:v>Pont des Racines Liées ↔ Cache de la Berge Haute</x:v>
      </x:c>
      <x:c r="C59" s="14" t="str">
        <x:v>W3-P03</x:v>
      </x:c>
      <x:c r="D59" s="14" t="str">
        <x:v>W5-P03-Z09</x:v>
      </x:c>
      <x:c r="E59" s="14" t="str">
        <x:v>W5-P03-Z10</x:v>
      </x:c>
      <x:c r="F59" s="14" t="str">
        <x:v>Chemin de rive et de sol</x:v>
      </x:c>
      <x:c r="G59" s="29" t="n">
        <x:v>1</x:v>
      </x:c>
      <x:c r="H59" s="29" t="n">
        <x:v>12</x:v>
      </x:c>
      <x:c r="I59" s="59" t="b">
        <x:v>1</x:v>
      </x:c>
      <x:c r="J59" s="59" t="b">
        <x:v>1</x:v>
      </x:c>
      <x:c r="K59" s="14" t="str">
        <x:v>Chemin inspecté et gabarit compatible ; les habitants et animaux conservent leur mouvement propre.</x:v>
      </x:c>
      <x:c r="L59" s="14" t="str">
        <x:v>Revenir au dernier couvert atteint ; la cargaison conserve sa position pendant l’attente.</x:v>
      </x:c>
      <x:c r="M59" s="14" t="str">
        <x:v>À reconnaître avant usage ; praticabilité initiale selon la scène. La vérification du graphe porte sur les liaisons proposées, pas une vision acquise par le joueur.</x:v>
      </x:c>
      <x:c r="N59" s="14" t="str">
        <x:v>Extension V5</x:v>
      </x:c>
    </x:row>
    <x:row r="60" ht="72" customHeight="1">
      <x:c r="A60" s="13" t="str">
        <x:v>W5-P03-L09</x:v>
      </x:c>
      <x:c r="B60" s="13" t="str">
        <x:v>Cache de la Berge Haute ↔ Rocher des Deux Embuscades</x:v>
      </x:c>
      <x:c r="C60" s="13" t="str">
        <x:v>W3-P03</x:v>
      </x:c>
      <x:c r="D60" s="13" t="str">
        <x:v>W5-P03-Z10</x:v>
      </x:c>
      <x:c r="E60" s="13" t="str">
        <x:v>W5-P03-Z11</x:v>
      </x:c>
      <x:c r="F60" s="13" t="str">
        <x:v>Chemin de rive et de sol</x:v>
      </x:c>
      <x:c r="G60" s="28" t="n">
        <x:v>1</x:v>
      </x:c>
      <x:c r="H60" s="28" t="n">
        <x:v>12</x:v>
      </x:c>
      <x:c r="I60" s="58" t="b">
        <x:v>1</x:v>
      </x:c>
      <x:c r="J60" s="58" t="b">
        <x:v>1</x:v>
      </x:c>
      <x:c r="K60" s="13" t="str">
        <x:v>Chemin inspecté et gabarit compatible ; les habitants et animaux conservent leur mouvement propre.</x:v>
      </x:c>
      <x:c r="L60" s="13" t="str">
        <x:v>Revenir au dernier couvert atteint ; la cargaison conserve sa position pendant l’attente.</x:v>
      </x:c>
      <x:c r="M60" s="13" t="str">
        <x:v>À reconnaître avant usage ; praticabilité initiale selon la scène. La vérification du graphe porte sur les liaisons proposées, pas une vision acquise par le joueur.</x:v>
      </x:c>
      <x:c r="N60" s="13" t="str">
        <x:v>Extension V5</x:v>
      </x:c>
    </x:row>
    <x:row r="61" ht="72" customHeight="1">
      <x:c r="A61" s="14" t="str">
        <x:v>W5-P03-L10</x:v>
      </x:c>
      <x:c r="B61" s="14" t="str">
        <x:v>Rocher des Deux Embuscades ↔ Sortie de la Piste Effacée</x:v>
      </x:c>
      <x:c r="C61" s="14" t="str">
        <x:v>W3-P03</x:v>
      </x:c>
      <x:c r="D61" s="14" t="str">
        <x:v>W5-P03-Z11</x:v>
      </x:c>
      <x:c r="E61" s="14" t="str">
        <x:v>W5-P03-Z12</x:v>
      </x:c>
      <x:c r="F61" s="14" t="str">
        <x:v>Chemin de rive et de sol</x:v>
      </x:c>
      <x:c r="G61" s="29" t="n">
        <x:v>1</x:v>
      </x:c>
      <x:c r="H61" s="29" t="n">
        <x:v>12</x:v>
      </x:c>
      <x:c r="I61" s="59" t="b">
        <x:v>1</x:v>
      </x:c>
      <x:c r="J61" s="59" t="b">
        <x:v>1</x:v>
      </x:c>
      <x:c r="K61" s="14" t="str">
        <x:v>Chemin inspecté et gabarit compatible ; les habitants et animaux conservent leur mouvement propre.</x:v>
      </x:c>
      <x:c r="L61" s="14" t="str">
        <x:v>Revenir au dernier couvert atteint ; la cargaison conserve sa position pendant l’attente.</x:v>
      </x:c>
      <x:c r="M61" s="14" t="str">
        <x:v>À reconnaître avant usage ; praticabilité initiale selon la scène. La vérification du graphe porte sur les liaisons proposées, pas une vision acquise par le joueur.</x:v>
      </x:c>
      <x:c r="N61" s="14" t="str">
        <x:v>Extension V5</x:v>
      </x:c>
    </x:row>
    <x:row r="62" ht="72" customHeight="1">
      <x:c r="A62" s="13" t="str">
        <x:v>W5-P03-L11</x:v>
      </x:c>
      <x:c r="B62" s="13" t="str">
        <x:v>Lisière des Feux Séparés ↔ Dalle du Message Laissé</x:v>
      </x:c>
      <x:c r="C62" s="13" t="str">
        <x:v>W3-P03</x:v>
      </x:c>
      <x:c r="D62" s="13" t="str">
        <x:v>W5-P03-Z13</x:v>
      </x:c>
      <x:c r="E62" s="13" t="str">
        <x:v>W5-P03-Z14</x:v>
      </x:c>
      <x:c r="F62" s="13" t="str">
        <x:v>Chemin de rive et de sol</x:v>
      </x:c>
      <x:c r="G62" s="28" t="n">
        <x:v>1</x:v>
      </x:c>
      <x:c r="H62" s="28" t="n">
        <x:v>12</x:v>
      </x:c>
      <x:c r="I62" s="58" t="b">
        <x:v>1</x:v>
      </x:c>
      <x:c r="J62" s="58" t="b">
        <x:v>1</x:v>
      </x:c>
      <x:c r="K62" s="13" t="str">
        <x:v>Chemin inspecté et gabarit compatible ; les habitants et animaux conservent leur mouvement propre.</x:v>
      </x:c>
      <x:c r="L62" s="13" t="str">
        <x:v>Revenir au dernier couvert atteint ; la cargaison conserve sa position pendant l’attente.</x:v>
      </x:c>
      <x:c r="M62" s="13" t="str">
        <x:v>À reconnaître avant usage ; praticabilité initiale selon la scène. La vérification du graphe porte sur les liaisons proposées, pas une vision acquise par le joueur.</x:v>
      </x:c>
      <x:c r="N62" s="13" t="str">
        <x:v>Extension V5</x:v>
      </x:c>
    </x:row>
    <x:row r="63" ht="72" customHeight="1">
      <x:c r="A63" s="14" t="str">
        <x:v>W5-P03-L12</x:v>
      </x:c>
      <x:c r="B63" s="14" t="str">
        <x:v>Dalle du Message Laissé ↔ Poste du Témoin Patient</x:v>
      </x:c>
      <x:c r="C63" s="14" t="str">
        <x:v>W3-P03</x:v>
      </x:c>
      <x:c r="D63" s="14" t="str">
        <x:v>W5-P03-Z14</x:v>
      </x:c>
      <x:c r="E63" s="14" t="str">
        <x:v>W5-P03-Z15</x:v>
      </x:c>
      <x:c r="F63" s="14" t="str">
        <x:v>Chemin de rive et de sol</x:v>
      </x:c>
      <x:c r="G63" s="29" t="n">
        <x:v>1</x:v>
      </x:c>
      <x:c r="H63" s="29" t="n">
        <x:v>12</x:v>
      </x:c>
      <x:c r="I63" s="59" t="b">
        <x:v>1</x:v>
      </x:c>
      <x:c r="J63" s="59" t="b">
        <x:v>1</x:v>
      </x:c>
      <x:c r="K63" s="14" t="str">
        <x:v>Chemin inspecté et gabarit compatible ; les habitants et animaux conservent leur mouvement propre.</x:v>
      </x:c>
      <x:c r="L63" s="14" t="str">
        <x:v>Revenir au dernier couvert atteint ; la cargaison conserve sa position pendant l’attente.</x:v>
      </x:c>
      <x:c r="M63" s="14" t="str">
        <x:v>À reconnaître avant usage ; praticabilité initiale selon la scène. La vérification du graphe porte sur les liaisons proposées, pas une vision acquise par le joueur.</x:v>
      </x:c>
      <x:c r="N63" s="14" t="str">
        <x:v>Extension V5</x:v>
      </x:c>
    </x:row>
    <x:row r="64" ht="72" customHeight="1">
      <x:c r="A64" s="13" t="str">
        <x:v>W5-P03-L13</x:v>
      </x:c>
      <x:c r="B64" s="13" t="str">
        <x:v>Poste du Témoin Patient ↔ Réserve des Rations Scellées</x:v>
      </x:c>
      <x:c r="C64" s="13" t="str">
        <x:v>W3-P03</x:v>
      </x:c>
      <x:c r="D64" s="13" t="str">
        <x:v>W5-P03-Z15</x:v>
      </x:c>
      <x:c r="E64" s="13" t="str">
        <x:v>W5-P03-Z16</x:v>
      </x:c>
      <x:c r="F64" s="13" t="str">
        <x:v>Chemin de rive et de sol</x:v>
      </x:c>
      <x:c r="G64" s="28" t="n">
        <x:v>1</x:v>
      </x:c>
      <x:c r="H64" s="28" t="n">
        <x:v>12</x:v>
      </x:c>
      <x:c r="I64" s="58" t="b">
        <x:v>1</x:v>
      </x:c>
      <x:c r="J64" s="58" t="b">
        <x:v>1</x:v>
      </x:c>
      <x:c r="K64" s="13" t="str">
        <x:v>Chemin inspecté et gabarit compatible ; les habitants et animaux conservent leur mouvement propre.</x:v>
      </x:c>
      <x:c r="L64" s="13" t="str">
        <x:v>Revenir au dernier couvert atteint ; la cargaison conserve sa position pendant l’attente.</x:v>
      </x:c>
      <x:c r="M64" s="13" t="str">
        <x:v>À reconnaître avant usage ; praticabilité initiale selon la scène. La vérification du graphe porte sur les liaisons proposées, pas une vision acquise par le joueur.</x:v>
      </x:c>
      <x:c r="N64" s="13" t="str">
        <x:v>Extension V5</x:v>
      </x:c>
    </x:row>
    <x:row r="65" ht="72" customHeight="1">
      <x:c r="A65" s="14" t="str">
        <x:v>W5-P03-L14</x:v>
      </x:c>
      <x:c r="B65" s="14" t="str">
        <x:v>Réserve des Rations Scellées ↔ Cercle des Lances Basses</x:v>
      </x:c>
      <x:c r="C65" s="14" t="str">
        <x:v>W3-P03</x:v>
      </x:c>
      <x:c r="D65" s="14" t="str">
        <x:v>W5-P03-Z16</x:v>
      </x:c>
      <x:c r="E65" s="14" t="str">
        <x:v>W5-P03-Z17</x:v>
      </x:c>
      <x:c r="F65" s="14" t="str">
        <x:v>Chemin de rive et de sol</x:v>
      </x:c>
      <x:c r="G65" s="29" t="n">
        <x:v>1</x:v>
      </x:c>
      <x:c r="H65" s="29" t="n">
        <x:v>12</x:v>
      </x:c>
      <x:c r="I65" s="59" t="b">
        <x:v>1</x:v>
      </x:c>
      <x:c r="J65" s="59" t="b">
        <x:v>1</x:v>
      </x:c>
      <x:c r="K65" s="14" t="str">
        <x:v>Chemin inspecté et gabarit compatible ; les habitants et animaux conservent leur mouvement propre.</x:v>
      </x:c>
      <x:c r="L65" s="14" t="str">
        <x:v>Revenir au dernier couvert atteint ; la cargaison conserve sa position pendant l’attente.</x:v>
      </x:c>
      <x:c r="M65" s="14" t="str">
        <x:v>À reconnaître avant usage ; praticabilité initiale selon la scène. La vérification du graphe porte sur les liaisons proposées, pas une vision acquise par le joueur.</x:v>
      </x:c>
      <x:c r="N65" s="14" t="str">
        <x:v>Extension V5</x:v>
      </x:c>
    </x:row>
    <x:row r="66" ht="72" customHeight="1">
      <x:c r="A66" s="13" t="str">
        <x:v>W5-P03-L15</x:v>
      </x:c>
      <x:c r="B66" s="13" t="str">
        <x:v>Cercle des Lances Basses ↔ Clairière du Départ Choisi</x:v>
      </x:c>
      <x:c r="C66" s="13" t="str">
        <x:v>W3-P03</x:v>
      </x:c>
      <x:c r="D66" s="13" t="str">
        <x:v>W5-P03-Z17</x:v>
      </x:c>
      <x:c r="E66" s="13" t="str">
        <x:v>W5-P03-Z18</x:v>
      </x:c>
      <x:c r="F66" s="13" t="str">
        <x:v>Chemin de rive et de sol</x:v>
      </x:c>
      <x:c r="G66" s="28" t="n">
        <x:v>1</x:v>
      </x:c>
      <x:c r="H66" s="28" t="n">
        <x:v>12</x:v>
      </x:c>
      <x:c r="I66" s="58" t="b">
        <x:v>1</x:v>
      </x:c>
      <x:c r="J66" s="58" t="b">
        <x:v>1</x:v>
      </x:c>
      <x:c r="K66" s="13" t="str">
        <x:v>Chemin inspecté et gabarit compatible ; les habitants et animaux conservent leur mouvement propre.</x:v>
      </x:c>
      <x:c r="L66" s="13" t="str">
        <x:v>Revenir au dernier couvert atteint ; la cargaison conserve sa position pendant l’attente.</x:v>
      </x:c>
      <x:c r="M66" s="13" t="str">
        <x:v>À reconnaître avant usage ; praticabilité initiale selon la scène. La vérification du graphe porte sur les liaisons proposées, pas une vision acquise par le joueur.</x:v>
      </x:c>
      <x:c r="N66" s="13" t="str">
        <x:v>Extension V5</x:v>
      </x:c>
    </x:row>
    <x:row r="67" ht="72" customHeight="1">
      <x:c r="A67" s="14" t="str">
        <x:v>W5-P03-L16</x:v>
      </x:c>
      <x:c r="B67" s="14" t="str">
        <x:v>Corridor de l’Adulte ↔ Cachette des Petits</x:v>
      </x:c>
      <x:c r="C67" s="14" t="str">
        <x:v>W3-P03</x:v>
      </x:c>
      <x:c r="D67" s="14" t="str">
        <x:v>W5-P03-Z19</x:v>
      </x:c>
      <x:c r="E67" s="14" t="str">
        <x:v>W5-P03-Z20</x:v>
      </x:c>
      <x:c r="F67" s="14" t="str">
        <x:v>Chemin de rive et de sol</x:v>
      </x:c>
      <x:c r="G67" s="29" t="n">
        <x:v>1</x:v>
      </x:c>
      <x:c r="H67" s="29" t="n">
        <x:v>12</x:v>
      </x:c>
      <x:c r="I67" s="59" t="b">
        <x:v>1</x:v>
      </x:c>
      <x:c r="J67" s="59" t="b">
        <x:v>1</x:v>
      </x:c>
      <x:c r="K67" s="14" t="str">
        <x:v>Chemin inspecté et gabarit compatible ; les habitants et animaux conservent leur mouvement propre.</x:v>
      </x:c>
      <x:c r="L67" s="14" t="str">
        <x:v>Revenir au dernier couvert atteint ; la cargaison conserve sa position pendant l’attente.</x:v>
      </x:c>
      <x:c r="M67" s="14" t="str">
        <x:v>À reconnaître avant usage ; praticabilité initiale selon la scène. La vérification du graphe porte sur les liaisons proposées, pas une vision acquise par le joueur.</x:v>
      </x:c>
      <x:c r="N67" s="14" t="str">
        <x:v>Extension V5</x:v>
      </x:c>
    </x:row>
    <x:row r="68" ht="72" customHeight="1">
      <x:c r="A68" s="13" t="str">
        <x:v>W5-P03-L17</x:v>
      </x:c>
      <x:c r="B68" s="13" t="str">
        <x:v>Cachette des Petits ↔ Seuil des Filets Croisés</x:v>
      </x:c>
      <x:c r="C68" s="13" t="str">
        <x:v>W3-P03</x:v>
      </x:c>
      <x:c r="D68" s="13" t="str">
        <x:v>W5-P03-Z20</x:v>
      </x:c>
      <x:c r="E68" s="13" t="str">
        <x:v>W5-P03-Z21</x:v>
      </x:c>
      <x:c r="F68" s="13" t="str">
        <x:v>Chemin de rive et de sol</x:v>
      </x:c>
      <x:c r="G68" s="28" t="n">
        <x:v>1</x:v>
      </x:c>
      <x:c r="H68" s="28" t="n">
        <x:v>12</x:v>
      </x:c>
      <x:c r="I68" s="58" t="b">
        <x:v>1</x:v>
      </x:c>
      <x:c r="J68" s="58" t="b">
        <x:v>1</x:v>
      </x:c>
      <x:c r="K68" s="13" t="str">
        <x:v>Chemin inspecté et gabarit compatible ; les habitants et animaux conservent leur mouvement propre.</x:v>
      </x:c>
      <x:c r="L68" s="13" t="str">
        <x:v>Revenir au dernier couvert atteint ; la cargaison conserve sa position pendant l’attente.</x:v>
      </x:c>
      <x:c r="M68" s="13" t="str">
        <x:v>À reconnaître avant usage ; praticabilité initiale selon la scène. La vérification du graphe porte sur les liaisons proposées, pas une vision acquise par le joueur.</x:v>
      </x:c>
      <x:c r="N68" s="13" t="str">
        <x:v>Extension V5</x:v>
      </x:c>
    </x:row>
    <x:row r="69" ht="72" customHeight="1">
      <x:c r="A69" s="14" t="str">
        <x:v>W5-P03-L18</x:v>
      </x:c>
      <x:c r="B69" s="14" t="str">
        <x:v>Seuil des Filets Croisés ↔ Abri des Gardiens Verts</x:v>
      </x:c>
      <x:c r="C69" s="14" t="str">
        <x:v>W3-P03</x:v>
      </x:c>
      <x:c r="D69" s="14" t="str">
        <x:v>W5-P03-Z21</x:v>
      </x:c>
      <x:c r="E69" s="14" t="str">
        <x:v>W5-P03-Z22</x:v>
      </x:c>
      <x:c r="F69" s="14" t="str">
        <x:v>Chemin de rive et de sol</x:v>
      </x:c>
      <x:c r="G69" s="29" t="n">
        <x:v>1</x:v>
      </x:c>
      <x:c r="H69" s="29" t="n">
        <x:v>12</x:v>
      </x:c>
      <x:c r="I69" s="59" t="b">
        <x:v>1</x:v>
      </x:c>
      <x:c r="J69" s="59" t="b">
        <x:v>1</x:v>
      </x:c>
      <x:c r="K69" s="14" t="str">
        <x:v>Chemin inspecté et gabarit compatible ; les habitants et animaux conservent leur mouvement propre.</x:v>
      </x:c>
      <x:c r="L69" s="14" t="str">
        <x:v>Revenir au dernier couvert atteint ; la cargaison conserve sa position pendant l’attente.</x:v>
      </x:c>
      <x:c r="M69" s="14" t="str">
        <x:v>À reconnaître avant usage ; praticabilité initiale selon la scène. La vérification du graphe porte sur les liaisons proposées, pas une vision acquise par le joueur.</x:v>
      </x:c>
      <x:c r="N69" s="14" t="str">
        <x:v>Extension V5</x:v>
      </x:c>
    </x:row>
    <x:row r="70" ht="72" customHeight="1">
      <x:c r="A70" s="13" t="str">
        <x:v>W5-P03-L19</x:v>
      </x:c>
      <x:c r="B70" s="13" t="str">
        <x:v>Abri des Gardiens Verts ↔ Clairière du Dernier Rugissement</x:v>
      </x:c>
      <x:c r="C70" s="13" t="str">
        <x:v>W3-P03</x:v>
      </x:c>
      <x:c r="D70" s="13" t="str">
        <x:v>W5-P03-Z22</x:v>
      </x:c>
      <x:c r="E70" s="13" t="str">
        <x:v>W5-P03-Z23</x:v>
      </x:c>
      <x:c r="F70" s="13" t="str">
        <x:v>Chemin de rive et de sol</x:v>
      </x:c>
      <x:c r="G70" s="28" t="n">
        <x:v>1</x:v>
      </x:c>
      <x:c r="H70" s="28" t="n">
        <x:v>12</x:v>
      </x:c>
      <x:c r="I70" s="58" t="b">
        <x:v>1</x:v>
      </x:c>
      <x:c r="J70" s="58" t="b">
        <x:v>1</x:v>
      </x:c>
      <x:c r="K70" s="13" t="str">
        <x:v>Chemin inspecté et gabarit compatible ; les habitants et animaux conservent leur mouvement propre.</x:v>
      </x:c>
      <x:c r="L70" s="13" t="str">
        <x:v>Revenir au dernier couvert atteint ; la cargaison conserve sa position pendant l’attente.</x:v>
      </x:c>
      <x:c r="M70" s="13" t="str">
        <x:v>À reconnaître avant usage ; praticabilité initiale selon la scène. La vérification du graphe porte sur les liaisons proposées, pas une vision acquise par le joueur.</x:v>
      </x:c>
      <x:c r="N70" s="13" t="str">
        <x:v>Extension V5</x:v>
      </x:c>
    </x:row>
    <x:row r="71" ht="72" customHeight="1">
      <x:c r="A71" s="14" t="str">
        <x:v>W5-P03-L20</x:v>
      </x:c>
      <x:c r="B71" s="14" t="str">
        <x:v>Clairière du Dernier Rugissement ↔ Piste des Noms Revenus</x:v>
      </x:c>
      <x:c r="C71" s="14" t="str">
        <x:v>W3-P03</x:v>
      </x:c>
      <x:c r="D71" s="14" t="str">
        <x:v>W5-P03-Z23</x:v>
      </x:c>
      <x:c r="E71" s="14" t="str">
        <x:v>W5-P03-Z24</x:v>
      </x:c>
      <x:c r="F71" s="14" t="str">
        <x:v>Chemin de rive et de sol</x:v>
      </x:c>
      <x:c r="G71" s="29" t="n">
        <x:v>1</x:v>
      </x:c>
      <x:c r="H71" s="29" t="n">
        <x:v>12</x:v>
      </x:c>
      <x:c r="I71" s="59" t="b">
        <x:v>1</x:v>
      </x:c>
      <x:c r="J71" s="59" t="b">
        <x:v>1</x:v>
      </x:c>
      <x:c r="K71" s="14" t="str">
        <x:v>Chemin inspecté et gabarit compatible ; les habitants et animaux conservent leur mouvement propre.</x:v>
      </x:c>
      <x:c r="L71" s="14" t="str">
        <x:v>Revenir au dernier couvert atteint ; la cargaison conserve sa position pendant l’attente.</x:v>
      </x:c>
      <x:c r="M71" s="14" t="str">
        <x:v>À reconnaître avant usage ; praticabilité initiale selon la scène. La vérification du graphe porte sur les liaisons proposées, pas une vision acquise par le joueur.</x:v>
      </x:c>
      <x:c r="N71" s="14" t="str">
        <x:v>Extension V5</x:v>
      </x:c>
    </x:row>
    <x:row r="72" ht="72" customHeight="1">
      <x:c r="A72" s="13" t="str">
        <x:v>W5-P03-L21</x:v>
      </x:c>
      <x:c r="B72" s="13" t="str">
        <x:v>Ruisseau des Premiers Pas ↔ Rive de la Trace Humaine</x:v>
      </x:c>
      <x:c r="C72" s="13" t="str">
        <x:v>W3-P03</x:v>
      </x:c>
      <x:c r="D72" s="13" t="str">
        <x:v>W5-P03-Z01</x:v>
      </x:c>
      <x:c r="E72" s="13" t="str">
        <x:v>W5-P03-Z07</x:v>
      </x:c>
      <x:c r="F72" s="13" t="str">
        <x:v>Passage entre bassins</x:v>
      </x:c>
      <x:c r="G72" s="28" t="n">
        <x:v>2</x:v>
      </x:c>
      <x:c r="H72" s="28" t="n">
        <x:v>10</x:v>
      </x:c>
      <x:c r="I72" s="58" t="b">
        <x:v>1</x:v>
      </x:c>
      <x:c r="J72" s="58" t="b">
        <x:v>1</x:v>
      </x:c>
      <x:c r="K72" s="13" t="str">
        <x:v>Gué, pont ou prise inspecté ; le lien reste un passage physique et non une transition de menu.</x:v>
      </x:c>
      <x:c r="L72" s="13" t="str">
        <x:v>Retrait vers le bassin déjà atteint si la sortie est disputée ; aucune disparition du groupe engagé.</x:v>
      </x:c>
      <x:c r="M72" s="13" t="str">
        <x:v>À reconnaître avant usage ; praticabilité initiale selon la scène. La vérification du graphe porte sur les liaisons proposées, pas une vision acquise par le joueur.</x:v>
      </x:c>
      <x:c r="N72" s="13" t="str">
        <x:v>Extension V5</x:v>
      </x:c>
    </x:row>
    <x:row r="73" ht="72" customHeight="1">
      <x:c r="A73" s="14" t="str">
        <x:v>W5-P03-L22</x:v>
      </x:c>
      <x:c r="B73" s="14" t="str">
        <x:v>Racine en Étrier ↔ Gué des Dalles Larges</x:v>
      </x:c>
      <x:c r="C73" s="14" t="str">
        <x:v>W3-P03</x:v>
      </x:c>
      <x:c r="D73" s="14" t="str">
        <x:v>W5-P03-Z02</x:v>
      </x:c>
      <x:c r="E73" s="14" t="str">
        <x:v>W5-P03-Z08</x:v>
      </x:c>
      <x:c r="F73" s="14" t="str">
        <x:v>Passage entre bassins</x:v>
      </x:c>
      <x:c r="G73" s="29" t="n">
        <x:v>2</x:v>
      </x:c>
      <x:c r="H73" s="29" t="n">
        <x:v>10</x:v>
      </x:c>
      <x:c r="I73" s="59" t="b">
        <x:v>1</x:v>
      </x:c>
      <x:c r="J73" s="59" t="b">
        <x:v>1</x:v>
      </x:c>
      <x:c r="K73" s="14" t="str">
        <x:v>Gué, pont ou prise inspecté ; le lien reste un passage physique et non une transition de menu.</x:v>
      </x:c>
      <x:c r="L73" s="14" t="str">
        <x:v>Retrait vers le bassin déjà atteint si la sortie est disputée ; aucune disparition du groupe engagé.</x:v>
      </x:c>
      <x:c r="M73" s="14" t="str">
        <x:v>À reconnaître avant usage ; praticabilité initiale selon la scène. La vérification du graphe porte sur les liaisons proposées, pas une vision acquise par le joueur.</x:v>
      </x:c>
      <x:c r="N73" s="14" t="str">
        <x:v>Extension V5</x:v>
      </x:c>
    </x:row>
    <x:row r="74" ht="72" customHeight="1">
      <x:c r="A74" s="13" t="str">
        <x:v>W5-P03-L23</x:v>
      </x:c>
      <x:c r="B74" s="13" t="str">
        <x:v>Plateforme de l’Œil Vert ↔ Pont des Racines Liées</x:v>
      </x:c>
      <x:c r="C74" s="13" t="str">
        <x:v>W3-P03</x:v>
      </x:c>
      <x:c r="D74" s="13" t="str">
        <x:v>W5-P03-Z03</x:v>
      </x:c>
      <x:c r="E74" s="13" t="str">
        <x:v>W5-P03-Z09</x:v>
      </x:c>
      <x:c r="F74" s="13" t="str">
        <x:v>Passage entre bassins</x:v>
      </x:c>
      <x:c r="G74" s="28" t="n">
        <x:v>2</x:v>
      </x:c>
      <x:c r="H74" s="28" t="n">
        <x:v>10</x:v>
      </x:c>
      <x:c r="I74" s="58" t="b">
        <x:v>1</x:v>
      </x:c>
      <x:c r="J74" s="58" t="b">
        <x:v>1</x:v>
      </x:c>
      <x:c r="K74" s="13" t="str">
        <x:v>Gué, pont ou prise inspecté ; le lien reste un passage physique et non une transition de menu.</x:v>
      </x:c>
      <x:c r="L74" s="13" t="str">
        <x:v>Retrait vers le bassin déjà atteint si la sortie est disputée ; aucune disparition du groupe engagé.</x:v>
      </x:c>
      <x:c r="M74" s="13" t="str">
        <x:v>À reconnaître avant usage ; praticabilité initiale selon la scène. La vérification du graphe porte sur les liaisons proposées, pas une vision acquise par le joueur.</x:v>
      </x:c>
      <x:c r="N74" s="13" t="str">
        <x:v>Extension V5</x:v>
      </x:c>
    </x:row>
    <x:row r="75" ht="72" customHeight="1">
      <x:c r="A75" s="14" t="str">
        <x:v>W5-P03-L24</x:v>
      </x:c>
      <x:c r="B75" s="14" t="str">
        <x:v>Atelier sous les Trois Troncs ↔ Cache de la Berge Haute</x:v>
      </x:c>
      <x:c r="C75" s="14" t="str">
        <x:v>W3-P03</x:v>
      </x:c>
      <x:c r="D75" s="14" t="str">
        <x:v>W5-P03-Z04</x:v>
      </x:c>
      <x:c r="E75" s="14" t="str">
        <x:v>W5-P03-Z10</x:v>
      </x:c>
      <x:c r="F75" s="14" t="str">
        <x:v>Passage entre bassins</x:v>
      </x:c>
      <x:c r="G75" s="29" t="n">
        <x:v>2</x:v>
      </x:c>
      <x:c r="H75" s="29" t="n">
        <x:v>10</x:v>
      </x:c>
      <x:c r="I75" s="59" t="b">
        <x:v>1</x:v>
      </x:c>
      <x:c r="J75" s="59" t="b">
        <x:v>1</x:v>
      </x:c>
      <x:c r="K75" s="14" t="str">
        <x:v>Gué, pont ou prise inspecté ; le lien reste un passage physique et non une transition de menu.</x:v>
      </x:c>
      <x:c r="L75" s="14" t="str">
        <x:v>Retrait vers le bassin déjà atteint si la sortie est disputée ; aucune disparition du groupe engagé.</x:v>
      </x:c>
      <x:c r="M75" s="14" t="str">
        <x:v>À reconnaître avant usage ; praticabilité initiale selon la scène. La vérification du graphe porte sur les liaisons proposées, pas une vision acquise par le joueur.</x:v>
      </x:c>
      <x:c r="N75" s="14" t="str">
        <x:v>Extension V5</x:v>
      </x:c>
    </x:row>
    <x:row r="76" ht="72" customHeight="1">
      <x:c r="A76" s="13" t="str">
        <x:v>W5-P03-L25</x:v>
      </x:c>
      <x:c r="B76" s="13" t="str">
        <x:v>Cime du Défi Suspendu ↔ Rocher des Deux Embuscades</x:v>
      </x:c>
      <x:c r="C76" s="13" t="str">
        <x:v>W3-P03</x:v>
      </x:c>
      <x:c r="D76" s="13" t="str">
        <x:v>W5-P03-Z05</x:v>
      </x:c>
      <x:c r="E76" s="13" t="str">
        <x:v>W5-P03-Z11</x:v>
      </x:c>
      <x:c r="F76" s="13" t="str">
        <x:v>Passage entre bassins</x:v>
      </x:c>
      <x:c r="G76" s="28" t="n">
        <x:v>2</x:v>
      </x:c>
      <x:c r="H76" s="28" t="n">
        <x:v>10</x:v>
      </x:c>
      <x:c r="I76" s="58" t="b">
        <x:v>1</x:v>
      </x:c>
      <x:c r="J76" s="58" t="b">
        <x:v>1</x:v>
      </x:c>
      <x:c r="K76" s="13" t="str">
        <x:v>Gué, pont ou prise inspecté ; le lien reste un passage physique et non une transition de menu.</x:v>
      </x:c>
      <x:c r="L76" s="13" t="str">
        <x:v>Retrait vers le bassin déjà atteint si la sortie est disputée ; aucune disparition du groupe engagé.</x:v>
      </x:c>
      <x:c r="M76" s="13" t="str">
        <x:v>À reconnaître avant usage ; praticabilité initiale selon la scène. La vérification du graphe porte sur les liaisons proposées, pas une vision acquise par le joueur.</x:v>
      </x:c>
      <x:c r="N76" s="13" t="str">
        <x:v>Extension V5</x:v>
      </x:c>
    </x:row>
    <x:row r="77" ht="72" customHeight="1">
      <x:c r="A77" s="14" t="str">
        <x:v>W5-P03-L26</x:v>
      </x:c>
      <x:c r="B77" s="14" t="str">
        <x:v>Descente des Feuilles Brisées ↔ Sortie de la Piste Effacée</x:v>
      </x:c>
      <x:c r="C77" s="14" t="str">
        <x:v>W3-P03</x:v>
      </x:c>
      <x:c r="D77" s="14" t="str">
        <x:v>W5-P03-Z06</x:v>
      </x:c>
      <x:c r="E77" s="14" t="str">
        <x:v>W5-P03-Z12</x:v>
      </x:c>
      <x:c r="F77" s="14" t="str">
        <x:v>Passage entre bassins</x:v>
      </x:c>
      <x:c r="G77" s="29" t="n">
        <x:v>2</x:v>
      </x:c>
      <x:c r="H77" s="29" t="n">
        <x:v>10</x:v>
      </x:c>
      <x:c r="I77" s="59" t="b">
        <x:v>1</x:v>
      </x:c>
      <x:c r="J77" s="59" t="b">
        <x:v>1</x:v>
      </x:c>
      <x:c r="K77" s="14" t="str">
        <x:v>Gué, pont ou prise inspecté ; le lien reste un passage physique et non une transition de menu.</x:v>
      </x:c>
      <x:c r="L77" s="14" t="str">
        <x:v>Retrait vers le bassin déjà atteint si la sortie est disputée ; aucune disparition du groupe engagé.</x:v>
      </x:c>
      <x:c r="M77" s="14" t="str">
        <x:v>À reconnaître avant usage ; praticabilité initiale selon la scène. La vérification du graphe porte sur les liaisons proposées, pas une vision acquise par le joueur.</x:v>
      </x:c>
      <x:c r="N77" s="14" t="str">
        <x:v>Extension V5</x:v>
      </x:c>
    </x:row>
    <x:row r="78" ht="72" customHeight="1">
      <x:c r="A78" s="13" t="str">
        <x:v>W5-P03-L27</x:v>
      </x:c>
      <x:c r="B78" s="13" t="str">
        <x:v>Rive de la Trace Humaine ↔ Lisière des Feux Séparés</x:v>
      </x:c>
      <x:c r="C78" s="13" t="str">
        <x:v>W3-P03</x:v>
      </x:c>
      <x:c r="D78" s="13" t="str">
        <x:v>W5-P03-Z07</x:v>
      </x:c>
      <x:c r="E78" s="13" t="str">
        <x:v>W5-P03-Z13</x:v>
      </x:c>
      <x:c r="F78" s="13" t="str">
        <x:v>Passage entre bassins</x:v>
      </x:c>
      <x:c r="G78" s="28" t="n">
        <x:v>2</x:v>
      </x:c>
      <x:c r="H78" s="28" t="n">
        <x:v>10</x:v>
      </x:c>
      <x:c r="I78" s="58" t="b">
        <x:v>1</x:v>
      </x:c>
      <x:c r="J78" s="58" t="b">
        <x:v>1</x:v>
      </x:c>
      <x:c r="K78" s="13" t="str">
        <x:v>Gué, pont ou prise inspecté ; le lien reste un passage physique et non une transition de menu.</x:v>
      </x:c>
      <x:c r="L78" s="13" t="str">
        <x:v>Retrait vers le bassin déjà atteint si la sortie est disputée ; aucune disparition du groupe engagé.</x:v>
      </x:c>
      <x:c r="M78" s="13" t="str">
        <x:v>À reconnaître avant usage ; praticabilité initiale selon la scène. La vérification du graphe porte sur les liaisons proposées, pas une vision acquise par le joueur.</x:v>
      </x:c>
      <x:c r="N78" s="13" t="str">
        <x:v>Extension V5</x:v>
      </x:c>
    </x:row>
    <x:row r="79" ht="72" customHeight="1">
      <x:c r="A79" s="14" t="str">
        <x:v>W5-P03-L28</x:v>
      </x:c>
      <x:c r="B79" s="14" t="str">
        <x:v>Gué des Dalles Larges ↔ Dalle du Message Laissé</x:v>
      </x:c>
      <x:c r="C79" s="14" t="str">
        <x:v>W3-P03</x:v>
      </x:c>
      <x:c r="D79" s="14" t="str">
        <x:v>W5-P03-Z08</x:v>
      </x:c>
      <x:c r="E79" s="14" t="str">
        <x:v>W5-P03-Z14</x:v>
      </x:c>
      <x:c r="F79" s="14" t="str">
        <x:v>Passage entre bassins</x:v>
      </x:c>
      <x:c r="G79" s="29" t="n">
        <x:v>2</x:v>
      </x:c>
      <x:c r="H79" s="29" t="n">
        <x:v>10</x:v>
      </x:c>
      <x:c r="I79" s="59" t="b">
        <x:v>1</x:v>
      </x:c>
      <x:c r="J79" s="59" t="b">
        <x:v>1</x:v>
      </x:c>
      <x:c r="K79" s="14" t="str">
        <x:v>Gué, pont ou prise inspecté ; le lien reste un passage physique et non une transition de menu.</x:v>
      </x:c>
      <x:c r="L79" s="14" t="str">
        <x:v>Retrait vers le bassin déjà atteint si la sortie est disputée ; aucune disparition du groupe engagé.</x:v>
      </x:c>
      <x:c r="M79" s="14" t="str">
        <x:v>À reconnaître avant usage ; praticabilité initiale selon la scène. La vérification du graphe porte sur les liaisons proposées, pas une vision acquise par le joueur.</x:v>
      </x:c>
      <x:c r="N79" s="14" t="str">
        <x:v>Extension V5</x:v>
      </x:c>
    </x:row>
    <x:row r="80" ht="72" customHeight="1">
      <x:c r="A80" s="13" t="str">
        <x:v>W5-P03-L29</x:v>
      </x:c>
      <x:c r="B80" s="13" t="str">
        <x:v>Pont des Racines Liées ↔ Poste du Témoin Patient</x:v>
      </x:c>
      <x:c r="C80" s="13" t="str">
        <x:v>W3-P03</x:v>
      </x:c>
      <x:c r="D80" s="13" t="str">
        <x:v>W5-P03-Z09</x:v>
      </x:c>
      <x:c r="E80" s="13" t="str">
        <x:v>W5-P03-Z15</x:v>
      </x:c>
      <x:c r="F80" s="13" t="str">
        <x:v>Passage entre bassins</x:v>
      </x:c>
      <x:c r="G80" s="28" t="n">
        <x:v>2</x:v>
      </x:c>
      <x:c r="H80" s="28" t="n">
        <x:v>10</x:v>
      </x:c>
      <x:c r="I80" s="58" t="b">
        <x:v>1</x:v>
      </x:c>
      <x:c r="J80" s="58" t="b">
        <x:v>1</x:v>
      </x:c>
      <x:c r="K80" s="13" t="str">
        <x:v>Gué, pont ou prise inspecté ; le lien reste un passage physique et non une transition de menu.</x:v>
      </x:c>
      <x:c r="L80" s="13" t="str">
        <x:v>Retrait vers le bassin déjà atteint si la sortie est disputée ; aucune disparition du groupe engagé.</x:v>
      </x:c>
      <x:c r="M80" s="13" t="str">
        <x:v>À reconnaître avant usage ; praticabilité initiale selon la scène. La vérification du graphe porte sur les liaisons proposées, pas une vision acquise par le joueur.</x:v>
      </x:c>
      <x:c r="N80" s="13" t="str">
        <x:v>Extension V5</x:v>
      </x:c>
    </x:row>
    <x:row r="81" ht="72" customHeight="1">
      <x:c r="A81" s="14" t="str">
        <x:v>W5-P03-L30</x:v>
      </x:c>
      <x:c r="B81" s="14" t="str">
        <x:v>Cache de la Berge Haute ↔ Réserve des Rations Scellées</x:v>
      </x:c>
      <x:c r="C81" s="14" t="str">
        <x:v>W3-P03</x:v>
      </x:c>
      <x:c r="D81" s="14" t="str">
        <x:v>W5-P03-Z10</x:v>
      </x:c>
      <x:c r="E81" s="14" t="str">
        <x:v>W5-P03-Z16</x:v>
      </x:c>
      <x:c r="F81" s="14" t="str">
        <x:v>Passage entre bassins</x:v>
      </x:c>
      <x:c r="G81" s="29" t="n">
        <x:v>2</x:v>
      </x:c>
      <x:c r="H81" s="29" t="n">
        <x:v>10</x:v>
      </x:c>
      <x:c r="I81" s="59" t="b">
        <x:v>1</x:v>
      </x:c>
      <x:c r="J81" s="59" t="b">
        <x:v>1</x:v>
      </x:c>
      <x:c r="K81" s="14" t="str">
        <x:v>Gué, pont ou prise inspecté ; le lien reste un passage physique et non une transition de menu.</x:v>
      </x:c>
      <x:c r="L81" s="14" t="str">
        <x:v>Retrait vers le bassin déjà atteint si la sortie est disputée ; aucune disparition du groupe engagé.</x:v>
      </x:c>
      <x:c r="M81" s="14" t="str">
        <x:v>À reconnaître avant usage ; praticabilité initiale selon la scène. La vérification du graphe porte sur les liaisons proposées, pas une vision acquise par le joueur.</x:v>
      </x:c>
      <x:c r="N81" s="14" t="str">
        <x:v>Extension V5</x:v>
      </x:c>
    </x:row>
    <x:row r="82" ht="72" customHeight="1">
      <x:c r="A82" s="13" t="str">
        <x:v>W5-P03-L31</x:v>
      </x:c>
      <x:c r="B82" s="13" t="str">
        <x:v>Rocher des Deux Embuscades ↔ Cercle des Lances Basses</x:v>
      </x:c>
      <x:c r="C82" s="13" t="str">
        <x:v>W3-P03</x:v>
      </x:c>
      <x:c r="D82" s="13" t="str">
        <x:v>W5-P03-Z11</x:v>
      </x:c>
      <x:c r="E82" s="13" t="str">
        <x:v>W5-P03-Z17</x:v>
      </x:c>
      <x:c r="F82" s="13" t="str">
        <x:v>Passage entre bassins</x:v>
      </x:c>
      <x:c r="G82" s="28" t="n">
        <x:v>2</x:v>
      </x:c>
      <x:c r="H82" s="28" t="n">
        <x:v>10</x:v>
      </x:c>
      <x:c r="I82" s="58" t="b">
        <x:v>1</x:v>
      </x:c>
      <x:c r="J82" s="58" t="b">
        <x:v>1</x:v>
      </x:c>
      <x:c r="K82" s="13" t="str">
        <x:v>Gué, pont ou prise inspecté ; le lien reste un passage physique et non une transition de menu.</x:v>
      </x:c>
      <x:c r="L82" s="13" t="str">
        <x:v>Retrait vers le bassin déjà atteint si la sortie est disputée ; aucune disparition du groupe engagé.</x:v>
      </x:c>
      <x:c r="M82" s="13" t="str">
        <x:v>À reconnaître avant usage ; praticabilité initiale selon la scène. La vérification du graphe porte sur les liaisons proposées, pas une vision acquise par le joueur.</x:v>
      </x:c>
      <x:c r="N82" s="13" t="str">
        <x:v>Extension V5</x:v>
      </x:c>
    </x:row>
    <x:row r="83" ht="72" customHeight="1">
      <x:c r="A83" s="14" t="str">
        <x:v>W5-P03-L32</x:v>
      </x:c>
      <x:c r="B83" s="14" t="str">
        <x:v>Sortie de la Piste Effacée ↔ Clairière du Départ Choisi</x:v>
      </x:c>
      <x:c r="C83" s="14" t="str">
        <x:v>W3-P03</x:v>
      </x:c>
      <x:c r="D83" s="14" t="str">
        <x:v>W5-P03-Z12</x:v>
      </x:c>
      <x:c r="E83" s="14" t="str">
        <x:v>W5-P03-Z18</x:v>
      </x:c>
      <x:c r="F83" s="14" t="str">
        <x:v>Passage entre bassins</x:v>
      </x:c>
      <x:c r="G83" s="29" t="n">
        <x:v>2</x:v>
      </x:c>
      <x:c r="H83" s="29" t="n">
        <x:v>10</x:v>
      </x:c>
      <x:c r="I83" s="59" t="b">
        <x:v>1</x:v>
      </x:c>
      <x:c r="J83" s="59" t="b">
        <x:v>1</x:v>
      </x:c>
      <x:c r="K83" s="14" t="str">
        <x:v>Gué, pont ou prise inspecté ; le lien reste un passage physique et non une transition de menu.</x:v>
      </x:c>
      <x:c r="L83" s="14" t="str">
        <x:v>Retrait vers le bassin déjà atteint si la sortie est disputée ; aucune disparition du groupe engagé.</x:v>
      </x:c>
      <x:c r="M83" s="14" t="str">
        <x:v>À reconnaître avant usage ; praticabilité initiale selon la scène. La vérification du graphe porte sur les liaisons proposées, pas une vision acquise par le joueur.</x:v>
      </x:c>
      <x:c r="N83" s="14" t="str">
        <x:v>Extension V5</x:v>
      </x:c>
    </x:row>
    <x:row r="84" ht="72" customHeight="1">
      <x:c r="A84" s="13" t="str">
        <x:v>W5-P03-L33</x:v>
      </x:c>
      <x:c r="B84" s="13" t="str">
        <x:v>Lisière des Feux Séparés ↔ Corridor de l’Adulte</x:v>
      </x:c>
      <x:c r="C84" s="13" t="str">
        <x:v>W3-P03</x:v>
      </x:c>
      <x:c r="D84" s="13" t="str">
        <x:v>W5-P03-Z13</x:v>
      </x:c>
      <x:c r="E84" s="13" t="str">
        <x:v>W5-P03-Z19</x:v>
      </x:c>
      <x:c r="F84" s="13" t="str">
        <x:v>Passage entre bassins</x:v>
      </x:c>
      <x:c r="G84" s="28" t="n">
        <x:v>2</x:v>
      </x:c>
      <x:c r="H84" s="28" t="n">
        <x:v>10</x:v>
      </x:c>
      <x:c r="I84" s="58" t="b">
        <x:v>1</x:v>
      </x:c>
      <x:c r="J84" s="58" t="b">
        <x:v>1</x:v>
      </x:c>
      <x:c r="K84" s="13" t="str">
        <x:v>Gué, pont ou prise inspecté ; le lien reste un passage physique et non une transition de menu.</x:v>
      </x:c>
      <x:c r="L84" s="13" t="str">
        <x:v>Retrait vers le bassin déjà atteint si la sortie est disputée ; aucune disparition du groupe engagé.</x:v>
      </x:c>
      <x:c r="M84" s="13" t="str">
        <x:v>À reconnaître avant usage ; praticabilité initiale selon la scène. La vérification du graphe porte sur les liaisons proposées, pas une vision acquise par le joueur.</x:v>
      </x:c>
      <x:c r="N84" s="13" t="str">
        <x:v>Extension V5</x:v>
      </x:c>
    </x:row>
    <x:row r="85" ht="72" customHeight="1">
      <x:c r="A85" s="14" t="str">
        <x:v>W5-P03-L34</x:v>
      </x:c>
      <x:c r="B85" s="14" t="str">
        <x:v>Dalle du Message Laissé ↔ Cachette des Petits</x:v>
      </x:c>
      <x:c r="C85" s="14" t="str">
        <x:v>W3-P03</x:v>
      </x:c>
      <x:c r="D85" s="14" t="str">
        <x:v>W5-P03-Z14</x:v>
      </x:c>
      <x:c r="E85" s="14" t="str">
        <x:v>W5-P03-Z20</x:v>
      </x:c>
      <x:c r="F85" s="14" t="str">
        <x:v>Passage entre bassins</x:v>
      </x:c>
      <x:c r="G85" s="29" t="n">
        <x:v>2</x:v>
      </x:c>
      <x:c r="H85" s="29" t="n">
        <x:v>10</x:v>
      </x:c>
      <x:c r="I85" s="59" t="b">
        <x:v>1</x:v>
      </x:c>
      <x:c r="J85" s="59" t="b">
        <x:v>1</x:v>
      </x:c>
      <x:c r="K85" s="14" t="str">
        <x:v>Gué, pont ou prise inspecté ; le lien reste un passage physique et non une transition de menu.</x:v>
      </x:c>
      <x:c r="L85" s="14" t="str">
        <x:v>Retrait vers le bassin déjà atteint si la sortie est disputée ; aucune disparition du groupe engagé.</x:v>
      </x:c>
      <x:c r="M85" s="14" t="str">
        <x:v>À reconnaître avant usage ; praticabilité initiale selon la scène. La vérification du graphe porte sur les liaisons proposées, pas une vision acquise par le joueur.</x:v>
      </x:c>
      <x:c r="N85" s="14" t="str">
        <x:v>Extension V5</x:v>
      </x:c>
    </x:row>
    <x:row r="86" ht="72" customHeight="1">
      <x:c r="A86" s="13" t="str">
        <x:v>W5-P03-L35</x:v>
      </x:c>
      <x:c r="B86" s="13" t="str">
        <x:v>Poste du Témoin Patient ↔ Seuil des Filets Croisés</x:v>
      </x:c>
      <x:c r="C86" s="13" t="str">
        <x:v>W3-P03</x:v>
      </x:c>
      <x:c r="D86" s="13" t="str">
        <x:v>W5-P03-Z15</x:v>
      </x:c>
      <x:c r="E86" s="13" t="str">
        <x:v>W5-P03-Z21</x:v>
      </x:c>
      <x:c r="F86" s="13" t="str">
        <x:v>Passage entre bassins</x:v>
      </x:c>
      <x:c r="G86" s="28" t="n">
        <x:v>2</x:v>
      </x:c>
      <x:c r="H86" s="28" t="n">
        <x:v>10</x:v>
      </x:c>
      <x:c r="I86" s="58" t="b">
        <x:v>1</x:v>
      </x:c>
      <x:c r="J86" s="58" t="b">
        <x:v>1</x:v>
      </x:c>
      <x:c r="K86" s="13" t="str">
        <x:v>Gué, pont ou prise inspecté ; le lien reste un passage physique et non une transition de menu.</x:v>
      </x:c>
      <x:c r="L86" s="13" t="str">
        <x:v>Retrait vers le bassin déjà atteint si la sortie est disputée ; aucune disparition du groupe engagé.</x:v>
      </x:c>
      <x:c r="M86" s="13" t="str">
        <x:v>À reconnaître avant usage ; praticabilité initiale selon la scène. La vérification du graphe porte sur les liaisons proposées, pas une vision acquise par le joueur.</x:v>
      </x:c>
      <x:c r="N86" s="13" t="str">
        <x:v>Extension V5</x:v>
      </x:c>
    </x:row>
    <x:row r="87" ht="72" customHeight="1">
      <x:c r="A87" s="14" t="str">
        <x:v>W5-P03-L36</x:v>
      </x:c>
      <x:c r="B87" s="14" t="str">
        <x:v>Réserve des Rations Scellées ↔ Abri des Gardiens Verts</x:v>
      </x:c>
      <x:c r="C87" s="14" t="str">
        <x:v>W3-P03</x:v>
      </x:c>
      <x:c r="D87" s="14" t="str">
        <x:v>W5-P03-Z16</x:v>
      </x:c>
      <x:c r="E87" s="14" t="str">
        <x:v>W5-P03-Z22</x:v>
      </x:c>
      <x:c r="F87" s="14" t="str">
        <x:v>Passage entre bassins</x:v>
      </x:c>
      <x:c r="G87" s="29" t="n">
        <x:v>2</x:v>
      </x:c>
      <x:c r="H87" s="29" t="n">
        <x:v>10</x:v>
      </x:c>
      <x:c r="I87" s="59" t="b">
        <x:v>1</x:v>
      </x:c>
      <x:c r="J87" s="59" t="b">
        <x:v>1</x:v>
      </x:c>
      <x:c r="K87" s="14" t="str">
        <x:v>Gué, pont ou prise inspecté ; le lien reste un passage physique et non une transition de menu.</x:v>
      </x:c>
      <x:c r="L87" s="14" t="str">
        <x:v>Retrait vers le bassin déjà atteint si la sortie est disputée ; aucune disparition du groupe engagé.</x:v>
      </x:c>
      <x:c r="M87" s="14" t="str">
        <x:v>À reconnaître avant usage ; praticabilité initiale selon la scène. La vérification du graphe porte sur les liaisons proposées, pas une vision acquise par le joueur.</x:v>
      </x:c>
      <x:c r="N87" s="14" t="str">
        <x:v>Extension V5</x:v>
      </x:c>
    </x:row>
    <x:row r="88" ht="72" customHeight="1">
      <x:c r="A88" s="13" t="str">
        <x:v>W5-P03-L37</x:v>
      </x:c>
      <x:c r="B88" s="13" t="str">
        <x:v>Cercle des Lances Basses ↔ Clairière du Dernier Rugissement</x:v>
      </x:c>
      <x:c r="C88" s="13" t="str">
        <x:v>W3-P03</x:v>
      </x:c>
      <x:c r="D88" s="13" t="str">
        <x:v>W5-P03-Z17</x:v>
      </x:c>
      <x:c r="E88" s="13" t="str">
        <x:v>W5-P03-Z23</x:v>
      </x:c>
      <x:c r="F88" s="13" t="str">
        <x:v>Passage entre bassins</x:v>
      </x:c>
      <x:c r="G88" s="28" t="n">
        <x:v>2</x:v>
      </x:c>
      <x:c r="H88" s="28" t="n">
        <x:v>10</x:v>
      </x:c>
      <x:c r="I88" s="58" t="b">
        <x:v>1</x:v>
      </x:c>
      <x:c r="J88" s="58" t="b">
        <x:v>1</x:v>
      </x:c>
      <x:c r="K88" s="13" t="str">
        <x:v>Gué, pont ou prise inspecté ; le lien reste un passage physique et non une transition de menu.</x:v>
      </x:c>
      <x:c r="L88" s="13" t="str">
        <x:v>Retrait vers le bassin déjà atteint si la sortie est disputée ; aucune disparition du groupe engagé.</x:v>
      </x:c>
      <x:c r="M88" s="13" t="str">
        <x:v>À reconnaître avant usage ; praticabilité initiale selon la scène. La vérification du graphe porte sur les liaisons proposées, pas une vision acquise par le joueur.</x:v>
      </x:c>
      <x:c r="N88" s="13" t="str">
        <x:v>Extension V5</x:v>
      </x:c>
    </x:row>
    <x:row r="89" ht="72" customHeight="1">
      <x:c r="A89" s="14" t="str">
        <x:v>W5-P03-L38</x:v>
      </x:c>
      <x:c r="B89" s="14" t="str">
        <x:v>Clairière du Départ Choisi ↔ Piste des Noms Revenus</x:v>
      </x:c>
      <x:c r="C89" s="14" t="str">
        <x:v>W3-P03</x:v>
      </x:c>
      <x:c r="D89" s="14" t="str">
        <x:v>W5-P03-Z18</x:v>
      </x:c>
      <x:c r="E89" s="14" t="str">
        <x:v>W5-P03-Z24</x:v>
      </x:c>
      <x:c r="F89" s="14" t="str">
        <x:v>Passage entre bassins</x:v>
      </x:c>
      <x:c r="G89" s="29" t="n">
        <x:v>2</x:v>
      </x:c>
      <x:c r="H89" s="29" t="n">
        <x:v>10</x:v>
      </x:c>
      <x:c r="I89" s="59" t="b">
        <x:v>1</x:v>
      </x:c>
      <x:c r="J89" s="59" t="b">
        <x:v>1</x:v>
      </x:c>
      <x:c r="K89" s="14" t="str">
        <x:v>Gué, pont ou prise inspecté ; le lien reste un passage physique et non une transition de menu.</x:v>
      </x:c>
      <x:c r="L89" s="14" t="str">
        <x:v>Retrait vers le bassin déjà atteint si la sortie est disputée ; aucune disparition du groupe engagé.</x:v>
      </x:c>
      <x:c r="M89" s="14" t="str">
        <x:v>À reconnaître avant usage ; praticabilité initiale selon la scène. La vérification du graphe porte sur les liaisons proposées, pas une vision acquise par le joueur.</x:v>
      </x:c>
      <x:c r="N89" s="14" t="str">
        <x:v>Extension V5</x:v>
      </x:c>
    </x:row>
    <x:row r="90" ht="72" customHeight="1">
      <x:c r="A90" s="13" t="str">
        <x:v>W5-P03-L39</x:v>
      </x:c>
      <x:c r="B90" s="13" t="str">
        <x:v>Ruisseau des Premiers Pas ↔ Gué des Dalles Larges</x:v>
      </x:c>
      <x:c r="C90" s="13" t="str">
        <x:v>W3-P03</x:v>
      </x:c>
      <x:c r="D90" s="13" t="str">
        <x:v>W5-P03-Z01</x:v>
      </x:c>
      <x:c r="E90" s="13" t="str">
        <x:v>W5-P03-Z08</x:v>
      </x:c>
      <x:c r="F90" s="13" t="str">
        <x:v>Raccourci de canopée</x:v>
      </x:c>
      <x:c r="G90" s="28" t="n">
        <x:v>1</x:v>
      </x:c>
      <x:c r="H90" s="28" t="n">
        <x:v>6</x:v>
      </x:c>
      <x:c r="I90" s="58" t="b">
        <x:v>0</x:v>
      </x:c>
      <x:c r="J90" s="58" t="b">
        <x:v>1</x:v>
      </x:c>
      <x:c r="K90" s="13" t="str">
        <x:v>Branches et deux ancrages inspectés ; unités légères seulement, ni grandes montures ni cargaison lourde.</x:v>
      </x:c>
      <x:c r="L90" s="13" t="str">
        <x:v>Rejoindre le dernier appui stable ou redescendre vers le chemin de charge indiqué.</x:v>
      </x:c>
      <x:c r="M90" s="13" t="str">
        <x:v>À reconnaître avant usage ; praticabilité initiale selon la scène. La vérification du graphe porte sur les liaisons proposées, pas une vision acquise par le joueur.</x:v>
      </x:c>
      <x:c r="N90" s="13" t="str">
        <x:v>Extension V5</x:v>
      </x:c>
    </x:row>
    <x:row r="91" ht="72" customHeight="1">
      <x:c r="A91" s="14" t="str">
        <x:v>W5-P03-L40</x:v>
      </x:c>
      <x:c r="B91" s="14" t="str">
        <x:v>Cime du Défi Suspendu ↔ Sortie de la Piste Effacée</x:v>
      </x:c>
      <x:c r="C91" s="14" t="str">
        <x:v>W3-P03</x:v>
      </x:c>
      <x:c r="D91" s="14" t="str">
        <x:v>W5-P03-Z05</x:v>
      </x:c>
      <x:c r="E91" s="14" t="str">
        <x:v>W5-P03-Z12</x:v>
      </x:c>
      <x:c r="F91" s="14" t="str">
        <x:v>Raccourci de canopée</x:v>
      </x:c>
      <x:c r="G91" s="29" t="n">
        <x:v>1</x:v>
      </x:c>
      <x:c r="H91" s="29" t="n">
        <x:v>6</x:v>
      </x:c>
      <x:c r="I91" s="59" t="b">
        <x:v>0</x:v>
      </x:c>
      <x:c r="J91" s="59" t="b">
        <x:v>1</x:v>
      </x:c>
      <x:c r="K91" s="14" t="str">
        <x:v>Branches et deux ancrages inspectés ; unités légères seulement, ni grandes montures ni cargaison lourde.</x:v>
      </x:c>
      <x:c r="L91" s="14" t="str">
        <x:v>Rejoindre le dernier appui stable ou redescendre vers le chemin de charge indiqué.</x:v>
      </x:c>
      <x:c r="M91" s="14" t="str">
        <x:v>À reconnaître avant usage ; praticabilité initiale selon la scène. La vérification du graphe porte sur les liaisons proposées, pas une vision acquise par le joueur.</x:v>
      </x:c>
      <x:c r="N91" s="14" t="str">
        <x:v>Extension V5</x:v>
      </x:c>
    </x:row>
    <x:row r="92" ht="72" customHeight="1">
      <x:c r="A92" s="13" t="str">
        <x:v>W5-P03-L41</x:v>
      </x:c>
      <x:c r="B92" s="13" t="str">
        <x:v>Rive de la Trace Humaine ↔ Dalle du Message Laissé</x:v>
      </x:c>
      <x:c r="C92" s="13" t="str">
        <x:v>W3-P03</x:v>
      </x:c>
      <x:c r="D92" s="13" t="str">
        <x:v>W5-P03-Z07</x:v>
      </x:c>
      <x:c r="E92" s="13" t="str">
        <x:v>W5-P03-Z14</x:v>
      </x:c>
      <x:c r="F92" s="13" t="str">
        <x:v>Raccourci de canopée</x:v>
      </x:c>
      <x:c r="G92" s="28" t="n">
        <x:v>1</x:v>
      </x:c>
      <x:c r="H92" s="28" t="n">
        <x:v>6</x:v>
      </x:c>
      <x:c r="I92" s="58" t="b">
        <x:v>0</x:v>
      </x:c>
      <x:c r="J92" s="58" t="b">
        <x:v>1</x:v>
      </x:c>
      <x:c r="K92" s="13" t="str">
        <x:v>Branches et deux ancrages inspectés ; unités légères seulement, ni grandes montures ni cargaison lourde.</x:v>
      </x:c>
      <x:c r="L92" s="13" t="str">
        <x:v>Rejoindre le dernier appui stable ou redescendre vers le chemin de charge indiqué.</x:v>
      </x:c>
      <x:c r="M92" s="13" t="str">
        <x:v>À reconnaître avant usage ; praticabilité initiale selon la scène. La vérification du graphe porte sur les liaisons proposées, pas une vision acquise par le joueur.</x:v>
      </x:c>
      <x:c r="N92" s="13" t="str">
        <x:v>Extension V5</x:v>
      </x:c>
    </x:row>
    <x:row r="93" ht="72" customHeight="1">
      <x:c r="A93" s="14" t="str">
        <x:v>W5-P03-L42</x:v>
      </x:c>
      <x:c r="B93" s="14" t="str">
        <x:v>Rocher des Deux Embuscades ↔ Clairière du Départ Choisi</x:v>
      </x:c>
      <x:c r="C93" s="14" t="str">
        <x:v>W3-P03</x:v>
      </x:c>
      <x:c r="D93" s="14" t="str">
        <x:v>W5-P03-Z11</x:v>
      </x:c>
      <x:c r="E93" s="14" t="str">
        <x:v>W5-P03-Z18</x:v>
      </x:c>
      <x:c r="F93" s="14" t="str">
        <x:v>Raccourci de canopée</x:v>
      </x:c>
      <x:c r="G93" s="29" t="n">
        <x:v>1</x:v>
      </x:c>
      <x:c r="H93" s="29" t="n">
        <x:v>6</x:v>
      </x:c>
      <x:c r="I93" s="59" t="b">
        <x:v>0</x:v>
      </x:c>
      <x:c r="J93" s="59" t="b">
        <x:v>1</x:v>
      </x:c>
      <x:c r="K93" s="14" t="str">
        <x:v>Branches et deux ancrages inspectés ; unités légères seulement, ni grandes montures ni cargaison lourde.</x:v>
      </x:c>
      <x:c r="L93" s="14" t="str">
        <x:v>Rejoindre le dernier appui stable ou redescendre vers le chemin de charge indiqué.</x:v>
      </x:c>
      <x:c r="M93" s="14" t="str">
        <x:v>À reconnaître avant usage ; praticabilité initiale selon la scène. La vérification du graphe porte sur les liaisons proposées, pas une vision acquise par le joueur.</x:v>
      </x:c>
      <x:c r="N93" s="14" t="str">
        <x:v>Extension V5</x:v>
      </x:c>
    </x:row>
    <x:row r="94" ht="72" customHeight="1">
      <x:c r="A94" s="13" t="str">
        <x:v>W5-P03-L43</x:v>
      </x:c>
      <x:c r="B94" s="13" t="str">
        <x:v>Lisière des Feux Séparés ↔ Cachette des Petits</x:v>
      </x:c>
      <x:c r="C94" s="13" t="str">
        <x:v>W3-P03</x:v>
      </x:c>
      <x:c r="D94" s="13" t="str">
        <x:v>W5-P03-Z13</x:v>
      </x:c>
      <x:c r="E94" s="13" t="str">
        <x:v>W5-P03-Z20</x:v>
      </x:c>
      <x:c r="F94" s="13" t="str">
        <x:v>Raccourci de canopée</x:v>
      </x:c>
      <x:c r="G94" s="28" t="n">
        <x:v>1</x:v>
      </x:c>
      <x:c r="H94" s="28" t="n">
        <x:v>6</x:v>
      </x:c>
      <x:c r="I94" s="58" t="b">
        <x:v>0</x:v>
      </x:c>
      <x:c r="J94" s="58" t="b">
        <x:v>1</x:v>
      </x:c>
      <x:c r="K94" s="13" t="str">
        <x:v>Branches et deux ancrages inspectés ; unités légères seulement, ni grandes montures ni cargaison lourde.</x:v>
      </x:c>
      <x:c r="L94" s="13" t="str">
        <x:v>Rejoindre le dernier appui stable ou redescendre vers le chemin de charge indiqué.</x:v>
      </x:c>
      <x:c r="M94" s="13" t="str">
        <x:v>À reconnaître avant usage ; praticabilité initiale selon la scène. La vérification du graphe porte sur les liaisons proposées, pas une vision acquise par le joueur.</x:v>
      </x:c>
      <x:c r="N94" s="13" t="str">
        <x:v>Extension V5</x:v>
      </x:c>
    </x:row>
    <x:row r="95" ht="72" customHeight="1">
      <x:c r="A95" s="14" t="str">
        <x:v>W5-P03-L44</x:v>
      </x:c>
      <x:c r="B95" s="14" t="str">
        <x:v>Cercle des Lances Basses ↔ Piste des Noms Revenus</x:v>
      </x:c>
      <x:c r="C95" s="14" t="str">
        <x:v>W3-P03</x:v>
      </x:c>
      <x:c r="D95" s="14" t="str">
        <x:v>W5-P03-Z17</x:v>
      </x:c>
      <x:c r="E95" s="14" t="str">
        <x:v>W5-P03-Z24</x:v>
      </x:c>
      <x:c r="F95" s="14" t="str">
        <x:v>Raccourci de canopée</x:v>
      </x:c>
      <x:c r="G95" s="29" t="n">
        <x:v>1</x:v>
      </x:c>
      <x:c r="H95" s="29" t="n">
        <x:v>6</x:v>
      </x:c>
      <x:c r="I95" s="59" t="b">
        <x:v>0</x:v>
      </x:c>
      <x:c r="J95" s="59" t="b">
        <x:v>1</x:v>
      </x:c>
      <x:c r="K95" s="14" t="str">
        <x:v>Branches et deux ancrages inspectés ; unités légères seulement, ni grandes montures ni cargaison lourde.</x:v>
      </x:c>
      <x:c r="L95" s="14" t="str">
        <x:v>Rejoindre le dernier appui stable ou redescendre vers le chemin de charge indiqué.</x:v>
      </x:c>
      <x:c r="M95" s="14" t="str">
        <x:v>À reconnaître avant usage ; praticabilité initiale selon la scène. La vérification du graphe porte sur les liaisons proposées, pas une vision acquise par le joueur.</x:v>
      </x:c>
      <x:c r="N95" s="14" t="str">
        <x:v>Extension V5</x:v>
      </x:c>
    </x:row>
    <x:row r="96" ht="72" customHeight="1">
      <x:c r="A96" s="13" t="str">
        <x:v>W5-P03-L45</x:v>
      </x:c>
      <x:c r="B96" s="13" t="str">
        <x:v>Plateforme de l’Œil Vert ↔ Cache de la Berge Haute</x:v>
      </x:c>
      <x:c r="C96" s="13" t="str">
        <x:v>W3-P03</x:v>
      </x:c>
      <x:c r="D96" s="13" t="str">
        <x:v>W5-P03-Z03</x:v>
      </x:c>
      <x:c r="E96" s="13" t="str">
        <x:v>W5-P03-Z10</x:v>
      </x:c>
      <x:c r="F96" s="13" t="str">
        <x:v>Raccourci de canopée</x:v>
      </x:c>
      <x:c r="G96" s="28" t="n">
        <x:v>1</x:v>
      </x:c>
      <x:c r="H96" s="28" t="n">
        <x:v>6</x:v>
      </x:c>
      <x:c r="I96" s="58" t="b">
        <x:v>0</x:v>
      </x:c>
      <x:c r="J96" s="58" t="b">
        <x:v>1</x:v>
      </x:c>
      <x:c r="K96" s="13" t="str">
        <x:v>Branches et deux ancrages inspectés ; unités légères seulement, ni grandes montures ni cargaison lourde.</x:v>
      </x:c>
      <x:c r="L96" s="13" t="str">
        <x:v>Rejoindre le dernier appui stable ou redescendre vers le chemin de charge indiqué.</x:v>
      </x:c>
      <x:c r="M96" s="13" t="str">
        <x:v>À reconnaître avant usage ; praticabilité initiale selon la scène. La vérification du graphe porte sur les liaisons proposées, pas une vision acquise par le joueur.</x:v>
      </x:c>
      <x:c r="N96" s="13" t="str">
        <x:v>Extension V5</x:v>
      </x:c>
    </x:row>
    <x:row r="97" ht="72" customHeight="1">
      <x:c r="A97" s="14" t="str">
        <x:v>W5-P03-L46</x:v>
      </x:c>
      <x:c r="B97" s="14" t="str">
        <x:v>Poste du Témoin Patient ↔ Abri des Gardiens Verts</x:v>
      </x:c>
      <x:c r="C97" s="14" t="str">
        <x:v>W3-P03</x:v>
      </x:c>
      <x:c r="D97" s="14" t="str">
        <x:v>W5-P03-Z15</x:v>
      </x:c>
      <x:c r="E97" s="14" t="str">
        <x:v>W5-P03-Z22</x:v>
      </x:c>
      <x:c r="F97" s="14" t="str">
        <x:v>Raccourci de canopée</x:v>
      </x:c>
      <x:c r="G97" s="29" t="n">
        <x:v>1</x:v>
      </x:c>
      <x:c r="H97" s="29" t="n">
        <x:v>6</x:v>
      </x:c>
      <x:c r="I97" s="59" t="b">
        <x:v>0</x:v>
      </x:c>
      <x:c r="J97" s="59" t="b">
        <x:v>1</x:v>
      </x:c>
      <x:c r="K97" s="14" t="str">
        <x:v>Branches et deux ancrages inspectés ; unités légères seulement, ni grandes montures ni cargaison lourde.</x:v>
      </x:c>
      <x:c r="L97" s="14" t="str">
        <x:v>Rejoindre le dernier appui stable ou redescendre vers le chemin de charge indiqué.</x:v>
      </x:c>
      <x:c r="M97" s="14" t="str">
        <x:v>À reconnaître avant usage ; praticabilité initiale selon la scène. La vérification du graphe porte sur les liaisons proposées, pas une vision acquise par le joueur.</x:v>
      </x:c>
      <x:c r="N97" s="14" t="str">
        <x:v>Extension V5</x:v>
      </x:c>
    </x:row>
    <x:row r="98" ht="72" customHeight="1">
      <x:c r="A98" s="13" t="str">
        <x:v>W5-P04-L01</x:v>
      </x:c>
      <x:c r="B98" s="13" t="str">
        <x:v>Plage de la Coque Ouverte ↔ Cavité du Premier Ressac</x:v>
      </x:c>
      <x:c r="C98" s="13" t="str">
        <x:v>W3-P04</x:v>
      </x:c>
      <x:c r="D98" s="13" t="str">
        <x:v>W5-P04-Z01</x:v>
      </x:c>
      <x:c r="E98" s="13" t="str">
        <x:v>W5-P04-Z02</x:v>
      </x:c>
      <x:c r="F98" s="13" t="str">
        <x:v>Chemin de la même île</x:v>
      </x:c>
      <x:c r="G98" s="28" t="n">
        <x:v>1</x:v>
      </x:c>
      <x:c r="H98" s="28" t="n">
        <x:v>12</x:v>
      </x:c>
      <x:c r="I98" s="58" t="b">
        <x:v>1</x:v>
      </x:c>
      <x:c r="J98" s="58" t="b">
        <x:v>1</x:v>
      </x:c>
      <x:c r="K98" s="13" t="str">
        <x:v>À pied sur un passage côtier reconnu ; les portions de cavité suivent leur fenêtre de marée.</x:v>
      </x:c>
      <x:c r="L98" s="13" t="str">
        <x:v>Revenir au dernier abri ou compartiment stable effectivement atteint.</x:v>
      </x:c>
      <x:c r="M98" s="13" t="str">
        <x:v>À reconnaître avant usage ; praticabilité initiale selon la scène. La vérification du graphe porte sur les liaisons proposées, pas une vision acquise par le joueur.</x:v>
      </x:c>
      <x:c r="N98" s="13" t="str">
        <x:v>Extension V5</x:v>
      </x:c>
    </x:row>
    <x:row r="99" ht="72" customHeight="1">
      <x:c r="A99" s="14" t="str">
        <x:v>W5-P04-L02</x:v>
      </x:c>
      <x:c r="B99" s="14" t="str">
        <x:v>Cavité du Premier Ressac ↔ Escalier du Quai Penché</x:v>
      </x:c>
      <x:c r="C99" s="14" t="str">
        <x:v>W3-P04</x:v>
      </x:c>
      <x:c r="D99" s="14" t="str">
        <x:v>W5-P04-Z02</x:v>
      </x:c>
      <x:c r="E99" s="14" t="str">
        <x:v>W5-P04-Z03</x:v>
      </x:c>
      <x:c r="F99" s="14" t="str">
        <x:v>Chemin de la même île</x:v>
      </x:c>
      <x:c r="G99" s="29" t="n">
        <x:v>1</x:v>
      </x:c>
      <x:c r="H99" s="29" t="n">
        <x:v>12</x:v>
      </x:c>
      <x:c r="I99" s="59" t="b">
        <x:v>1</x:v>
      </x:c>
      <x:c r="J99" s="59" t="b">
        <x:v>1</x:v>
      </x:c>
      <x:c r="K99" s="14" t="str">
        <x:v>À pied sur un passage côtier reconnu ; les portions de cavité suivent leur fenêtre de marée.</x:v>
      </x:c>
      <x:c r="L99" s="14" t="str">
        <x:v>Revenir au dernier abri ou compartiment stable effectivement atteint.</x:v>
      </x:c>
      <x:c r="M99" s="14" t="str">
        <x:v>À reconnaître avant usage ; praticabilité initiale selon la scène. La vérification du graphe porte sur les liaisons proposées, pas une vision acquise par le joueur.</x:v>
      </x:c>
      <x:c r="N99" s="14" t="str">
        <x:v>Extension V5</x:v>
      </x:c>
    </x:row>
    <x:row r="100" ht="72" customHeight="1">
      <x:c r="A100" s="13" t="str">
        <x:v>W5-P04-L03</x:v>
      </x:c>
      <x:c r="B100" s="13" t="str">
        <x:v>Escalier du Quai Penché ↔ Dépôt des Cordages Clairs</x:v>
      </x:c>
      <x:c r="C100" s="13" t="str">
        <x:v>W3-P04</x:v>
      </x:c>
      <x:c r="D100" s="13" t="str">
        <x:v>W5-P04-Z03</x:v>
      </x:c>
      <x:c r="E100" s="13" t="str">
        <x:v>W5-P04-Z04</x:v>
      </x:c>
      <x:c r="F100" s="13" t="str">
        <x:v>Chemin de la même île</x:v>
      </x:c>
      <x:c r="G100" s="28" t="n">
        <x:v>1</x:v>
      </x:c>
      <x:c r="H100" s="28" t="n">
        <x:v>12</x:v>
      </x:c>
      <x:c r="I100" s="58" t="b">
        <x:v>1</x:v>
      </x:c>
      <x:c r="J100" s="58" t="b">
        <x:v>1</x:v>
      </x:c>
      <x:c r="K100" s="13" t="str">
        <x:v>À pied sur un passage côtier reconnu ; les portions de cavité suivent leur fenêtre de marée.</x:v>
      </x:c>
      <x:c r="L100" s="13" t="str">
        <x:v>Revenir au dernier abri ou compartiment stable effectivement atteint.</x:v>
      </x:c>
      <x:c r="M100" s="13" t="str">
        <x:v>À reconnaître avant usage ; praticabilité initiale selon la scène. La vérification du graphe porte sur les liaisons proposées, pas une vision acquise par le joueur.</x:v>
      </x:c>
      <x:c r="N100" s="13" t="str">
        <x:v>Extension V5</x:v>
      </x:c>
    </x:row>
    <x:row r="101" ht="72" customHeight="1">
      <x:c r="A101" s="14" t="str">
        <x:v>W5-P04-L04</x:v>
      </x:c>
      <x:c r="B101" s="14" t="str">
        <x:v>Dépôt des Cordages Clairs ↔ Les Deux Proues</x:v>
      </x:c>
      <x:c r="C101" s="14" t="str">
        <x:v>W3-P04</x:v>
      </x:c>
      <x:c r="D101" s="14" t="str">
        <x:v>W5-P04-Z04</x:v>
      </x:c>
      <x:c r="E101" s="14" t="str">
        <x:v>W5-P04-Z05</x:v>
      </x:c>
      <x:c r="F101" s="14" t="str">
        <x:v>Chemin de la même île</x:v>
      </x:c>
      <x:c r="G101" s="29" t="n">
        <x:v>1</x:v>
      </x:c>
      <x:c r="H101" s="29" t="n">
        <x:v>12</x:v>
      </x:c>
      <x:c r="I101" s="59" t="b">
        <x:v>1</x:v>
      </x:c>
      <x:c r="J101" s="59" t="b">
        <x:v>1</x:v>
      </x:c>
      <x:c r="K101" s="14" t="str">
        <x:v>À pied sur un passage côtier reconnu ; les portions de cavité suivent leur fenêtre de marée.</x:v>
      </x:c>
      <x:c r="L101" s="14" t="str">
        <x:v>Revenir au dernier abri ou compartiment stable effectivement atteint.</x:v>
      </x:c>
      <x:c r="M101" s="14" t="str">
        <x:v>À reconnaître avant usage ; praticabilité initiale selon la scène. La vérification du graphe porte sur les liaisons proposées, pas une vision acquise par le joueur.</x:v>
      </x:c>
      <x:c r="N101" s="14" t="str">
        <x:v>Extension V5</x:v>
      </x:c>
    </x:row>
    <x:row r="102" ht="72" customHeight="1">
      <x:c r="A102" s="13" t="str">
        <x:v>W5-P04-L05</x:v>
      </x:c>
      <x:c r="B102" s="13" t="str">
        <x:v>Les Deux Proues ↔ Quai du Premier Chenal</x:v>
      </x:c>
      <x:c r="C102" s="13" t="str">
        <x:v>W3-P04</x:v>
      </x:c>
      <x:c r="D102" s="13" t="str">
        <x:v>W5-P04-Z05</x:v>
      </x:c>
      <x:c r="E102" s="13" t="str">
        <x:v>W5-P04-Z06</x:v>
      </x:c>
      <x:c r="F102" s="13" t="str">
        <x:v>Chemin de la même île</x:v>
      </x:c>
      <x:c r="G102" s="28" t="n">
        <x:v>1</x:v>
      </x:c>
      <x:c r="H102" s="28" t="n">
        <x:v>12</x:v>
      </x:c>
      <x:c r="I102" s="58" t="b">
        <x:v>1</x:v>
      </x:c>
      <x:c r="J102" s="58" t="b">
        <x:v>1</x:v>
      </x:c>
      <x:c r="K102" s="13" t="str">
        <x:v>À pied sur un passage côtier reconnu ; les portions de cavité suivent leur fenêtre de marée.</x:v>
      </x:c>
      <x:c r="L102" s="13" t="str">
        <x:v>Revenir au dernier abri ou compartiment stable effectivement atteint.</x:v>
      </x:c>
      <x:c r="M102" s="13" t="str">
        <x:v>À reconnaître avant usage ; praticabilité initiale selon la scène. La vérification du graphe porte sur les liaisons proposées, pas une vision acquise par le joueur.</x:v>
      </x:c>
      <x:c r="N102" s="13" t="str">
        <x:v>Extension V5</x:v>
      </x:c>
    </x:row>
    <x:row r="103" ht="72" customHeight="1">
      <x:c r="A103" s="14" t="str">
        <x:v>W5-P04-L06</x:v>
      </x:c>
      <x:c r="B103" s="14" t="str">
        <x:v>Plage de la Coque Ouverte ↔ Quai du Premier Chenal</x:v>
      </x:c>
      <x:c r="C103" s="14" t="str">
        <x:v>W3-P04</x:v>
      </x:c>
      <x:c r="D103" s="14" t="str">
        <x:v>W5-P04-Z01</x:v>
      </x:c>
      <x:c r="E103" s="14" t="str">
        <x:v>W5-P04-Z06</x:v>
      </x:c>
      <x:c r="F103" s="14" t="str">
        <x:v>Détour littoral</x:v>
      </x:c>
      <x:c r="G103" s="29" t="n">
        <x:v>3</x:v>
      </x:c>
      <x:c r="H103" s="29" t="n">
        <x:v>10</x:v>
      </x:c>
      <x:c r="I103" s="59" t="b">
        <x:v>1</x:v>
      </x:c>
      <x:c r="J103" s="59" t="b">
        <x:v>1</x:v>
      </x:c>
      <x:c r="K103" s="14" t="str">
        <x:v>Même île, trajet long sur la rive extérieure ; météo observée et gabarit des charges compatible.</x:v>
      </x:c>
      <x:c r="L103" s="14" t="str">
        <x:v>Halte intermédiaire réellement disponible ; le trajet se reprend depuis cette position.</x:v>
      </x:c>
      <x:c r="M103" s="14" t="str">
        <x:v>À reconnaître avant usage ; praticabilité initiale selon la scène. La vérification du graphe porte sur les liaisons proposées, pas une vision acquise par le joueur.</x:v>
      </x:c>
      <x:c r="N103" s="14" t="str">
        <x:v>Extension V5</x:v>
      </x:c>
    </x:row>
    <x:row r="104" ht="72" customHeight="1">
      <x:c r="A104" s="13" t="str">
        <x:v>W5-P04-L07</x:v>
      </x:c>
      <x:c r="B104" s="13" t="str">
        <x:v>Crique de la Lentille ↔ Gorge du Vent Traversant</x:v>
      </x:c>
      <x:c r="C104" s="13" t="str">
        <x:v>W3-P04</x:v>
      </x:c>
      <x:c r="D104" s="13" t="str">
        <x:v>W5-P04-Z07</x:v>
      </x:c>
      <x:c r="E104" s="13" t="str">
        <x:v>W5-P04-Z08</x:v>
      </x:c>
      <x:c r="F104" s="13" t="str">
        <x:v>Chemin de la même île</x:v>
      </x:c>
      <x:c r="G104" s="28" t="n">
        <x:v>1</x:v>
      </x:c>
      <x:c r="H104" s="28" t="n">
        <x:v>12</x:v>
      </x:c>
      <x:c r="I104" s="58" t="b">
        <x:v>1</x:v>
      </x:c>
      <x:c r="J104" s="58" t="b">
        <x:v>1</x:v>
      </x:c>
      <x:c r="K104" s="13" t="str">
        <x:v>À pied sur un passage côtier reconnu ; les portions de cavité suivent leur fenêtre de marée.</x:v>
      </x:c>
      <x:c r="L104" s="13" t="str">
        <x:v>Revenir au dernier abri ou compartiment stable effectivement atteint.</x:v>
      </x:c>
      <x:c r="M104" s="13" t="str">
        <x:v>À reconnaître avant usage ; praticabilité initiale selon la scène. La vérification du graphe porte sur les liaisons proposées, pas une vision acquise par le joueur.</x:v>
      </x:c>
      <x:c r="N104" s="13" t="str">
        <x:v>Extension V5</x:v>
      </x:c>
    </x:row>
    <x:row r="105" ht="72" customHeight="1">
      <x:c r="A105" s="14" t="str">
        <x:v>W5-P04-L08</x:v>
      </x:c>
      <x:c r="B105" s="14" t="str">
        <x:v>Gorge du Vent Traversant ↔ Piton de l’Œil Salé</x:v>
      </x:c>
      <x:c r="C105" s="14" t="str">
        <x:v>W3-P04</x:v>
      </x:c>
      <x:c r="D105" s="14" t="str">
        <x:v>W5-P04-Z08</x:v>
      </x:c>
      <x:c r="E105" s="14" t="str">
        <x:v>W5-P04-Z09</x:v>
      </x:c>
      <x:c r="F105" s="14" t="str">
        <x:v>Chemin de la même île</x:v>
      </x:c>
      <x:c r="G105" s="29" t="n">
        <x:v>1</x:v>
      </x:c>
      <x:c r="H105" s="29" t="n">
        <x:v>12</x:v>
      </x:c>
      <x:c r="I105" s="59" t="b">
        <x:v>1</x:v>
      </x:c>
      <x:c r="J105" s="59" t="b">
        <x:v>1</x:v>
      </x:c>
      <x:c r="K105" s="14" t="str">
        <x:v>À pied sur un passage côtier reconnu ; les portions de cavité suivent leur fenêtre de marée.</x:v>
      </x:c>
      <x:c r="L105" s="14" t="str">
        <x:v>Revenir au dernier abri ou compartiment stable effectivement atteint.</x:v>
      </x:c>
      <x:c r="M105" s="14" t="str">
        <x:v>À reconnaître avant usage ; praticabilité initiale selon la scène. La vérification du graphe porte sur les liaisons proposées, pas une vision acquise par le joueur.</x:v>
      </x:c>
      <x:c r="N105" s="14" t="str">
        <x:v>Extension V5</x:v>
      </x:c>
    </x:row>
    <x:row r="106" ht="72" customHeight="1">
      <x:c r="A106" s="13" t="str">
        <x:v>W5-P04-L09</x:v>
      </x:c>
      <x:c r="B106" s="13" t="str">
        <x:v>Piton de l’Œil Salé ↔ Réserve du Feu Bas</x:v>
      </x:c>
      <x:c r="C106" s="13" t="str">
        <x:v>W3-P04</x:v>
      </x:c>
      <x:c r="D106" s="13" t="str">
        <x:v>W5-P04-Z09</x:v>
      </x:c>
      <x:c r="E106" s="13" t="str">
        <x:v>W5-P04-Z10</x:v>
      </x:c>
      <x:c r="F106" s="13" t="str">
        <x:v>Chemin de la même île</x:v>
      </x:c>
      <x:c r="G106" s="28" t="n">
        <x:v>1</x:v>
      </x:c>
      <x:c r="H106" s="28" t="n">
        <x:v>12</x:v>
      </x:c>
      <x:c r="I106" s="58" t="b">
        <x:v>1</x:v>
      </x:c>
      <x:c r="J106" s="58" t="b">
        <x:v>1</x:v>
      </x:c>
      <x:c r="K106" s="13" t="str">
        <x:v>À pied sur un passage côtier reconnu ; les portions de cavité suivent leur fenêtre de marée.</x:v>
      </x:c>
      <x:c r="L106" s="13" t="str">
        <x:v>Revenir au dernier abri ou compartiment stable effectivement atteint.</x:v>
      </x:c>
      <x:c r="M106" s="13" t="str">
        <x:v>À reconnaître avant usage ; praticabilité initiale selon la scène. La vérification du graphe porte sur les liaisons proposées, pas une vision acquise par le joueur.</x:v>
      </x:c>
      <x:c r="N106" s="13" t="str">
        <x:v>Extension V5</x:v>
      </x:c>
    </x:row>
    <x:row r="107" ht="72" customHeight="1">
      <x:c r="A107" s="14" t="str">
        <x:v>W5-P04-L10</x:v>
      </x:c>
      <x:c r="B107" s="14" t="str">
        <x:v>Réserve du Feu Bas ↔ Plateau du Défi des Feux</x:v>
      </x:c>
      <x:c r="C107" s="14" t="str">
        <x:v>W3-P04</x:v>
      </x:c>
      <x:c r="D107" s="14" t="str">
        <x:v>W5-P04-Z10</x:v>
      </x:c>
      <x:c r="E107" s="14" t="str">
        <x:v>W5-P04-Z11</x:v>
      </x:c>
      <x:c r="F107" s="14" t="str">
        <x:v>Chemin de la même île</x:v>
      </x:c>
      <x:c r="G107" s="29" t="n">
        <x:v>1</x:v>
      </x:c>
      <x:c r="H107" s="29" t="n">
        <x:v>12</x:v>
      </x:c>
      <x:c r="I107" s="59" t="b">
        <x:v>1</x:v>
      </x:c>
      <x:c r="J107" s="59" t="b">
        <x:v>1</x:v>
      </x:c>
      <x:c r="K107" s="14" t="str">
        <x:v>À pied sur un passage côtier reconnu ; les portions de cavité suivent leur fenêtre de marée.</x:v>
      </x:c>
      <x:c r="L107" s="14" t="str">
        <x:v>Revenir au dernier abri ou compartiment stable effectivement atteint.</x:v>
      </x:c>
      <x:c r="M107" s="14" t="str">
        <x:v>À reconnaître avant usage ; praticabilité initiale selon la scène. La vérification du graphe porte sur les liaisons proposées, pas une vision acquise par le joueur.</x:v>
      </x:c>
      <x:c r="N107" s="14" t="str">
        <x:v>Extension V5</x:v>
      </x:c>
    </x:row>
    <x:row r="108" ht="72" customHeight="1">
      <x:c r="A108" s="13" t="str">
        <x:v>W5-P04-L11</x:v>
      </x:c>
      <x:c r="B108" s="13" t="str">
        <x:v>Plateau du Défi des Feux ↔ Phare du Retour Éprouvé</x:v>
      </x:c>
      <x:c r="C108" s="13" t="str">
        <x:v>W3-P04</x:v>
      </x:c>
      <x:c r="D108" s="13" t="str">
        <x:v>W5-P04-Z11</x:v>
      </x:c>
      <x:c r="E108" s="13" t="str">
        <x:v>W5-P04-Z12</x:v>
      </x:c>
      <x:c r="F108" s="13" t="str">
        <x:v>Chemin de la même île</x:v>
      </x:c>
      <x:c r="G108" s="28" t="n">
        <x:v>1</x:v>
      </x:c>
      <x:c r="H108" s="28" t="n">
        <x:v>12</x:v>
      </x:c>
      <x:c r="I108" s="58" t="b">
        <x:v>1</x:v>
      </x:c>
      <x:c r="J108" s="58" t="b">
        <x:v>1</x:v>
      </x:c>
      <x:c r="K108" s="13" t="str">
        <x:v>À pied sur un passage côtier reconnu ; les portions de cavité suivent leur fenêtre de marée.</x:v>
      </x:c>
      <x:c r="L108" s="13" t="str">
        <x:v>Revenir au dernier abri ou compartiment stable effectivement atteint.</x:v>
      </x:c>
      <x:c r="M108" s="13" t="str">
        <x:v>À reconnaître avant usage ; praticabilité initiale selon la scène. La vérification du graphe porte sur les liaisons proposées, pas une vision acquise par le joueur.</x:v>
      </x:c>
      <x:c r="N108" s="13" t="str">
        <x:v>Extension V5</x:v>
      </x:c>
    </x:row>
    <x:row r="109" ht="72" customHeight="1">
      <x:c r="A109" s="14" t="str">
        <x:v>W5-P04-L12</x:v>
      </x:c>
      <x:c r="B109" s="14" t="str">
        <x:v>Crique de la Lentille ↔ Phare du Retour Éprouvé</x:v>
      </x:c>
      <x:c r="C109" s="14" t="str">
        <x:v>W3-P04</x:v>
      </x:c>
      <x:c r="D109" s="14" t="str">
        <x:v>W5-P04-Z07</x:v>
      </x:c>
      <x:c r="E109" s="14" t="str">
        <x:v>W5-P04-Z12</x:v>
      </x:c>
      <x:c r="F109" s="14" t="str">
        <x:v>Détour littoral</x:v>
      </x:c>
      <x:c r="G109" s="29" t="n">
        <x:v>3</x:v>
      </x:c>
      <x:c r="H109" s="29" t="n">
        <x:v>10</x:v>
      </x:c>
      <x:c r="I109" s="59" t="b">
        <x:v>1</x:v>
      </x:c>
      <x:c r="J109" s="59" t="b">
        <x:v>1</x:v>
      </x:c>
      <x:c r="K109" s="14" t="str">
        <x:v>Même île, trajet long sur la rive extérieure ; météo observée et gabarit des charges compatible.</x:v>
      </x:c>
      <x:c r="L109" s="14" t="str">
        <x:v>Halte intermédiaire réellement disponible ; le trajet se reprend depuis cette position.</x:v>
      </x:c>
      <x:c r="M109" s="14" t="str">
        <x:v>À reconnaître avant usage ; praticabilité initiale selon la scène. La vérification du graphe porte sur les liaisons proposées, pas une vision acquise par le joueur.</x:v>
      </x:c>
      <x:c r="N109" s="14" t="str">
        <x:v>Extension V5</x:v>
      </x:c>
    </x:row>
    <x:row r="110" ht="72" customHeight="1">
      <x:c r="A110" s="13" t="str">
        <x:v>W5-P04-L13</x:v>
      </x:c>
      <x:c r="B110" s="13" t="str">
        <x:v>Passe des Coques Lentes ↔ Ponton des Marteaux</x:v>
      </x:c>
      <x:c r="C110" s="13" t="str">
        <x:v>W3-P04</x:v>
      </x:c>
      <x:c r="D110" s="13" t="str">
        <x:v>W5-P04-Z13</x:v>
      </x:c>
      <x:c r="E110" s="13" t="str">
        <x:v>W5-P04-Z14</x:v>
      </x:c>
      <x:c r="F110" s="13" t="str">
        <x:v>Chemin de la même île</x:v>
      </x:c>
      <x:c r="G110" s="28" t="n">
        <x:v>1</x:v>
      </x:c>
      <x:c r="H110" s="28" t="n">
        <x:v>12</x:v>
      </x:c>
      <x:c r="I110" s="58" t="b">
        <x:v>1</x:v>
      </x:c>
      <x:c r="J110" s="58" t="b">
        <x:v>1</x:v>
      </x:c>
      <x:c r="K110" s="13" t="str">
        <x:v>À pied sur un passage côtier reconnu ; les portions de cavité suivent leur fenêtre de marée.</x:v>
      </x:c>
      <x:c r="L110" s="13" t="str">
        <x:v>Revenir au dernier abri ou compartiment stable effectivement atteint.</x:v>
      </x:c>
      <x:c r="M110" s="13" t="str">
        <x:v>À reconnaître avant usage ; praticabilité initiale selon la scène. La vérification du graphe porte sur les liaisons proposées, pas une vision acquise par le joueur.</x:v>
      </x:c>
      <x:c r="N110" s="13" t="str">
        <x:v>Extension V5</x:v>
      </x:c>
    </x:row>
    <x:row r="111" ht="72" customHeight="1">
      <x:c r="A111" s="14" t="str">
        <x:v>W5-P04-L14</x:v>
      </x:c>
      <x:c r="B111" s="14" t="str">
        <x:v>Ponton des Marteaux ↔ Tour de la Chaîne Noire</x:v>
      </x:c>
      <x:c r="C111" s="14" t="str">
        <x:v>W3-P04</x:v>
      </x:c>
      <x:c r="D111" s="14" t="str">
        <x:v>W5-P04-Z14</x:v>
      </x:c>
      <x:c r="E111" s="14" t="str">
        <x:v>W5-P04-Z15</x:v>
      </x:c>
      <x:c r="F111" s="14" t="str">
        <x:v>Chemin de la même île</x:v>
      </x:c>
      <x:c r="G111" s="29" t="n">
        <x:v>1</x:v>
      </x:c>
      <x:c r="H111" s="29" t="n">
        <x:v>12</x:v>
      </x:c>
      <x:c r="I111" s="59" t="b">
        <x:v>1</x:v>
      </x:c>
      <x:c r="J111" s="59" t="b">
        <x:v>1</x:v>
      </x:c>
      <x:c r="K111" s="14" t="str">
        <x:v>À pied sur un passage côtier reconnu ; les portions de cavité suivent leur fenêtre de marée.</x:v>
      </x:c>
      <x:c r="L111" s="14" t="str">
        <x:v>Revenir au dernier abri ou compartiment stable effectivement atteint.</x:v>
      </x:c>
      <x:c r="M111" s="14" t="str">
        <x:v>À reconnaître avant usage ; praticabilité initiale selon la scène. La vérification du graphe porte sur les liaisons proposées, pas une vision acquise par le joueur.</x:v>
      </x:c>
      <x:c r="N111" s="14" t="str">
        <x:v>Extension V5</x:v>
      </x:c>
    </x:row>
    <x:row r="112" ht="72" customHeight="1">
      <x:c r="A112" s="13" t="str">
        <x:v>W5-P04-L15</x:v>
      </x:c>
      <x:c r="B112" s="13" t="str">
        <x:v>Tour de la Chaîne Noire ↔ Atelier du Bois Minéral</x:v>
      </x:c>
      <x:c r="C112" s="13" t="str">
        <x:v>W3-P04</x:v>
      </x:c>
      <x:c r="D112" s="13" t="str">
        <x:v>W5-P04-Z15</x:v>
      </x:c>
      <x:c r="E112" s="13" t="str">
        <x:v>W5-P04-Z16</x:v>
      </x:c>
      <x:c r="F112" s="13" t="str">
        <x:v>Chemin de la même île</x:v>
      </x:c>
      <x:c r="G112" s="28" t="n">
        <x:v>1</x:v>
      </x:c>
      <x:c r="H112" s="28" t="n">
        <x:v>12</x:v>
      </x:c>
      <x:c r="I112" s="58" t="b">
        <x:v>1</x:v>
      </x:c>
      <x:c r="J112" s="58" t="b">
        <x:v>1</x:v>
      </x:c>
      <x:c r="K112" s="13" t="str">
        <x:v>À pied sur un passage côtier reconnu ; les portions de cavité suivent leur fenêtre de marée.</x:v>
      </x:c>
      <x:c r="L112" s="13" t="str">
        <x:v>Revenir au dernier abri ou compartiment stable effectivement atteint.</x:v>
      </x:c>
      <x:c r="M112" s="13" t="str">
        <x:v>À reconnaître avant usage ; praticabilité initiale selon la scène. La vérification du graphe porte sur les liaisons proposées, pas une vision acquise par le joueur.</x:v>
      </x:c>
      <x:c r="N112" s="13" t="str">
        <x:v>Extension V5</x:v>
      </x:c>
    </x:row>
    <x:row r="113" ht="72" customHeight="1">
      <x:c r="A113" s="14" t="str">
        <x:v>W5-P04-L16</x:v>
      </x:c>
      <x:c r="B113" s="14" t="str">
        <x:v>Atelier du Bois Minéral ↔ Bassin des Amarres Croisées</x:v>
      </x:c>
      <x:c r="C113" s="14" t="str">
        <x:v>W3-P04</x:v>
      </x:c>
      <x:c r="D113" s="14" t="str">
        <x:v>W5-P04-Z16</x:v>
      </x:c>
      <x:c r="E113" s="14" t="str">
        <x:v>W5-P04-Z17</x:v>
      </x:c>
      <x:c r="F113" s="14" t="str">
        <x:v>Chemin de la même île</x:v>
      </x:c>
      <x:c r="G113" s="29" t="n">
        <x:v>1</x:v>
      </x:c>
      <x:c r="H113" s="29" t="n">
        <x:v>12</x:v>
      </x:c>
      <x:c r="I113" s="59" t="b">
        <x:v>1</x:v>
      </x:c>
      <x:c r="J113" s="59" t="b">
        <x:v>1</x:v>
      </x:c>
      <x:c r="K113" s="14" t="str">
        <x:v>À pied sur un passage côtier reconnu ; les portions de cavité suivent leur fenêtre de marée.</x:v>
      </x:c>
      <x:c r="L113" s="14" t="str">
        <x:v>Revenir au dernier abri ou compartiment stable effectivement atteint.</x:v>
      </x:c>
      <x:c r="M113" s="14" t="str">
        <x:v>À reconnaître avant usage ; praticabilité initiale selon la scène. La vérification du graphe porte sur les liaisons proposées, pas une vision acquise par le joueur.</x:v>
      </x:c>
      <x:c r="N113" s="14" t="str">
        <x:v>Extension V5</x:v>
      </x:c>
    </x:row>
    <x:row r="114" ht="72" customHeight="1">
      <x:c r="A114" s="13" t="str">
        <x:v>W5-P04-L17</x:v>
      </x:c>
      <x:c r="B114" s="13" t="str">
        <x:v>Bassin des Amarres Croisées ↔ Sortie des Petites Voiles</x:v>
      </x:c>
      <x:c r="C114" s="13" t="str">
        <x:v>W3-P04</x:v>
      </x:c>
      <x:c r="D114" s="13" t="str">
        <x:v>W5-P04-Z17</x:v>
      </x:c>
      <x:c r="E114" s="13" t="str">
        <x:v>W5-P04-Z18</x:v>
      </x:c>
      <x:c r="F114" s="13" t="str">
        <x:v>Chemin de la même île</x:v>
      </x:c>
      <x:c r="G114" s="28" t="n">
        <x:v>1</x:v>
      </x:c>
      <x:c r="H114" s="28" t="n">
        <x:v>12</x:v>
      </x:c>
      <x:c r="I114" s="58" t="b">
        <x:v>1</x:v>
      </x:c>
      <x:c r="J114" s="58" t="b">
        <x:v>1</x:v>
      </x:c>
      <x:c r="K114" s="13" t="str">
        <x:v>À pied sur un passage côtier reconnu ; les portions de cavité suivent leur fenêtre de marée.</x:v>
      </x:c>
      <x:c r="L114" s="13" t="str">
        <x:v>Revenir au dernier abri ou compartiment stable effectivement atteint.</x:v>
      </x:c>
      <x:c r="M114" s="13" t="str">
        <x:v>À reconnaître avant usage ; praticabilité initiale selon la scène. La vérification du graphe porte sur les liaisons proposées, pas une vision acquise par le joueur.</x:v>
      </x:c>
      <x:c r="N114" s="13" t="str">
        <x:v>Extension V5</x:v>
      </x:c>
    </x:row>
    <x:row r="115" ht="72" customHeight="1">
      <x:c r="A115" s="14" t="str">
        <x:v>W5-P04-L18</x:v>
      </x:c>
      <x:c r="B115" s="14" t="str">
        <x:v>Passe des Coques Lentes ↔ Sortie des Petites Voiles</x:v>
      </x:c>
      <x:c r="C115" s="14" t="str">
        <x:v>W3-P04</x:v>
      </x:c>
      <x:c r="D115" s="14" t="str">
        <x:v>W5-P04-Z13</x:v>
      </x:c>
      <x:c r="E115" s="14" t="str">
        <x:v>W5-P04-Z18</x:v>
      </x:c>
      <x:c r="F115" s="14" t="str">
        <x:v>Détour littoral</x:v>
      </x:c>
      <x:c r="G115" s="29" t="n">
        <x:v>3</x:v>
      </x:c>
      <x:c r="H115" s="29" t="n">
        <x:v>10</x:v>
      </x:c>
      <x:c r="I115" s="59" t="b">
        <x:v>1</x:v>
      </x:c>
      <x:c r="J115" s="59" t="b">
        <x:v>1</x:v>
      </x:c>
      <x:c r="K115" s="14" t="str">
        <x:v>Même île, trajet long sur la rive extérieure ; météo observée et gabarit des charges compatible.</x:v>
      </x:c>
      <x:c r="L115" s="14" t="str">
        <x:v>Halte intermédiaire réellement disponible ; le trajet se reprend depuis cette position.</x:v>
      </x:c>
      <x:c r="M115" s="14" t="str">
        <x:v>À reconnaître avant usage ; praticabilité initiale selon la scène. La vérification du graphe porte sur les liaisons proposées, pas une vision acquise par le joueur.</x:v>
      </x:c>
      <x:c r="N115" s="14" t="str">
        <x:v>Extension V5</x:v>
      </x:c>
    </x:row>
    <x:row r="116" ht="72" customHeight="1">
      <x:c r="A116" s="13" t="str">
        <x:v>W5-P04-L19</x:v>
      </x:c>
      <x:c r="B116" s="13" t="str">
        <x:v>Crique des Derniers Arrivants ↔ Montée des Brancards</x:v>
      </x:c>
      <x:c r="C116" s="13" t="str">
        <x:v>W3-P04</x:v>
      </x:c>
      <x:c r="D116" s="13" t="str">
        <x:v>W5-P04-Z19</x:v>
      </x:c>
      <x:c r="E116" s="13" t="str">
        <x:v>W5-P04-Z20</x:v>
      </x:c>
      <x:c r="F116" s="13" t="str">
        <x:v>Chemin de la même île</x:v>
      </x:c>
      <x:c r="G116" s="28" t="n">
        <x:v>1</x:v>
      </x:c>
      <x:c r="H116" s="28" t="n">
        <x:v>12</x:v>
      </x:c>
      <x:c r="I116" s="58" t="b">
        <x:v>1</x:v>
      </x:c>
      <x:c r="J116" s="58" t="b">
        <x:v>1</x:v>
      </x:c>
      <x:c r="K116" s="13" t="str">
        <x:v>À pied sur un passage côtier reconnu ; les portions de cavité suivent leur fenêtre de marée.</x:v>
      </x:c>
      <x:c r="L116" s="13" t="str">
        <x:v>Revenir au dernier abri ou compartiment stable effectivement atteint.</x:v>
      </x:c>
      <x:c r="M116" s="13" t="str">
        <x:v>À reconnaître avant usage ; praticabilité initiale selon la scène. La vérification du graphe porte sur les liaisons proposées, pas une vision acquise par le joueur.</x:v>
      </x:c>
      <x:c r="N116" s="13" t="str">
        <x:v>Extension V5</x:v>
      </x:c>
    </x:row>
    <x:row r="117" ht="72" customHeight="1">
      <x:c r="A117" s="14" t="str">
        <x:v>W5-P04-L20</x:v>
      </x:c>
      <x:c r="B117" s="14" t="str">
        <x:v>Montée des Brancards ↔ Belvédère du Feu Patient</x:v>
      </x:c>
      <x:c r="C117" s="14" t="str">
        <x:v>W3-P04</x:v>
      </x:c>
      <x:c r="D117" s="14" t="str">
        <x:v>W5-P04-Z20</x:v>
      </x:c>
      <x:c r="E117" s="14" t="str">
        <x:v>W5-P04-Z21</x:v>
      </x:c>
      <x:c r="F117" s="14" t="str">
        <x:v>Chemin de la même île</x:v>
      </x:c>
      <x:c r="G117" s="29" t="n">
        <x:v>1</x:v>
      </x:c>
      <x:c r="H117" s="29" t="n">
        <x:v>12</x:v>
      </x:c>
      <x:c r="I117" s="59" t="b">
        <x:v>1</x:v>
      </x:c>
      <x:c r="J117" s="59" t="b">
        <x:v>1</x:v>
      </x:c>
      <x:c r="K117" s="14" t="str">
        <x:v>À pied sur un passage côtier reconnu ; les portions de cavité suivent leur fenêtre de marée.</x:v>
      </x:c>
      <x:c r="L117" s="14" t="str">
        <x:v>Revenir au dernier abri ou compartiment stable effectivement atteint.</x:v>
      </x:c>
      <x:c r="M117" s="14" t="str">
        <x:v>À reconnaître avant usage ; praticabilité initiale selon la scène. La vérification du graphe porte sur les liaisons proposées, pas une vision acquise par le joueur.</x:v>
      </x:c>
      <x:c r="N117" s="14" t="str">
        <x:v>Extension V5</x:v>
      </x:c>
    </x:row>
    <x:row r="118" ht="72" customHeight="1">
      <x:c r="A118" s="13" t="str">
        <x:v>W5-P04-L21</x:v>
      </x:c>
      <x:c r="B118" s="13" t="str">
        <x:v>Belvédère du Feu Patient ↔ Refuge des Rations Liées</x:v>
      </x:c>
      <x:c r="C118" s="13" t="str">
        <x:v>W3-P04</x:v>
      </x:c>
      <x:c r="D118" s="13" t="str">
        <x:v>W5-P04-Z21</x:v>
      </x:c>
      <x:c r="E118" s="13" t="str">
        <x:v>W5-P04-Z22</x:v>
      </x:c>
      <x:c r="F118" s="13" t="str">
        <x:v>Chemin de la même île</x:v>
      </x:c>
      <x:c r="G118" s="28" t="n">
        <x:v>1</x:v>
      </x:c>
      <x:c r="H118" s="28" t="n">
        <x:v>12</x:v>
      </x:c>
      <x:c r="I118" s="58" t="b">
        <x:v>1</x:v>
      </x:c>
      <x:c r="J118" s="58" t="b">
        <x:v>1</x:v>
      </x:c>
      <x:c r="K118" s="13" t="str">
        <x:v>À pied sur un passage côtier reconnu ; les portions de cavité suivent leur fenêtre de marée.</x:v>
      </x:c>
      <x:c r="L118" s="13" t="str">
        <x:v>Revenir au dernier abri ou compartiment stable effectivement atteint.</x:v>
      </x:c>
      <x:c r="M118" s="13" t="str">
        <x:v>À reconnaître avant usage ; praticabilité initiale selon la scène. La vérification du graphe porte sur les liaisons proposées, pas une vision acquise par le joueur.</x:v>
      </x:c>
      <x:c r="N118" s="13" t="str">
        <x:v>Extension V5</x:v>
      </x:c>
    </x:row>
    <x:row r="119" ht="72" customHeight="1">
      <x:c r="A119" s="14" t="str">
        <x:v>W5-P04-L22</x:v>
      </x:c>
      <x:c r="B119" s="14" t="str">
        <x:v>Refuge des Rations Liées ↔ Seuil du Dernier Poursuivant</x:v>
      </x:c>
      <x:c r="C119" s="14" t="str">
        <x:v>W3-P04</x:v>
      </x:c>
      <x:c r="D119" s="14" t="str">
        <x:v>W5-P04-Z22</x:v>
      </x:c>
      <x:c r="E119" s="14" t="str">
        <x:v>W5-P04-Z23</x:v>
      </x:c>
      <x:c r="F119" s="14" t="str">
        <x:v>Chemin de la même île</x:v>
      </x:c>
      <x:c r="G119" s="29" t="n">
        <x:v>1</x:v>
      </x:c>
      <x:c r="H119" s="29" t="n">
        <x:v>12</x:v>
      </x:c>
      <x:c r="I119" s="59" t="b">
        <x:v>1</x:v>
      </x:c>
      <x:c r="J119" s="59" t="b">
        <x:v>1</x:v>
      </x:c>
      <x:c r="K119" s="14" t="str">
        <x:v>À pied sur un passage côtier reconnu ; les portions de cavité suivent leur fenêtre de marée.</x:v>
      </x:c>
      <x:c r="L119" s="14" t="str">
        <x:v>Revenir au dernier abri ou compartiment stable effectivement atteint.</x:v>
      </x:c>
      <x:c r="M119" s="14" t="str">
        <x:v>À reconnaître avant usage ; praticabilité initiale selon la scène. La vérification du graphe porte sur les liaisons proposées, pas une vision acquise par le joueur.</x:v>
      </x:c>
      <x:c r="N119" s="14" t="str">
        <x:v>Extension V5</x:v>
      </x:c>
    </x:row>
    <x:row r="120" ht="72" customHeight="1">
      <x:c r="A120" s="13" t="str">
        <x:v>W5-P04-L23</x:v>
      </x:c>
      <x:c r="B120" s="13" t="str">
        <x:v>Seuil du Dernier Poursuivant ↔ Quai des Routes Séparées</x:v>
      </x:c>
      <x:c r="C120" s="13" t="str">
        <x:v>W3-P04</x:v>
      </x:c>
      <x:c r="D120" s="13" t="str">
        <x:v>W5-P04-Z23</x:v>
      </x:c>
      <x:c r="E120" s="13" t="str">
        <x:v>W5-P04-Z24</x:v>
      </x:c>
      <x:c r="F120" s="13" t="str">
        <x:v>Chemin de la même île</x:v>
      </x:c>
      <x:c r="G120" s="28" t="n">
        <x:v>1</x:v>
      </x:c>
      <x:c r="H120" s="28" t="n">
        <x:v>12</x:v>
      </x:c>
      <x:c r="I120" s="58" t="b">
        <x:v>1</x:v>
      </x:c>
      <x:c r="J120" s="58" t="b">
        <x:v>1</x:v>
      </x:c>
      <x:c r="K120" s="13" t="str">
        <x:v>À pied sur un passage côtier reconnu ; les portions de cavité suivent leur fenêtre de marée.</x:v>
      </x:c>
      <x:c r="L120" s="13" t="str">
        <x:v>Revenir au dernier abri ou compartiment stable effectivement atteint.</x:v>
      </x:c>
      <x:c r="M120" s="13" t="str">
        <x:v>À reconnaître avant usage ; praticabilité initiale selon la scène. La vérification du graphe porte sur les liaisons proposées, pas une vision acquise par le joueur.</x:v>
      </x:c>
      <x:c r="N120" s="13" t="str">
        <x:v>Extension V5</x:v>
      </x:c>
    </x:row>
    <x:row r="121" ht="72" customHeight="1">
      <x:c r="A121" s="14" t="str">
        <x:v>W5-P04-L24</x:v>
      </x:c>
      <x:c r="B121" s="14" t="str">
        <x:v>Crique des Derniers Arrivants ↔ Quai des Routes Séparées</x:v>
      </x:c>
      <x:c r="C121" s="14" t="str">
        <x:v>W3-P04</x:v>
      </x:c>
      <x:c r="D121" s="14" t="str">
        <x:v>W5-P04-Z19</x:v>
      </x:c>
      <x:c r="E121" s="14" t="str">
        <x:v>W5-P04-Z24</x:v>
      </x:c>
      <x:c r="F121" s="14" t="str">
        <x:v>Détour littoral</x:v>
      </x:c>
      <x:c r="G121" s="29" t="n">
        <x:v>3</x:v>
      </x:c>
      <x:c r="H121" s="29" t="n">
        <x:v>10</x:v>
      </x:c>
      <x:c r="I121" s="59" t="b">
        <x:v>1</x:v>
      </x:c>
      <x:c r="J121" s="59" t="b">
        <x:v>1</x:v>
      </x:c>
      <x:c r="K121" s="14" t="str">
        <x:v>Même île, trajet long sur la rive extérieure ; météo observée et gabarit des charges compatible.</x:v>
      </x:c>
      <x:c r="L121" s="14" t="str">
        <x:v>Halte intermédiaire réellement disponible ; le trajet se reprend depuis cette position.</x:v>
      </x:c>
      <x:c r="M121" s="14" t="str">
        <x:v>À reconnaître avant usage ; praticabilité initiale selon la scène. La vérification du graphe porte sur les liaisons proposées, pas une vision acquise par le joueur.</x:v>
      </x:c>
      <x:c r="N121" s="14" t="str">
        <x:v>Extension V5</x:v>
      </x:c>
    </x:row>
    <x:row r="122" ht="72" customHeight="1">
      <x:c r="A122" s="13" t="str">
        <x:v>W5-P04-L25</x:v>
      </x:c>
      <x:c r="B122" s="13" t="str">
        <x:v>Cavité du Premier Ressac ↔ Les Deux Proues</x:v>
      </x:c>
      <x:c r="C122" s="13" t="str">
        <x:v>W3-P04</x:v>
      </x:c>
      <x:c r="D122" s="13" t="str">
        <x:v>W5-P04-Z02</x:v>
      </x:c>
      <x:c r="E122" s="13" t="str">
        <x:v>W5-P04-Z05</x:v>
      </x:c>
      <x:c r="F122" s="13" t="str">
        <x:v>Escalier de falaise</x:v>
      </x:c>
      <x:c r="G122" s="28" t="n">
        <x:v>2</x:v>
      </x:c>
      <x:c r="H122" s="28" t="n">
        <x:v>6</x:v>
      </x:c>
      <x:c r="I122" s="58" t="b">
        <x:v>0</x:v>
      </x:c>
      <x:c r="J122" s="58" t="b">
        <x:v>1</x:v>
      </x:c>
      <x:c r="K122" s="13" t="str">
        <x:v>Même île ; prises et charge légère vérifiées, aucune traversée maritime.</x:v>
      </x:c>
      <x:c r="L122" s="13" t="str">
        <x:v>Revenir au palier gardé avant de déplacer le reste du groupe.</x:v>
      </x:c>
      <x:c r="M122" s="13" t="str">
        <x:v>À reconnaître avant usage ; praticabilité initiale selon la scène. La vérification du graphe porte sur les liaisons proposées, pas une vision acquise par le joueur.</x:v>
      </x:c>
      <x:c r="N122" s="13" t="str">
        <x:v>Extension V5</x:v>
      </x:c>
    </x:row>
    <x:row r="123" ht="72" customHeight="1">
      <x:c r="A123" s="14" t="str">
        <x:v>W5-P04-L26</x:v>
      </x:c>
      <x:c r="B123" s="14" t="str">
        <x:v>Gorge du Vent Traversant ↔ Plateau du Défi des Feux</x:v>
      </x:c>
      <x:c r="C123" s="14" t="str">
        <x:v>W3-P04</x:v>
      </x:c>
      <x:c r="D123" s="14" t="str">
        <x:v>W5-P04-Z08</x:v>
      </x:c>
      <x:c r="E123" s="14" t="str">
        <x:v>W5-P04-Z11</x:v>
      </x:c>
      <x:c r="F123" s="14" t="str">
        <x:v>Escalier de falaise</x:v>
      </x:c>
      <x:c r="G123" s="29" t="n">
        <x:v>2</x:v>
      </x:c>
      <x:c r="H123" s="29" t="n">
        <x:v>6</x:v>
      </x:c>
      <x:c r="I123" s="59" t="b">
        <x:v>0</x:v>
      </x:c>
      <x:c r="J123" s="59" t="b">
        <x:v>1</x:v>
      </x:c>
      <x:c r="K123" s="14" t="str">
        <x:v>Même île ; prises et charge légère vérifiées, aucune traversée maritime.</x:v>
      </x:c>
      <x:c r="L123" s="14" t="str">
        <x:v>Revenir au palier gardé avant de déplacer le reste du groupe.</x:v>
      </x:c>
      <x:c r="M123" s="14" t="str">
        <x:v>À reconnaître avant usage ; praticabilité initiale selon la scène. La vérification du graphe porte sur les liaisons proposées, pas une vision acquise par le joueur.</x:v>
      </x:c>
      <x:c r="N123" s="14" t="str">
        <x:v>Extension V5</x:v>
      </x:c>
    </x:row>
    <x:row r="124" ht="72" customHeight="1">
      <x:c r="A124" s="13" t="str">
        <x:v>W5-P04-L27</x:v>
      </x:c>
      <x:c r="B124" s="13" t="str">
        <x:v>Ponton des Marteaux ↔ Bassin des Amarres Croisées</x:v>
      </x:c>
      <x:c r="C124" s="13" t="str">
        <x:v>W3-P04</x:v>
      </x:c>
      <x:c r="D124" s="13" t="str">
        <x:v>W5-P04-Z14</x:v>
      </x:c>
      <x:c r="E124" s="13" t="str">
        <x:v>W5-P04-Z17</x:v>
      </x:c>
      <x:c r="F124" s="13" t="str">
        <x:v>Escalier de falaise</x:v>
      </x:c>
      <x:c r="G124" s="28" t="n">
        <x:v>2</x:v>
      </x:c>
      <x:c r="H124" s="28" t="n">
        <x:v>6</x:v>
      </x:c>
      <x:c r="I124" s="58" t="b">
        <x:v>0</x:v>
      </x:c>
      <x:c r="J124" s="58" t="b">
        <x:v>1</x:v>
      </x:c>
      <x:c r="K124" s="13" t="str">
        <x:v>Même île ; prises et charge légère vérifiées, aucune traversée maritime.</x:v>
      </x:c>
      <x:c r="L124" s="13" t="str">
        <x:v>Revenir au palier gardé avant de déplacer le reste du groupe.</x:v>
      </x:c>
      <x:c r="M124" s="13" t="str">
        <x:v>À reconnaître avant usage ; praticabilité initiale selon la scène. La vérification du graphe porte sur les liaisons proposées, pas une vision acquise par le joueur.</x:v>
      </x:c>
      <x:c r="N124" s="13" t="str">
        <x:v>Extension V5</x:v>
      </x:c>
    </x:row>
    <x:row r="125" ht="72" customHeight="1">
      <x:c r="A125" s="14" t="str">
        <x:v>W5-P04-L28</x:v>
      </x:c>
      <x:c r="B125" s="14" t="str">
        <x:v>Montée des Brancards ↔ Seuil du Dernier Poursuivant</x:v>
      </x:c>
      <x:c r="C125" s="14" t="str">
        <x:v>W3-P04</x:v>
      </x:c>
      <x:c r="D125" s="14" t="str">
        <x:v>W5-P04-Z20</x:v>
      </x:c>
      <x:c r="E125" s="14" t="str">
        <x:v>W5-P04-Z23</x:v>
      </x:c>
      <x:c r="F125" s="14" t="str">
        <x:v>Escalier de falaise</x:v>
      </x:c>
      <x:c r="G125" s="29" t="n">
        <x:v>2</x:v>
      </x:c>
      <x:c r="H125" s="29" t="n">
        <x:v>6</x:v>
      </x:c>
      <x:c r="I125" s="59" t="b">
        <x:v>0</x:v>
      </x:c>
      <x:c r="J125" s="59" t="b">
        <x:v>1</x:v>
      </x:c>
      <x:c r="K125" s="14" t="str">
        <x:v>Même île ; prises et charge légère vérifiées, aucune traversée maritime.</x:v>
      </x:c>
      <x:c r="L125" s="14" t="str">
        <x:v>Revenir au palier gardé avant de déplacer le reste du groupe.</x:v>
      </x:c>
      <x:c r="M125" s="14" t="str">
        <x:v>À reconnaître avant usage ; praticabilité initiale selon la scène. La vérification du graphe porte sur les liaisons proposées, pas une vision acquise par le joueur.</x:v>
      </x:c>
      <x:c r="N125" s="14" t="str">
        <x:v>Extension V5</x:v>
      </x:c>
    </x:row>
    <x:row r="126" ht="72" customHeight="1">
      <x:c r="A126" s="13" t="str">
        <x:v>W5-P04-L29</x:v>
      </x:c>
      <x:c r="B126" s="13" t="str">
        <x:v>Quai du Premier Chenal ↔ Crique de la Lentille</x:v>
      </x:c>
      <x:c r="C126" s="13" t="str">
        <x:v>W3-P04</x:v>
      </x:c>
      <x:c r="D126" s="13" t="str">
        <x:v>W5-P04-Z06</x:v>
      </x:c>
      <x:c r="E126" s="13" t="str">
        <x:v>W5-P04-Z07</x:v>
      </x:c>
      <x:c r="F126" s="13" t="str">
        <x:v>Chenal entre deux îles</x:v>
      </x:c>
      <x:c r="G126" s="28" t="n">
        <x:v>3</x:v>
      </x:c>
      <x:c r="H126" s="28" t="n">
        <x:v>8</x:v>
      </x:c>
      <x:c r="I126" s="58" t="b">
        <x:v>1</x:v>
      </x:c>
      <x:c r="J126" s="58" t="b">
        <x:v>1</x:v>
      </x:c>
      <x:c r="K126" s="13" t="str">
        <x:v>Coque réelle, pilote, places et cargaison compatibles ; départ dans une fenêtre de marée annoncée. Le contrôle des quais ne fournit pas le bateau.</x:v>
      </x:c>
      <x:c r="L126" s="13" t="str">
        <x:v>Rejoindre la dernière rive sûre ou la halte prévue selon la progression réelle du bateau.</x:v>
      </x:c>
      <x:c r="M126" s="13" t="str">
        <x:v>À reconnaître avant usage ; praticabilité initiale selon la scène. La vérification du graphe porte sur les liaisons proposées, pas une vision acquise par le joueur.</x:v>
      </x:c>
      <x:c r="N126" s="13" t="str">
        <x:v>Extension V5</x:v>
      </x:c>
    </x:row>
    <x:row r="127" ht="72" customHeight="1">
      <x:c r="A127" s="14" t="str">
        <x:v>W5-P04-L30</x:v>
      </x:c>
      <x:c r="B127" s="14" t="str">
        <x:v>Crique de la Lentille ↔ Passe des Coques Lentes</x:v>
      </x:c>
      <x:c r="C127" s="14" t="str">
        <x:v>W3-P04</x:v>
      </x:c>
      <x:c r="D127" s="14" t="str">
        <x:v>W5-P04-Z07</x:v>
      </x:c>
      <x:c r="E127" s="14" t="str">
        <x:v>W5-P04-Z13</x:v>
      </x:c>
      <x:c r="F127" s="14" t="str">
        <x:v>Chenal entre deux îles</x:v>
      </x:c>
      <x:c r="G127" s="29" t="n">
        <x:v>3</x:v>
      </x:c>
      <x:c r="H127" s="29" t="n">
        <x:v>8</x:v>
      </x:c>
      <x:c r="I127" s="59" t="b">
        <x:v>1</x:v>
      </x:c>
      <x:c r="J127" s="59" t="b">
        <x:v>1</x:v>
      </x:c>
      <x:c r="K127" s="14" t="str">
        <x:v>Coque réelle, pilote, places et cargaison compatibles ; départ dans une fenêtre de marée annoncée. Le contrôle des quais ne fournit pas le bateau.</x:v>
      </x:c>
      <x:c r="L127" s="14" t="str">
        <x:v>Rejoindre la dernière rive sûre ou la halte prévue selon la progression réelle du bateau.</x:v>
      </x:c>
      <x:c r="M127" s="14" t="str">
        <x:v>À reconnaître avant usage ; praticabilité initiale selon la scène. La vérification du graphe porte sur les liaisons proposées, pas une vision acquise par le joueur.</x:v>
      </x:c>
      <x:c r="N127" s="14" t="str">
        <x:v>Extension V5</x:v>
      </x:c>
    </x:row>
    <x:row r="128" ht="72" customHeight="1">
      <x:c r="A128" s="13" t="str">
        <x:v>W5-P04-L31</x:v>
      </x:c>
      <x:c r="B128" s="13" t="str">
        <x:v>Sortie des Petites Voiles ↔ Crique des Derniers Arrivants</x:v>
      </x:c>
      <x:c r="C128" s="13" t="str">
        <x:v>W3-P04</x:v>
      </x:c>
      <x:c r="D128" s="13" t="str">
        <x:v>W5-P04-Z18</x:v>
      </x:c>
      <x:c r="E128" s="13" t="str">
        <x:v>W5-P04-Z19</x:v>
      </x:c>
      <x:c r="F128" s="13" t="str">
        <x:v>Chenal entre deux îles</x:v>
      </x:c>
      <x:c r="G128" s="28" t="n">
        <x:v>3</x:v>
      </x:c>
      <x:c r="H128" s="28" t="n">
        <x:v>8</x:v>
      </x:c>
      <x:c r="I128" s="58" t="b">
        <x:v>1</x:v>
      </x:c>
      <x:c r="J128" s="58" t="b">
        <x:v>1</x:v>
      </x:c>
      <x:c r="K128" s="13" t="str">
        <x:v>Coque réelle, pilote, places et cargaison compatibles ; départ dans une fenêtre de marée annoncée. Le contrôle des quais ne fournit pas le bateau.</x:v>
      </x:c>
      <x:c r="L128" s="13" t="str">
        <x:v>Rejoindre la dernière rive sûre ou la halte prévue selon la progression réelle du bateau.</x:v>
      </x:c>
      <x:c r="M128" s="13" t="str">
        <x:v>À reconnaître avant usage ; praticabilité initiale selon la scène. La vérification du graphe porte sur les liaisons proposées, pas une vision acquise par le joueur.</x:v>
      </x:c>
      <x:c r="N128" s="13" t="str">
        <x:v>Extension V5</x:v>
      </x:c>
    </x:row>
    <x:row r="129" ht="72" customHeight="1">
      <x:c r="A129" s="14" t="str">
        <x:v>W5-P04-L32</x:v>
      </x:c>
      <x:c r="B129" s="14" t="str">
        <x:v>Quai des Routes Séparées ↔ Plage de la Coque Ouverte</x:v>
      </x:c>
      <x:c r="C129" s="14" t="str">
        <x:v>W3-P04</x:v>
      </x:c>
      <x:c r="D129" s="14" t="str">
        <x:v>W5-P04-Z24</x:v>
      </x:c>
      <x:c r="E129" s="14" t="str">
        <x:v>W5-P04-Z01</x:v>
      </x:c>
      <x:c r="F129" s="14" t="str">
        <x:v>Chenal entre deux îles</x:v>
      </x:c>
      <x:c r="G129" s="29" t="n">
        <x:v>3</x:v>
      </x:c>
      <x:c r="H129" s="29" t="n">
        <x:v>8</x:v>
      </x:c>
      <x:c r="I129" s="59" t="b">
        <x:v>1</x:v>
      </x:c>
      <x:c r="J129" s="59" t="b">
        <x:v>1</x:v>
      </x:c>
      <x:c r="K129" s="14" t="str">
        <x:v>Coque réelle, pilote, places et cargaison compatibles ; départ dans une fenêtre de marée annoncée. Le contrôle des quais ne fournit pas le bateau.</x:v>
      </x:c>
      <x:c r="L129" s="14" t="str">
        <x:v>Rejoindre la dernière rive sûre ou la halte prévue selon la progression réelle du bateau.</x:v>
      </x:c>
      <x:c r="M129" s="14" t="str">
        <x:v>À reconnaître avant usage ; praticabilité initiale selon la scène. La vérification du graphe porte sur les liaisons proposées, pas une vision acquise par le joueur.</x:v>
      </x:c>
      <x:c r="N129" s="14" t="str">
        <x:v>Extension V5</x:v>
      </x:c>
    </x:row>
    <x:row r="130" ht="72" customHeight="1">
      <x:c r="A130" s="13" t="str">
        <x:v>W5-P04-L33</x:v>
      </x:c>
      <x:c r="B130" s="13" t="str">
        <x:v>Quai du Premier Chenal ↔ Passe des Coques Lentes</x:v>
      </x:c>
      <x:c r="C130" s="13" t="str">
        <x:v>W3-P04</x:v>
      </x:c>
      <x:c r="D130" s="13" t="str">
        <x:v>W5-P04-Z06</x:v>
      </x:c>
      <x:c r="E130" s="13" t="str">
        <x:v>W5-P04-Z13</x:v>
      </x:c>
      <x:c r="F130" s="13" t="str">
        <x:v>Chenal entre deux îles</x:v>
      </x:c>
      <x:c r="G130" s="28" t="n">
        <x:v>3</x:v>
      </x:c>
      <x:c r="H130" s="28" t="n">
        <x:v>8</x:v>
      </x:c>
      <x:c r="I130" s="58" t="b">
        <x:v>1</x:v>
      </x:c>
      <x:c r="J130" s="58" t="b">
        <x:v>1</x:v>
      </x:c>
      <x:c r="K130" s="13" t="str">
        <x:v>Coque réelle, pilote, places et cargaison compatibles ; départ dans une fenêtre de marée annoncée. Le contrôle des quais ne fournit pas le bateau.</x:v>
      </x:c>
      <x:c r="L130" s="13" t="str">
        <x:v>Rejoindre la dernière rive sûre ou la halte prévue selon la progression réelle du bateau.</x:v>
      </x:c>
      <x:c r="M130" s="13" t="str">
        <x:v>À reconnaître avant usage ; praticabilité initiale selon la scène. La vérification du graphe porte sur les liaisons proposées, pas une vision acquise par le joueur.</x:v>
      </x:c>
      <x:c r="N130" s="13" t="str">
        <x:v>Extension V5</x:v>
      </x:c>
    </x:row>
    <x:row r="131" ht="72" customHeight="1">
      <x:c r="A131" s="14" t="str">
        <x:v>W5-P04-L34</x:v>
      </x:c>
      <x:c r="B131" s="14" t="str">
        <x:v>Crique de la Lentille ↔ Quai des Routes Séparées</x:v>
      </x:c>
      <x:c r="C131" s="14" t="str">
        <x:v>W3-P04</x:v>
      </x:c>
      <x:c r="D131" s="14" t="str">
        <x:v>W5-P04-Z07</x:v>
      </x:c>
      <x:c r="E131" s="14" t="str">
        <x:v>W5-P04-Z24</x:v>
      </x:c>
      <x:c r="F131" s="14" t="str">
        <x:v>Chenal entre deux îles</x:v>
      </x:c>
      <x:c r="G131" s="29" t="n">
        <x:v>3</x:v>
      </x:c>
      <x:c r="H131" s="29" t="n">
        <x:v>8</x:v>
      </x:c>
      <x:c r="I131" s="59" t="b">
        <x:v>1</x:v>
      </x:c>
      <x:c r="J131" s="59" t="b">
        <x:v>1</x:v>
      </x:c>
      <x:c r="K131" s="14" t="str">
        <x:v>Coque réelle, pilote, places et cargaison compatibles ; départ dans une fenêtre de marée annoncée. Le contrôle des quais ne fournit pas le bateau.</x:v>
      </x:c>
      <x:c r="L131" s="14" t="str">
        <x:v>Rejoindre la dernière rive sûre ou la halte prévue selon la progression réelle du bateau.</x:v>
      </x:c>
      <x:c r="M131" s="14" t="str">
        <x:v>À reconnaître avant usage ; praticabilité initiale selon la scène. La vérification du graphe porte sur les liaisons proposées, pas une vision acquise par le joueur.</x:v>
      </x:c>
      <x:c r="N131" s="14" t="str">
        <x:v>Extension V5</x:v>
      </x:c>
    </x:row>
    <x:row r="132" ht="72" customHeight="1">
      <x:c r="A132" s="13" t="str">
        <x:v>W5-P05-L01</x:v>
      </x:c>
      <x:c r="B132" s="13" t="str">
        <x:v>Débarcadère de la Moraine ↔ Plaques du Son Grave</x:v>
      </x:c>
      <x:c r="C132" s="13" t="str">
        <x:v>W3-P05</x:v>
      </x:c>
      <x:c r="D132" s="13" t="str">
        <x:v>W5-P05-Z01</x:v>
      </x:c>
      <x:c r="E132" s="13" t="str">
        <x:v>W5-P05-Z02</x:v>
      </x:c>
      <x:c r="F132" s="13" t="str">
        <x:v>Route de moraine ou de galerie</x:v>
      </x:c>
      <x:c r="G132" s="28" t="n">
        <x:v>1</x:v>
      </x:c>
      <x:c r="H132" s="28" t="n">
        <x:v>12</x:v>
      </x:c>
      <x:c r="I132" s="58" t="b">
        <x:v>1</x:v>
      </x:c>
      <x:c r="J132" s="58" t="b">
        <x:v>1</x:v>
      </x:c>
      <x:c r="K132" s="13" t="str">
        <x:v>Même anneau ou secteur médian ; appuis, portes et refuges vérifiés selon le terrain.</x:v>
      </x:c>
      <x:c r="L132" s="13" t="str">
        <x:v>Revenir au dernier abri ou compartiment stable effectivement atteint.</x:v>
      </x:c>
      <x:c r="M132" s="13" t="str">
        <x:v>À reconnaître avant usage ; praticabilité initiale selon la scène. La vérification du graphe porte sur les liaisons proposées, pas une vision acquise par le joueur.</x:v>
      </x:c>
      <x:c r="N132" s="13" t="str">
        <x:v>Extension V5</x:v>
      </x:c>
    </x:row>
    <x:row r="133" ht="72" customHeight="1">
      <x:c r="A133" s="14" t="str">
        <x:v>W5-P05-L02</x:v>
      </x:c>
      <x:c r="B133" s="14" t="str">
        <x:v>Plaques du Son Grave ↔ Borne du Vent Coupé</x:v>
      </x:c>
      <x:c r="C133" s="14" t="str">
        <x:v>W3-P05</x:v>
      </x:c>
      <x:c r="D133" s="14" t="str">
        <x:v>W5-P05-Z02</x:v>
      </x:c>
      <x:c r="E133" s="14" t="str">
        <x:v>W5-P05-Z03</x:v>
      </x:c>
      <x:c r="F133" s="14" t="str">
        <x:v>Route de moraine ou de galerie</x:v>
      </x:c>
      <x:c r="G133" s="29" t="n">
        <x:v>1</x:v>
      </x:c>
      <x:c r="H133" s="29" t="n">
        <x:v>12</x:v>
      </x:c>
      <x:c r="I133" s="59" t="b">
        <x:v>1</x:v>
      </x:c>
      <x:c r="J133" s="59" t="b">
        <x:v>1</x:v>
      </x:c>
      <x:c r="K133" s="14" t="str">
        <x:v>Même anneau ou secteur médian ; appuis, portes et refuges vérifiés selon le terrain.</x:v>
      </x:c>
      <x:c r="L133" s="14" t="str">
        <x:v>Revenir au dernier abri ou compartiment stable effectivement atteint.</x:v>
      </x:c>
      <x:c r="M133" s="14" t="str">
        <x:v>À reconnaître avant usage ; praticabilité initiale selon la scène. La vérification du graphe porte sur les liaisons proposées, pas une vision acquise par le joueur.</x:v>
      </x:c>
      <x:c r="N133" s="14" t="str">
        <x:v>Extension V5</x:v>
      </x:c>
    </x:row>
    <x:row r="134" ht="72" customHeight="1">
      <x:c r="A134" s="13" t="str">
        <x:v>W5-P05-L03</x:v>
      </x:c>
      <x:c r="B134" s="13" t="str">
        <x:v>Borne du Vent Coupé ↔ Cache sous la Pierre Blanche</x:v>
      </x:c>
      <x:c r="C134" s="13" t="str">
        <x:v>W3-P05</x:v>
      </x:c>
      <x:c r="D134" s="13" t="str">
        <x:v>W5-P05-Z03</x:v>
      </x:c>
      <x:c r="E134" s="13" t="str">
        <x:v>W5-P05-Z04</x:v>
      </x:c>
      <x:c r="F134" s="13" t="str">
        <x:v>Route de moraine ou de galerie</x:v>
      </x:c>
      <x:c r="G134" s="28" t="n">
        <x:v>1</x:v>
      </x:c>
      <x:c r="H134" s="28" t="n">
        <x:v>12</x:v>
      </x:c>
      <x:c r="I134" s="58" t="b">
        <x:v>1</x:v>
      </x:c>
      <x:c r="J134" s="58" t="b">
        <x:v>1</x:v>
      </x:c>
      <x:c r="K134" s="13" t="str">
        <x:v>Même anneau ou secteur médian ; appuis, portes et refuges vérifiés selon le terrain.</x:v>
      </x:c>
      <x:c r="L134" s="13" t="str">
        <x:v>Revenir au dernier abri ou compartiment stable effectivement atteint.</x:v>
      </x:c>
      <x:c r="M134" s="13" t="str">
        <x:v>À reconnaître avant usage ; praticabilité initiale selon la scène. La vérification du graphe porte sur les liaisons proposées, pas une vision acquise par le joueur.</x:v>
      </x:c>
      <x:c r="N134" s="13" t="str">
        <x:v>Extension V5</x:v>
      </x:c>
    </x:row>
    <x:row r="135" ht="72" customHeight="1">
      <x:c r="A135" s="14" t="str">
        <x:v>W5-P05-L04</x:v>
      </x:c>
      <x:c r="B135" s="14" t="str">
        <x:v>Cache sous la Pierre Blanche ↔ Courbe du Guide Rival</x:v>
      </x:c>
      <x:c r="C135" s="14" t="str">
        <x:v>W3-P05</x:v>
      </x:c>
      <x:c r="D135" s="14" t="str">
        <x:v>W5-P05-Z04</x:v>
      </x:c>
      <x:c r="E135" s="14" t="str">
        <x:v>W5-P05-Z05</x:v>
      </x:c>
      <x:c r="F135" s="14" t="str">
        <x:v>Route de moraine ou de galerie</x:v>
      </x:c>
      <x:c r="G135" s="29" t="n">
        <x:v>1</x:v>
      </x:c>
      <x:c r="H135" s="29" t="n">
        <x:v>12</x:v>
      </x:c>
      <x:c r="I135" s="59" t="b">
        <x:v>1</x:v>
      </x:c>
      <x:c r="J135" s="59" t="b">
        <x:v>1</x:v>
      </x:c>
      <x:c r="K135" s="14" t="str">
        <x:v>Même anneau ou secteur médian ; appuis, portes et refuges vérifiés selon le terrain.</x:v>
      </x:c>
      <x:c r="L135" s="14" t="str">
        <x:v>Revenir au dernier abri ou compartiment stable effectivement atteint.</x:v>
      </x:c>
      <x:c r="M135" s="14" t="str">
        <x:v>À reconnaître avant usage ; praticabilité initiale selon la scène. La vérification du graphe porte sur les liaisons proposées, pas une vision acquise par le joueur.</x:v>
      </x:c>
      <x:c r="N135" s="14" t="str">
        <x:v>Extension V5</x:v>
      </x:c>
    </x:row>
    <x:row r="136" ht="72" customHeight="1">
      <x:c r="A136" s="13" t="str">
        <x:v>W5-P05-L05</x:v>
      </x:c>
      <x:c r="B136" s="13" t="str">
        <x:v>Courbe du Guide Rival ↔ Pied du Premier Palan</x:v>
      </x:c>
      <x:c r="C136" s="13" t="str">
        <x:v>W3-P05</x:v>
      </x:c>
      <x:c r="D136" s="13" t="str">
        <x:v>W5-P05-Z05</x:v>
      </x:c>
      <x:c r="E136" s="13" t="str">
        <x:v>W5-P05-Z06</x:v>
      </x:c>
      <x:c r="F136" s="13" t="str">
        <x:v>Route de moraine ou de galerie</x:v>
      </x:c>
      <x:c r="G136" s="28" t="n">
        <x:v>1</x:v>
      </x:c>
      <x:c r="H136" s="28" t="n">
        <x:v>12</x:v>
      </x:c>
      <x:c r="I136" s="58" t="b">
        <x:v>1</x:v>
      </x:c>
      <x:c r="J136" s="58" t="b">
        <x:v>1</x:v>
      </x:c>
      <x:c r="K136" s="13" t="str">
        <x:v>Même anneau ou secteur médian ; appuis, portes et refuges vérifiés selon le terrain.</x:v>
      </x:c>
      <x:c r="L136" s="13" t="str">
        <x:v>Revenir au dernier abri ou compartiment stable effectivement atteint.</x:v>
      </x:c>
      <x:c r="M136" s="13" t="str">
        <x:v>À reconnaître avant usage ; praticabilité initiale selon la scène. La vérification du graphe porte sur les liaisons proposées, pas une vision acquise par le joueur.</x:v>
      </x:c>
      <x:c r="N136" s="13" t="str">
        <x:v>Extension V5</x:v>
      </x:c>
    </x:row>
    <x:row r="137" ht="72" customHeight="1">
      <x:c r="A137" s="14" t="str">
        <x:v>W5-P05-L06</x:v>
      </x:c>
      <x:c r="B137" s="14" t="str">
        <x:v>Débarcadère de la Moraine ↔ Pied du Premier Palan</x:v>
      </x:c>
      <x:c r="C137" s="14" t="str">
        <x:v>W3-P05</x:v>
      </x:c>
      <x:c r="D137" s="14" t="str">
        <x:v>W5-P05-Z01</x:v>
      </x:c>
      <x:c r="E137" s="14" t="str">
        <x:v>W5-P05-Z06</x:v>
      </x:c>
      <x:c r="F137" s="14" t="str">
        <x:v>Contournement de refuge</x:v>
      </x:c>
      <x:c r="G137" s="29" t="n">
        <x:v>3</x:v>
      </x:c>
      <x:c r="H137" s="29" t="n">
        <x:v>10</x:v>
      </x:c>
      <x:c r="I137" s="59" t="b">
        <x:v>1</x:v>
      </x:c>
      <x:c r="J137" s="59" t="b">
        <x:v>1</x:v>
      </x:c>
      <x:c r="K137" s="14" t="str">
        <x:v>Route longue par roche stable ou galerie entretenue ; donne une alternative aux raccourcis de glace.</x:v>
      </x:c>
      <x:c r="L137" s="14" t="str">
        <x:v>Halte intermédiaire réellement disponible ; le trajet se reprend depuis cette position.</x:v>
      </x:c>
      <x:c r="M137" s="14" t="str">
        <x:v>À reconnaître avant usage ; praticabilité initiale selon la scène. La vérification du graphe porte sur les liaisons proposées, pas une vision acquise par le joueur.</x:v>
      </x:c>
      <x:c r="N137" s="14" t="str">
        <x:v>Extension V5</x:v>
      </x:c>
    </x:row>
    <x:row r="138" ht="72" customHeight="1">
      <x:c r="A138" s="13" t="str">
        <x:v>W5-P05-L07</x:v>
      </x:c>
      <x:c r="B138" s="13" t="str">
        <x:v>Corniche de la Première Corde ↔ Niche du Guetteur Aveuglé</x:v>
      </x:c>
      <x:c r="C138" s="13" t="str">
        <x:v>W3-P05</x:v>
      </x:c>
      <x:c r="D138" s="13" t="str">
        <x:v>W5-P05-Z07</x:v>
      </x:c>
      <x:c r="E138" s="13" t="str">
        <x:v>W5-P05-Z08</x:v>
      </x:c>
      <x:c r="F138" s="13" t="str">
        <x:v>Route de moraine ou de galerie</x:v>
      </x:c>
      <x:c r="G138" s="28" t="n">
        <x:v>1</x:v>
      </x:c>
      <x:c r="H138" s="28" t="n">
        <x:v>12</x:v>
      </x:c>
      <x:c r="I138" s="58" t="b">
        <x:v>1</x:v>
      </x:c>
      <x:c r="J138" s="58" t="b">
        <x:v>1</x:v>
      </x:c>
      <x:c r="K138" s="13" t="str">
        <x:v>Même anneau ou secteur médian ; appuis, portes et refuges vérifiés selon le terrain.</x:v>
      </x:c>
      <x:c r="L138" s="13" t="str">
        <x:v>Revenir au dernier abri ou compartiment stable effectivement atteint.</x:v>
      </x:c>
      <x:c r="M138" s="13" t="str">
        <x:v>À reconnaître avant usage ; praticabilité initiale selon la scène. La vérification du graphe porte sur les liaisons proposées, pas une vision acquise par le joueur.</x:v>
      </x:c>
      <x:c r="N138" s="13" t="str">
        <x:v>Extension V5</x:v>
      </x:c>
    </x:row>
    <x:row r="139" ht="72" customHeight="1">
      <x:c r="A139" s="14" t="str">
        <x:v>W5-P05-L08</x:v>
      </x:c>
      <x:c r="B139" s="14" t="str">
        <x:v>Niche du Guetteur Aveuglé ↔ Balcon des Charges Suspendues</x:v>
      </x:c>
      <x:c r="C139" s="14" t="str">
        <x:v>W3-P05</x:v>
      </x:c>
      <x:c r="D139" s="14" t="str">
        <x:v>W5-P05-Z08</x:v>
      </x:c>
      <x:c r="E139" s="14" t="str">
        <x:v>W5-P05-Z09</x:v>
      </x:c>
      <x:c r="F139" s="14" t="str">
        <x:v>Route de moraine ou de galerie</x:v>
      </x:c>
      <x:c r="G139" s="29" t="n">
        <x:v>1</x:v>
      </x:c>
      <x:c r="H139" s="29" t="n">
        <x:v>12</x:v>
      </x:c>
      <x:c r="I139" s="59" t="b">
        <x:v>1</x:v>
      </x:c>
      <x:c r="J139" s="59" t="b">
        <x:v>1</x:v>
      </x:c>
      <x:c r="K139" s="14" t="str">
        <x:v>Même anneau ou secteur médian ; appuis, portes et refuges vérifiés selon le terrain.</x:v>
      </x:c>
      <x:c r="L139" s="14" t="str">
        <x:v>Revenir au dernier abri ou compartiment stable effectivement atteint.</x:v>
      </x:c>
      <x:c r="M139" s="14" t="str">
        <x:v>À reconnaître avant usage ; praticabilité initiale selon la scène. La vérification du graphe porte sur les liaisons proposées, pas une vision acquise par le joueur.</x:v>
      </x:c>
      <x:c r="N139" s="14" t="str">
        <x:v>Extension V5</x:v>
      </x:c>
    </x:row>
    <x:row r="140" ht="72" customHeight="1">
      <x:c r="A140" s="13" t="str">
        <x:v>W5-P05-L09</x:v>
      </x:c>
      <x:c r="B140" s="13" t="str">
        <x:v>Balcon des Charges Suspendues ↔ Refuge de l’Anneau Ouest</x:v>
      </x:c>
      <x:c r="C140" s="13" t="str">
        <x:v>W3-P05</x:v>
      </x:c>
      <x:c r="D140" s="13" t="str">
        <x:v>W5-P05-Z09</x:v>
      </x:c>
      <x:c r="E140" s="13" t="str">
        <x:v>W5-P05-Z10</x:v>
      </x:c>
      <x:c r="F140" s="13" t="str">
        <x:v>Route de moraine ou de galerie</x:v>
      </x:c>
      <x:c r="G140" s="28" t="n">
        <x:v>1</x:v>
      </x:c>
      <x:c r="H140" s="28" t="n">
        <x:v>12</x:v>
      </x:c>
      <x:c r="I140" s="58" t="b">
        <x:v>1</x:v>
      </x:c>
      <x:c r="J140" s="58" t="b">
        <x:v>1</x:v>
      </x:c>
      <x:c r="K140" s="13" t="str">
        <x:v>Même anneau ou secteur médian ; appuis, portes et refuges vérifiés selon le terrain.</x:v>
      </x:c>
      <x:c r="L140" s="13" t="str">
        <x:v>Revenir au dernier abri ou compartiment stable effectivement atteint.</x:v>
      </x:c>
      <x:c r="M140" s="13" t="str">
        <x:v>À reconnaître avant usage ; praticabilité initiale selon la scène. La vérification du graphe porte sur les liaisons proposées, pas une vision acquise par le joueur.</x:v>
      </x:c>
      <x:c r="N140" s="13" t="str">
        <x:v>Extension V5</x:v>
      </x:c>
    </x:row>
    <x:row r="141" ht="72" customHeight="1">
      <x:c r="A141" s="14" t="str">
        <x:v>W5-P05-L10</x:v>
      </x:c>
      <x:c r="B141" s="14" t="str">
        <x:v>Refuge de l’Anneau Ouest ↔ Arête du Défi Voilé</x:v>
      </x:c>
      <x:c r="C141" s="14" t="str">
        <x:v>W3-P05</x:v>
      </x:c>
      <x:c r="D141" s="14" t="str">
        <x:v>W5-P05-Z10</x:v>
      </x:c>
      <x:c r="E141" s="14" t="str">
        <x:v>W5-P05-Z11</x:v>
      </x:c>
      <x:c r="F141" s="14" t="str">
        <x:v>Route de moraine ou de galerie</x:v>
      </x:c>
      <x:c r="G141" s="29" t="n">
        <x:v>1</x:v>
      </x:c>
      <x:c r="H141" s="29" t="n">
        <x:v>12</x:v>
      </x:c>
      <x:c r="I141" s="59" t="b">
        <x:v>1</x:v>
      </x:c>
      <x:c r="J141" s="59" t="b">
        <x:v>1</x:v>
      </x:c>
      <x:c r="K141" s="14" t="str">
        <x:v>Même anneau ou secteur médian ; appuis, portes et refuges vérifiés selon le terrain.</x:v>
      </x:c>
      <x:c r="L141" s="14" t="str">
        <x:v>Revenir au dernier abri ou compartiment stable effectivement atteint.</x:v>
      </x:c>
      <x:c r="M141" s="14" t="str">
        <x:v>À reconnaître avant usage ; praticabilité initiale selon la scène. La vérification du graphe porte sur les liaisons proposées, pas une vision acquise par le joueur.</x:v>
      </x:c>
      <x:c r="N141" s="14" t="str">
        <x:v>Extension V5</x:v>
      </x:c>
    </x:row>
    <x:row r="142" ht="72" customHeight="1">
      <x:c r="A142" s="13" t="str">
        <x:v>W5-P05-L11</x:v>
      </x:c>
      <x:c r="B142" s="13" t="str">
        <x:v>Arête du Défi Voilé ↔ Traverse des Deux Anneaux</x:v>
      </x:c>
      <x:c r="C142" s="13" t="str">
        <x:v>W3-P05</x:v>
      </x:c>
      <x:c r="D142" s="13" t="str">
        <x:v>W5-P05-Z11</x:v>
      </x:c>
      <x:c r="E142" s="13" t="str">
        <x:v>W5-P05-Z12</x:v>
      </x:c>
      <x:c r="F142" s="13" t="str">
        <x:v>Route de moraine ou de galerie</x:v>
      </x:c>
      <x:c r="G142" s="28" t="n">
        <x:v>1</x:v>
      </x:c>
      <x:c r="H142" s="28" t="n">
        <x:v>12</x:v>
      </x:c>
      <x:c r="I142" s="58" t="b">
        <x:v>1</x:v>
      </x:c>
      <x:c r="J142" s="58" t="b">
        <x:v>1</x:v>
      </x:c>
      <x:c r="K142" s="13" t="str">
        <x:v>Même anneau ou secteur médian ; appuis, portes et refuges vérifiés selon le terrain.</x:v>
      </x:c>
      <x:c r="L142" s="13" t="str">
        <x:v>Revenir au dernier abri ou compartiment stable effectivement atteint.</x:v>
      </x:c>
      <x:c r="M142" s="13" t="str">
        <x:v>À reconnaître avant usage ; praticabilité initiale selon la scène. La vérification du graphe porte sur les liaisons proposées, pas une vision acquise par le joueur.</x:v>
      </x:c>
      <x:c r="N142" s="13" t="str">
        <x:v>Extension V5</x:v>
      </x:c>
    </x:row>
    <x:row r="143" ht="72" customHeight="1">
      <x:c r="A143" s="14" t="str">
        <x:v>W5-P05-L12</x:v>
      </x:c>
      <x:c r="B143" s="14" t="str">
        <x:v>Corniche de la Première Corde ↔ Traverse des Deux Anneaux</x:v>
      </x:c>
      <x:c r="C143" s="14" t="str">
        <x:v>W3-P05</x:v>
      </x:c>
      <x:c r="D143" s="14" t="str">
        <x:v>W5-P05-Z07</x:v>
      </x:c>
      <x:c r="E143" s="14" t="str">
        <x:v>W5-P05-Z12</x:v>
      </x:c>
      <x:c r="F143" s="14" t="str">
        <x:v>Contournement de refuge</x:v>
      </x:c>
      <x:c r="G143" s="29" t="n">
        <x:v>3</x:v>
      </x:c>
      <x:c r="H143" s="29" t="n">
        <x:v>10</x:v>
      </x:c>
      <x:c r="I143" s="59" t="b">
        <x:v>1</x:v>
      </x:c>
      <x:c r="J143" s="59" t="b">
        <x:v>1</x:v>
      </x:c>
      <x:c r="K143" s="14" t="str">
        <x:v>Route longue par roche stable ou galerie entretenue ; donne une alternative aux raccourcis de glace.</x:v>
      </x:c>
      <x:c r="L143" s="14" t="str">
        <x:v>Halte intermédiaire réellement disponible ; le trajet se reprend depuis cette position.</x:v>
      </x:c>
      <x:c r="M143" s="14" t="str">
        <x:v>À reconnaître avant usage ; praticabilité initiale selon la scène. La vérification du graphe porte sur les liaisons proposées, pas une vision acquise par le joueur.</x:v>
      </x:c>
      <x:c r="N143" s="14" t="str">
        <x:v>Extension V5</x:v>
      </x:c>
    </x:row>
    <x:row r="144" ht="72" customHeight="1">
      <x:c r="A144" s="13" t="str">
        <x:v>W5-P05-L13</x:v>
      </x:c>
      <x:c r="B144" s="13" t="str">
        <x:v>Vestibule de la Vapeur Froide ↔ Galerie des Deux Jets</x:v>
      </x:c>
      <x:c r="C144" s="13" t="str">
        <x:v>W3-P05</x:v>
      </x:c>
      <x:c r="D144" s="13" t="str">
        <x:v>W5-P05-Z13</x:v>
      </x:c>
      <x:c r="E144" s="13" t="str">
        <x:v>W5-P05-Z14</x:v>
      </x:c>
      <x:c r="F144" s="13" t="str">
        <x:v>Route de moraine ou de galerie</x:v>
      </x:c>
      <x:c r="G144" s="28" t="n">
        <x:v>1</x:v>
      </x:c>
      <x:c r="H144" s="28" t="n">
        <x:v>12</x:v>
      </x:c>
      <x:c r="I144" s="58" t="b">
        <x:v>1</x:v>
      </x:c>
      <x:c r="J144" s="58" t="b">
        <x:v>1</x:v>
      </x:c>
      <x:c r="K144" s="13" t="str">
        <x:v>Même anneau ou secteur médian ; appuis, portes et refuges vérifiés selon le terrain.</x:v>
      </x:c>
      <x:c r="L144" s="13" t="str">
        <x:v>Revenir au dernier abri ou compartiment stable effectivement atteint.</x:v>
      </x:c>
      <x:c r="M144" s="13" t="str">
        <x:v>À reconnaître avant usage ; praticabilité initiale selon la scène. La vérification du graphe porte sur les liaisons proposées, pas une vision acquise par le joueur.</x:v>
      </x:c>
      <x:c r="N144" s="13" t="str">
        <x:v>Extension V5</x:v>
      </x:c>
    </x:row>
    <x:row r="145" ht="72" customHeight="1">
      <x:c r="A145" s="14" t="str">
        <x:v>W5-P05-L14</x:v>
      </x:c>
      <x:c r="B145" s="14" t="str">
        <x:v>Galerie des Deux Jets ↔ Palier du Faux Souffle</x:v>
      </x:c>
      <x:c r="C145" s="14" t="str">
        <x:v>W3-P05</x:v>
      </x:c>
      <x:c r="D145" s="14" t="str">
        <x:v>W5-P05-Z14</x:v>
      </x:c>
      <x:c r="E145" s="14" t="str">
        <x:v>W5-P05-Z15</x:v>
      </x:c>
      <x:c r="F145" s="14" t="str">
        <x:v>Route de moraine ou de galerie</x:v>
      </x:c>
      <x:c r="G145" s="29" t="n">
        <x:v>1</x:v>
      </x:c>
      <x:c r="H145" s="29" t="n">
        <x:v>12</x:v>
      </x:c>
      <x:c r="I145" s="59" t="b">
        <x:v>1</x:v>
      </x:c>
      <x:c r="J145" s="59" t="b">
        <x:v>1</x:v>
      </x:c>
      <x:c r="K145" s="14" t="str">
        <x:v>Même anneau ou secteur médian ; appuis, portes et refuges vérifiés selon le terrain.</x:v>
      </x:c>
      <x:c r="L145" s="14" t="str">
        <x:v>Revenir au dernier abri ou compartiment stable effectivement atteint.</x:v>
      </x:c>
      <x:c r="M145" s="14" t="str">
        <x:v>À reconnaître avant usage ; praticabilité initiale selon la scène. La vérification du graphe porte sur les liaisons proposées, pas une vision acquise par le joueur.</x:v>
      </x:c>
      <x:c r="N145" s="14" t="str">
        <x:v>Extension V5</x:v>
      </x:c>
    </x:row>
    <x:row r="146" ht="72" customHeight="1">
      <x:c r="A146" s="13" t="str">
        <x:v>W5-P05-L15</x:v>
      </x:c>
      <x:c r="B146" s="13" t="str">
        <x:v>Palier du Faux Souffle ↔ Atelier du Joint Rouge</x:v>
      </x:c>
      <x:c r="C146" s="13" t="str">
        <x:v>W3-P05</x:v>
      </x:c>
      <x:c r="D146" s="13" t="str">
        <x:v>W5-P05-Z15</x:v>
      </x:c>
      <x:c r="E146" s="13" t="str">
        <x:v>W5-P05-Z16</x:v>
      </x:c>
      <x:c r="F146" s="13" t="str">
        <x:v>Route de moraine ou de galerie</x:v>
      </x:c>
      <x:c r="G146" s="28" t="n">
        <x:v>1</x:v>
      </x:c>
      <x:c r="H146" s="28" t="n">
        <x:v>12</x:v>
      </x:c>
      <x:c r="I146" s="58" t="b">
        <x:v>1</x:v>
      </x:c>
      <x:c r="J146" s="58" t="b">
        <x:v>1</x:v>
      </x:c>
      <x:c r="K146" s="13" t="str">
        <x:v>Même anneau ou secteur médian ; appuis, portes et refuges vérifiés selon le terrain.</x:v>
      </x:c>
      <x:c r="L146" s="13" t="str">
        <x:v>Revenir au dernier abri ou compartiment stable effectivement atteint.</x:v>
      </x:c>
      <x:c r="M146" s="13" t="str">
        <x:v>À reconnaître avant usage ; praticabilité initiale selon la scène. La vérification du graphe porte sur les liaisons proposées, pas une vision acquise par le joueur.</x:v>
      </x:c>
      <x:c r="N146" s="13" t="str">
        <x:v>Extension V5</x:v>
      </x:c>
    </x:row>
    <x:row r="147" ht="72" customHeight="1">
      <x:c r="A147" s="14" t="str">
        <x:v>W5-P05-L16</x:v>
      </x:c>
      <x:c r="B147" s="14" t="str">
        <x:v>Atelier du Joint Rouge ↔ Chambre du Cordon Mobile</x:v>
      </x:c>
      <x:c r="C147" s="14" t="str">
        <x:v>W3-P05</x:v>
      </x:c>
      <x:c r="D147" s="14" t="str">
        <x:v>W5-P05-Z16</x:v>
      </x:c>
      <x:c r="E147" s="14" t="str">
        <x:v>W5-P05-Z17</x:v>
      </x:c>
      <x:c r="F147" s="14" t="str">
        <x:v>Route de moraine ou de galerie</x:v>
      </x:c>
      <x:c r="G147" s="29" t="n">
        <x:v>1</x:v>
      </x:c>
      <x:c r="H147" s="29" t="n">
        <x:v>12</x:v>
      </x:c>
      <x:c r="I147" s="59" t="b">
        <x:v>1</x:v>
      </x:c>
      <x:c r="J147" s="59" t="b">
        <x:v>1</x:v>
      </x:c>
      <x:c r="K147" s="14" t="str">
        <x:v>Même anneau ou secteur médian ; appuis, portes et refuges vérifiés selon le terrain.</x:v>
      </x:c>
      <x:c r="L147" s="14" t="str">
        <x:v>Revenir au dernier abri ou compartiment stable effectivement atteint.</x:v>
      </x:c>
      <x:c r="M147" s="14" t="str">
        <x:v>À reconnaître avant usage ; praticabilité initiale selon la scène. La vérification du graphe porte sur les liaisons proposées, pas une vision acquise par le joueur.</x:v>
      </x:c>
      <x:c r="N147" s="14" t="str">
        <x:v>Extension V5</x:v>
      </x:c>
    </x:row>
    <x:row r="148" ht="72" customHeight="1">
      <x:c r="A148" s="13" t="str">
        <x:v>W5-P05-L17</x:v>
      </x:c>
      <x:c r="B148" s="13" t="str">
        <x:v>Chambre du Cordon Mobile ↔ Porte du Souffle Haut</x:v>
      </x:c>
      <x:c r="C148" s="13" t="str">
        <x:v>W3-P05</x:v>
      </x:c>
      <x:c r="D148" s="13" t="str">
        <x:v>W5-P05-Z17</x:v>
      </x:c>
      <x:c r="E148" s="13" t="str">
        <x:v>W5-P05-Z18</x:v>
      </x:c>
      <x:c r="F148" s="13" t="str">
        <x:v>Route de moraine ou de galerie</x:v>
      </x:c>
      <x:c r="G148" s="28" t="n">
        <x:v>1</x:v>
      </x:c>
      <x:c r="H148" s="28" t="n">
        <x:v>12</x:v>
      </x:c>
      <x:c r="I148" s="58" t="b">
        <x:v>1</x:v>
      </x:c>
      <x:c r="J148" s="58" t="b">
        <x:v>1</x:v>
      </x:c>
      <x:c r="K148" s="13" t="str">
        <x:v>Même anneau ou secteur médian ; appuis, portes et refuges vérifiés selon le terrain.</x:v>
      </x:c>
      <x:c r="L148" s="13" t="str">
        <x:v>Revenir au dernier abri ou compartiment stable effectivement atteint.</x:v>
      </x:c>
      <x:c r="M148" s="13" t="str">
        <x:v>À reconnaître avant usage ; praticabilité initiale selon la scène. La vérification du graphe porte sur les liaisons proposées, pas une vision acquise par le joueur.</x:v>
      </x:c>
      <x:c r="N148" s="13" t="str">
        <x:v>Extension V5</x:v>
      </x:c>
    </x:row>
    <x:row r="149" ht="72" customHeight="1">
      <x:c r="A149" s="14" t="str">
        <x:v>W5-P05-L18</x:v>
      </x:c>
      <x:c r="B149" s="14" t="str">
        <x:v>Vestibule de la Vapeur Froide ↔ Porte du Souffle Haut</x:v>
      </x:c>
      <x:c r="C149" s="14" t="str">
        <x:v>W3-P05</x:v>
      </x:c>
      <x:c r="D149" s="14" t="str">
        <x:v>W5-P05-Z13</x:v>
      </x:c>
      <x:c r="E149" s="14" t="str">
        <x:v>W5-P05-Z18</x:v>
      </x:c>
      <x:c r="F149" s="14" t="str">
        <x:v>Contournement de refuge</x:v>
      </x:c>
      <x:c r="G149" s="29" t="n">
        <x:v>3</x:v>
      </x:c>
      <x:c r="H149" s="29" t="n">
        <x:v>10</x:v>
      </x:c>
      <x:c r="I149" s="59" t="b">
        <x:v>1</x:v>
      </x:c>
      <x:c r="J149" s="59" t="b">
        <x:v>1</x:v>
      </x:c>
      <x:c r="K149" s="14" t="str">
        <x:v>Route longue par roche stable ou galerie entretenue ; donne une alternative aux raccourcis de glace.</x:v>
      </x:c>
      <x:c r="L149" s="14" t="str">
        <x:v>Halte intermédiaire réellement disponible ; le trajet se reprend depuis cette position.</x:v>
      </x:c>
      <x:c r="M149" s="14" t="str">
        <x:v>À reconnaître avant usage ; praticabilité initiale selon la scène. La vérification du graphe porte sur les liaisons proposées, pas une vision acquise par le joueur.</x:v>
      </x:c>
      <x:c r="N149" s="14" t="str">
        <x:v>Extension V5</x:v>
      </x:c>
    </x:row>
    <x:row r="150" ht="72" customHeight="1">
      <x:c r="A150" s="13" t="str">
        <x:v>W5-P05-L19</x:v>
      </x:c>
      <x:c r="B150" s="13" t="str">
        <x:v>Appui du Dernier Anneau ↔ Faille du Vétéran</x:v>
      </x:c>
      <x:c r="C150" s="13" t="str">
        <x:v>W3-P05</x:v>
      </x:c>
      <x:c r="D150" s="13" t="str">
        <x:v>W5-P05-Z19</x:v>
      </x:c>
      <x:c r="E150" s="13" t="str">
        <x:v>W5-P05-Z20</x:v>
      </x:c>
      <x:c r="F150" s="13" t="str">
        <x:v>Route de moraine ou de galerie</x:v>
      </x:c>
      <x:c r="G150" s="28" t="n">
        <x:v>1</x:v>
      </x:c>
      <x:c r="H150" s="28" t="n">
        <x:v>12</x:v>
      </x:c>
      <x:c r="I150" s="58" t="b">
        <x:v>1</x:v>
      </x:c>
      <x:c r="J150" s="58" t="b">
        <x:v>1</x:v>
      </x:c>
      <x:c r="K150" s="13" t="str">
        <x:v>Même anneau ou secteur médian ; appuis, portes et refuges vérifiés selon le terrain.</x:v>
      </x:c>
      <x:c r="L150" s="13" t="str">
        <x:v>Revenir au dernier abri ou compartiment stable effectivement atteint.</x:v>
      </x:c>
      <x:c r="M150" s="13" t="str">
        <x:v>À reconnaître avant usage ; praticabilité initiale selon la scène. La vérification du graphe porte sur les liaisons proposées, pas une vision acquise par le joueur.</x:v>
      </x:c>
      <x:c r="N150" s="13" t="str">
        <x:v>Extension V5</x:v>
      </x:c>
    </x:row>
    <x:row r="151" ht="72" customHeight="1">
      <x:c r="A151" s="14" t="str">
        <x:v>W5-P05-L20</x:v>
      </x:c>
      <x:c r="B151" s="14" t="str">
        <x:v>Faille du Vétéran ↔ Aiguille des Trois Reflets</x:v>
      </x:c>
      <x:c r="C151" s="14" t="str">
        <x:v>W3-P05</x:v>
      </x:c>
      <x:c r="D151" s="14" t="str">
        <x:v>W5-P05-Z20</x:v>
      </x:c>
      <x:c r="E151" s="14" t="str">
        <x:v>W5-P05-Z21</x:v>
      </x:c>
      <x:c r="F151" s="14" t="str">
        <x:v>Route de moraine ou de galerie</x:v>
      </x:c>
      <x:c r="G151" s="29" t="n">
        <x:v>1</x:v>
      </x:c>
      <x:c r="H151" s="29" t="n">
        <x:v>12</x:v>
      </x:c>
      <x:c r="I151" s="59" t="b">
        <x:v>1</x:v>
      </x:c>
      <x:c r="J151" s="59" t="b">
        <x:v>1</x:v>
      </x:c>
      <x:c r="K151" s="14" t="str">
        <x:v>Même anneau ou secteur médian ; appuis, portes et refuges vérifiés selon le terrain.</x:v>
      </x:c>
      <x:c r="L151" s="14" t="str">
        <x:v>Revenir au dernier abri ou compartiment stable effectivement atteint.</x:v>
      </x:c>
      <x:c r="M151" s="14" t="str">
        <x:v>À reconnaître avant usage ; praticabilité initiale selon la scène. La vérification du graphe porte sur les liaisons proposées, pas une vision acquise par le joueur.</x:v>
      </x:c>
      <x:c r="N151" s="14" t="str">
        <x:v>Extension V5</x:v>
      </x:c>
    </x:row>
    <x:row r="152" ht="72" customHeight="1">
      <x:c r="A152" s="13" t="str">
        <x:v>W5-P05-L21</x:v>
      </x:c>
      <x:c r="B152" s="13" t="str">
        <x:v>Aiguille des Trois Reflets ↔ Abri du Feu Haut</x:v>
      </x:c>
      <x:c r="C152" s="13" t="str">
        <x:v>W3-P05</x:v>
      </x:c>
      <x:c r="D152" s="13" t="str">
        <x:v>W5-P05-Z21</x:v>
      </x:c>
      <x:c r="E152" s="13" t="str">
        <x:v>W5-P05-Z22</x:v>
      </x:c>
      <x:c r="F152" s="13" t="str">
        <x:v>Route de moraine ou de galerie</x:v>
      </x:c>
      <x:c r="G152" s="28" t="n">
        <x:v>1</x:v>
      </x:c>
      <x:c r="H152" s="28" t="n">
        <x:v>12</x:v>
      </x:c>
      <x:c r="I152" s="58" t="b">
        <x:v>1</x:v>
      </x:c>
      <x:c r="J152" s="58" t="b">
        <x:v>1</x:v>
      </x:c>
      <x:c r="K152" s="13" t="str">
        <x:v>Même anneau ou secteur médian ; appuis, portes et refuges vérifiés selon le terrain.</x:v>
      </x:c>
      <x:c r="L152" s="13" t="str">
        <x:v>Revenir au dernier abri ou compartiment stable effectivement atteint.</x:v>
      </x:c>
      <x:c r="M152" s="13" t="str">
        <x:v>À reconnaître avant usage ; praticabilité initiale selon la scène. La vérification du graphe porte sur les liaisons proposées, pas une vision acquise par le joueur.</x:v>
      </x:c>
      <x:c r="N152" s="13" t="str">
        <x:v>Extension V5</x:v>
      </x:c>
    </x:row>
    <x:row r="153" ht="72" customHeight="1">
      <x:c r="A153" s="14" t="str">
        <x:v>W5-P05-L22</x:v>
      </x:c>
      <x:c r="B153" s="14" t="str">
        <x:v>Abri du Feu Haut ↔ Gorge de la Proie Blanche</x:v>
      </x:c>
      <x:c r="C153" s="14" t="str">
        <x:v>W3-P05</x:v>
      </x:c>
      <x:c r="D153" s="14" t="str">
        <x:v>W5-P05-Z22</x:v>
      </x:c>
      <x:c r="E153" s="14" t="str">
        <x:v>W5-P05-Z23</x:v>
      </x:c>
      <x:c r="F153" s="14" t="str">
        <x:v>Route de moraine ou de galerie</x:v>
      </x:c>
      <x:c r="G153" s="29" t="n">
        <x:v>1</x:v>
      </x:c>
      <x:c r="H153" s="29" t="n">
        <x:v>12</x:v>
      </x:c>
      <x:c r="I153" s="59" t="b">
        <x:v>1</x:v>
      </x:c>
      <x:c r="J153" s="59" t="b">
        <x:v>1</x:v>
      </x:c>
      <x:c r="K153" s="14" t="str">
        <x:v>Même anneau ou secteur médian ; appuis, portes et refuges vérifiés selon le terrain.</x:v>
      </x:c>
      <x:c r="L153" s="14" t="str">
        <x:v>Revenir au dernier abri ou compartiment stable effectivement atteint.</x:v>
      </x:c>
      <x:c r="M153" s="14" t="str">
        <x:v>À reconnaître avant usage ; praticabilité initiale selon la scène. La vérification du graphe porte sur les liaisons proposées, pas une vision acquise par le joueur.</x:v>
      </x:c>
      <x:c r="N153" s="14" t="str">
        <x:v>Extension V5</x:v>
      </x:c>
    </x:row>
    <x:row r="154" ht="72" customHeight="1">
      <x:c r="A154" s="13" t="str">
        <x:v>W5-P05-L23</x:v>
      </x:c>
      <x:c r="B154" s="13" t="str">
        <x:v>Gorge de la Proie Blanche ↔ Le Dernier Repère du Vent</x:v>
      </x:c>
      <x:c r="C154" s="13" t="str">
        <x:v>W3-P05</x:v>
      </x:c>
      <x:c r="D154" s="13" t="str">
        <x:v>W5-P05-Z23</x:v>
      </x:c>
      <x:c r="E154" s="13" t="str">
        <x:v>W5-P05-Z24</x:v>
      </x:c>
      <x:c r="F154" s="13" t="str">
        <x:v>Route de moraine ou de galerie</x:v>
      </x:c>
      <x:c r="G154" s="28" t="n">
        <x:v>1</x:v>
      </x:c>
      <x:c r="H154" s="28" t="n">
        <x:v>12</x:v>
      </x:c>
      <x:c r="I154" s="58" t="b">
        <x:v>1</x:v>
      </x:c>
      <x:c r="J154" s="58" t="b">
        <x:v>1</x:v>
      </x:c>
      <x:c r="K154" s="13" t="str">
        <x:v>Même anneau ou secteur médian ; appuis, portes et refuges vérifiés selon le terrain.</x:v>
      </x:c>
      <x:c r="L154" s="13" t="str">
        <x:v>Revenir au dernier abri ou compartiment stable effectivement atteint.</x:v>
      </x:c>
      <x:c r="M154" s="13" t="str">
        <x:v>À reconnaître avant usage ; praticabilité initiale selon la scène. La vérification du graphe porte sur les liaisons proposées, pas une vision acquise par le joueur.</x:v>
      </x:c>
      <x:c r="N154" s="13" t="str">
        <x:v>Extension V5</x:v>
      </x:c>
    </x:row>
    <x:row r="155" ht="72" customHeight="1">
      <x:c r="A155" s="14" t="str">
        <x:v>W5-P05-L24</x:v>
      </x:c>
      <x:c r="B155" s="14" t="str">
        <x:v>Appui du Dernier Anneau ↔ Le Dernier Repère du Vent</x:v>
      </x:c>
      <x:c r="C155" s="14" t="str">
        <x:v>W3-P05</x:v>
      </x:c>
      <x:c r="D155" s="14" t="str">
        <x:v>W5-P05-Z19</x:v>
      </x:c>
      <x:c r="E155" s="14" t="str">
        <x:v>W5-P05-Z24</x:v>
      </x:c>
      <x:c r="F155" s="14" t="str">
        <x:v>Contournement de refuge</x:v>
      </x:c>
      <x:c r="G155" s="29" t="n">
        <x:v>3</x:v>
      </x:c>
      <x:c r="H155" s="29" t="n">
        <x:v>10</x:v>
      </x:c>
      <x:c r="I155" s="59" t="b">
        <x:v>1</x:v>
      </x:c>
      <x:c r="J155" s="59" t="b">
        <x:v>1</x:v>
      </x:c>
      <x:c r="K155" s="14" t="str">
        <x:v>Route longue par roche stable ou galerie entretenue ; donne une alternative aux raccourcis de glace.</x:v>
      </x:c>
      <x:c r="L155" s="14" t="str">
        <x:v>Halte intermédiaire réellement disponible ; le trajet se reprend depuis cette position.</x:v>
      </x:c>
      <x:c r="M155" s="14" t="str">
        <x:v>À reconnaître avant usage ; praticabilité initiale selon la scène. La vérification du graphe porte sur les liaisons proposées, pas une vision acquise par le joueur.</x:v>
      </x:c>
      <x:c r="N155" s="14" t="str">
        <x:v>Extension V5</x:v>
      </x:c>
    </x:row>
    <x:row r="156" ht="72" customHeight="1">
      <x:c r="A156" s="13" t="str">
        <x:v>W5-P05-L25</x:v>
      </x:c>
      <x:c r="B156" s="13" t="str">
        <x:v>Pied du Premier Palan ↔ Corniche de la Première Corde</x:v>
      </x:c>
      <x:c r="C156" s="13" t="str">
        <x:v>W3-P05</x:v>
      </x:c>
      <x:c r="D156" s="13" t="str">
        <x:v>W5-P05-Z06</x:v>
      </x:c>
      <x:c r="E156" s="13" t="str">
        <x:v>W5-P05-Z07</x:v>
      </x:c>
      <x:c r="F156" s="13" t="str">
        <x:v>Passage de palan ou de seuil</x:v>
      </x:c>
      <x:c r="G156" s="28" t="n">
        <x:v>2</x:v>
      </x:c>
      <x:c r="H156" s="28" t="n">
        <x:v>8</x:v>
      </x:c>
      <x:c r="I156" s="58" t="b">
        <x:v>1</x:v>
      </x:c>
      <x:c r="J156" s="58" t="b">
        <x:v>1</x:v>
      </x:c>
      <x:c r="K156" s="13" t="str">
        <x:v>Deux opérateurs et accès inspectés ; charge admise puis franchissement par lots. R2 et R3 partagent l’anneau médian.</x:v>
      </x:c>
      <x:c r="L156" s="13" t="str">
        <x:v>Arrêter la charge au dernier palier sûr et retirer les personnes par les prises reconnues.</x:v>
      </x:c>
      <x:c r="M156" s="13" t="str">
        <x:v>À reconnaître avant usage ; praticabilité initiale selon la scène. La vérification du graphe porte sur les liaisons proposées, pas une vision acquise par le joueur.</x:v>
      </x:c>
      <x:c r="N156" s="13" t="str">
        <x:v>Extension V5</x:v>
      </x:c>
    </x:row>
    <x:row r="157" ht="72" customHeight="1">
      <x:c r="A157" s="14" t="str">
        <x:v>W5-P05-L26</x:v>
      </x:c>
      <x:c r="B157" s="14" t="str">
        <x:v>Traverse des Deux Anneaux ↔ Vestibule de la Vapeur Froide</x:v>
      </x:c>
      <x:c r="C157" s="14" t="str">
        <x:v>W3-P05</x:v>
      </x:c>
      <x:c r="D157" s="14" t="str">
        <x:v>W5-P05-Z12</x:v>
      </x:c>
      <x:c r="E157" s="14" t="str">
        <x:v>W5-P05-Z13</x:v>
      </x:c>
      <x:c r="F157" s="14" t="str">
        <x:v>Passage de palan ou de seuil</x:v>
      </x:c>
      <x:c r="G157" s="29" t="n">
        <x:v>2</x:v>
      </x:c>
      <x:c r="H157" s="29" t="n">
        <x:v>8</x:v>
      </x:c>
      <x:c r="I157" s="59" t="b">
        <x:v>1</x:v>
      </x:c>
      <x:c r="J157" s="59" t="b">
        <x:v>1</x:v>
      </x:c>
      <x:c r="K157" s="14" t="str">
        <x:v>Deux opérateurs et accès inspectés ; charge admise puis franchissement par lots. R2 et R3 partagent l’anneau médian.</x:v>
      </x:c>
      <x:c r="L157" s="14" t="str">
        <x:v>Arrêter la charge au dernier palier sûr et retirer les personnes par les prises reconnues.</x:v>
      </x:c>
      <x:c r="M157" s="14" t="str">
        <x:v>À reconnaître avant usage ; praticabilité initiale selon la scène. La vérification du graphe porte sur les liaisons proposées, pas une vision acquise par le joueur.</x:v>
      </x:c>
      <x:c r="N157" s="14" t="str">
        <x:v>Extension V5</x:v>
      </x:c>
    </x:row>
    <x:row r="158" ht="72" customHeight="1">
      <x:c r="A158" s="13" t="str">
        <x:v>W5-P05-L27</x:v>
      </x:c>
      <x:c r="B158" s="13" t="str">
        <x:v>Porte du Souffle Haut ↔ Appui du Dernier Anneau</x:v>
      </x:c>
      <x:c r="C158" s="13" t="str">
        <x:v>W3-P05</x:v>
      </x:c>
      <x:c r="D158" s="13" t="str">
        <x:v>W5-P05-Z18</x:v>
      </x:c>
      <x:c r="E158" s="13" t="str">
        <x:v>W5-P05-Z19</x:v>
      </x:c>
      <x:c r="F158" s="13" t="str">
        <x:v>Passage de palan ou de seuil</x:v>
      </x:c>
      <x:c r="G158" s="28" t="n">
        <x:v>2</x:v>
      </x:c>
      <x:c r="H158" s="28" t="n">
        <x:v>8</x:v>
      </x:c>
      <x:c r="I158" s="58" t="b">
        <x:v>1</x:v>
      </x:c>
      <x:c r="J158" s="58" t="b">
        <x:v>1</x:v>
      </x:c>
      <x:c r="K158" s="13" t="str">
        <x:v>Deux opérateurs et accès inspectés ; charge admise puis franchissement par lots. R2 et R3 partagent l’anneau médian.</x:v>
      </x:c>
      <x:c r="L158" s="13" t="str">
        <x:v>Arrêter la charge au dernier palier sûr et retirer les personnes par les prises reconnues.</x:v>
      </x:c>
      <x:c r="M158" s="13" t="str">
        <x:v>À reconnaître avant usage ; praticabilité initiale selon la scène. La vérification du graphe porte sur les liaisons proposées, pas une vision acquise par le joueur.</x:v>
      </x:c>
      <x:c r="N158" s="13" t="str">
        <x:v>Extension V5</x:v>
      </x:c>
    </x:row>
    <x:row r="159" ht="72" customHeight="1">
      <x:c r="A159" s="14" t="str">
        <x:v>W5-P05-L28</x:v>
      </x:c>
      <x:c r="B159" s="14" t="str">
        <x:v>Borne du Vent Coupé ↔ Palier du Faux Souffle</x:v>
      </x:c>
      <x:c r="C159" s="14" t="str">
        <x:v>W3-P05</x:v>
      </x:c>
      <x:c r="D159" s="14" t="str">
        <x:v>W5-P05-Z03</x:v>
      </x:c>
      <x:c r="E159" s="14" t="str">
        <x:v>W5-P05-Z15</x:v>
      </x:c>
      <x:c r="F159" s="14" t="str">
        <x:v>Traverse de glace reconnue</x:v>
      </x:c>
      <x:c r="G159" s="29" t="n">
        <x:v>1</x:v>
      </x:c>
      <x:c r="H159" s="29" t="n">
        <x:v>6</x:v>
      </x:c>
      <x:c r="I159" s="59" t="b">
        <x:v>0</x:v>
      </x:c>
      <x:c r="J159" s="59" t="b">
        <x:v>1</x:v>
      </x:c>
      <x:c r="K159" s="14" t="str">
        <x:v>Seulement à l’état stable après observation récente ; charge légère et gabarit contrôlé. Un raccourci fermé retire cette liaison des routes.</x:v>
      </x:c>
      <x:c r="L159" s="14" t="str">
        <x:v>Gagner le dernier appui signalé lors d’une fissure annoncée, puis utiliser la route de refuge.</x:v>
      </x:c>
      <x:c r="M159" s="14" t="str">
        <x:v>À reconnaître avant usage ; praticabilité initiale selon la scène. La vérification du graphe porte sur les liaisons proposées, pas une vision acquise par le joueur.</x:v>
      </x:c>
      <x:c r="N159" s="14" t="str">
        <x:v>Extension V5</x:v>
      </x:c>
    </x:row>
    <x:row r="160" ht="72" customHeight="1">
      <x:c r="A160" s="13" t="str">
        <x:v>W5-P05-L29</x:v>
      </x:c>
      <x:c r="B160" s="13" t="str">
        <x:v>Refuge de l’Anneau Ouest ↔ Faille du Vétéran</x:v>
      </x:c>
      <x:c r="C160" s="13" t="str">
        <x:v>W3-P05</x:v>
      </x:c>
      <x:c r="D160" s="13" t="str">
        <x:v>W5-P05-Z10</x:v>
      </x:c>
      <x:c r="E160" s="13" t="str">
        <x:v>W5-P05-Z20</x:v>
      </x:c>
      <x:c r="F160" s="13" t="str">
        <x:v>Traverse de glace reconnue</x:v>
      </x:c>
      <x:c r="G160" s="28" t="n">
        <x:v>1</x:v>
      </x:c>
      <x:c r="H160" s="28" t="n">
        <x:v>6</x:v>
      </x:c>
      <x:c r="I160" s="58" t="b">
        <x:v>0</x:v>
      </x:c>
      <x:c r="J160" s="58" t="b">
        <x:v>1</x:v>
      </x:c>
      <x:c r="K160" s="13" t="str">
        <x:v>Seulement à l’état stable après observation récente ; charge légère et gabarit contrôlé. Un raccourci fermé retire cette liaison des routes.</x:v>
      </x:c>
      <x:c r="L160" s="13" t="str">
        <x:v>Gagner le dernier appui signalé lors d’une fissure annoncée, puis utiliser la route de refuge.</x:v>
      </x:c>
      <x:c r="M160" s="13" t="str">
        <x:v>À reconnaître avant usage ; praticabilité initiale selon la scène. La vérification du graphe porte sur les liaisons proposées, pas une vision acquise par le joueur.</x:v>
      </x:c>
      <x:c r="N160" s="13" t="str">
        <x:v>Extension V5</x:v>
      </x:c>
    </x:row>
    <x:row r="161" ht="72" customHeight="1">
      <x:c r="A161" s="14" t="str">
        <x:v>W5-P05-L30</x:v>
      </x:c>
      <x:c r="B161" s="14" t="str">
        <x:v>Balcon des Charges Suspendues ↔ Atelier du Joint Rouge</x:v>
      </x:c>
      <x:c r="C161" s="14" t="str">
        <x:v>W3-P05</x:v>
      </x:c>
      <x:c r="D161" s="14" t="str">
        <x:v>W5-P05-Z09</x:v>
      </x:c>
      <x:c r="E161" s="14" t="str">
        <x:v>W5-P05-Z16</x:v>
      </x:c>
      <x:c r="F161" s="14" t="str">
        <x:v>Traverse de glace reconnue</x:v>
      </x:c>
      <x:c r="G161" s="29" t="n">
        <x:v>1</x:v>
      </x:c>
      <x:c r="H161" s="29" t="n">
        <x:v>6</x:v>
      </x:c>
      <x:c r="I161" s="59" t="b">
        <x:v>0</x:v>
      </x:c>
      <x:c r="J161" s="59" t="b">
        <x:v>1</x:v>
      </x:c>
      <x:c r="K161" s="14" t="str">
        <x:v>Seulement à l’état stable après observation récente ; charge légère et gabarit contrôlé. Un raccourci fermé retire cette liaison des routes.</x:v>
      </x:c>
      <x:c r="L161" s="14" t="str">
        <x:v>Gagner le dernier appui signalé lors d’une fissure annoncée, puis utiliser la route de refuge.</x:v>
      </x:c>
      <x:c r="M161" s="14" t="str">
        <x:v>À reconnaître avant usage ; praticabilité initiale selon la scène. La vérification du graphe porte sur les liaisons proposées, pas une vision acquise par le joueur.</x:v>
      </x:c>
      <x:c r="N161" s="14" t="str">
        <x:v>Extension V5</x:v>
      </x:c>
    </x:row>
    <x:row r="162" ht="72" customHeight="1">
      <x:c r="A162" s="13" t="str">
        <x:v>W5-P06-L01</x:v>
      </x:c>
      <x:c r="B162" s="13" t="str">
        <x:v>Aire des Premières Charges ↔ Cour des Trois Portes</x:v>
      </x:c>
      <x:c r="C162" s="13" t="str">
        <x:v>W3-P06</x:v>
      </x:c>
      <x:c r="D162" s="13" t="str">
        <x:v>W5-P06-Z01</x:v>
      </x:c>
      <x:c r="E162" s="13" t="str">
        <x:v>W5-P06-Z02</x:v>
      </x:c>
      <x:c r="F162" s="13" t="str">
        <x:v>Coursive ou rue du même niveau</x:v>
      </x:c>
      <x:c r="G162" s="28" t="n">
        <x:v>1</x:v>
      </x:c>
      <x:c r="H162" s="28" t="n">
        <x:v>12</x:v>
      </x:c>
      <x:c r="I162" s="58" t="b">
        <x:v>1</x:v>
      </x:c>
      <x:c r="J162" s="58" t="b">
        <x:v>1</x:v>
      </x:c>
      <x:c r="K162" s="13" t="str">
        <x:v>Accès physique reconnu ; en orbite, porte ouverte et pression compatible avant franchissement.</x:v>
      </x:c>
      <x:c r="L162" s="13" t="str">
        <x:v>Revenir au dernier abri ou compartiment stable effectivement atteint.</x:v>
      </x:c>
      <x:c r="M162" s="13" t="str">
        <x:v>À reconnaître avant usage ; praticabilité initiale selon la scène. La vérification du graphe porte sur les liaisons proposées, pas une vision acquise par le joueur.</x:v>
      </x:c>
      <x:c r="N162" s="13" t="str">
        <x:v>Extension V5</x:v>
      </x:c>
    </x:row>
    <x:row r="163" ht="72" customHeight="1">
      <x:c r="A163" s="14" t="str">
        <x:v>W5-P06-L02</x:v>
      </x:c>
      <x:c r="B163" s="14" t="str">
        <x:v>Cour des Trois Portes ↔ Rails de la Charge Fendue</x:v>
      </x:c>
      <x:c r="C163" s="14" t="str">
        <x:v>W3-P06</x:v>
      </x:c>
      <x:c r="D163" s="14" t="str">
        <x:v>W5-P06-Z02</x:v>
      </x:c>
      <x:c r="E163" s="14" t="str">
        <x:v>W5-P06-Z03</x:v>
      </x:c>
      <x:c r="F163" s="14" t="str">
        <x:v>Coursive ou rue du même niveau</x:v>
      </x:c>
      <x:c r="G163" s="29" t="n">
        <x:v>1</x:v>
      </x:c>
      <x:c r="H163" s="29" t="n">
        <x:v>12</x:v>
      </x:c>
      <x:c r="I163" s="59" t="b">
        <x:v>1</x:v>
      </x:c>
      <x:c r="J163" s="59" t="b">
        <x:v>1</x:v>
      </x:c>
      <x:c r="K163" s="14" t="str">
        <x:v>Accès physique reconnu ; en orbite, porte ouverte et pression compatible avant franchissement.</x:v>
      </x:c>
      <x:c r="L163" s="14" t="str">
        <x:v>Revenir au dernier abri ou compartiment stable effectivement atteint.</x:v>
      </x:c>
      <x:c r="M163" s="14" t="str">
        <x:v>À reconnaître avant usage ; praticabilité initiale selon la scène. La vérification du graphe porte sur les liaisons proposées, pas une vision acquise par le joueur.</x:v>
      </x:c>
      <x:c r="N163" s="14" t="str">
        <x:v>Extension V5</x:v>
      </x:c>
    </x:row>
    <x:row r="164" ht="72" customHeight="1">
      <x:c r="A164" s="13" t="str">
        <x:v>W5-P06-L03</x:v>
      </x:c>
      <x:c r="B164" s="13" t="str">
        <x:v>Rails de la Charge Fendue ↔ Dépôt du Mandat Court</x:v>
      </x:c>
      <x:c r="C164" s="13" t="str">
        <x:v>W3-P06</x:v>
      </x:c>
      <x:c r="D164" s="13" t="str">
        <x:v>W5-P06-Z03</x:v>
      </x:c>
      <x:c r="E164" s="13" t="str">
        <x:v>W5-P06-Z04</x:v>
      </x:c>
      <x:c r="F164" s="13" t="str">
        <x:v>Coursive ou rue du même niveau</x:v>
      </x:c>
      <x:c r="G164" s="28" t="n">
        <x:v>1</x:v>
      </x:c>
      <x:c r="H164" s="28" t="n">
        <x:v>12</x:v>
      </x:c>
      <x:c r="I164" s="58" t="b">
        <x:v>1</x:v>
      </x:c>
      <x:c r="J164" s="58" t="b">
        <x:v>1</x:v>
      </x:c>
      <x:c r="K164" s="13" t="str">
        <x:v>Accès physique reconnu ; en orbite, porte ouverte et pression compatible avant franchissement.</x:v>
      </x:c>
      <x:c r="L164" s="13" t="str">
        <x:v>Revenir au dernier abri ou compartiment stable effectivement atteint.</x:v>
      </x:c>
      <x:c r="M164" s="13" t="str">
        <x:v>À reconnaître avant usage ; praticabilité initiale selon la scène. La vérification du graphe porte sur les liaisons proposées, pas une vision acquise par le joueur.</x:v>
      </x:c>
      <x:c r="N164" s="13" t="str">
        <x:v>Extension V5</x:v>
      </x:c>
    </x:row>
    <x:row r="165" ht="72" customHeight="1">
      <x:c r="A165" s="14" t="str">
        <x:v>W5-P06-L04</x:v>
      </x:c>
      <x:c r="B165" s="14" t="str">
        <x:v>Dépôt du Mandat Court ↔ Seuil du Chef des Portes</x:v>
      </x:c>
      <x:c r="C165" s="14" t="str">
        <x:v>W3-P06</x:v>
      </x:c>
      <x:c r="D165" s="14" t="str">
        <x:v>W5-P06-Z04</x:v>
      </x:c>
      <x:c r="E165" s="14" t="str">
        <x:v>W5-P06-Z05</x:v>
      </x:c>
      <x:c r="F165" s="14" t="str">
        <x:v>Coursive ou rue du même niveau</x:v>
      </x:c>
      <x:c r="G165" s="29" t="n">
        <x:v>1</x:v>
      </x:c>
      <x:c r="H165" s="29" t="n">
        <x:v>12</x:v>
      </x:c>
      <x:c r="I165" s="59" t="b">
        <x:v>1</x:v>
      </x:c>
      <x:c r="J165" s="59" t="b">
        <x:v>1</x:v>
      </x:c>
      <x:c r="K165" s="14" t="str">
        <x:v>Accès physique reconnu ; en orbite, porte ouverte et pression compatible avant franchissement.</x:v>
      </x:c>
      <x:c r="L165" s="14" t="str">
        <x:v>Revenir au dernier abri ou compartiment stable effectivement atteint.</x:v>
      </x:c>
      <x:c r="M165" s="14" t="str">
        <x:v>À reconnaître avant usage ; praticabilité initiale selon la scène. La vérification du graphe porte sur les liaisons proposées, pas une vision acquise par le joueur.</x:v>
      </x:c>
      <x:c r="N165" s="14" t="str">
        <x:v>Extension V5</x:v>
      </x:c>
    </x:row>
    <x:row r="166" ht="72" customHeight="1">
      <x:c r="A166" s="13" t="str">
        <x:v>W5-P06-L05</x:v>
      </x:c>
      <x:c r="B166" s="13" t="str">
        <x:v>Seuil du Chef des Portes ↔ Port de la Montée Réelle</x:v>
      </x:c>
      <x:c r="C166" s="13" t="str">
        <x:v>W3-P06</x:v>
      </x:c>
      <x:c r="D166" s="13" t="str">
        <x:v>W5-P06-Z05</x:v>
      </x:c>
      <x:c r="E166" s="13" t="str">
        <x:v>W5-P06-Z06</x:v>
      </x:c>
      <x:c r="F166" s="13" t="str">
        <x:v>Coursive ou rue du même niveau</x:v>
      </x:c>
      <x:c r="G166" s="28" t="n">
        <x:v>1</x:v>
      </x:c>
      <x:c r="H166" s="28" t="n">
        <x:v>12</x:v>
      </x:c>
      <x:c r="I166" s="58" t="b">
        <x:v>1</x:v>
      </x:c>
      <x:c r="J166" s="58" t="b">
        <x:v>1</x:v>
      </x:c>
      <x:c r="K166" s="13" t="str">
        <x:v>Accès physique reconnu ; en orbite, porte ouverte et pression compatible avant franchissement.</x:v>
      </x:c>
      <x:c r="L166" s="13" t="str">
        <x:v>Revenir au dernier abri ou compartiment stable effectivement atteint.</x:v>
      </x:c>
      <x:c r="M166" s="13" t="str">
        <x:v>À reconnaître avant usage ; praticabilité initiale selon la scène. La vérification du graphe porte sur les liaisons proposées, pas une vision acquise par le joueur.</x:v>
      </x:c>
      <x:c r="N166" s="13" t="str">
        <x:v>Extension V5</x:v>
      </x:c>
    </x:row>
    <x:row r="167" ht="72" customHeight="1">
      <x:c r="A167" s="14" t="str">
        <x:v>W5-P06-L06</x:v>
      </x:c>
      <x:c r="B167" s="14" t="str">
        <x:v>Aire des Premières Charges ↔ Port de la Montée Réelle</x:v>
      </x:c>
      <x:c r="C167" s="14" t="str">
        <x:v>W3-P06</x:v>
      </x:c>
      <x:c r="D167" s="14" t="str">
        <x:v>W5-P06-Z01</x:v>
      </x:c>
      <x:c r="E167" s="14" t="str">
        <x:v>W5-P06-Z06</x:v>
      </x:c>
      <x:c r="F167" s="14" t="str">
        <x:v>Galerie de secours</x:v>
      </x:c>
      <x:c r="G167" s="29" t="n">
        <x:v>3</x:v>
      </x:c>
      <x:c r="H167" s="29" t="n">
        <x:v>10</x:v>
      </x:c>
      <x:c r="I167" s="59" t="b">
        <x:v>1</x:v>
      </x:c>
      <x:c r="J167" s="59" t="b">
        <x:v>1</x:v>
      </x:c>
      <x:c r="K167" s="14" t="str">
        <x:v>Même surface ou même station ; passage reconnu, portes et gabarits vérifiés.</x:v>
      </x:c>
      <x:c r="L167" s="14" t="str">
        <x:v>Halte intermédiaire réellement disponible ; le trajet se reprend depuis cette position.</x:v>
      </x:c>
      <x:c r="M167" s="14" t="str">
        <x:v>À reconnaître avant usage ; praticabilité initiale selon la scène. La vérification du graphe porte sur les liaisons proposées, pas une vision acquise par le joueur.</x:v>
      </x:c>
      <x:c r="N167" s="14" t="str">
        <x:v>Extension V5</x:v>
      </x:c>
    </x:row>
    <x:row r="168" ht="72" customHeight="1">
      <x:c r="A168" s="13" t="str">
        <x:v>W5-P06-L07</x:v>
      </x:c>
      <x:c r="B168" s="13" t="str">
        <x:v>Escaliers des Hautes Pierres ↔ Balcon du Témoin Caché</x:v>
      </x:c>
      <x:c r="C168" s="13" t="str">
        <x:v>W3-P06</x:v>
      </x:c>
      <x:c r="D168" s="13" t="str">
        <x:v>W5-P06-Z07</x:v>
      </x:c>
      <x:c r="E168" s="13" t="str">
        <x:v>W5-P06-Z08</x:v>
      </x:c>
      <x:c r="F168" s="13" t="str">
        <x:v>Coursive ou rue du même niveau</x:v>
      </x:c>
      <x:c r="G168" s="28" t="n">
        <x:v>1</x:v>
      </x:c>
      <x:c r="H168" s="28" t="n">
        <x:v>12</x:v>
      </x:c>
      <x:c r="I168" s="58" t="b">
        <x:v>1</x:v>
      </x:c>
      <x:c r="J168" s="58" t="b">
        <x:v>1</x:v>
      </x:c>
      <x:c r="K168" s="13" t="str">
        <x:v>Accès physique reconnu ; en orbite, porte ouverte et pression compatible avant franchissement.</x:v>
      </x:c>
      <x:c r="L168" s="13" t="str">
        <x:v>Revenir au dernier abri ou compartiment stable effectivement atteint.</x:v>
      </x:c>
      <x:c r="M168" s="13" t="str">
        <x:v>À reconnaître avant usage ; praticabilité initiale selon la scène. La vérification du graphe porte sur les liaisons proposées, pas une vision acquise par le joueur.</x:v>
      </x:c>
      <x:c r="N168" s="13" t="str">
        <x:v>Extension V5</x:v>
      </x:c>
    </x:row>
    <x:row r="169" ht="72" customHeight="1">
      <x:c r="A169" s="14" t="str">
        <x:v>W5-P06-L08</x:v>
      </x:c>
      <x:c r="B169" s="14" t="str">
        <x:v>Balcon du Témoin Caché ↔ Ascenseur aux Deux Commandes</x:v>
      </x:c>
      <x:c r="C169" s="14" t="str">
        <x:v>W3-P06</x:v>
      </x:c>
      <x:c r="D169" s="14" t="str">
        <x:v>W5-P06-Z08</x:v>
      </x:c>
      <x:c r="E169" s="14" t="str">
        <x:v>W5-P06-Z09</x:v>
      </x:c>
      <x:c r="F169" s="14" t="str">
        <x:v>Coursive ou rue du même niveau</x:v>
      </x:c>
      <x:c r="G169" s="29" t="n">
        <x:v>1</x:v>
      </x:c>
      <x:c r="H169" s="29" t="n">
        <x:v>12</x:v>
      </x:c>
      <x:c r="I169" s="59" t="b">
        <x:v>1</x:v>
      </x:c>
      <x:c r="J169" s="59" t="b">
        <x:v>1</x:v>
      </x:c>
      <x:c r="K169" s="14" t="str">
        <x:v>Accès physique reconnu ; en orbite, porte ouverte et pression compatible avant franchissement.</x:v>
      </x:c>
      <x:c r="L169" s="14" t="str">
        <x:v>Revenir au dernier abri ou compartiment stable effectivement atteint.</x:v>
      </x:c>
      <x:c r="M169" s="14" t="str">
        <x:v>À reconnaître avant usage ; praticabilité initiale selon la scène. La vérification du graphe porte sur les liaisons proposées, pas une vision acquise par le joueur.</x:v>
      </x:c>
      <x:c r="N169" s="14" t="str">
        <x:v>Extension V5</x:v>
      </x:c>
    </x:row>
    <x:row r="170" ht="72" customHeight="1">
      <x:c r="A170" s="13" t="str">
        <x:v>W5-P06-L09</x:v>
      </x:c>
      <x:c r="B170" s="13" t="str">
        <x:v>Ascenseur aux Deux Commandes ↔ Archive du Relevé Partiel</x:v>
      </x:c>
      <x:c r="C170" s="13" t="str">
        <x:v>W3-P06</x:v>
      </x:c>
      <x:c r="D170" s="13" t="str">
        <x:v>W5-P06-Z09</x:v>
      </x:c>
      <x:c r="E170" s="13" t="str">
        <x:v>W5-P06-Z10</x:v>
      </x:c>
      <x:c r="F170" s="13" t="str">
        <x:v>Coursive ou rue du même niveau</x:v>
      </x:c>
      <x:c r="G170" s="28" t="n">
        <x:v>1</x:v>
      </x:c>
      <x:c r="H170" s="28" t="n">
        <x:v>12</x:v>
      </x:c>
      <x:c r="I170" s="58" t="b">
        <x:v>1</x:v>
      </x:c>
      <x:c r="J170" s="58" t="b">
        <x:v>1</x:v>
      </x:c>
      <x:c r="K170" s="13" t="str">
        <x:v>Accès physique reconnu ; en orbite, porte ouverte et pression compatible avant franchissement.</x:v>
      </x:c>
      <x:c r="L170" s="13" t="str">
        <x:v>Revenir au dernier abri ou compartiment stable effectivement atteint.</x:v>
      </x:c>
      <x:c r="M170" s="13" t="str">
        <x:v>À reconnaître avant usage ; praticabilité initiale selon la scène. La vérification du graphe porte sur les liaisons proposées, pas une vision acquise par le joueur.</x:v>
      </x:c>
      <x:c r="N170" s="13" t="str">
        <x:v>Extension V5</x:v>
      </x:c>
    </x:row>
    <x:row r="171" ht="72" customHeight="1">
      <x:c r="A171" s="14" t="str">
        <x:v>W5-P06-L10</x:v>
      </x:c>
      <x:c r="B171" s="14" t="str">
        <x:v>Archive du Relevé Partiel ↔ Galerie de la Coalition Brisée</x:v>
      </x:c>
      <x:c r="C171" s="14" t="str">
        <x:v>W3-P06</x:v>
      </x:c>
      <x:c r="D171" s="14" t="str">
        <x:v>W5-P06-Z10</x:v>
      </x:c>
      <x:c r="E171" s="14" t="str">
        <x:v>W5-P06-Z11</x:v>
      </x:c>
      <x:c r="F171" s="14" t="str">
        <x:v>Coursive ou rue du même niveau</x:v>
      </x:c>
      <x:c r="G171" s="29" t="n">
        <x:v>1</x:v>
      </x:c>
      <x:c r="H171" s="29" t="n">
        <x:v>12</x:v>
      </x:c>
      <x:c r="I171" s="59" t="b">
        <x:v>1</x:v>
      </x:c>
      <x:c r="J171" s="59" t="b">
        <x:v>1</x:v>
      </x:c>
      <x:c r="K171" s="14" t="str">
        <x:v>Accès physique reconnu ; en orbite, porte ouverte et pression compatible avant franchissement.</x:v>
      </x:c>
      <x:c r="L171" s="14" t="str">
        <x:v>Revenir au dernier abri ou compartiment stable effectivement atteint.</x:v>
      </x:c>
      <x:c r="M171" s="14" t="str">
        <x:v>À reconnaître avant usage ; praticabilité initiale selon la scène. La vérification du graphe porte sur les liaisons proposées, pas une vision acquise par le joueur.</x:v>
      </x:c>
      <x:c r="N171" s="14" t="str">
        <x:v>Extension V5</x:v>
      </x:c>
    </x:row>
    <x:row r="172" ht="72" customHeight="1">
      <x:c r="A172" s="13" t="str">
        <x:v>W5-P06-L11</x:v>
      </x:c>
      <x:c r="B172" s="13" t="str">
        <x:v>Galerie de la Coalition Brisée ↔ Port Haut des Navettes</x:v>
      </x:c>
      <x:c r="C172" s="13" t="str">
        <x:v>W3-P06</x:v>
      </x:c>
      <x:c r="D172" s="13" t="str">
        <x:v>W5-P06-Z11</x:v>
      </x:c>
      <x:c r="E172" s="13" t="str">
        <x:v>W5-P06-Z12</x:v>
      </x:c>
      <x:c r="F172" s="13" t="str">
        <x:v>Coursive ou rue du même niveau</x:v>
      </x:c>
      <x:c r="G172" s="28" t="n">
        <x:v>1</x:v>
      </x:c>
      <x:c r="H172" s="28" t="n">
        <x:v>12</x:v>
      </x:c>
      <x:c r="I172" s="58" t="b">
        <x:v>1</x:v>
      </x:c>
      <x:c r="J172" s="58" t="b">
        <x:v>1</x:v>
      </x:c>
      <x:c r="K172" s="13" t="str">
        <x:v>Accès physique reconnu ; en orbite, porte ouverte et pression compatible avant franchissement.</x:v>
      </x:c>
      <x:c r="L172" s="13" t="str">
        <x:v>Revenir au dernier abri ou compartiment stable effectivement atteint.</x:v>
      </x:c>
      <x:c r="M172" s="13" t="str">
        <x:v>À reconnaître avant usage ; praticabilité initiale selon la scène. La vérification du graphe porte sur les liaisons proposées, pas une vision acquise par le joueur.</x:v>
      </x:c>
      <x:c r="N172" s="13" t="str">
        <x:v>Extension V5</x:v>
      </x:c>
    </x:row>
    <x:row r="173" ht="72" customHeight="1">
      <x:c r="A173" s="14" t="str">
        <x:v>W5-P06-L12</x:v>
      </x:c>
      <x:c r="B173" s="14" t="str">
        <x:v>Escaliers des Hautes Pierres ↔ Port Haut des Navettes</x:v>
      </x:c>
      <x:c r="C173" s="14" t="str">
        <x:v>W3-P06</x:v>
      </x:c>
      <x:c r="D173" s="14" t="str">
        <x:v>W5-P06-Z07</x:v>
      </x:c>
      <x:c r="E173" s="14" t="str">
        <x:v>W5-P06-Z12</x:v>
      </x:c>
      <x:c r="F173" s="14" t="str">
        <x:v>Galerie de secours</x:v>
      </x:c>
      <x:c r="G173" s="29" t="n">
        <x:v>3</x:v>
      </x:c>
      <x:c r="H173" s="29" t="n">
        <x:v>10</x:v>
      </x:c>
      <x:c r="I173" s="59" t="b">
        <x:v>1</x:v>
      </x:c>
      <x:c r="J173" s="59" t="b">
        <x:v>1</x:v>
      </x:c>
      <x:c r="K173" s="14" t="str">
        <x:v>Même surface ou même station ; passage reconnu, portes et gabarits vérifiés.</x:v>
      </x:c>
      <x:c r="L173" s="14" t="str">
        <x:v>Halte intermédiaire réellement disponible ; le trajet se reprend depuis cette position.</x:v>
      </x:c>
      <x:c r="M173" s="14" t="str">
        <x:v>À reconnaître avant usage ; praticabilité initiale selon la scène. La vérification du graphe porte sur les liaisons proposées, pas une vision acquise par le joueur.</x:v>
      </x:c>
      <x:c r="N173" s="14" t="str">
        <x:v>Extension V5</x:v>
      </x:c>
    </x:row>
    <x:row r="174" ht="72" customHeight="1">
      <x:c r="A174" s="13" t="str">
        <x:v>W5-P06-L13</x:v>
      </x:c>
      <x:c r="B174" s="13" t="str">
        <x:v>Sas de l’Anneau Muet ↔ Coursive des Hublots Noirs</x:v>
      </x:c>
      <x:c r="C174" s="13" t="str">
        <x:v>W3-P06</x:v>
      </x:c>
      <x:c r="D174" s="13" t="str">
        <x:v>W5-P06-Z13</x:v>
      </x:c>
      <x:c r="E174" s="13" t="str">
        <x:v>W5-P06-Z14</x:v>
      </x:c>
      <x:c r="F174" s="13" t="str">
        <x:v>Coursive ou rue du même niveau</x:v>
      </x:c>
      <x:c r="G174" s="28" t="n">
        <x:v>1</x:v>
      </x:c>
      <x:c r="H174" s="28" t="n">
        <x:v>12</x:v>
      </x:c>
      <x:c r="I174" s="58" t="b">
        <x:v>1</x:v>
      </x:c>
      <x:c r="J174" s="58" t="b">
        <x:v>1</x:v>
      </x:c>
      <x:c r="K174" s="13" t="str">
        <x:v>Accès physique reconnu ; en orbite, porte ouverte et pression compatible avant franchissement.</x:v>
      </x:c>
      <x:c r="L174" s="13" t="str">
        <x:v>Revenir au dernier abri ou compartiment stable effectivement atteint.</x:v>
      </x:c>
      <x:c r="M174" s="13" t="str">
        <x:v>À reconnaître avant usage ; praticabilité initiale selon la scène. La vérification du graphe porte sur les liaisons proposées, pas une vision acquise par le joueur.</x:v>
      </x:c>
      <x:c r="N174" s="13" t="str">
        <x:v>Extension V5</x:v>
      </x:c>
    </x:row>
    <x:row r="175" ht="72" customHeight="1">
      <x:c r="A175" s="14" t="str">
        <x:v>W5-P06-L14</x:v>
      </x:c>
      <x:c r="B175" s="14" t="str">
        <x:v>Coursive des Hublots Noirs ↔ Relais des Images Retardées</x:v>
      </x:c>
      <x:c r="C175" s="14" t="str">
        <x:v>W3-P06</x:v>
      </x:c>
      <x:c r="D175" s="14" t="str">
        <x:v>W5-P06-Z14</x:v>
      </x:c>
      <x:c r="E175" s="14" t="str">
        <x:v>W5-P06-Z15</x:v>
      </x:c>
      <x:c r="F175" s="14" t="str">
        <x:v>Coursive ou rue du même niveau</x:v>
      </x:c>
      <x:c r="G175" s="29" t="n">
        <x:v>1</x:v>
      </x:c>
      <x:c r="H175" s="29" t="n">
        <x:v>12</x:v>
      </x:c>
      <x:c r="I175" s="59" t="b">
        <x:v>1</x:v>
      </x:c>
      <x:c r="J175" s="59" t="b">
        <x:v>1</x:v>
      </x:c>
      <x:c r="K175" s="14" t="str">
        <x:v>Accès physique reconnu ; en orbite, porte ouverte et pression compatible avant franchissement.</x:v>
      </x:c>
      <x:c r="L175" s="14" t="str">
        <x:v>Revenir au dernier abri ou compartiment stable effectivement atteint.</x:v>
      </x:c>
      <x:c r="M175" s="14" t="str">
        <x:v>À reconnaître avant usage ; praticabilité initiale selon la scène. La vérification du graphe porte sur les liaisons proposées, pas une vision acquise par le joueur.</x:v>
      </x:c>
      <x:c r="N175" s="14" t="str">
        <x:v>Extension V5</x:v>
      </x:c>
    </x:row>
    <x:row r="176" ht="72" customHeight="1">
      <x:c r="A176" s="13" t="str">
        <x:v>W5-P06-L15</x:v>
      </x:c>
      <x:c r="B176" s="13" t="str">
        <x:v>Relais des Images Retardées ↔ Réserve de l’Énergie Comptée</x:v>
      </x:c>
      <x:c r="C176" s="13" t="str">
        <x:v>W3-P06</x:v>
      </x:c>
      <x:c r="D176" s="13" t="str">
        <x:v>W5-P06-Z15</x:v>
      </x:c>
      <x:c r="E176" s="13" t="str">
        <x:v>W5-P06-Z16</x:v>
      </x:c>
      <x:c r="F176" s="13" t="str">
        <x:v>Coursive ou rue du même niveau</x:v>
      </x:c>
      <x:c r="G176" s="28" t="n">
        <x:v>1</x:v>
      </x:c>
      <x:c r="H176" s="28" t="n">
        <x:v>12</x:v>
      </x:c>
      <x:c r="I176" s="58" t="b">
        <x:v>1</x:v>
      </x:c>
      <x:c r="J176" s="58" t="b">
        <x:v>1</x:v>
      </x:c>
      <x:c r="K176" s="13" t="str">
        <x:v>Accès physique reconnu ; en orbite, porte ouverte et pression compatible avant franchissement.</x:v>
      </x:c>
      <x:c r="L176" s="13" t="str">
        <x:v>Revenir au dernier abri ou compartiment stable effectivement atteint.</x:v>
      </x:c>
      <x:c r="M176" s="13" t="str">
        <x:v>À reconnaître avant usage ; praticabilité initiale selon la scène. La vérification du graphe porte sur les liaisons proposées, pas une vision acquise par le joueur.</x:v>
      </x:c>
      <x:c r="N176" s="13" t="str">
        <x:v>Extension V5</x:v>
      </x:c>
    </x:row>
    <x:row r="177" ht="72" customHeight="1">
      <x:c r="A177" s="14" t="str">
        <x:v>W5-P06-L16</x:v>
      </x:c>
      <x:c r="B177" s="14" t="str">
        <x:v>Réserve de l’Énergie Comptée ↔ Carrefour des Trois Sas</x:v>
      </x:c>
      <x:c r="C177" s="14" t="str">
        <x:v>W3-P06</x:v>
      </x:c>
      <x:c r="D177" s="14" t="str">
        <x:v>W5-P06-Z16</x:v>
      </x:c>
      <x:c r="E177" s="14" t="str">
        <x:v>W5-P06-Z17</x:v>
      </x:c>
      <x:c r="F177" s="14" t="str">
        <x:v>Coursive ou rue du même niveau</x:v>
      </x:c>
      <x:c r="G177" s="29" t="n">
        <x:v>1</x:v>
      </x:c>
      <x:c r="H177" s="29" t="n">
        <x:v>12</x:v>
      </x:c>
      <x:c r="I177" s="59" t="b">
        <x:v>1</x:v>
      </x:c>
      <x:c r="J177" s="59" t="b">
        <x:v>1</x:v>
      </x:c>
      <x:c r="K177" s="14" t="str">
        <x:v>Accès physique reconnu ; en orbite, porte ouverte et pression compatible avant franchissement.</x:v>
      </x:c>
      <x:c r="L177" s="14" t="str">
        <x:v>Revenir au dernier abri ou compartiment stable effectivement atteint.</x:v>
      </x:c>
      <x:c r="M177" s="14" t="str">
        <x:v>À reconnaître avant usage ; praticabilité initiale selon la scène. La vérification du graphe porte sur les liaisons proposées, pas une vision acquise par le joueur.</x:v>
      </x:c>
      <x:c r="N177" s="14" t="str">
        <x:v>Extension V5</x:v>
      </x:c>
    </x:row>
    <x:row r="178" ht="72" customHeight="1">
      <x:c r="A178" s="13" t="str">
        <x:v>W5-P06-L17</x:v>
      </x:c>
      <x:c r="B178" s="13" t="str">
        <x:v>Carrefour des Trois Sas ↔ Baie du Retour Orbital</x:v>
      </x:c>
      <x:c r="C178" s="13" t="str">
        <x:v>W3-P06</x:v>
      </x:c>
      <x:c r="D178" s="13" t="str">
        <x:v>W5-P06-Z17</x:v>
      </x:c>
      <x:c r="E178" s="13" t="str">
        <x:v>W5-P06-Z18</x:v>
      </x:c>
      <x:c r="F178" s="13" t="str">
        <x:v>Coursive ou rue du même niveau</x:v>
      </x:c>
      <x:c r="G178" s="28" t="n">
        <x:v>1</x:v>
      </x:c>
      <x:c r="H178" s="28" t="n">
        <x:v>12</x:v>
      </x:c>
      <x:c r="I178" s="58" t="b">
        <x:v>1</x:v>
      </x:c>
      <x:c r="J178" s="58" t="b">
        <x:v>1</x:v>
      </x:c>
      <x:c r="K178" s="13" t="str">
        <x:v>Accès physique reconnu ; en orbite, porte ouverte et pression compatible avant franchissement.</x:v>
      </x:c>
      <x:c r="L178" s="13" t="str">
        <x:v>Revenir au dernier abri ou compartiment stable effectivement atteint.</x:v>
      </x:c>
      <x:c r="M178" s="13" t="str">
        <x:v>À reconnaître avant usage ; praticabilité initiale selon la scène. La vérification du graphe porte sur les liaisons proposées, pas une vision acquise par le joueur.</x:v>
      </x:c>
      <x:c r="N178" s="13" t="str">
        <x:v>Extension V5</x:v>
      </x:c>
    </x:row>
    <x:row r="179" ht="72" customHeight="1">
      <x:c r="A179" s="14" t="str">
        <x:v>W5-P06-L18</x:v>
      </x:c>
      <x:c r="B179" s="14" t="str">
        <x:v>Sas de l’Anneau Muet ↔ Baie du Retour Orbital</x:v>
      </x:c>
      <x:c r="C179" s="14" t="str">
        <x:v>W3-P06</x:v>
      </x:c>
      <x:c r="D179" s="14" t="str">
        <x:v>W5-P06-Z13</x:v>
      </x:c>
      <x:c r="E179" s="14" t="str">
        <x:v>W5-P06-Z18</x:v>
      </x:c>
      <x:c r="F179" s="14" t="str">
        <x:v>Galerie de secours</x:v>
      </x:c>
      <x:c r="G179" s="29" t="n">
        <x:v>3</x:v>
      </x:c>
      <x:c r="H179" s="29" t="n">
        <x:v>10</x:v>
      </x:c>
      <x:c r="I179" s="59" t="b">
        <x:v>1</x:v>
      </x:c>
      <x:c r="J179" s="59" t="b">
        <x:v>1</x:v>
      </x:c>
      <x:c r="K179" s="14" t="str">
        <x:v>Même surface ou même station ; passage reconnu, portes et gabarits vérifiés.</x:v>
      </x:c>
      <x:c r="L179" s="14" t="str">
        <x:v>Halte intermédiaire réellement disponible ; le trajet se reprend depuis cette position.</x:v>
      </x:c>
      <x:c r="M179" s="14" t="str">
        <x:v>À reconnaître avant usage ; praticabilité initiale selon la scène. La vérification du graphe porte sur les liaisons proposées, pas une vision acquise par le joueur.</x:v>
      </x:c>
      <x:c r="N179" s="14" t="str">
        <x:v>Extension V5</x:v>
      </x:c>
    </x:row>
    <x:row r="180" ht="72" customHeight="1">
      <x:c r="A180" s="13" t="str">
        <x:v>W5-P06-L19</x:v>
      </x:c>
      <x:c r="B180" s="13" t="str">
        <x:v>Amarrage des Coques Retenues ↔ Prises de la Coque Froide</x:v>
      </x:c>
      <x:c r="C180" s="13" t="str">
        <x:v>W3-P06</x:v>
      </x:c>
      <x:c r="D180" s="13" t="str">
        <x:v>W5-P06-Z19</x:v>
      </x:c>
      <x:c r="E180" s="13" t="str">
        <x:v>W5-P06-Z20</x:v>
      </x:c>
      <x:c r="F180" s="13" t="str">
        <x:v>Coursive ou rue du même niveau</x:v>
      </x:c>
      <x:c r="G180" s="28" t="n">
        <x:v>1</x:v>
      </x:c>
      <x:c r="H180" s="28" t="n">
        <x:v>12</x:v>
      </x:c>
      <x:c r="I180" s="58" t="b">
        <x:v>1</x:v>
      </x:c>
      <x:c r="J180" s="58" t="b">
        <x:v>1</x:v>
      </x:c>
      <x:c r="K180" s="13" t="str">
        <x:v>Accès physique reconnu ; en orbite, porte ouverte et pression compatible avant franchissement.</x:v>
      </x:c>
      <x:c r="L180" s="13" t="str">
        <x:v>Revenir au dernier abri ou compartiment stable effectivement atteint.</x:v>
      </x:c>
      <x:c r="M180" s="13" t="str">
        <x:v>À reconnaître avant usage ; praticabilité initiale selon la scène. La vérification du graphe porte sur les liaisons proposées, pas une vision acquise par le joueur.</x:v>
      </x:c>
      <x:c r="N180" s="13" t="str">
        <x:v>Extension V5</x:v>
      </x:c>
    </x:row>
    <x:row r="181" ht="72" customHeight="1">
      <x:c r="A181" s="14" t="str">
        <x:v>W5-P06-L20</x:v>
      </x:c>
      <x:c r="B181" s="14" t="str">
        <x:v>Prises de la Coque Froide ↔ Soute des Marques Mélangées</x:v>
      </x:c>
      <x:c r="C181" s="14" t="str">
        <x:v>W3-P06</x:v>
      </x:c>
      <x:c r="D181" s="14" t="str">
        <x:v>W5-P06-Z20</x:v>
      </x:c>
      <x:c r="E181" s="14" t="str">
        <x:v>W5-P06-Z21</x:v>
      </x:c>
      <x:c r="F181" s="14" t="str">
        <x:v>Coursive ou rue du même niveau</x:v>
      </x:c>
      <x:c r="G181" s="29" t="n">
        <x:v>1</x:v>
      </x:c>
      <x:c r="H181" s="29" t="n">
        <x:v>12</x:v>
      </x:c>
      <x:c r="I181" s="59" t="b">
        <x:v>1</x:v>
      </x:c>
      <x:c r="J181" s="59" t="b">
        <x:v>1</x:v>
      </x:c>
      <x:c r="K181" s="14" t="str">
        <x:v>Accès physique reconnu ; en orbite, porte ouverte et pression compatible avant franchissement.</x:v>
      </x:c>
      <x:c r="L181" s="14" t="str">
        <x:v>Revenir au dernier abri ou compartiment stable effectivement atteint.</x:v>
      </x:c>
      <x:c r="M181" s="14" t="str">
        <x:v>À reconnaître avant usage ; praticabilité initiale selon la scène. La vérification du graphe porte sur les liaisons proposées, pas une vision acquise par le joueur.</x:v>
      </x:c>
      <x:c r="N181" s="14" t="str">
        <x:v>Extension V5</x:v>
      </x:c>
    </x:row>
    <x:row r="182" ht="72" customHeight="1">
      <x:c r="A182" s="13" t="str">
        <x:v>W5-P06-L21</x:v>
      </x:c>
      <x:c r="B182" s="13" t="str">
        <x:v>Soute des Marques Mélangées ↔ Atelier des Amarres Reprises</x:v>
      </x:c>
      <x:c r="C182" s="13" t="str">
        <x:v>W3-P06</x:v>
      </x:c>
      <x:c r="D182" s="13" t="str">
        <x:v>W5-P06-Z21</x:v>
      </x:c>
      <x:c r="E182" s="13" t="str">
        <x:v>W5-P06-Z22</x:v>
      </x:c>
      <x:c r="F182" s="13" t="str">
        <x:v>Coursive ou rue du même niveau</x:v>
      </x:c>
      <x:c r="G182" s="28" t="n">
        <x:v>1</x:v>
      </x:c>
      <x:c r="H182" s="28" t="n">
        <x:v>12</x:v>
      </x:c>
      <x:c r="I182" s="58" t="b">
        <x:v>1</x:v>
      </x:c>
      <x:c r="J182" s="58" t="b">
        <x:v>1</x:v>
      </x:c>
      <x:c r="K182" s="13" t="str">
        <x:v>Accès physique reconnu ; en orbite, porte ouverte et pression compatible avant franchissement.</x:v>
      </x:c>
      <x:c r="L182" s="13" t="str">
        <x:v>Revenir au dernier abri ou compartiment stable effectivement atteint.</x:v>
      </x:c>
      <x:c r="M182" s="13" t="str">
        <x:v>À reconnaître avant usage ; praticabilité initiale selon la scène. La vérification du graphe porte sur les liaisons proposées, pas une vision acquise par le joueur.</x:v>
      </x:c>
      <x:c r="N182" s="13" t="str">
        <x:v>Extension V5</x:v>
      </x:c>
    </x:row>
    <x:row r="183" ht="72" customHeight="1">
      <x:c r="A183" s="14" t="str">
        <x:v>W5-P06-L22</x:v>
      </x:c>
      <x:c r="B183" s="14" t="str">
        <x:v>Atelier des Amarres Reprises ↔ Plateforme du Défi de Coque</x:v>
      </x:c>
      <x:c r="C183" s="14" t="str">
        <x:v>W3-P06</x:v>
      </x:c>
      <x:c r="D183" s="14" t="str">
        <x:v>W5-P06-Z22</x:v>
      </x:c>
      <x:c r="E183" s="14" t="str">
        <x:v>W5-P06-Z23</x:v>
      </x:c>
      <x:c r="F183" s="14" t="str">
        <x:v>Coursive ou rue du même niveau</x:v>
      </x:c>
      <x:c r="G183" s="29" t="n">
        <x:v>1</x:v>
      </x:c>
      <x:c r="H183" s="29" t="n">
        <x:v>12</x:v>
      </x:c>
      <x:c r="I183" s="59" t="b">
        <x:v>1</x:v>
      </x:c>
      <x:c r="J183" s="59" t="b">
        <x:v>1</x:v>
      </x:c>
      <x:c r="K183" s="14" t="str">
        <x:v>Accès physique reconnu ; en orbite, porte ouverte et pression compatible avant franchissement.</x:v>
      </x:c>
      <x:c r="L183" s="14" t="str">
        <x:v>Revenir au dernier abri ou compartiment stable effectivement atteint.</x:v>
      </x:c>
      <x:c r="M183" s="14" t="str">
        <x:v>À reconnaître avant usage ; praticabilité initiale selon la scène. La vérification du graphe porte sur les liaisons proposées, pas une vision acquise par le joueur.</x:v>
      </x:c>
      <x:c r="N183" s="14" t="str">
        <x:v>Extension V5</x:v>
      </x:c>
    </x:row>
    <x:row r="184" ht="72" customHeight="1">
      <x:c r="A184" s="13" t="str">
        <x:v>W5-P06-L23</x:v>
      </x:c>
      <x:c r="B184" s="13" t="str">
        <x:v>Plateforme du Défi de Coque ↔ Le Dernier Sas de La Veille</x:v>
      </x:c>
      <x:c r="C184" s="13" t="str">
        <x:v>W3-P06</x:v>
      </x:c>
      <x:c r="D184" s="13" t="str">
        <x:v>W5-P06-Z23</x:v>
      </x:c>
      <x:c r="E184" s="13" t="str">
        <x:v>W5-P06-Z24</x:v>
      </x:c>
      <x:c r="F184" s="13" t="str">
        <x:v>Coursive ou rue du même niveau</x:v>
      </x:c>
      <x:c r="G184" s="28" t="n">
        <x:v>1</x:v>
      </x:c>
      <x:c r="H184" s="28" t="n">
        <x:v>12</x:v>
      </x:c>
      <x:c r="I184" s="58" t="b">
        <x:v>1</x:v>
      </x:c>
      <x:c r="J184" s="58" t="b">
        <x:v>1</x:v>
      </x:c>
      <x:c r="K184" s="13" t="str">
        <x:v>Accès physique reconnu ; en orbite, porte ouverte et pression compatible avant franchissement.</x:v>
      </x:c>
      <x:c r="L184" s="13" t="str">
        <x:v>Revenir au dernier abri ou compartiment stable effectivement atteint.</x:v>
      </x:c>
      <x:c r="M184" s="13" t="str">
        <x:v>À reconnaître avant usage ; praticabilité initiale selon la scène. La vérification du graphe porte sur les liaisons proposées, pas une vision acquise par le joueur.</x:v>
      </x:c>
      <x:c r="N184" s="13" t="str">
        <x:v>Extension V5</x:v>
      </x:c>
    </x:row>
    <x:row r="185" ht="72" customHeight="1">
      <x:c r="A185" s="14" t="str">
        <x:v>W5-P06-L24</x:v>
      </x:c>
      <x:c r="B185" s="14" t="str">
        <x:v>Amarrage des Coques Retenues ↔ Le Dernier Sas de La Veille</x:v>
      </x:c>
      <x:c r="C185" s="14" t="str">
        <x:v>W3-P06</x:v>
      </x:c>
      <x:c r="D185" s="14" t="str">
        <x:v>W5-P06-Z19</x:v>
      </x:c>
      <x:c r="E185" s="14" t="str">
        <x:v>W5-P06-Z24</x:v>
      </x:c>
      <x:c r="F185" s="14" t="str">
        <x:v>Galerie de secours</x:v>
      </x:c>
      <x:c r="G185" s="29" t="n">
        <x:v>3</x:v>
      </x:c>
      <x:c r="H185" s="29" t="n">
        <x:v>10</x:v>
      </x:c>
      <x:c r="I185" s="59" t="b">
        <x:v>1</x:v>
      </x:c>
      <x:c r="J185" s="59" t="b">
        <x:v>1</x:v>
      </x:c>
      <x:c r="K185" s="14" t="str">
        <x:v>Même surface ou même station ; passage reconnu, portes et gabarits vérifiés.</x:v>
      </x:c>
      <x:c r="L185" s="14" t="str">
        <x:v>Halte intermédiaire réellement disponible ; le trajet se reprend depuis cette position.</x:v>
      </x:c>
      <x:c r="M185" s="14" t="str">
        <x:v>À reconnaître avant usage ; praticabilité initiale selon la scène. La vérification du graphe porte sur les liaisons proposées, pas une vision acquise par le joueur.</x:v>
      </x:c>
      <x:c r="N185" s="14" t="str">
        <x:v>Extension V5</x:v>
      </x:c>
    </x:row>
    <x:row r="186" ht="72" customHeight="1">
      <x:c r="A186" s="13" t="str">
        <x:v>W5-P06-L25</x:v>
      </x:c>
      <x:c r="B186" s="13" t="str">
        <x:v>Aire des Premières Charges ↔ Escaliers des Hautes Pierres</x:v>
      </x:c>
      <x:c r="C186" s="13" t="str">
        <x:v>W3-P06</x:v>
      </x:c>
      <x:c r="D186" s="13" t="str">
        <x:v>W5-P06-Z01</x:v>
      </x:c>
      <x:c r="E186" s="13" t="str">
        <x:v>W5-P06-Z07</x:v>
      </x:c>
      <x:c r="F186" s="13" t="str">
        <x:v>Escalier ou ascenseur de surface</x:v>
      </x:c>
      <x:c r="G186" s="28" t="n">
        <x:v>2</x:v>
      </x:c>
      <x:c r="H186" s="28" t="n">
        <x:v>10</x:v>
      </x:c>
      <x:c r="I186" s="58" t="b">
        <x:v>1</x:v>
      </x:c>
      <x:c r="J186" s="58" t="b">
        <x:v>1</x:v>
      </x:c>
      <x:c r="K186" s="13" t="str">
        <x:v>Même planète, entre ses niveaux de surface ; plateforme, opérateurs et gabarit vérifiés.</x:v>
      </x:c>
      <x:c r="L186" s="13" t="str">
        <x:v>Arrêt au dernier palier stable puis sortie par les escaliers disponibles.</x:v>
      </x:c>
      <x:c r="M186" s="13" t="str">
        <x:v>À reconnaître avant usage ; praticabilité initiale selon la scène. La vérification du graphe porte sur les liaisons proposées, pas une vision acquise par le joueur.</x:v>
      </x:c>
      <x:c r="N186" s="13" t="str">
        <x:v>Extension V5</x:v>
      </x:c>
    </x:row>
    <x:row r="187" ht="72" customHeight="1">
      <x:c r="A187" s="14" t="str">
        <x:v>W5-P06-L26</x:v>
      </x:c>
      <x:c r="B187" s="14" t="str">
        <x:v>Rails de la Charge Fendue ↔ Ascenseur aux Deux Commandes</x:v>
      </x:c>
      <x:c r="C187" s="14" t="str">
        <x:v>W3-P06</x:v>
      </x:c>
      <x:c r="D187" s="14" t="str">
        <x:v>W5-P06-Z03</x:v>
      </x:c>
      <x:c r="E187" s="14" t="str">
        <x:v>W5-P06-Z09</x:v>
      </x:c>
      <x:c r="F187" s="14" t="str">
        <x:v>Escalier ou ascenseur de surface</x:v>
      </x:c>
      <x:c r="G187" s="29" t="n">
        <x:v>2</x:v>
      </x:c>
      <x:c r="H187" s="29" t="n">
        <x:v>10</x:v>
      </x:c>
      <x:c r="I187" s="59" t="b">
        <x:v>1</x:v>
      </x:c>
      <x:c r="J187" s="59" t="b">
        <x:v>1</x:v>
      </x:c>
      <x:c r="K187" s="14" t="str">
        <x:v>Même planète, entre ses niveaux de surface ; plateforme, opérateurs et gabarit vérifiés.</x:v>
      </x:c>
      <x:c r="L187" s="14" t="str">
        <x:v>Arrêt au dernier palier stable puis sortie par les escaliers disponibles.</x:v>
      </x:c>
      <x:c r="M187" s="14" t="str">
        <x:v>À reconnaître avant usage ; praticabilité initiale selon la scène. La vérification du graphe porte sur les liaisons proposées, pas une vision acquise par le joueur.</x:v>
      </x:c>
      <x:c r="N187" s="14" t="str">
        <x:v>Extension V5</x:v>
      </x:c>
    </x:row>
    <x:row r="188" ht="72" customHeight="1">
      <x:c r="A188" s="13" t="str">
        <x:v>W5-P06-L27</x:v>
      </x:c>
      <x:c r="B188" s="13" t="str">
        <x:v>Dépôt du Mandat Court ↔ Archive du Relevé Partiel</x:v>
      </x:c>
      <x:c r="C188" s="13" t="str">
        <x:v>W3-P06</x:v>
      </x:c>
      <x:c r="D188" s="13" t="str">
        <x:v>W5-P06-Z04</x:v>
      </x:c>
      <x:c r="E188" s="13" t="str">
        <x:v>W5-P06-Z10</x:v>
      </x:c>
      <x:c r="F188" s="13" t="str">
        <x:v>Escalier ou ascenseur de surface</x:v>
      </x:c>
      <x:c r="G188" s="28" t="n">
        <x:v>2</x:v>
      </x:c>
      <x:c r="H188" s="28" t="n">
        <x:v>10</x:v>
      </x:c>
      <x:c r="I188" s="58" t="b">
        <x:v>1</x:v>
      </x:c>
      <x:c r="J188" s="58" t="b">
        <x:v>1</x:v>
      </x:c>
      <x:c r="K188" s="13" t="str">
        <x:v>Même planète, entre ses niveaux de surface ; plateforme, opérateurs et gabarit vérifiés.</x:v>
      </x:c>
      <x:c r="L188" s="13" t="str">
        <x:v>Arrêt au dernier palier stable puis sortie par les escaliers disponibles.</x:v>
      </x:c>
      <x:c r="M188" s="13" t="str">
        <x:v>À reconnaître avant usage ; praticabilité initiale selon la scène. La vérification du graphe porte sur les liaisons proposées, pas une vision acquise par le joueur.</x:v>
      </x:c>
      <x:c r="N188" s="13" t="str">
        <x:v>Extension V5</x:v>
      </x:c>
    </x:row>
    <x:row r="189" ht="72" customHeight="1">
      <x:c r="A189" s="14" t="str">
        <x:v>W5-P06-L28</x:v>
      </x:c>
      <x:c r="B189" s="14" t="str">
        <x:v>Port de la Montée Réelle ↔ Port Haut des Navettes</x:v>
      </x:c>
      <x:c r="C189" s="14" t="str">
        <x:v>W3-P06</x:v>
      </x:c>
      <x:c r="D189" s="14" t="str">
        <x:v>W5-P06-Z06</x:v>
      </x:c>
      <x:c r="E189" s="14" t="str">
        <x:v>W5-P06-Z12</x:v>
      </x:c>
      <x:c r="F189" s="14" t="str">
        <x:v>Escalier ou ascenseur de surface</x:v>
      </x:c>
      <x:c r="G189" s="29" t="n">
        <x:v>2</x:v>
      </x:c>
      <x:c r="H189" s="29" t="n">
        <x:v>10</x:v>
      </x:c>
      <x:c r="I189" s="59" t="b">
        <x:v>1</x:v>
      </x:c>
      <x:c r="J189" s="59" t="b">
        <x:v>1</x:v>
      </x:c>
      <x:c r="K189" s="14" t="str">
        <x:v>Même planète, entre ses niveaux de surface ; plateforme, opérateurs et gabarit vérifiés.</x:v>
      </x:c>
      <x:c r="L189" s="14" t="str">
        <x:v>Arrêt au dernier palier stable puis sortie par les escaliers disponibles.</x:v>
      </x:c>
      <x:c r="M189" s="14" t="str">
        <x:v>À reconnaître avant usage ; praticabilité initiale selon la scène. La vérification du graphe porte sur les liaisons proposées, pas une vision acquise par le joueur.</x:v>
      </x:c>
      <x:c r="N189" s="14" t="str">
        <x:v>Extension V5</x:v>
      </x:c>
    </x:row>
    <x:row r="190" ht="72" customHeight="1">
      <x:c r="A190" s="13" t="str">
        <x:v>W5-P06-L29</x:v>
      </x:c>
      <x:c r="B190" s="13" t="str">
        <x:v>Sas de l’Anneau Muet ↔ Amarrage des Coques Retenues</x:v>
      </x:c>
      <x:c r="C190" s="13" t="str">
        <x:v>W3-P06</x:v>
      </x:c>
      <x:c r="D190" s="13" t="str">
        <x:v>W5-P06-Z13</x:v>
      </x:c>
      <x:c r="E190" s="13" t="str">
        <x:v>W5-P06-Z19</x:v>
      </x:c>
      <x:c r="F190" s="13" t="str">
        <x:v>Amarrage entre stations ou coques</x:v>
      </x:c>
      <x:c r="G190" s="28" t="n">
        <x:v>2</x:v>
      </x:c>
      <x:c r="H190" s="28" t="n">
        <x:v>8</x:v>
      </x:c>
      <x:c r="I190" s="58" t="b">
        <x:v>1</x:v>
      </x:c>
      <x:c r="J190" s="58" t="b">
        <x:v>1</x:v>
      </x:c>
      <x:c r="K190" s="13" t="str">
        <x:v>Passerelle d’amarrage réelle ou transport court équipé, sas stabilisés et participants comptés.</x:v>
      </x:c>
      <x:c r="L190" s="13" t="str">
        <x:v>Retour au sas de départ ou au compartiment stable atteint ; aucune marche libre dans le vide.</x:v>
      </x:c>
      <x:c r="M190" s="13" t="str">
        <x:v>À reconnaître avant usage ; praticabilité initiale selon la scène. La vérification du graphe porte sur les liaisons proposées, pas une vision acquise par le joueur.</x:v>
      </x:c>
      <x:c r="N190" s="13" t="str">
        <x:v>Extension V5</x:v>
      </x:c>
    </x:row>
    <x:row r="191" ht="72" customHeight="1">
      <x:c r="A191" s="14" t="str">
        <x:v>W5-P06-L30</x:v>
      </x:c>
      <x:c r="B191" s="14" t="str">
        <x:v>Sas de l’Anneau Muet ↔ Le Dernier Sas de La Veille</x:v>
      </x:c>
      <x:c r="C191" s="14" t="str">
        <x:v>W3-P06</x:v>
      </x:c>
      <x:c r="D191" s="14" t="str">
        <x:v>W5-P06-Z13</x:v>
      </x:c>
      <x:c r="E191" s="14" t="str">
        <x:v>W5-P06-Z24</x:v>
      </x:c>
      <x:c r="F191" s="14" t="str">
        <x:v>Amarrage entre stations ou coques</x:v>
      </x:c>
      <x:c r="G191" s="29" t="n">
        <x:v>2</x:v>
      </x:c>
      <x:c r="H191" s="29" t="n">
        <x:v>8</x:v>
      </x:c>
      <x:c r="I191" s="59" t="b">
        <x:v>1</x:v>
      </x:c>
      <x:c r="J191" s="59" t="b">
        <x:v>1</x:v>
      </x:c>
      <x:c r="K191" s="14" t="str">
        <x:v>Passerelle d’amarrage réelle ou transport court équipé, sas stabilisés et participants comptés.</x:v>
      </x:c>
      <x:c r="L191" s="14" t="str">
        <x:v>Retour au sas de départ ou au compartiment stable atteint ; aucune marche libre dans le vide.</x:v>
      </x:c>
      <x:c r="M191" s="14" t="str">
        <x:v>À reconnaître avant usage ; praticabilité initiale selon la scène. La vérification du graphe porte sur les liaisons proposées, pas une vision acquise par le joueur.</x:v>
      </x:c>
      <x:c r="N191" s="14" t="str">
        <x:v>Extension V5</x:v>
      </x:c>
    </x:row>
    <x:row r="192" ht="72" customHeight="1">
      <x:c r="A192" s="13" t="str">
        <x:v>W5-P06-L31</x:v>
      </x:c>
      <x:c r="B192" s="13" t="str">
        <x:v>Baie du Retour Orbital ↔ Amarrage des Coques Retenues</x:v>
      </x:c>
      <x:c r="C192" s="13" t="str">
        <x:v>W3-P06</x:v>
      </x:c>
      <x:c r="D192" s="13" t="str">
        <x:v>W5-P06-Z18</x:v>
      </x:c>
      <x:c r="E192" s="13" t="str">
        <x:v>W5-P06-Z19</x:v>
      </x:c>
      <x:c r="F192" s="13" t="str">
        <x:v>Amarrage entre stations ou coques</x:v>
      </x:c>
      <x:c r="G192" s="28" t="n">
        <x:v>2</x:v>
      </x:c>
      <x:c r="H192" s="28" t="n">
        <x:v>8</x:v>
      </x:c>
      <x:c r="I192" s="58" t="b">
        <x:v>1</x:v>
      </x:c>
      <x:c r="J192" s="58" t="b">
        <x:v>1</x:v>
      </x:c>
      <x:c r="K192" s="13" t="str">
        <x:v>Passerelle d’amarrage réelle ou transport court équipé, sas stabilisés et participants comptés.</x:v>
      </x:c>
      <x:c r="L192" s="13" t="str">
        <x:v>Retour au sas de départ ou au compartiment stable atteint ; aucune marche libre dans le vide.</x:v>
      </x:c>
      <x:c r="M192" s="13" t="str">
        <x:v>À reconnaître avant usage ; praticabilité initiale selon la scène. La vérification du graphe porte sur les liaisons proposées, pas une vision acquise par le joueur.</x:v>
      </x:c>
      <x:c r="N192" s="13" t="str">
        <x:v>Extension V5</x:v>
      </x:c>
    </x:row>
    <x:row r="193" ht="72" customHeight="1">
      <x:c r="A193" s="14" t="str">
        <x:v>W5-P06-L32</x:v>
      </x:c>
      <x:c r="B193" s="14" t="str">
        <x:v>Baie du Retour Orbital ↔ Le Dernier Sas de La Veille</x:v>
      </x:c>
      <x:c r="C193" s="14" t="str">
        <x:v>W3-P06</x:v>
      </x:c>
      <x:c r="D193" s="14" t="str">
        <x:v>W5-P06-Z18</x:v>
      </x:c>
      <x:c r="E193" s="14" t="str">
        <x:v>W5-P06-Z24</x:v>
      </x:c>
      <x:c r="F193" s="14" t="str">
        <x:v>Amarrage entre stations ou coques</x:v>
      </x:c>
      <x:c r="G193" s="29" t="n">
        <x:v>2</x:v>
      </x:c>
      <x:c r="H193" s="29" t="n">
        <x:v>8</x:v>
      </x:c>
      <x:c r="I193" s="59" t="b">
        <x:v>1</x:v>
      </x:c>
      <x:c r="J193" s="59" t="b">
        <x:v>1</x:v>
      </x:c>
      <x:c r="K193" s="14" t="str">
        <x:v>Passerelle d’amarrage réelle ou transport court équipé, sas stabilisés et participants comptés.</x:v>
      </x:c>
      <x:c r="L193" s="14" t="str">
        <x:v>Retour au sas de départ ou au compartiment stable atteint ; aucune marche libre dans le vide.</x:v>
      </x:c>
      <x:c r="M193" s="14" t="str">
        <x:v>À reconnaître avant usage ; praticabilité initiale selon la scène. La vérification du graphe porte sur les liaisons proposées, pas une vision acquise par le joueur.</x:v>
      </x:c>
      <x:c r="N193" s="14" t="str">
        <x:v>Extension V5</x:v>
      </x:c>
    </x:row>
    <x:row r="194" ht="72" customHeight="1">
      <x:c r="A194" s="13" t="str">
        <x:v>W5-P06-L33</x:v>
      </x:c>
      <x:c r="B194" s="13" t="str">
        <x:v>Port de la Montée Réelle ↔ Sas de l’Anneau Muet</x:v>
      </x:c>
      <x:c r="C194" s="13" t="str">
        <x:v>W3-P06</x:v>
      </x:c>
      <x:c r="D194" s="13" t="str">
        <x:v>W5-P06-Z06</x:v>
      </x:c>
      <x:c r="E194" s="13" t="str">
        <x:v>W5-P06-Z13</x:v>
      </x:c>
      <x:c r="F194" s="13" t="str">
        <x:v>Trajet orbital surface–orbite</x:v>
      </x:c>
      <x:c r="G194" s="28" t="n">
        <x:v>4</x:v>
      </x:c>
      <x:c r="H194" s="28" t="n">
        <x:v>8</x:v>
      </x:c>
      <x:c r="I194" s="58" t="b">
        <x:v>1</x:v>
      </x:c>
      <x:c r="J194" s="58" t="b">
        <x:v>1</x:v>
      </x:c>
      <x:c r="K194" s="13" t="str">
        <x:v>Transport orbital réellement disponible, pilote, énergie, places et points d’amarrage validés ; le voyage se joue avant toute occupation.</x:v>
      </x:c>
      <x:c r="L194" s="13" t="str">
        <x:v>Retour au point d’approche sûr ou halte orbitale prévue, selon la phase effectivement atteinte.</x:v>
      </x:c>
      <x:c r="M194" s="13" t="str">
        <x:v>À reconnaître avant usage ; praticabilité initiale selon la scène. La vérification du graphe porte sur les liaisons proposées, pas une vision acquise par le joueur.</x:v>
      </x:c>
      <x:c r="N194" s="13" t="str">
        <x:v>Extension V5</x:v>
      </x:c>
    </x:row>
    <x:row r="195" ht="72" customHeight="1">
      <x:c r="A195" s="14" t="str">
        <x:v>W5-P06-L34</x:v>
      </x:c>
      <x:c r="B195" s="14" t="str">
        <x:v>Port Haut des Navettes ↔ Amarrage des Coques Retenues</x:v>
      </x:c>
      <x:c r="C195" s="14" t="str">
        <x:v>W3-P06</x:v>
      </x:c>
      <x:c r="D195" s="14" t="str">
        <x:v>W5-P06-Z12</x:v>
      </x:c>
      <x:c r="E195" s="14" t="str">
        <x:v>W5-P06-Z19</x:v>
      </x:c>
      <x:c r="F195" s="14" t="str">
        <x:v>Trajet orbital surface–orbite</x:v>
      </x:c>
      <x:c r="G195" s="29" t="n">
        <x:v>4</x:v>
      </x:c>
      <x:c r="H195" s="29" t="n">
        <x:v>8</x:v>
      </x:c>
      <x:c r="I195" s="59" t="b">
        <x:v>1</x:v>
      </x:c>
      <x:c r="J195" s="59" t="b">
        <x:v>1</x:v>
      </x:c>
      <x:c r="K195" s="14" t="str">
        <x:v>Transport orbital réellement disponible, pilote, énergie, places et points d’amarrage validés ; le voyage se joue avant toute occupation.</x:v>
      </x:c>
      <x:c r="L195" s="14" t="str">
        <x:v>Retour au point d’approche sûr ou halte orbitale prévue, selon la phase effectivement atteinte.</x:v>
      </x:c>
      <x:c r="M195" s="14" t="str">
        <x:v>À reconnaître avant usage ; praticabilité initiale selon la scène. La vérification du graphe porte sur les liaisons proposées, pas une vision acquise par le joueur.</x:v>
      </x:c>
      <x:c r="N195" s="14" t="str">
        <x:v>Extension V5</x:v>
      </x:c>
    </x:row>
  </x:sheetData>
  <x:pageMargins left="0.7" right="0.7" top="0.75" bottom="0.75" header="0.3" footer="0.3"/>
  <x:tableParts count="1">
    <x:tablePart xmlns:r="http://schemas.openxmlformats.org/officeDocument/2006/relationships" r:id="R88429ea6a0584d1d"/>
  </x:tableParts>
</x:worksheet>
</file>

<file path=xl/worksheets/sheet12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8" hidden="0" customWidth="1"/>
    <x:col min="7" max="7" width="45" hidden="0" customWidth="1"/>
    <x:col min="8" max="8" width="45" hidden="0" customWidth="1"/>
  </x:cols>
  <x:sheetData>
    <x:row r="1">
      <x:c r="A1" s="2"/>
      <x:c r="B1" s="2"/>
      <x:c r="C1" s="2"/>
      <x:c r="D1" s="2"/>
      <x:c r="E1" s="2"/>
      <x:c r="F1" s="2"/>
    </x:row>
    <x:row r="2" ht="31" customHeight="1">
      <x:c r="A2" s="3" t="str">
        <x:v>Couverture de reconstruction</x:v>
      </x:c>
      <x:c r="B2" s="3"/>
      <x:c r="C2" s="3"/>
      <x:c r="D2" s="3"/>
      <x:c r="E2" s="3"/>
      <x:c r="F2" s="3"/>
    </x:row>
    <x:row r="3">
      <x:c r="A3" s="4"/>
      <x:c r="B3" s="4"/>
      <x:c r="C3" s="4"/>
      <x:c r="D3" s="4"/>
      <x:c r="E3" s="4"/>
      <x:c r="F3" s="4"/>
    </x:row>
    <x:row r="4">
      <x:c r="A4" s="2" t="str">
        <x:v>Production · 24 fiches · Lecture intégrale dans « Lire Production » ou le lecteur HTML.</x:v>
      </x:c>
      <x:c r="B4" s="2"/>
      <x:c r="C4" s="2"/>
      <x:c r="D4" s="2"/>
      <x:c r="E4" s="2"/>
      <x:c r="F4" s="2"/>
    </x:row>
    <x:row r="5" ht="48" customHeight="1">
      <x:c r="A5" s="65" t="str">
        <x:v>Identifiant</x:v>
      </x:c>
      <x:c r="B5" s="66" t="str">
        <x:v>Titre</x:v>
      </x:c>
      <x:c r="C5" s="66" t="str">
        <x:v>Périmètre documente</x:v>
      </x:c>
      <x:c r="D5" s="66" t="str">
        <x:v>Traitement v5</x:v>
      </x:c>
      <x:c r="E5" s="66" t="str">
        <x:v>Limite</x:v>
      </x:c>
      <x:c r="F5" s="66" t="str">
        <x:v>Source</x:v>
      </x:c>
      <x:c r="G5" s="66" t="str">
        <x:v>Statut</x:v>
      </x:c>
      <x:c r="H5" s="67" t="str">
        <x:v>Provenance</x:v>
      </x:c>
    </x:row>
    <x:row r="6" ht="72" customHeight="1">
      <x:c r="A6" s="13" t="str">
        <x:v>COVER-01</x:v>
      </x:c>
      <x:c r="B6" s="13" t="str">
        <x:v>V4 originale</x:v>
      </x:c>
      <x:c r="C6" s="13" t="str">
        <x:v>105 onglets,2704 entrées,2186 formules annoncées et vérifiées lors de sa livraison</x:v>
      </x:c>
      <x:c r="D6" s="13" t="str">
        <x:v>Le fichier et ses données ont été supprimés par maintenance. Recherche Drive/Library et référence de téléchargement sans copie disponible.</x:v>
      </x:c>
      <x:c r="E6" s="13" t="str">
        <x:v>Aucune affirmation de restitution mot pour mot ou de conservation des formules V4.</x:v>
      </x:c>
      <x:c r="F6" s="13" t="str">
        <x:v>Historique visible de cette conversation et résumé de conception V4</x:v>
      </x:c>
      <x:c r="G6" s="13" t="str">
        <x:v>Reconstruit ou étendu selon la provenance de chaque fiche</x:v>
      </x:c>
      <x:c r="H6" s="13" t="str">
        <x:v>Reconstitution documentée V4 — nouvelle rédaction V5</x:v>
      </x:c>
    </x:row>
    <x:row r="7" ht="44" customHeight="1">
      <x:c r="A7" s="14" t="str">
        <x:v>COVER-02</x:v>
      </x:c>
      <x:c r="B7" s="14" t="str">
        <x:v>V2 antérieure</x:v>
      </x:c>
      <x:c r="C7" s="14" t="str">
        <x:v>73 onglets et 2580 lignes annoncés avant perte</x:v>
      </x:c>
      <x:c r="D7" s="14" t="str">
        <x:v>Périmètre documenté déjà reconstitué enV4, de nouveau rédigé enV5.</x:v>
      </x:c>
      <x:c r="E7" s="14" t="str">
        <x:v>Le compte ancien ne prouve pas une égalité de contenu.</x:v>
      </x:c>
      <x:c r="F7" s="14" t="str">
        <x:v>Historique visible de cette conversation et résumé de conception V4</x:v>
      </x:c>
      <x:c r="G7" s="14" t="str">
        <x:v>Reconstruit ou étendu selon la provenance de chaque fiche</x:v>
      </x:c>
      <x:c r="H7" s="14" t="str">
        <x:v>Reconstitution documentée V4 — nouvelle rédaction V5</x:v>
      </x:c>
    </x:row>
    <x:row r="8" ht="44" customHeight="1">
      <x:c r="A8" s="13" t="str">
        <x:v>COVER-03</x:v>
      </x:c>
      <x:c r="B8" s="13" t="str">
        <x:v>V3 guerres</x:v>
      </x:c>
      <x:c r="C8" s="13" t="str">
        <x:v>679 fiches de guerre et calculateurs</x:v>
      </x:c>
      <x:c r="D8" s="13" t="str">
        <x:v>Trois modes et volumes documentés reconstruits, nouveaux calculateurs proposés.</x:v>
      </x:c>
      <x:c r="E8" s="13" t="str">
        <x:v>Les anciennes formules absentes ne sont pas présentées comme restaurées.</x:v>
      </x:c>
      <x:c r="F8" s="13" t="str">
        <x:v>Historique visible de cette conversation et résumé de conception V4</x:v>
      </x:c>
      <x:c r="G8" s="13" t="str">
        <x:v>Reconstruit ou étendu selon la provenance de chaque fiche</x:v>
      </x:c>
      <x:c r="H8" s="13" t="str">
        <x:v>Reconstitution documentée V4 — nouvelle rédaction V5</x:v>
      </x:c>
    </x:row>
    <x:row r="9" ht="44" customHeight="1">
      <x:c r="A9" s="14" t="str">
        <x:v>COVER-04</x:v>
      </x:c>
      <x:c r="B9" s="14" t="str">
        <x:v>Six origines</x:v>
      </x:c>
      <x:c r="C9" s="14" t="str">
        <x:v>6 voies,216 missions,60 interactions,18 fins</x:v>
      </x:c>
      <x:c r="D9" s="14" t="str">
        <x:v>Même identité des voies et histoire originale enO6.</x:v>
      </x:c>
      <x:c r="E9" s="14" t="str">
        <x:v>Nouveaux textes et scènes explicitement identifiés.</x:v>
      </x:c>
      <x:c r="F9" s="14" t="str">
        <x:v>Historique visible de cette conversation et résumé de conception V4</x:v>
      </x:c>
      <x:c r="G9" s="14" t="str">
        <x:v>Reconstruit ou étendu selon la provenance de chaque fiche</x:v>
      </x:c>
      <x:c r="H9" s="14" t="str">
        <x:v>Reconstitution documentée V4 — nouvelle rédaction V5</x:v>
      </x:c>
    </x:row>
    <x:row r="10" ht="44" customHeight="1">
      <x:c r="A10" s="13" t="str">
        <x:v>COVER-05</x:v>
      </x:c>
      <x:c r="B10" s="13" t="str">
        <x:v>Campagne commune</x:v>
      </x:c>
      <x:c r="C10" s="13" t="str">
        <x:v>60 missions et 36 contrats</x:v>
      </x:c>
      <x:c r="D10" s="13" t="str">
        <x:v>Jalons de rite, retour, vaisseau, reine, Elite conservés comme règles.</x:v>
      </x:c>
      <x:c r="E10" s="13" t="str">
        <x:v>Les titres non retrouvés sont des propositions de reconstruction.</x:v>
      </x:c>
      <x:c r="F10" s="13" t="str">
        <x:v>Historique visible de cette conversation et résumé de conception V4</x:v>
      </x:c>
      <x:c r="G10" s="13" t="str">
        <x:v>Reconstruit ou étendu selon la provenance de chaque fiche</x:v>
      </x:c>
      <x:c r="H10" s="13" t="str">
        <x:v>Reconstitution documentée V4 — nouvelle rédaction V5</x:v>
      </x:c>
    </x:row>
    <x:row r="11" ht="44" customHeight="1">
      <x:c r="A11" s="14" t="str">
        <x:v>COVER-06</x:v>
      </x:c>
      <x:c r="B11" s="14" t="str">
        <x:v>Warp</x:v>
      </x:c>
      <x:c r="C11" s="14" t="str">
        <x:v>12 époques,36 missions,5 conditions</x:v>
      </x:c>
      <x:c r="D11" s="14" t="str">
        <x:v>Voyage physique, branches, retourgaranti, optionnelElite.</x:v>
      </x:c>
      <x:c r="E11" s="14" t="str">
        <x:v>Dispositif original du jeu, non canon affirmé.</x:v>
      </x:c>
      <x:c r="F11" s="14" t="str">
        <x:v>Historique visible de cette conversation et résumé de conception V4</x:v>
      </x:c>
      <x:c r="G11" s="14" t="str">
        <x:v>Reconstruit ou étendu selon la provenance de chaque fiche</x:v>
      </x:c>
      <x:c r="H11" s="14" t="str">
        <x:v>Reconstitution documentée V4 — nouvelle rédaction V5</x:v>
      </x:c>
    </x:row>
    <x:row r="12" ht="44" customHeight="1">
      <x:c r="A12" s="13" t="str">
        <x:v>COVER-07</x:v>
      </x:c>
      <x:c r="B12" s="13" t="str">
        <x:v>Chroniques cinéma</x:v>
      </x:c>
      <x:c r="C12" s="13" t="str">
        <x:v>9 modules</x:v>
      </x:c>
      <x:c r="D12" s="13" t="str">
        <x:v>Fidélité de dénouement séparée de l’avatar original.</x:v>
      </x:c>
      <x:c r="E12" s="13" t="str">
        <x:v>Découpage scène par scène à valider sur chaque œuvre.</x:v>
      </x:c>
      <x:c r="F12" s="13" t="str">
        <x:v>Historique visible de cette conversation et résumé de conception V4</x:v>
      </x:c>
      <x:c r="G12" s="13" t="str">
        <x:v>Reconstruit ou étendu selon la provenance de chaque fiche</x:v>
      </x:c>
      <x:c r="H12" s="13" t="str">
        <x:v>Reconstitution documentée V4 — nouvelle rédaction V5</x:v>
      </x:c>
    </x:row>
    <x:row r="13" ht="44" customHeight="1">
      <x:c r="A13" s="14" t="str">
        <x:v>COVER-08</x:v>
      </x:c>
      <x:c r="B13" s="14" t="str">
        <x:v>Clans</x:v>
      </x:c>
      <x:c r="C13" s="14" t="str">
        <x:v>15 identités nommées</x:v>
      </x:c>
      <x:c r="D13" s="14" t="str">
        <x:v>Noms et positions connus conservés, détails sociaux rédigés.</x:v>
      </x:c>
      <x:c r="E13" s="14" t="str">
        <x:v>Créations du projet, coutumes locales.</x:v>
      </x:c>
      <x:c r="F13" s="14" t="str">
        <x:v>Historique visible de cette conversation et résumé de conception V4</x:v>
      </x:c>
      <x:c r="G13" s="14" t="str">
        <x:v>Reconstruit ou étendu selon la provenance de chaque fiche</x:v>
      </x:c>
      <x:c r="H13" s="14" t="str">
        <x:v>Reconstitution documentée V4 — nouvelle rédaction V5</x:v>
      </x:c>
    </x:row>
    <x:row r="14" ht="44" customHeight="1">
      <x:c r="A14" s="13" t="str">
        <x:v>COVER-09</x:v>
      </x:c>
      <x:c r="B14" s="13" t="str">
        <x:v>Communautés</x:v>
      </x:c>
      <x:c r="C14" s="13" t="str">
        <x:v>20 tribus/communautés</x:v>
      </x:c>
      <x:c r="D14" s="13" t="str">
        <x:v>Deux par région, droits de résidence séparés.</x:v>
      </x:c>
      <x:c r="E14" s="13" t="str">
        <x:v>Noms manquants rédigés dans cette reconstruction.</x:v>
      </x:c>
      <x:c r="F14" s="13" t="str">
        <x:v>Historique visible de cette conversation et résumé de conception V4</x:v>
      </x:c>
      <x:c r="G14" s="13" t="str">
        <x:v>Reconstruit ou étendu selon la provenance de chaque fiche</x:v>
      </x:c>
      <x:c r="H14" s="13" t="str">
        <x:v>Reconstitution documentée V4 — nouvelle rédaction V5</x:v>
      </x:c>
    </x:row>
    <x:row r="15" ht="44" customHeight="1">
      <x:c r="A15" s="14" t="str">
        <x:v>COVER-10</x:v>
      </x:c>
      <x:c r="B15" s="14" t="str">
        <x:v>Régions</x:v>
      </x:c>
      <x:c r="C15" s="14" t="str">
        <x:v>10 régions nommées</x:v>
      </x:c>
      <x:c r="D15" s="14" t="str">
        <x:v>Identités et accès Homeworld développés.</x:v>
      </x:c>
      <x:c r="E15" s="14" t="str">
        <x:v>Géographie de jeu proposée.</x:v>
      </x:c>
      <x:c r="F15" s="14" t="str">
        <x:v>Historique visible de cette conversation et résumé de conception V4</x:v>
      </x:c>
      <x:c r="G15" s="14" t="str">
        <x:v>Reconstruit ou étendu selon la provenance de chaque fiche</x:v>
      </x:c>
      <x:c r="H15" s="14" t="str">
        <x:v>Reconstitution documentée V4 — nouvelle rédaction V5</x:v>
      </x:c>
    </x:row>
    <x:row r="16" ht="44" customHeight="1">
      <x:c r="A16" s="13" t="str">
        <x:v>COVER-11</x:v>
      </x:c>
      <x:c r="B16" s="13" t="str">
        <x:v>Cité</x:v>
      </x:c>
      <x:c r="C16" s="13" t="str">
        <x:v>36 lieux et 4 niveaux</x:v>
      </x:c>
      <x:c r="D16" s="13" t="str">
        <x:v>Verticalité, spatioportoriental, portcôtier, cour, conseil, écuries, chenil.</x:v>
      </x:c>
      <x:c r="E16" s="13" t="str">
        <x:v>Les sprites et le placement du jeu ne sont pas modifiés ici.</x:v>
      </x:c>
      <x:c r="F16" s="13" t="str">
        <x:v>Historique visible de cette conversation et résumé de conception V4</x:v>
      </x:c>
      <x:c r="G16" s="13" t="str">
        <x:v>Reconstruit ou étendu selon la provenance de chaque fiche</x:v>
      </x:c>
      <x:c r="H16" s="13" t="str">
        <x:v>Reconstitution documentée V4 — nouvelle rédaction V5</x:v>
      </x:c>
    </x:row>
    <x:row r="17" ht="44" customHeight="1">
      <x:c r="A17" s="14" t="str">
        <x:v>COVER-12</x:v>
      </x:c>
      <x:c r="B17" s="14" t="str">
        <x:v>Bases spatiales</x:v>
      </x:c>
      <x:c r="C17" s="14" t="str">
        <x:v>10 bases/60 salles</x:v>
      </x:c>
      <x:c r="D17" s="14" t="str">
        <x:v>Noms connus, services et actions détaillés.</x:v>
      </x:c>
      <x:c r="E17" s="14" t="str">
        <x:v>Plans intérieurs originaux.</x:v>
      </x:c>
      <x:c r="F17" s="14" t="str">
        <x:v>Historique visible de cette conversation et résumé de conception V4</x:v>
      </x:c>
      <x:c r="G17" s="14" t="str">
        <x:v>Reconstruit ou étendu selon la provenance de chaque fiche</x:v>
      </x:c>
      <x:c r="H17" s="14" t="str">
        <x:v>Reconstitution documentée V4 — nouvelle rédaction V5</x:v>
      </x:c>
    </x:row>
    <x:row r="18" ht="44" customHeight="1">
      <x:c r="A18" s="13" t="str">
        <x:v>COVER-13</x:v>
      </x:c>
      <x:c r="B18" s="13" t="str">
        <x:v>Vaisseaux</x:v>
      </x:c>
      <x:c r="C18" s="13" t="str">
        <x:v>54 entrées</x:v>
      </x:c>
      <x:c r="D18" s="13" t="str">
        <x:v>Catalogue de rôles et silhouettes original.</x:v>
      </x:c>
      <x:c r="E18" s="13" t="str">
        <x:v>Aucune exhaustivité des vaisseaux canoniques revendiquée.</x:v>
      </x:c>
      <x:c r="F18" s="13" t="str">
        <x:v>Historique visible de cette conversation et résumé de conception V4</x:v>
      </x:c>
      <x:c r="G18" s="13" t="str">
        <x:v>Reconstruit ou étendu selon la provenance de chaque fiche</x:v>
      </x:c>
      <x:c r="H18" s="13" t="str">
        <x:v>Reconstitution documentée V4 — nouvelle rédaction V5</x:v>
      </x:c>
    </x:row>
    <x:row r="19" ht="44" customHeight="1">
      <x:c r="A19" s="14" t="str">
        <x:v>COVER-14</x:v>
      </x:c>
      <x:c r="B19" s="14" t="str">
        <x:v>Vaisseau personnel</x:v>
      </x:c>
      <x:c r="C19" s="14" t="str">
        <x:v>8 salles initiales,16 fiches base/amélioration</x:v>
      </x:c>
      <x:c r="D19" s="14" t="str">
        <x:v>Les améliorations ne deviennent pas 16 salles initiales.</x:v>
      </x:c>
      <x:c r="E19" s="14" t="str">
        <x:v>Le navire de clan est une entité distincte.</x:v>
      </x:c>
      <x:c r="F19" s="14" t="str">
        <x:v>Historique visible de cette conversation et résumé de conception V4</x:v>
      </x:c>
      <x:c r="G19" s="14" t="str">
        <x:v>Reconstruit ou étendu selon la provenance de chaque fiche</x:v>
      </x:c>
      <x:c r="H19" s="14" t="str">
        <x:v>Reconstitution documentée V4 — nouvelle rédaction V5</x:v>
      </x:c>
    </x:row>
    <x:row r="20" ht="44" customHeight="1">
      <x:c r="A20" s="13" t="str">
        <x:v>COVER-15</x:v>
      </x:c>
      <x:c r="B20" s="13" t="str">
        <x:v>Maisons</x:v>
      </x:c>
      <x:c r="C20" s="13" t="str">
        <x:v>20 maisons,60 pièces,24 événements</x:v>
      </x:c>
      <x:c r="D20" s="13" t="str">
        <x:v>Une maison active globale, respect, mission, rang et région.</x:v>
      </x:c>
      <x:c r="E20" s="13" t="str">
        <x:v>HOME-CM07 et 40/60/80 conservés.</x:v>
      </x:c>
      <x:c r="F20" s="13" t="str">
        <x:v>Historique visible de cette conversation et résumé de conception V4</x:v>
      </x:c>
      <x:c r="G20" s="13" t="str">
        <x:v>Reconstruit ou étendu selon la provenance de chaque fiche</x:v>
      </x:c>
      <x:c r="H20" s="13" t="str">
        <x:v>Reconstitution documentée V4 — nouvelle rédaction V5</x:v>
      </x:c>
    </x:row>
    <x:row r="21" ht="44" customHeight="1">
      <x:c r="A21" s="14" t="str">
        <x:v>COVER-16</x:v>
      </x:c>
      <x:c r="B21" s="14" t="str">
        <x:v>Navire de clan</x:v>
      </x:c>
      <x:c r="C21" s="14" t="str">
        <x:v>24 salles,18 rôles,24 missions</x:v>
      </x:c>
      <x:c r="D21" s="14" t="str">
        <x:v>La Veille Partagée,4 ponts, capacités 7/13/19.</x:v>
      </x:c>
      <x:c r="E21" s="14" t="str">
        <x:v>Multijoueur spécifié pour plus tard.</x:v>
      </x:c>
      <x:c r="F21" s="14" t="str">
        <x:v>Historique visible de cette conversation et résumé de conception V4</x:v>
      </x:c>
      <x:c r="G21" s="14" t="str">
        <x:v>Reconstruit ou étendu selon la provenance de chaque fiche</x:v>
      </x:c>
      <x:c r="H21" s="14" t="str">
        <x:v>Reconstitution documentée V4 — nouvelle rédaction V5</x:v>
      </x:c>
    </x:row>
    <x:row r="22" ht="44" customHeight="1">
      <x:c r="A22" s="13" t="str">
        <x:v>COVER-17</x:v>
      </x:c>
      <x:c r="B22" s="13" t="str">
        <x:v>Trophées</x:v>
      </x:c>
      <x:c r="C22" s="13" t="str">
        <x:v>16 écrans,96 gestes,12 histoires,48 révélations</x:v>
      </x:c>
      <x:c r="D22" s="13" t="str">
        <x:v>Originalunique, inputs, erreurs, états,18 étapes du tutoriel.</x:v>
      </x:c>
      <x:c r="E22" s="13" t="str">
        <x:v>Mini-jeux conçus, non implémentés.</x:v>
      </x:c>
      <x:c r="F22" s="13" t="str">
        <x:v>Historique visible de cette conversation et résumé de conception V4</x:v>
      </x:c>
      <x:c r="G22" s="13" t="str">
        <x:v>Reconstruit ou étendu selon la provenance de chaque fiche</x:v>
      </x:c>
      <x:c r="H22" s="13" t="str">
        <x:v>Reconstitution documentée V4 — nouvelle rédaction V5</x:v>
      </x:c>
    </x:row>
    <x:row r="23" ht="44" customHeight="1">
      <x:c r="A23" s="14" t="str">
        <x:v>COVER-18</x:v>
      </x:c>
      <x:c r="B23" s="14" t="str">
        <x:v>Mobilité</x:v>
      </x:c>
      <x:c r="C23" s="14" t="str">
        <x:v>50 entrées dont 16 montures</x:v>
      </x:c>
      <x:c r="D23" s="14" t="str">
        <x:v>Parcours, charge, gabarit, lien, fatigue et retour.</x:v>
      </x:c>
      <x:c r="E23" s="14" t="str">
        <x:v>Espèces additionnelles créées pour le projet.</x:v>
      </x:c>
      <x:c r="F23" s="14" t="str">
        <x:v>Historique visible de cette conversation et résumé de conception V4</x:v>
      </x:c>
      <x:c r="G23" s="14" t="str">
        <x:v>Reconstruit ou étendu selon la provenance de chaque fiche</x:v>
      </x:c>
      <x:c r="H23" s="14" t="str">
        <x:v>Reconstitution documentée V4 — nouvelle rédaction V5</x:v>
      </x:c>
    </x:row>
    <x:row r="24" ht="44" customHeight="1">
      <x:c r="A24" s="13" t="str">
        <x:v>COVER-19</x:v>
      </x:c>
      <x:c r="B24" s="13" t="str">
        <x:v>Réserves</x:v>
      </x:c>
      <x:c r="C24" s="13" t="str">
        <x:v>10 réserves et 100 humains</x:v>
      </x:c>
      <x:c r="D24" s="13" t="str">
        <x:v>Réserves rattachées à 10 mondes existants, profils persistants.</x:v>
      </x:c>
      <x:c r="E24" s="13" t="str">
        <x:v>Le scénario choisit les équipes présentes.</x:v>
      </x:c>
      <x:c r="F24" s="13" t="str">
        <x:v>Historique visible de cette conversation et résumé de conception V4</x:v>
      </x:c>
      <x:c r="G24" s="13" t="str">
        <x:v>Reconstruit ou étendu selon la provenance de chaque fiche</x:v>
      </x:c>
      <x:c r="H24" s="13" t="str">
        <x:v>Reconstitution documentée V4 — nouvelle rédaction V5</x:v>
      </x:c>
    </x:row>
    <x:row r="25" ht="44" customHeight="1">
      <x:c r="A25" s="14" t="str">
        <x:v>COVER-20</x:v>
      </x:c>
      <x:c r="B25" s="14" t="str">
        <x:v>Xeno Prime</x:v>
      </x:c>
      <x:c r="C25" s="14" t="str">
        <x:v>12 secteurs</x:v>
      </x:c>
      <x:c r="D25" s="14" t="str">
        <x:v>Tête géante AU SOL distincte de la reine ACTIVE.</x:v>
      </x:c>
      <x:c r="E25" s="14" t="str">
        <x:v>Géographie originale.</x:v>
      </x:c>
      <x:c r="F25" s="14" t="str">
        <x:v>Historique visible de cette conversation et résumé de conception V4</x:v>
      </x:c>
      <x:c r="G25" s="14" t="str">
        <x:v>Reconstruit ou étendu selon la provenance de chaque fiche</x:v>
      </x:c>
      <x:c r="H25" s="14" t="str">
        <x:v>Reconstitution documentée V4 — nouvelle rédaction V5</x:v>
      </x:c>
    </x:row>
    <x:row r="26" ht="72" customHeight="1">
      <x:c r="A26" s="13" t="str">
        <x:v>COVER-21</x:v>
      </x:c>
      <x:c r="B26" s="13" t="str">
        <x:v>Vie culturelle</x:v>
      </x:c>
      <x:c r="C26" s="13" t="str">
        <x:v>48 fiches et 20 métiers</x:v>
      </x:c>
      <x:c r="D26" s="13" t="str">
        <x:v>Gestes sociaux, transmission, services et différences locales.</x:v>
      </x:c>
      <x:c r="E26" s="13" t="str">
        <x:v>C’ntlip rattaché aux romans par une source secondaire qui cite Prey p. 34; service, recettes visuelles et scènes sont des créations du projet.</x:v>
      </x:c>
      <x:c r="F26" s="13" t="str">
        <x:v>Historique visible de cette conversation et résumé de conception V4</x:v>
      </x:c>
      <x:c r="G26" s="13" t="str">
        <x:v>Reconstruit ou étendu selon la provenance de chaque fiche</x:v>
      </x:c>
      <x:c r="H26" s="13" t="str">
        <x:v>Reconstitution documentée V4 — nouvelle rédaction V5</x:v>
      </x:c>
    </x:row>
    <x:row r="27" ht="44" customHeight="1">
      <x:c r="A27" s="14" t="str">
        <x:v>COVER-22</x:v>
      </x:c>
      <x:c r="B27" s="14" t="str">
        <x:v>Variantes de gardes</x:v>
      </x:c>
      <x:c r="C27" s="14" t="str">
        <x:v>100 fiches</x:v>
      </x:c>
      <x:c r="D27" s="14" t="str">
        <x:v>6 masqués et 4 sans masque par clan régional.</x:v>
      </x:c>
      <x:c r="E27" s="14" t="str">
        <x:v>Ce sont des spécifications, aucun nouveau sprite.</x:v>
      </x:c>
      <x:c r="F27" s="14" t="str">
        <x:v>Historique visible de cette conversation et résumé de conception V4</x:v>
      </x:c>
      <x:c r="G27" s="14" t="str">
        <x:v>Reconstruit ou étendu selon la provenance de chaque fiche</x:v>
      </x:c>
      <x:c r="H27" s="14" t="str">
        <x:v>Reconstitution documentée V4 — nouvelle rédaction V5</x:v>
      </x:c>
    </x:row>
    <x:row r="28" ht="44" customHeight="1">
      <x:c r="A28" s="13" t="str">
        <x:v>COVER-23</x:v>
      </x:c>
      <x:c r="B28" s="13" t="str">
        <x:v>Direction sonore</x:v>
      </x:c>
      <x:c r="C28" s="13" t="str">
        <x:v>100 intentions</x:v>
      </x:c>
      <x:c r="D28" s="13" t="str">
        <x:v>Secteurs, boss, navire, navigation, ville, PIT et scènes.</x:v>
      </x:c>
      <x:c r="E28" s="13" t="str">
        <x:v>Aucun son ou morceau généré.</x:v>
      </x:c>
      <x:c r="F28" s="13" t="str">
        <x:v>Historique visible de cette conversation et résumé de conception V4</x:v>
      </x:c>
      <x:c r="G28" s="13" t="str">
        <x:v>Reconstruit ou étendu selon la provenance de chaque fiche</x:v>
      </x:c>
      <x:c r="H28" s="13" t="str">
        <x:v>Reconstitution documentée V4 — nouvelle rédaction V5</x:v>
      </x:c>
    </x:row>
    <x:row r="29" ht="44" customHeight="1">
      <x:c r="A29" s="14" t="str">
        <x:v>COVER-24</x:v>
      </x:c>
      <x:c r="B29" s="14" t="str">
        <x:v>Sauvegarde future</x:v>
      </x:c>
      <x:c r="C29" s="14" t="str">
        <x:v>Sources de reconstruction demandées avec Drive</x:v>
      </x:c>
      <x:c r="D29" s="14" t="str">
        <x:v>JSON, générateurs, classeur et guide réunis dans une archive.</x:v>
      </x:c>
      <x:c r="E29" s="14" t="str">
        <x:v>Le builderV4 conservé reste historique et nécessite ses sources disparues.</x:v>
      </x:c>
      <x:c r="F29" s="14" t="str">
        <x:v>Historique visible de cette conversation et résumé de conception V4</x:v>
      </x:c>
      <x:c r="G29" s="14" t="str">
        <x:v>Reconstruit ou étendu selon la provenance de chaque fiche</x:v>
      </x:c>
      <x:c r="H29" s="14" t="str">
        <x:v>Reconstitution documentée V4 — nouvelle rédaction V5</x:v>
      </x:c>
    </x:row>
  </x:sheetData>
  <x:pageMargins left="0.7" right="0.7" top="0.75" bottom="0.75" header="0.3" footer="0.3"/>
  <x:tableParts count="1">
    <x:tablePart xmlns:r="http://schemas.openxmlformats.org/officeDocument/2006/relationships" r:id="R428869145c994771"/>
  </x:tableParts>
</x:worksheet>
</file>

<file path=xl/worksheets/sheet12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45" hidden="0" customWidth="1"/>
    <x:col min="6" max="6" width="58" hidden="0" customWidth="1"/>
    <x:col min="7" max="7" width="50" hidden="0" customWidth="1"/>
    <x:col min="8" max="8" width="45" hidden="0" customWidth="1"/>
  </x:cols>
  <x:sheetData>
    <x:row r="1">
      <x:c r="A1" s="2"/>
      <x:c r="B1" s="2"/>
      <x:c r="C1" s="2"/>
      <x:c r="D1" s="2"/>
      <x:c r="E1" s="2"/>
      <x:c r="F1" s="2"/>
    </x:row>
    <x:row r="2" ht="31" customHeight="1">
      <x:c r="A2" s="3" t="str">
        <x:v>Sources et provenance</x:v>
      </x:c>
      <x:c r="B2" s="3"/>
      <x:c r="C2" s="3"/>
      <x:c r="D2" s="3"/>
      <x:c r="E2" s="3"/>
      <x:c r="F2" s="3"/>
    </x:row>
    <x:row r="3">
      <x:c r="A3" s="4"/>
      <x:c r="B3" s="4"/>
      <x:c r="C3" s="4"/>
      <x:c r="D3" s="4"/>
      <x:c r="E3" s="4"/>
      <x:c r="F3" s="4"/>
    </x:row>
    <x:row r="4">
      <x:c r="A4" s="2" t="str">
        <x:v>Production · 13 fiches · Lecture intégrale dans « Lire Production » ou le lecteur HTML.</x:v>
      </x:c>
      <x:c r="B4" s="2"/>
      <x:c r="C4" s="2"/>
      <x:c r="D4" s="2"/>
      <x:c r="E4" s="2"/>
      <x:c r="F4" s="2"/>
    </x:row>
    <x:row r="5" ht="48" customHeight="1">
      <x:c r="A5" s="65" t="str">
        <x:v>Identifiant</x:v>
      </x:c>
      <x:c r="B5" s="66" t="str">
        <x:v>Titre</x:v>
      </x:c>
      <x:c r="C5" s="66" t="str">
        <x:v>Origine</x:v>
      </x:c>
      <x:c r="D5" s="66" t="str">
        <x:v>Fait ou usage</x:v>
      </x:c>
      <x:c r="E5" s="66" t="str">
        <x:v>Statut</x:v>
      </x:c>
      <x:c r="F5" s="66" t="str">
        <x:v>Lien</x:v>
      </x:c>
      <x:c r="G5" s="66" t="str">
        <x:v>Consulté le</x:v>
      </x:c>
      <x:c r="H5" s="67" t="str">
        <x:v>Provenance</x:v>
      </x:c>
    </x:row>
    <x:row r="6" ht="57" customHeight="1">
      <x:c r="A6" s="13" t="str">
        <x:v>SOURCE-01</x:v>
      </x:c>
      <x:c r="B6" s="13" t="str">
        <x:v>Demande utilisateur</x:v>
      </x:c>
      <x:c r="C6" s="13" t="str">
        <x:v>Conversation active</x:v>
      </x:c>
      <x:c r="D6" s="13" t="str">
        <x:v>Maisons par tribu avec une seule active, vaisseau de clan, trophées en mini-jeux détaillés.</x:v>
      </x:c>
      <x:c r="E6" s="13" t="str">
        <x:v>Autorité du projet</x:v>
      </x:c>
      <x:c r="F6" s="13" t="str">
        <x:v>Conversation du 7 octobre 2026</x:v>
      </x:c>
      <x:c r="G6" s="18" t="d">
        <x:v>2026-10-07T00:00:00.000Z</x:v>
      </x:c>
      <x:c r="H6" s="13" t="str">
        <x:v>Reconstitution documentée V4 — nouvelle rédaction V5</x:v>
      </x:c>
    </x:row>
    <x:row r="7" ht="44" customHeight="1">
      <x:c r="A7" s="14" t="str">
        <x:v>SOURCE-02</x:v>
      </x:c>
      <x:c r="B7" s="14" t="str">
        <x:v>Continuité V4</x:v>
      </x:c>
      <x:c r="C7" s="14" t="str">
        <x:v>Réponse de livraison et résumé conservés</x:v>
      </x:c>
      <x:c r="D7" s="14" t="str">
        <x:v>Noms, volumes, rangs, conditionsWarp, origines et contraintes.</x:v>
      </x:c>
      <x:c r="E7" s="14" t="str">
        <x:v>Trace documentaire, fichier original non récupéré</x:v>
      </x:c>
      <x:c r="F7" s="14" t="str">
        <x:v>Historique de cette conversation</x:v>
      </x:c>
      <x:c r="G7" s="19" t="d">
        <x:v>2026-10-07T00:00:00.000Z</x:v>
      </x:c>
      <x:c r="H7" s="14" t="str">
        <x:v>Reconstitution documentée V4 — nouvelle rédaction V5</x:v>
      </x:c>
    </x:row>
    <x:row r="8" ht="44" customHeight="1">
      <x:c r="A8" s="13" t="str">
        <x:v>SOURCE-03</x:v>
      </x:c>
      <x:c r="B8" s="13" t="str">
        <x:v>État des fichiers</x:v>
      </x:c>
      <x:c r="C8" s="13" t="str">
        <x:v>Recherche et matérialisation du 7 octobre 2026</x:v>
      </x:c>
      <x:c r="D8" s="13" t="str">
        <x:v>Aucune copie exacte trouvée; dernière référence renvoie content_missing.</x:v>
      </x:c>
      <x:c r="E8" s="13" t="str">
        <x:v>Constat de récupération</x:v>
      </x:c>
      <x:c r="F8" s="13" t="str">
        <x:v>Référence de la dernière tentative de sauvegarde V4</x:v>
      </x:c>
      <x:c r="G8" s="18" t="d">
        <x:v>2026-10-07T00:00:00.000Z</x:v>
      </x:c>
      <x:c r="H8" s="13" t="str">
        <x:v>Reconstitution documentée V4 — nouvelle rédaction V5</x:v>
      </x:c>
    </x:row>
    <x:row r="9" ht="44" customHeight="1">
      <x:c r="A9" s="14" t="str">
        <x:v>SOURCE-04</x:v>
      </x:c>
      <x:c r="B9" s="14" t="str">
        <x:v>AVP Requiem — entretien des réalisateurs</x:v>
      </x:c>
      <x:c r="C9" s="14" t="str">
        <x:v>Colin et Greg Strause,19 décembre 2007</x:v>
      </x:c>
      <x:c r="D9" s="14" t="str">
        <x:v>Décor du Homeworld où Wolf reçoit le signal et présence d’une salle de trophées.</x:v>
      </x:c>
      <x:c r="E9" s="14" t="str">
        <x:v>Entretien primaire; mécaniques de maison et atelier inventées</x:v>
      </x:c>
      <x:c r="F9" s="14" t="str">
        <x:v>https://www.comingsoon.net/horror/news/708508-interview-avp-rs-colin-greg-strause</x:v>
      </x:c>
      <x:c r="G9" s="19" t="d">
        <x:v>2026-10-07T00:00:00.000Z</x:v>
      </x:c>
      <x:c r="H9" s="14" t="str">
        <x:v>Reconstitution documentée V4 — nouvelle rédaction V5</x:v>
      </x:c>
    </x:row>
    <x:row r="10" ht="44" customHeight="1">
      <x:c r="A10" s="13" t="str">
        <x:v>SOURCE-05</x:v>
      </x:c>
      <x:c r="B10" s="13" t="str">
        <x:v>Badlands — présentation officielle</x:v>
      </x:c>
      <x:c r="C10" s="13" t="str">
        <x:v>The Walt Disney Company,7 novembre 2025</x:v>
      </x:c>
      <x:c r="D10" s="13" t="str">
        <x:v>Dek est un jeune chasseur exilé qui cherche à prouver sa valeur et rencontre Thia.</x:v>
      </x:c>
      <x:c r="E10" s="13" t="str">
        <x:v>Source officielle; inspiration de l’outsider, pas loi sociale universelle</x:v>
      </x:c>
      <x:c r="F10" s="13" t="str">
        <x:v>https://thewaltdisneycompany.com/news/predator-badlands/</x:v>
      </x:c>
      <x:c r="G10" s="18" t="d">
        <x:v>2026-10-07T00:00:00.000Z</x:v>
      </x:c>
      <x:c r="H10" s="13" t="str">
        <x:v>Reconstitution documentée V4 — nouvelle rédaction V5</x:v>
      </x:c>
    </x:row>
    <x:row r="11" ht="44" customHeight="1">
      <x:c r="A11" s="14" t="str">
        <x:v>SOURCE-06</x:v>
      </x:c>
      <x:c r="B11" s="14" t="str">
        <x:v>Alien vs Predator</x:v>
      </x:c>
      <x:c r="C11" s="14" t="str">
        <x:v>20th Century Studios</x:v>
      </x:c>
      <x:c r="D11" s="14" t="str">
        <x:v>Référence filmique au crossover et au cadre de chasse.</x:v>
      </x:c>
      <x:c r="E11" s="14" t="str">
        <x:v>Page officielle consultée; détail des ponts inventé</x:v>
      </x:c>
      <x:c r="F11" s="14" t="str">
        <x:v>https://www.20thcenturystudios.com/movies/alien-vs-predator</x:v>
      </x:c>
      <x:c r="G11" s="19" t="d">
        <x:v>2026-10-07T00:00:00.000Z</x:v>
      </x:c>
      <x:c r="H11" s="14" t="str">
        <x:v>Reconstitution documentée V4 — nouvelle rédaction V5</x:v>
      </x:c>
    </x:row>
    <x:row r="12" ht="57" customHeight="1">
      <x:c r="A12" s="13" t="str">
        <x:v>SOURCE-07</x:v>
      </x:c>
      <x:c r="B12" s="13" t="str">
        <x:v>C’ntlip</x:v>
      </x:c>
      <x:c r="C12" s="13" t="str">
        <x:v>Xenopedia; référence à Steve Perry et Stephani Perry, Aliens vs. Predator: Prey, p. 34 (1994)</x:v>
      </x:c>
      <x:c r="D12" s="13" t="str">
        <x:v>Boisson intoxicante yautja nommée dans l’univers étendu; le service social et ses gestes sont proposés pour le jeu.</x:v>
      </x:c>
      <x:c r="E12" s="13" t="str">
        <x:v>Source secondaire consultée le 7 octobre 2026; livre cité par cette source, non consulté directement</x:v>
      </x:c>
      <x:c r="F12" s="13" t="str">
        <x:v>https://avp.fandom.com/wiki/C%27ntlip</x:v>
      </x:c>
      <x:c r="G12" s="18" t="d">
        <x:v>2026-10-07T00:00:00.000Z</x:v>
      </x:c>
      <x:c r="H12" s="13" t="str">
        <x:v>Reconstitution documentée V4 — nouvelle rédaction V5</x:v>
      </x:c>
    </x:row>
    <x:row r="13" ht="44" customHeight="1">
      <x:c r="A13" s="14" t="str">
        <x:v>SOURCE-08</x:v>
      </x:c>
      <x:c r="B13" s="14" t="str">
        <x:v>Trophy cabinet</x:v>
      </x:c>
      <x:c r="C13" s="14" t="str">
        <x:v>Référence utilisateur antérieure</x:v>
      </x:c>
      <x:c r="D13" s="14" t="str">
        <x:v>Intention de meuble à compartiments vides et pose de trophées.</x:v>
      </x:c>
      <x:c r="E13" s="14" t="str">
        <x:v>Intention retrouvée; page non relue pour en tirer de nouveaux faits</x:v>
      </x:c>
      <x:c r="F13" s="14" t="str">
        <x:v>https://avp.fandom.com/wiki/Trophy_cabinet</x:v>
      </x:c>
      <x:c r="G13" s="19" t="d">
        <x:v>2026-10-07T00:00:00.000Z</x:v>
      </x:c>
      <x:c r="H13" s="14" t="str">
        <x:v>Reconstitution documentée V4 — nouvelle rédaction V5</x:v>
      </x:c>
    </x:row>
    <x:row r="14" ht="44" customHeight="1">
      <x:c r="A14" s="13" t="str">
        <x:v>SOURCE-09</x:v>
      </x:c>
      <x:c r="B14" s="13" t="str">
        <x:v>Flaying</x:v>
      </x:c>
      <x:c r="C14" s="13" t="str">
        <x:v>Référence utilisateur antérieure</x:v>
      </x:c>
      <x:c r="D14" s="13" t="str">
        <x:v>Préparation stylisée de prises et récit de chasse.</x:v>
      </x:c>
      <x:c r="E14" s="13" t="str">
        <x:v>Mécanique fictive; aucune recette réelle ou anatomie procédurale importée</x:v>
      </x:c>
      <x:c r="F14" s="13" t="str">
        <x:v>https://avp.fandom.com/wiki/Flaying_(skinning)</x:v>
      </x:c>
      <x:c r="G14" s="18" t="d">
        <x:v>2026-10-07T00:00:00.000Z</x:v>
      </x:c>
      <x:c r="H14" s="13" t="str">
        <x:v>Reconstitution documentée V4 — nouvelle rédaction V5</x:v>
      </x:c>
    </x:row>
    <x:row r="15" ht="57" customHeight="1">
      <x:c r="A15" s="14" t="str">
        <x:v>SOURCE-10</x:v>
      </x:c>
      <x:c r="B15" s="14" t="str">
        <x:v>Cartes planétaires</x:v>
      </x:c>
      <x:c r="C15" s="14" t="str">
        <x:v>Catalogue de cette V5</x:v>
      </x:c>
      <x:c r="D15" s="14" t="str">
        <x:v>PLAN01 Homeworld, PLAN08 Xeno Prime, PLAN13 Namarra, PLAN19 à PLAN23 : théâtres de guerre.</x:v>
      </x:c>
      <x:c r="E15" s="14" t="str">
        <x:v>Propositions de cartographie avec alias explicites</x:v>
      </x:c>
      <x:c r="F15" s="14" t="str">
        <x:v>Onglet Atlas des mondes</x:v>
      </x:c>
      <x:c r="G15" s="19" t="d">
        <x:v>2026-10-07T00:00:00.000Z</x:v>
      </x:c>
      <x:c r="H15" s="14" t="str">
        <x:v>Reconstitution documentée V4 — nouvelle rédaction V5</x:v>
      </x:c>
    </x:row>
    <x:row r="16" ht="44" customHeight="1">
      <x:c r="A16" s="13" t="str">
        <x:v>SOURCE-11</x:v>
      </x:c>
      <x:c r="B16" s="13" t="str">
        <x:v>Équilibrage militaire</x:v>
      </x:c>
      <x:c r="C16" s="13" t="str">
        <x:v>Paramètres de guerre V5</x:v>
      </x:c>
      <x:c r="D16" s="13" t="str">
        <x:v>XP, points de commandement, ravitaillement, fatigue et forces estimées.</x:v>
      </x:c>
      <x:c r="E16" s="13" t="str">
        <x:v>Hypothèses de conception modifiables, non règles du lore</x:v>
      </x:c>
      <x:c r="F16" s="13" t="str">
        <x:v>Onglet Paramètres de guerre</x:v>
      </x:c>
      <x:c r="G16" s="18" t="d">
        <x:v>2026-10-07T00:00:00.000Z</x:v>
      </x:c>
      <x:c r="H16" s="13" t="str">
        <x:v>Reconstitution documentée V4 — nouvelle rédaction V5</x:v>
      </x:c>
    </x:row>
    <x:row r="17" ht="44" customHeight="1">
      <x:c r="A17" s="14" t="str">
        <x:v>SOURCE-12</x:v>
      </x:c>
      <x:c r="B17" s="14" t="str">
        <x:v>Production d’assets</x:v>
      </x:c>
      <x:c r="C17" s="14" t="str">
        <x:v>Autres dossiers Yautja The games</x:v>
      </x:c>
      <x:c r="D17" s="14" t="str">
        <x:v>Sprites et archives existants sont conservés dans leurs dossiers respectifs.</x:v>
      </x:c>
      <x:c r="E17" s="14" t="str">
        <x:v>Aucun déplacement ou nouvelle production d’images dans cette tâche</x:v>
      </x:c>
      <x:c r="F17" s="14" t="str">
        <x:v>Dossier GoogleDrive Yautja The games</x:v>
      </x:c>
      <x:c r="G17" s="19" t="d">
        <x:v>2026-10-07T00:00:00.000Z</x:v>
      </x:c>
      <x:c r="H17" s="14" t="str">
        <x:v>Reconstitution documentée V4 — nouvelle rédaction V5</x:v>
      </x:c>
    </x:row>
    <x:row r="18" ht="44" customHeight="1">
      <x:c r="A18" s="13" t="str">
        <x:v>SOURCE-13</x:v>
      </x:c>
      <x:c r="B18" s="13" t="str">
        <x:v>Livraison V5</x:v>
      </x:c>
      <x:c r="C18" s="13" t="str">
        <x:v>Classeur, HTML et archive de sources</x:v>
      </x:c>
      <x:c r="D18" s="13" t="str">
        <x:v>Données de conception et méthodes de reconstruction portables.</x:v>
      </x:c>
      <x:c r="E18" s="13" t="str">
        <x:v>Documents livrés; jeu et réseau non modifiés</x:v>
      </x:c>
      <x:c r="F18" s="13" t="str">
        <x:v>Dossier GoogleDrive La Longue Chasse - Bible de conception et extensions</x:v>
      </x:c>
      <x:c r="G18" s="18" t="d">
        <x:v>2026-10-07T00:00:00.000Z</x:v>
      </x:c>
      <x:c r="H18" s="13" t="str">
        <x:v>Reconstitution documentée V4 — nouvelle rédaction V5</x:v>
      </x:c>
    </x:row>
  </x:sheetData>
  <x:pageMargins left="0.7" right="0.7" top="0.75" bottom="0.75" header="0.3" footer="0.3"/>
  <x:tableParts count="1">
    <x:tablePart xmlns:r="http://schemas.openxmlformats.org/officeDocument/2006/relationships" r:id="R3758c22029e14a30"/>
  </x:tableParts>
</x:worksheet>
</file>

<file path=xl/worksheets/sheet12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s>
  <x:sheetData>
    <x:row r="1">
      <x:c r="A1" s="2"/>
      <x:c r="B1" s="2"/>
      <x:c r="C1" s="2"/>
      <x:c r="D1" s="2"/>
      <x:c r="E1" s="2"/>
      <x:c r="F1" s="2"/>
    </x:row>
    <x:row r="2" ht="31" customHeight="1">
      <x:c r="A2" s="3" t="str">
        <x:v>V5 Cité et placement</x:v>
      </x:c>
      <x:c r="B2" s="3"/>
      <x:c r="C2" s="3"/>
      <x:c r="D2" s="3"/>
      <x:c r="E2" s="3"/>
      <x:c r="F2" s="3"/>
    </x:row>
    <x:row r="3">
      <x:c r="A3" s="4"/>
      <x:c r="B3" s="4"/>
      <x:c r="C3" s="4"/>
      <x:c r="D3" s="4"/>
      <x:c r="E3" s="4"/>
      <x:c r="F3" s="4"/>
    </x:row>
    <x:row r="4">
      <x:c r="A4" s="2" t="str">
        <x:v>Production · 72 fiches · Lecture intégrale dans « Lire Production » ou le lecteur HTML.</x:v>
      </x:c>
      <x:c r="B4" s="2"/>
      <x:c r="C4" s="2"/>
      <x:c r="D4" s="2"/>
      <x:c r="E4" s="2"/>
      <x:c r="F4" s="2"/>
    </x:row>
    <x:row r="5" ht="48" customHeight="1">
      <x:c r="A5" s="65" t="str">
        <x:v>Identifiant</x:v>
      </x:c>
      <x:c r="B5" s="66" t="str">
        <x:v>Titre</x:v>
      </x:c>
      <x:c r="C5" s="66" t="str">
        <x:v>Famille</x:v>
      </x:c>
      <x:c r="D5" s="66" t="str">
        <x:v>Règle</x:v>
      </x:c>
      <x:c r="E5" s="66" t="str">
        <x:v>Vérification</x:v>
      </x:c>
      <x:c r="F5" s="66" t="str">
        <x:v>Unité</x:v>
      </x:c>
      <x:c r="G5" s="66" t="str">
        <x:v>Application</x:v>
      </x:c>
      <x:c r="H5" s="66" t="str">
        <x:v>État livraison</x:v>
      </x:c>
      <x:c r="I5" s="67" t="str">
        <x:v>Provenance</x:v>
      </x:c>
    </x:row>
    <x:row r="6" ht="57" customHeight="1">
      <x:c r="A6" s="13" t="str">
        <x:v>LD5-001</x:v>
      </x:c>
      <x:c r="B6" s="13" t="str">
        <x:v>Chemin principal</x:v>
      </x:c>
      <x:c r="C6" s="13" t="str">
        <x:v>Passages</x:v>
      </x:c>
      <x:c r="D6" s="13" t="str">
        <x:v>Relier chaque entrée utile à sa sortie par un passage continu de largeur au moins 2U.</x:v>
      </x:c>
      <x:c r="E6" s="13" t="str">
        <x:v>Parcourir la route avec le gabarit maximal autorisé, sans traverser un décor.</x:v>
      </x:c>
      <x:c r="F6" s="13" t="str">
        <x:v>U = largeur de collision du personnage de référence. Valeurs proposées à adapter à l’échelle réelle du jeu.</x:v>
      </x:c>
      <x:c r="G6" s="13" t="str">
        <x:v>Placement au niveau du décor et de ses collisions. Vérifier au clavier, à la manette et avec les gabarits réellement utilisés.</x:v>
      </x:c>
      <x:c r="H6" s="13" t="str">
        <x:v>Règle de conception et scénario de contrôle, non test exécuté dans le jeu.</x:v>
      </x:c>
      <x:c r="I6" s="13" t="str">
        <x:v>Extension V5</x:v>
      </x:c>
    </x:row>
    <x:row r="7" ht="57" customHeight="1">
      <x:c r="A7" s="14" t="str">
        <x:v>LD5-002</x:v>
      </x:c>
      <x:c r="B7" s="14" t="str">
        <x:v>Chemin secondaire</x:v>
      </x:c>
      <x:c r="C7" s="14" t="str">
        <x:v>Passages</x:v>
      </x:c>
      <x:c r="D7" s="14" t="str">
        <x:v>Garder au moins 1,3U pour une route solo clairement signalée comme étroite.</x:v>
      </x:c>
      <x:c r="E7" s="14" t="str">
        <x:v>Tester marche, arrêt et retour avant de placer les accessoires.</x:v>
      </x:c>
      <x:c r="F7" s="14" t="str">
        <x:v>U = largeur de collision du personnage de référence. Valeurs proposées à adapter à l’échelle réelle du jeu.</x:v>
      </x:c>
      <x:c r="G7" s="14" t="str">
        <x:v>Placement au niveau du décor et de ses collisions. Vérifier au clavier, à la manette et avec les gabarits réellement utilisés.</x:v>
      </x:c>
      <x:c r="H7" s="14" t="str">
        <x:v>Règle de conception et scénario de contrôle, non test exécuté dans le jeu.</x:v>
      </x:c>
      <x:c r="I7" s="14" t="str">
        <x:v>Extension V5</x:v>
      </x:c>
    </x:row>
    <x:row r="8" ht="57" customHeight="1">
      <x:c r="A8" s="13" t="str">
        <x:v>LD5-003</x:v>
      </x:c>
      <x:c r="B8" s="13" t="str">
        <x:v>Croisement de PNJ</x:v>
      </x:c>
      <x:c r="C8" s="13" t="str">
        <x:v>Passages</x:v>
      </x:c>
      <x:c r="D8" s="13" t="str">
        <x:v>Prévoir 3U aux points où deux personnages doivent se croiser.</x:v>
      </x:c>
      <x:c r="E8" s="13" t="str">
        <x:v>Faire passer deux PNJ en sens opposé sans poussée dans un mur.</x:v>
      </x:c>
      <x:c r="F8" s="13" t="str">
        <x:v>U = largeur de collision du personnage de référence. Valeurs proposées à adapter à l’échelle réelle du jeu.</x:v>
      </x:c>
      <x:c r="G8" s="13" t="str">
        <x:v>Placement au niveau du décor et de ses collisions. Vérifier au clavier, à la manette et avec les gabarits réellement utilisés.</x:v>
      </x:c>
      <x:c r="H8" s="13" t="str">
        <x:v>Règle de conception et scénario de contrôle, non test exécuté dans le jeu.</x:v>
      </x:c>
      <x:c r="I8" s="13" t="str">
        <x:v>Extension V5</x:v>
      </x:c>
    </x:row>
    <x:row r="9" ht="57" customHeight="1">
      <x:c r="A9" s="14" t="str">
        <x:v>LD5-004</x:v>
      </x:c>
      <x:c r="B9" s="14" t="str">
        <x:v>Angle de corridor</x:v>
      </x:c>
      <x:c r="C9" s="14" t="str">
        <x:v>Passages</x:v>
      </x:c>
      <x:c r="D9" s="14" t="str">
        <x:v>Évaser les angles selon le rayon réel du porteur et de sa charge.</x:v>
      </x:c>
      <x:c r="E9" s="14" t="str">
        <x:v>Transporter le plus grand berceau autorisé sur l’angle.</x:v>
      </x:c>
      <x:c r="F9" s="14" t="str">
        <x:v>U = largeur de collision du personnage de référence. Valeurs proposées à adapter à l’échelle réelle du jeu.</x:v>
      </x:c>
      <x:c r="G9" s="14" t="str">
        <x:v>Placement au niveau du décor et de ses collisions. Vérifier au clavier, à la manette et avec les gabarits réellement utilisés.</x:v>
      </x:c>
      <x:c r="H9" s="14" t="str">
        <x:v>Règle de conception et scénario de contrôle, non test exécuté dans le jeu.</x:v>
      </x:c>
      <x:c r="I9" s="14" t="str">
        <x:v>Extension V5</x:v>
      </x:c>
    </x:row>
    <x:row r="10" ht="57" customHeight="1">
      <x:c r="A10" s="13" t="str">
        <x:v>LD5-005</x:v>
      </x:c>
      <x:c r="B10" s="13" t="str">
        <x:v>Voie de service</x:v>
      </x:c>
      <x:c r="C10" s="13" t="str">
        <x:v>Passages</x:v>
      </x:c>
      <x:c r="D10" s="13" t="str">
        <x:v>Séparer le trajet des charges de l’espace où les visiteurs s’arrêtent.</x:v>
      </x:c>
      <x:c r="E10" s="13" t="str">
        <x:v>Placer une visite et un chariot simultanément dans la scène.</x:v>
      </x:c>
      <x:c r="F10" s="13" t="str">
        <x:v>U = largeur de collision du personnage de référence. Valeurs proposées à adapter à l’échelle réelle du jeu.</x:v>
      </x:c>
      <x:c r="G10" s="13" t="str">
        <x:v>Placement au niveau du décor et de ses collisions. Vérifier au clavier, à la manette et avec les gabarits réellement utilisés.</x:v>
      </x:c>
      <x:c r="H10" s="13" t="str">
        <x:v>Règle de conception et scénario de contrôle, non test exécuté dans le jeu.</x:v>
      </x:c>
      <x:c r="I10" s="13" t="str">
        <x:v>Extension V5</x:v>
      </x:c>
    </x:row>
    <x:row r="11" ht="57" customHeight="1">
      <x:c r="A11" s="14" t="str">
        <x:v>LD5-006</x:v>
      </x:c>
      <x:c r="B11" s="14" t="str">
        <x:v>Fin de chemin</x:v>
      </x:c>
      <x:c r="C11" s="14" t="str">
        <x:v>Passages</x:v>
      </x:c>
      <x:c r="D11" s="14" t="str">
        <x:v>Une impasse doit présenter une fonction, un objet ou un retour lisible.</x:v>
      </x:c>
      <x:c r="E11" s="14" t="str">
        <x:v>Vérifier que la caméra montre le point de retournement avant blocage.</x:v>
      </x:c>
      <x:c r="F11" s="14" t="str">
        <x:v>U = largeur de collision du personnage de référence. Valeurs proposées à adapter à l’échelle réelle du jeu.</x:v>
      </x:c>
      <x:c r="G11" s="14" t="str">
        <x:v>Placement au niveau du décor et de ses collisions. Vérifier au clavier, à la manette et avec les gabarits réellement utilisés.</x:v>
      </x:c>
      <x:c r="H11" s="14" t="str">
        <x:v>Règle de conception et scénario de contrôle, non test exécuté dans le jeu.</x:v>
      </x:c>
      <x:c r="I11" s="14" t="str">
        <x:v>Extension V5</x:v>
      </x:c>
    </x:row>
    <x:row r="12" ht="57" customHeight="1">
      <x:c r="A12" s="13" t="str">
        <x:v>LD5-007</x:v>
      </x:c>
      <x:c r="B12" s="13" t="str">
        <x:v>Dégagement du seuil</x:v>
      </x:c>
      <x:c r="C12" s="13" t="str">
        <x:v>Portes et seuils</x:v>
      </x:c>
      <x:c r="D12" s="13" t="str">
        <x:v>Réserver 1,5U devant et derrière une porte utilisée par le joueur.</x:v>
      </x:c>
      <x:c r="E12" s="13" t="str">
        <x:v>Ouvrir, entrer et revenir avec un compagnon.</x:v>
      </x:c>
      <x:c r="F12" s="13" t="str">
        <x:v>U = largeur de collision du personnage de référence. Valeurs proposées à adapter à l’échelle réelle du jeu.</x:v>
      </x:c>
      <x:c r="G12" s="13" t="str">
        <x:v>Placement au niveau du décor et de ses collisions. Vérifier au clavier, à la manette et avec les gabarits réellement utilisés.</x:v>
      </x:c>
      <x:c r="H12" s="13" t="str">
        <x:v>Règle de conception et scénario de contrôle, non test exécuté dans le jeu.</x:v>
      </x:c>
      <x:c r="I12" s="13" t="str">
        <x:v>Extension V5</x:v>
      </x:c>
    </x:row>
    <x:row r="13" ht="57" customHeight="1">
      <x:c r="A13" s="14" t="str">
        <x:v>LD5-008</x:v>
      </x:c>
      <x:c r="B13" s="14" t="str">
        <x:v>Battement de porte</x:v>
      </x:c>
      <x:c r="C13" s="14" t="str">
        <x:v>Portes et seuils</x:v>
      </x:c>
      <x:c r="D13" s="14" t="str">
        <x:v>La trajectoire d’ouverture ne doit croiser ni banc ni casier ni PNJ fixe.</x:v>
      </x:c>
      <x:c r="E13" s="14" t="str">
        <x:v>Jouer l’animation complète avec les emplacements voisins occupés.</x:v>
      </x:c>
      <x:c r="F13" s="14" t="str">
        <x:v>U = largeur de collision du personnage de référence. Valeurs proposées à adapter à l’échelle réelle du jeu.</x:v>
      </x:c>
      <x:c r="G13" s="14" t="str">
        <x:v>Placement au niveau du décor et de ses collisions. Vérifier au clavier, à la manette et avec les gabarits réellement utilisés.</x:v>
      </x:c>
      <x:c r="H13" s="14" t="str">
        <x:v>Règle de conception et scénario de contrôle, non test exécuté dans le jeu.</x:v>
      </x:c>
      <x:c r="I13" s="14" t="str">
        <x:v>Extension V5</x:v>
      </x:c>
    </x:row>
    <x:row r="14" ht="57" customHeight="1">
      <x:c r="A14" s="13" t="str">
        <x:v>LD5-009</x:v>
      </x:c>
      <x:c r="B14" s="13" t="str">
        <x:v>Entrées voisines</x:v>
      </x:c>
      <x:c r="C14" s="13" t="str">
        <x:v>Portes et seuils</x:v>
      </x:c>
      <x:c r="D14" s="13" t="str">
        <x:v>Deux portes proches doivent posséder des zones interactives séparées.</x:v>
      </x:c>
      <x:c r="E14" s="13" t="str">
        <x:v>Depuis le milieu, la commande choisit explicitement le bon seuil.</x:v>
      </x:c>
      <x:c r="F14" s="13" t="str">
        <x:v>U = largeur de collision du personnage de référence. Valeurs proposées à adapter à l’échelle réelle du jeu.</x:v>
      </x:c>
      <x:c r="G14" s="13" t="str">
        <x:v>Placement au niveau du décor et de ses collisions. Vérifier au clavier, à la manette et avec les gabarits réellement utilisés.</x:v>
      </x:c>
      <x:c r="H14" s="13" t="str">
        <x:v>Règle de conception et scénario de contrôle, non test exécuté dans le jeu.</x:v>
      </x:c>
      <x:c r="I14" s="13" t="str">
        <x:v>Extension V5</x:v>
      </x:c>
    </x:row>
    <x:row r="15" ht="57" customHeight="1">
      <x:c r="A15" s="14" t="str">
        <x:v>LD5-010</x:v>
      </x:c>
      <x:c r="B15" s="14" t="str">
        <x:v>Porte verrouillée</x:v>
      </x:c>
      <x:c r="C15" s="14" t="str">
        <x:v>Portes et seuils</x:v>
      </x:c>
      <x:c r="D15" s="14" t="str">
        <x:v>Montrer verrou, garde ou mécanisme expliquant le refus d’accès.</x:v>
      </x:c>
      <x:c r="E15" s="14" t="str">
        <x:v>Un refus donne la condition précise sans déplacer le personnage.</x:v>
      </x:c>
      <x:c r="F15" s="14" t="str">
        <x:v>U = largeur de collision du personnage de référence. Valeurs proposées à adapter à l’échelle réelle du jeu.</x:v>
      </x:c>
      <x:c r="G15" s="14" t="str">
        <x:v>Placement au niveau du décor et de ses collisions. Vérifier au clavier, à la manette et avec les gabarits réellement utilisés.</x:v>
      </x:c>
      <x:c r="H15" s="14" t="str">
        <x:v>Règle de conception et scénario de contrôle, non test exécuté dans le jeu.</x:v>
      </x:c>
      <x:c r="I15" s="14" t="str">
        <x:v>Extension V5</x:v>
      </x:c>
    </x:row>
    <x:row r="16" ht="57" customHeight="1">
      <x:c r="A16" s="13" t="str">
        <x:v>LD5-011</x:v>
      </x:c>
      <x:c r="B16" s="13" t="str">
        <x:v>Retour après chargement</x:v>
      </x:c>
      <x:c r="C16" s="13" t="str">
        <x:v>Portes et seuils</x:v>
      </x:c>
      <x:c r="D16" s="13" t="str">
        <x:v>Restaurer le personnage du bon côté du seuil avec une marge physique.</x:v>
      </x:c>
      <x:c r="E16" s="13" t="str">
        <x:v>Sauvegarder pendant la traversée puis vérifier une position stable.</x:v>
      </x:c>
      <x:c r="F16" s="13" t="str">
        <x:v>U = largeur de collision du personnage de référence. Valeurs proposées à adapter à l’échelle réelle du jeu.</x:v>
      </x:c>
      <x:c r="G16" s="13" t="str">
        <x:v>Placement au niveau du décor et de ses collisions. Vérifier au clavier, à la manette et avec les gabarits réellement utilisés.</x:v>
      </x:c>
      <x:c r="H16" s="13" t="str">
        <x:v>Règle de conception et scénario de contrôle, non test exécuté dans le jeu.</x:v>
      </x:c>
      <x:c r="I16" s="13" t="str">
        <x:v>Extension V5</x:v>
      </x:c>
    </x:row>
    <x:row r="17" ht="57" customHeight="1">
      <x:c r="A17" s="14" t="str">
        <x:v>LD5-012</x:v>
      </x:c>
      <x:c r="B17" s="14" t="str">
        <x:v>Grande charge</x:v>
      </x:c>
      <x:c r="C17" s="14" t="str">
        <x:v>Portes et seuils</x:v>
      </x:c>
      <x:c r="D17" s="14" t="str">
        <x:v>Associer aux grandes prises une porte et une route réellement compatibles.</x:v>
      </x:c>
      <x:c r="E17" s="14" t="str">
        <x:v>Le passage refuse clairement un berceau trop large avant l’engagement.</x:v>
      </x:c>
      <x:c r="F17" s="14" t="str">
        <x:v>U = largeur de collision du personnage de référence. Valeurs proposées à adapter à l’échelle réelle du jeu.</x:v>
      </x:c>
      <x:c r="G17" s="14" t="str">
        <x:v>Placement au niveau du décor et de ses collisions. Vérifier au clavier, à la manette et avec les gabarits réellement utilisés.</x:v>
      </x:c>
      <x:c r="H17" s="14" t="str">
        <x:v>Règle de conception et scénario de contrôle, non test exécuté dans le jeu.</x:v>
      </x:c>
      <x:c r="I17" s="14" t="str">
        <x:v>Extension V5</x:v>
      </x:c>
    </x:row>
    <x:row r="18" ht="57" customHeight="1">
      <x:c r="A18" s="13" t="str">
        <x:v>LD5-013</x:v>
      </x:c>
      <x:c r="B18" s="13" t="str">
        <x:v>Orientation d’un banc</x:v>
      </x:c>
      <x:c r="C18" s="13" t="str">
        <x:v>Bancs et sièges</x:v>
      </x:c>
      <x:c r="D18" s="13" t="str">
        <x:v>Diriger l’assise vers une vue, une table ou un interlocuteur.</x:v>
      </x:c>
      <x:c r="E18" s="13" t="str">
        <x:v>Un personnage assis ne tourne pas le dos à l’usage annoncé.</x:v>
      </x:c>
      <x:c r="F18" s="13" t="str">
        <x:v>U = largeur de collision du personnage de référence. Valeurs proposées à adapter à l’échelle réelle du jeu.</x:v>
      </x:c>
      <x:c r="G18" s="13" t="str">
        <x:v>Placement au niveau du décor et de ses collisions. Vérifier au clavier, à la manette et avec les gabarits réellement utilisés.</x:v>
      </x:c>
      <x:c r="H18" s="13" t="str">
        <x:v>Règle de conception et scénario de contrôle, non test exécuté dans le jeu.</x:v>
      </x:c>
      <x:c r="I18" s="13" t="str">
        <x:v>Extension V5</x:v>
      </x:c>
    </x:row>
    <x:row r="19" ht="57" customHeight="1">
      <x:c r="A19" s="14" t="str">
        <x:v>LD5-014</x:v>
      </x:c>
      <x:c r="B19" s="14" t="str">
        <x:v>Approche d’assise</x:v>
      </x:c>
      <x:c r="C19" s="14" t="str">
        <x:v>Bancs et sièges</x:v>
      </x:c>
      <x:c r="D19" s="14" t="str">
        <x:v>Laisser un accès frontal ou latéral de 1U minimum.</x:v>
      </x:c>
      <x:c r="E19" s="14" t="str">
        <x:v>Jouer approche, assise, dialogue et lever.</x:v>
      </x:c>
      <x:c r="F19" s="14" t="str">
        <x:v>U = largeur de collision du personnage de référence. Valeurs proposées à adapter à l’échelle réelle du jeu.</x:v>
      </x:c>
      <x:c r="G19" s="14" t="str">
        <x:v>Placement au niveau du décor et de ses collisions. Vérifier au clavier, à la manette et avec les gabarits réellement utilisés.</x:v>
      </x:c>
      <x:c r="H19" s="14" t="str">
        <x:v>Règle de conception et scénario de contrôle, non test exécuté dans le jeu.</x:v>
      </x:c>
      <x:c r="I19" s="14" t="str">
        <x:v>Extension V5</x:v>
      </x:c>
    </x:row>
    <x:row r="20" ht="57" customHeight="1">
      <x:c r="A20" s="13" t="str">
        <x:v>LD5-015</x:v>
      </x:c>
      <x:c r="B20" s="13" t="str">
        <x:v>Bancs face à face</x:v>
      </x:c>
      <x:c r="C20" s="13" t="str">
        <x:v>Bancs et sièges</x:v>
      </x:c>
      <x:c r="D20" s="13" t="str">
        <x:v>Garder un espace central praticable entre deux assises opposées.</x:v>
      </x:c>
      <x:c r="E20" s="13" t="str">
        <x:v>Un visiteur rejoint chaque place sans traverser les genoux des autres.</x:v>
      </x:c>
      <x:c r="F20" s="13" t="str">
        <x:v>U = largeur de collision du personnage de référence. Valeurs proposées à adapter à l’échelle réelle du jeu.</x:v>
      </x:c>
      <x:c r="G20" s="13" t="str">
        <x:v>Placement au niveau du décor et de ses collisions. Vérifier au clavier, à la manette et avec les gabarits réellement utilisés.</x:v>
      </x:c>
      <x:c r="H20" s="13" t="str">
        <x:v>Règle de conception et scénario de contrôle, non test exécuté dans le jeu.</x:v>
      </x:c>
      <x:c r="I20" s="13" t="str">
        <x:v>Extension V5</x:v>
      </x:c>
    </x:row>
    <x:row r="21" ht="57" customHeight="1">
      <x:c r="A21" s="14" t="str">
        <x:v>LD5-016</x:v>
      </x:c>
      <x:c r="B21" s="14" t="str">
        <x:v>Alignement de série</x:v>
      </x:c>
      <x:c r="C21" s="14" t="str">
        <x:v>Bancs et sièges</x:v>
      </x:c>
      <x:c r="D21" s="14" t="str">
        <x:v>Éviter plusieurs bancs collés dans le même axe sans usage commun.</x:v>
      </x:c>
      <x:c r="E21" s="14" t="str">
        <x:v>Chaque banc possède un emplacement d’accès distinct et une raison de présence.</x:v>
      </x:c>
      <x:c r="F21" s="14" t="str">
        <x:v>U = largeur de collision du personnage de référence. Valeurs proposées à adapter à l’échelle réelle du jeu.</x:v>
      </x:c>
      <x:c r="G21" s="14" t="str">
        <x:v>Placement au niveau du décor et de ses collisions. Vérifier au clavier, à la manette et avec les gabarits réellement utilisés.</x:v>
      </x:c>
      <x:c r="H21" s="14" t="str">
        <x:v>Règle de conception et scénario de contrôle, non test exécuté dans le jeu.</x:v>
      </x:c>
      <x:c r="I21" s="14" t="str">
        <x:v>Extension V5</x:v>
      </x:c>
    </x:row>
    <x:row r="22" ht="57" customHeight="1">
      <x:c r="A22" s="13" t="str">
        <x:v>LD5-017</x:v>
      </x:c>
      <x:c r="B22" s="13" t="str">
        <x:v>Siège de pouvoir</x:v>
      </x:c>
      <x:c r="C22" s="13" t="str">
        <x:v>Bancs et sièges</x:v>
      </x:c>
      <x:c r="D22" s="13" t="str">
        <x:v>Placer le siège selon la visibilité, les représentants et la voie de sortie.</x:v>
      </x:c>
      <x:c r="E22" s="13" t="str">
        <x:v>Tester une audience avec tous les PNJ prévus.</x:v>
      </x:c>
      <x:c r="F22" s="13" t="str">
        <x:v>U = largeur de collision du personnage de référence. Valeurs proposées à adapter à l’échelle réelle du jeu.</x:v>
      </x:c>
      <x:c r="G22" s="13" t="str">
        <x:v>Placement au niveau du décor et de ses collisions. Vérifier au clavier, à la manette et avec les gabarits réellement utilisés.</x:v>
      </x:c>
      <x:c r="H22" s="13" t="str">
        <x:v>Règle de conception et scénario de contrôle, non test exécuté dans le jeu.</x:v>
      </x:c>
      <x:c r="I22" s="13" t="str">
        <x:v>Extension V5</x:v>
      </x:c>
    </x:row>
    <x:row r="23" ht="57" customHeight="1">
      <x:c r="A23" s="14" t="str">
        <x:v>LD5-018</x:v>
      </x:c>
      <x:c r="B23" s="14" t="str">
        <x:v>Place libre</x:v>
      </x:c>
      <x:c r="C23" s="14" t="str">
        <x:v>Bancs et sièges</x:v>
      </x:c>
      <x:c r="D23" s="14" t="str">
        <x:v>Une place réservée à un invité reste vide tant que l’invitation n’est pas active.</x:v>
      </x:c>
      <x:c r="E23" s="14" t="str">
        <x:v>Le décor et le dialogue correspondent au nombre de personnes présentes.</x:v>
      </x:c>
      <x:c r="F23" s="14" t="str">
        <x:v>U = largeur de collision du personnage de référence. Valeurs proposées à adapter à l’échelle réelle du jeu.</x:v>
      </x:c>
      <x:c r="G23" s="14" t="str">
        <x:v>Placement au niveau du décor et de ses collisions. Vérifier au clavier, à la manette et avec les gabarits réellement utilisés.</x:v>
      </x:c>
      <x:c r="H23" s="14" t="str">
        <x:v>Règle de conception et scénario de contrôle, non test exécuté dans le jeu.</x:v>
      </x:c>
      <x:c r="I23" s="14" t="str">
        <x:v>Extension V5</x:v>
      </x:c>
    </x:row>
    <x:row r="24" ht="57" customHeight="1">
      <x:c r="A24" s="13" t="str">
        <x:v>LD5-019</x:v>
      </x:c>
      <x:c r="B24" s="13" t="str">
        <x:v>Adresse visible</x:v>
      </x:c>
      <x:c r="C24" s="13" t="str">
        <x:v>Bâtiments</x:v>
      </x:c>
      <x:c r="D24" s="13" t="str">
        <x:v>Donner à chaque bâtiment une entrée identifiable depuis sa rue.</x:v>
      </x:c>
      <x:c r="E24" s="13" t="str">
        <x:v>Le joueur atteint la porte en suivant un indice visuel sans ouvrir la carte.</x:v>
      </x:c>
      <x:c r="F24" s="13" t="str">
        <x:v>U = largeur de collision du personnage de référence. Valeurs proposées à adapter à l’échelle réelle du jeu.</x:v>
      </x:c>
      <x:c r="G24" s="13" t="str">
        <x:v>Placement au niveau du décor et de ses collisions. Vérifier au clavier, à la manette et avec les gabarits réellement utilisés.</x:v>
      </x:c>
      <x:c r="H24" s="13" t="str">
        <x:v>Règle de conception et scénario de contrôle, non test exécuté dans le jeu.</x:v>
      </x:c>
      <x:c r="I24" s="13" t="str">
        <x:v>Extension V5</x:v>
      </x:c>
    </x:row>
    <x:row r="25" ht="57" customHeight="1">
      <x:c r="A25" s="14" t="str">
        <x:v>LD5-020</x:v>
      </x:c>
      <x:c r="B25" s="14" t="str">
        <x:v>Façade et intérieur</x:v>
      </x:c>
      <x:c r="C25" s="14" t="str">
        <x:v>Bâtiments</x:v>
      </x:c>
      <x:c r="D25" s="14" t="str">
        <x:v>Le seuil intérieur correspond au côté d’entrée extérieur.</x:v>
      </x:c>
      <x:c r="E25" s="14" t="str">
        <x:v>Entrer par l’est ne place pas arbitrairement le personnage à l’ouest.</x:v>
      </x:c>
      <x:c r="F25" s="14" t="str">
        <x:v>U = largeur de collision du personnage de référence. Valeurs proposées à adapter à l’échelle réelle du jeu.</x:v>
      </x:c>
      <x:c r="G25" s="14" t="str">
        <x:v>Placement au niveau du décor et de ses collisions. Vérifier au clavier, à la manette et avec les gabarits réellement utilisés.</x:v>
      </x:c>
      <x:c r="H25" s="14" t="str">
        <x:v>Règle de conception et scénario de contrôle, non test exécuté dans le jeu.</x:v>
      </x:c>
      <x:c r="I25" s="14" t="str">
        <x:v>Extension V5</x:v>
      </x:c>
    </x:row>
    <x:row r="26" ht="57" customHeight="1">
      <x:c r="A26" s="13" t="str">
        <x:v>LD5-021</x:v>
      </x:c>
      <x:c r="B26" s="13" t="str">
        <x:v>Usage du volume</x:v>
      </x:c>
      <x:c r="C26" s="13" t="str">
        <x:v>Bâtiments</x:v>
      </x:c>
      <x:c r="D26" s="13" t="str">
        <x:v>Dimensionner bâtiment, toit et cour selon les pièces réellement décrites.</x:v>
      </x:c>
      <x:c r="E26" s="13" t="str">
        <x:v>Comparer la profondeur visible et le trajet intérieur.</x:v>
      </x:c>
      <x:c r="F26" s="13" t="str">
        <x:v>U = largeur de collision du personnage de référence. Valeurs proposées à adapter à l’échelle réelle du jeu.</x:v>
      </x:c>
      <x:c r="G26" s="13" t="str">
        <x:v>Placement au niveau du décor et de ses collisions. Vérifier au clavier, à la manette et avec les gabarits réellement utilisés.</x:v>
      </x:c>
      <x:c r="H26" s="13" t="str">
        <x:v>Règle de conception et scénario de contrôle, non test exécuté dans le jeu.</x:v>
      </x:c>
      <x:c r="I26" s="13" t="str">
        <x:v>Extension V5</x:v>
      </x:c>
    </x:row>
    <x:row r="27" ht="57" customHeight="1">
      <x:c r="A27" s="14" t="str">
        <x:v>LD5-022</x:v>
      </x:c>
      <x:c r="B27" s="14" t="str">
        <x:v>Bâtiments mitoyens</x:v>
      </x:c>
      <x:c r="C27" s="14" t="str">
        <x:v>Bâtiments</x:v>
      </x:c>
      <x:c r="D27" s="14" t="str">
        <x:v>Prévoir mur partagé ou séparation cohérente sans interstice inaccessible trompeur.</x:v>
      </x:c>
      <x:c r="E27" s="14" t="str">
        <x:v>Le joueur ne s’engage pas dans une fente qui ressemble à une ruelle.</x:v>
      </x:c>
      <x:c r="F27" s="14" t="str">
        <x:v>U = largeur de collision du personnage de référence. Valeurs proposées à adapter à l’échelle réelle du jeu.</x:v>
      </x:c>
      <x:c r="G27" s="14" t="str">
        <x:v>Placement au niveau du décor et de ses collisions. Vérifier au clavier, à la manette et avec les gabarits réellement utilisés.</x:v>
      </x:c>
      <x:c r="H27" s="14" t="str">
        <x:v>Règle de conception et scénario de contrôle, non test exécuté dans le jeu.</x:v>
      </x:c>
      <x:c r="I27" s="14" t="str">
        <x:v>Extension V5</x:v>
      </x:c>
    </x:row>
    <x:row r="28" ht="57" customHeight="1">
      <x:c r="A28" s="13" t="str">
        <x:v>LD5-023</x:v>
      </x:c>
      <x:c r="B28" s="13" t="str">
        <x:v>Hauteur lisible</x:v>
      </x:c>
      <x:c r="C28" s="13" t="str">
        <x:v>Bâtiments</x:v>
      </x:c>
      <x:c r="D28" s="13" t="str">
        <x:v>Utiliser escaliers, ombres et parapets pour distinguer les niveaux.</x:v>
      </x:c>
      <x:c r="E28" s="13" t="str">
        <x:v>Le passage de niveau change clairement l’occlusion et les collisions.</x:v>
      </x:c>
      <x:c r="F28" s="13" t="str">
        <x:v>U = largeur de collision du personnage de référence. Valeurs proposées à adapter à l’échelle réelle du jeu.</x:v>
      </x:c>
      <x:c r="G28" s="13" t="str">
        <x:v>Placement au niveau du décor et de ses collisions. Vérifier au clavier, à la manette et avec les gabarits réellement utilisés.</x:v>
      </x:c>
      <x:c r="H28" s="13" t="str">
        <x:v>Règle de conception et scénario de contrôle, non test exécuté dans le jeu.</x:v>
      </x:c>
      <x:c r="I28" s="13" t="str">
        <x:v>Extension V5</x:v>
      </x:c>
    </x:row>
    <x:row r="29" ht="57" customHeight="1">
      <x:c r="A29" s="14" t="str">
        <x:v>LD5-024</x:v>
      </x:c>
      <x:c r="B29" s="14" t="str">
        <x:v>Variété fonctionnelle</x:v>
      </x:c>
      <x:c r="C29" s="14" t="str">
        <x:v>Bâtiments</x:v>
      </x:c>
      <x:c r="D29" s="14" t="str">
        <x:v>Faire varier forme et accessoires selon atelier, foyer, garde, temple ou quai.</x:v>
      </x:c>
      <x:c r="E29" s="14" t="str">
        <x:v>Retirer l’enseigne et vérifier que l’usage reste perceptible.</x:v>
      </x:c>
      <x:c r="F29" s="14" t="str">
        <x:v>U = largeur de collision du personnage de référence. Valeurs proposées à adapter à l’échelle réelle du jeu.</x:v>
      </x:c>
      <x:c r="G29" s="14" t="str">
        <x:v>Placement au niveau du décor et de ses collisions. Vérifier au clavier, à la manette et avec les gabarits réellement utilisés.</x:v>
      </x:c>
      <x:c r="H29" s="14" t="str">
        <x:v>Règle de conception et scénario de contrôle, non test exécuté dans le jeu.</x:v>
      </x:c>
      <x:c r="I29" s="14" t="str">
        <x:v>Extension V5</x:v>
      </x:c>
    </x:row>
    <x:row r="30" ht="57" customHeight="1">
      <x:c r="A30" s="13" t="str">
        <x:v>LD5-025</x:v>
      </x:c>
      <x:c r="B30" s="13" t="str">
        <x:v>Réception d’échelle</x:v>
      </x:c>
      <x:c r="C30" s="13" t="str">
        <x:v>Verticalité</x:v>
      </x:c>
      <x:c r="D30" s="13" t="str">
        <x:v>Réserver 2U par 2U à l’arrivée d’une échelle fréquentée.</x:v>
      </x:c>
      <x:c r="E30" s="13" t="str">
        <x:v>Sortir avec un PNJ à proximité sans être bloqué.</x:v>
      </x:c>
      <x:c r="F30" s="13" t="str">
        <x:v>U = largeur de collision du personnage de référence. Valeurs proposées à adapter à l’échelle réelle du jeu.</x:v>
      </x:c>
      <x:c r="G30" s="13" t="str">
        <x:v>Placement au niveau du décor et de ses collisions. Vérifier au clavier, à la manette et avec les gabarits réellement utilisés.</x:v>
      </x:c>
      <x:c r="H30" s="13" t="str">
        <x:v>Règle de conception et scénario de contrôle, non test exécuté dans le jeu.</x:v>
      </x:c>
      <x:c r="I30" s="13" t="str">
        <x:v>Extension V5</x:v>
      </x:c>
    </x:row>
    <x:row r="31" ht="57" customHeight="1">
      <x:c r="A31" s="14" t="str">
        <x:v>LD5-026</x:v>
      </x:c>
      <x:c r="B31" s="14" t="str">
        <x:v>Escalier continu</x:v>
      </x:c>
      <x:c r="C31" s="14" t="str">
        <x:v>Verticalité</x:v>
      </x:c>
      <x:c r="D31" s="14" t="str">
        <x:v>Relier les deux paliers par un trajet de collision sans saut caché.</x:v>
      </x:c>
      <x:c r="E31" s="14" t="str">
        <x:v>Monter et descendre au clavier comme à la manette.</x:v>
      </x:c>
      <x:c r="F31" s="14" t="str">
        <x:v>U = largeur de collision du personnage de référence. Valeurs proposées à adapter à l’échelle réelle du jeu.</x:v>
      </x:c>
      <x:c r="G31" s="14" t="str">
        <x:v>Placement au niveau du décor et de ses collisions. Vérifier au clavier, à la manette et avec les gabarits réellement utilisés.</x:v>
      </x:c>
      <x:c r="H31" s="14" t="str">
        <x:v>Règle de conception et scénario de contrôle, non test exécuté dans le jeu.</x:v>
      </x:c>
      <x:c r="I31" s="14" t="str">
        <x:v>Extension V5</x:v>
      </x:c>
    </x:row>
    <x:row r="32" ht="57" customHeight="1">
      <x:c r="A32" s="13" t="str">
        <x:v>LD5-027</x:v>
      </x:c>
      <x:c r="B32" s="13" t="str">
        <x:v>Ascenseur appelable</x:v>
      </x:c>
      <x:c r="C32" s="13" t="str">
        <x:v>Verticalité</x:v>
      </x:c>
      <x:c r="D32" s="13" t="str">
        <x:v>Le bouton d’appel doit rester accessible si la cabine est à l’autre étage.</x:v>
      </x:c>
      <x:c r="E32" s="13" t="str">
        <x:v>Quitter l’ascenseur puis le rappeler depuis chaque palier.</x:v>
      </x:c>
      <x:c r="F32" s="13" t="str">
        <x:v>U = largeur de collision du personnage de référence. Valeurs proposées à adapter à l’échelle réelle du jeu.</x:v>
      </x:c>
      <x:c r="G32" s="13" t="str">
        <x:v>Placement au niveau du décor et de ses collisions. Vérifier au clavier, à la manette et avec les gabarits réellement utilisés.</x:v>
      </x:c>
      <x:c r="H32" s="13" t="str">
        <x:v>Règle de conception et scénario de contrôle, non test exécuté dans le jeu.</x:v>
      </x:c>
      <x:c r="I32" s="13" t="str">
        <x:v>Extension V5</x:v>
      </x:c>
    </x:row>
    <x:row r="33" ht="57" customHeight="1">
      <x:c r="A33" s="14" t="str">
        <x:v>LD5-028</x:v>
      </x:c>
      <x:c r="B33" s="14" t="str">
        <x:v>Barrière de hauteur</x:v>
      </x:c>
      <x:c r="C33" s="14" t="str">
        <x:v>Verticalité</x:v>
      </x:c>
      <x:c r="D33" s="14" t="str">
        <x:v>Un parapet visuel bloque là où la collision annonce une chute.</x:v>
      </x:c>
      <x:c r="E33" s="14" t="str">
        <x:v>Comparer le bord visible et le bord praticable.</x:v>
      </x:c>
      <x:c r="F33" s="14" t="str">
        <x:v>U = largeur de collision du personnage de référence. Valeurs proposées à adapter à l’échelle réelle du jeu.</x:v>
      </x:c>
      <x:c r="G33" s="14" t="str">
        <x:v>Placement au niveau du décor et de ses collisions. Vérifier au clavier, à la manette et avec les gabarits réellement utilisés.</x:v>
      </x:c>
      <x:c r="H33" s="14" t="str">
        <x:v>Règle de conception et scénario de contrôle, non test exécuté dans le jeu.</x:v>
      </x:c>
      <x:c r="I33" s="14" t="str">
        <x:v>Extension V5</x:v>
      </x:c>
    </x:row>
    <x:row r="34" ht="57" customHeight="1">
      <x:c r="A34" s="13" t="str">
        <x:v>LD5-029</x:v>
      </x:c>
      <x:c r="B34" s="13" t="str">
        <x:v>Plan supérieur</x:v>
      </x:c>
      <x:c r="C34" s="13" t="str">
        <x:v>Verticalité</x:v>
      </x:c>
      <x:c r="D34" s="13" t="str">
        <x:v>Le joueur change de plan seulement par une liaison prévue.</x:v>
      </x:c>
      <x:c r="E34" s="13" t="str">
        <x:v>Une position superposée à l’écran ne déclenche pas une interaction d’un autre étage.</x:v>
      </x:c>
      <x:c r="F34" s="13" t="str">
        <x:v>U = largeur de collision du personnage de référence. Valeurs proposées à adapter à l’échelle réelle du jeu.</x:v>
      </x:c>
      <x:c r="G34" s="13" t="str">
        <x:v>Placement au niveau du décor et de ses collisions. Vérifier au clavier, à la manette et avec les gabarits réellement utilisés.</x:v>
      </x:c>
      <x:c r="H34" s="13" t="str">
        <x:v>Règle de conception et scénario de contrôle, non test exécuté dans le jeu.</x:v>
      </x:c>
      <x:c r="I34" s="13" t="str">
        <x:v>Extension V5</x:v>
      </x:c>
    </x:row>
    <x:row r="35" ht="57" customHeight="1">
      <x:c r="A35" s="14" t="str">
        <x:v>LD5-030</x:v>
      </x:c>
      <x:c r="B35" s="14" t="str">
        <x:v>Raccourci vertical</x:v>
      </x:c>
      <x:c r="C35" s="14" t="str">
        <x:v>Verticalité</x:v>
      </x:c>
      <x:c r="D35" s="14" t="str">
        <x:v>Un raccourci débloqué garde un chemin de retour avant d’être annoncé comme utilisable.</x:v>
      </x:c>
      <x:c r="E35" s="14" t="str">
        <x:v>Le parcourir dans les deux sens après sauvegarde.</x:v>
      </x:c>
      <x:c r="F35" s="14" t="str">
        <x:v>U = largeur de collision du personnage de référence. Valeurs proposées à adapter à l’échelle réelle du jeu.</x:v>
      </x:c>
      <x:c r="G35" s="14" t="str">
        <x:v>Placement au niveau du décor et de ses collisions. Vérifier au clavier, à la manette et avec les gabarits réellement utilisés.</x:v>
      </x:c>
      <x:c r="H35" s="14" t="str">
        <x:v>Règle de conception et scénario de contrôle, non test exécuté dans le jeu.</x:v>
      </x:c>
      <x:c r="I35" s="14" t="str">
        <x:v>Extension V5</x:v>
      </x:c>
    </x:row>
    <x:row r="36" ht="57" customHeight="1">
      <x:c r="A36" s="13" t="str">
        <x:v>LD5-031</x:v>
      </x:c>
      <x:c r="B36" s="13" t="str">
        <x:v>Usage d’un outil</x:v>
      </x:c>
      <x:c r="C36" s="13" t="str">
        <x:v>Props et ateliers</x:v>
      </x:c>
      <x:c r="D36" s="13" t="str">
        <x:v>Orienter l’objet vers le personnage qui le manipule au poste.</x:v>
      </x:c>
      <x:c r="E36" s="13" t="str">
        <x:v>La main et le point interactif se rejoignent dans la pose prévue.</x:v>
      </x:c>
      <x:c r="F36" s="13" t="str">
        <x:v>U = largeur de collision du personnage de référence. Valeurs proposées à adapter à l’échelle réelle du jeu.</x:v>
      </x:c>
      <x:c r="G36" s="13" t="str">
        <x:v>Placement au niveau du décor et de ses collisions. Vérifier au clavier, à la manette et avec les gabarits réellement utilisés.</x:v>
      </x:c>
      <x:c r="H36" s="13" t="str">
        <x:v>Règle de conception et scénario de contrôle, non test exécuté dans le jeu.</x:v>
      </x:c>
      <x:c r="I36" s="13" t="str">
        <x:v>Extension V5</x:v>
      </x:c>
    </x:row>
    <x:row r="37" ht="57" customHeight="1">
      <x:c r="A37" s="14" t="str">
        <x:v>LD5-032</x:v>
      </x:c>
      <x:c r="B37" s="14" t="str">
        <x:v>Râtelier d’armes</x:v>
      </x:c>
      <x:c r="C37" s="14" t="str">
        <x:v>Props et ateliers</x:v>
      </x:c>
      <x:c r="D37" s="14" t="str">
        <x:v>Espacer les supports selon les silhouettes des armes et leur animation de prise.</x:v>
      </x:c>
      <x:c r="E37" s="14" t="str">
        <x:v>Prendre chaque arme sans chevauchement avec la voisine.</x:v>
      </x:c>
      <x:c r="F37" s="14" t="str">
        <x:v>U = largeur de collision du personnage de référence. Valeurs proposées à adapter à l’échelle réelle du jeu.</x:v>
      </x:c>
      <x:c r="G37" s="14" t="str">
        <x:v>Placement au niveau du décor et de ses collisions. Vérifier au clavier, à la manette et avec les gabarits réellement utilisés.</x:v>
      </x:c>
      <x:c r="H37" s="14" t="str">
        <x:v>Règle de conception et scénario de contrôle, non test exécuté dans le jeu.</x:v>
      </x:c>
      <x:c r="I37" s="14" t="str">
        <x:v>Extension V5</x:v>
      </x:c>
    </x:row>
    <x:row r="38" ht="57" customHeight="1">
      <x:c r="A38" s="13" t="str">
        <x:v>LD5-033</x:v>
      </x:c>
      <x:c r="B38" s="13" t="str">
        <x:v>Gros accessoire</x:v>
      </x:c>
      <x:c r="C38" s="13" t="str">
        <x:v>Props et ateliers</x:v>
      </x:c>
      <x:c r="D38" s="13" t="str">
        <x:v>Un grand prop possède empreinte de collision, dégagement et plan d’occlusion propres.</x:v>
      </x:c>
      <x:c r="E38" s="13" t="str">
        <x:v>Passer devant et derrière montre le bon ordre visuel.</x:v>
      </x:c>
      <x:c r="F38" s="13" t="str">
        <x:v>U = largeur de collision du personnage de référence. Valeurs proposées à adapter à l’échelle réelle du jeu.</x:v>
      </x:c>
      <x:c r="G38" s="13" t="str">
        <x:v>Placement au niveau du décor et de ses collisions. Vérifier au clavier, à la manette et avec les gabarits réellement utilisés.</x:v>
      </x:c>
      <x:c r="H38" s="13" t="str">
        <x:v>Règle de conception et scénario de contrôle, non test exécuté dans le jeu.</x:v>
      </x:c>
      <x:c r="I38" s="13" t="str">
        <x:v>Extension V5</x:v>
      </x:c>
    </x:row>
    <x:row r="39" ht="57" customHeight="1">
      <x:c r="A39" s="14" t="str">
        <x:v>LD5-034</x:v>
      </x:c>
      <x:c r="B39" s="14" t="str">
        <x:v>Petit décor</x:v>
      </x:c>
      <x:c r="C39" s="14" t="str">
        <x:v>Props et ateliers</x:v>
      </x:c>
      <x:c r="D39" s="14" t="str">
        <x:v>Les petits objets de sol ne bloquent pas une route de façon disproportionnée.</x:v>
      </x:c>
      <x:c r="E39" s="14" t="str">
        <x:v>Une pierre basse ne crée pas un obstacle de plusieurs unités.</x:v>
      </x:c>
      <x:c r="F39" s="14" t="str">
        <x:v>U = largeur de collision du personnage de référence. Valeurs proposées à adapter à l’échelle réelle du jeu.</x:v>
      </x:c>
      <x:c r="G39" s="14" t="str">
        <x:v>Placement au niveau du décor et de ses collisions. Vérifier au clavier, à la manette et avec les gabarits réellement utilisés.</x:v>
      </x:c>
      <x:c r="H39" s="14" t="str">
        <x:v>Règle de conception et scénario de contrôle, non test exécuté dans le jeu.</x:v>
      </x:c>
      <x:c r="I39" s="14" t="str">
        <x:v>Extension V5</x:v>
      </x:c>
    </x:row>
    <x:row r="40" ht="57" customHeight="1">
      <x:c r="A40" s="13" t="str">
        <x:v>LD5-035</x:v>
      </x:c>
      <x:c r="B40" s="13" t="str">
        <x:v>Poste occupé</x:v>
      </x:c>
      <x:c r="C40" s="13" t="str">
        <x:v>Props et ateliers</x:v>
      </x:c>
      <x:c r="D40" s="13" t="str">
        <x:v>Un PNJ au travail ne couvre pas la commande nécessaire au joueur.</x:v>
      </x:c>
      <x:c r="E40" s="13" t="str">
        <x:v>Commencer une prestation depuis toutes les approches autorisées.</x:v>
      </x:c>
      <x:c r="F40" s="13" t="str">
        <x:v>U = largeur de collision du personnage de référence. Valeurs proposées à adapter à l’échelle réelle du jeu.</x:v>
      </x:c>
      <x:c r="G40" s="13" t="str">
        <x:v>Placement au niveau du décor et de ses collisions. Vérifier au clavier, à la manette et avec les gabarits réellement utilisés.</x:v>
      </x:c>
      <x:c r="H40" s="13" t="str">
        <x:v>Règle de conception et scénario de contrôle, non test exécuté dans le jeu.</x:v>
      </x:c>
      <x:c r="I40" s="13" t="str">
        <x:v>Extension V5</x:v>
      </x:c>
    </x:row>
    <x:row r="41" ht="57" customHeight="1">
      <x:c r="A41" s="14" t="str">
        <x:v>LD5-036</x:v>
      </x:c>
      <x:c r="B41" s="14" t="str">
        <x:v>Rangement physique</x:v>
      </x:c>
      <x:c r="C41" s="14" t="str">
        <x:v>Props et ateliers</x:v>
      </x:c>
      <x:c r="D41" s="14" t="str">
        <x:v>Un objet rangé est visible au bon support ou explicitement contenu dans un casier.</x:v>
      </x:c>
      <x:c r="E41" s="14" t="str">
        <x:v>Le même original n’apparaît pas simultanément sur la table et au mur.</x:v>
      </x:c>
      <x:c r="F41" s="14" t="str">
        <x:v>U = largeur de collision du personnage de référence. Valeurs proposées à adapter à l’échelle réelle du jeu.</x:v>
      </x:c>
      <x:c r="G41" s="14" t="str">
        <x:v>Placement au niveau du décor et de ses collisions. Vérifier au clavier, à la manette et avec les gabarits réellement utilisés.</x:v>
      </x:c>
      <x:c r="H41" s="14" t="str">
        <x:v>Règle de conception et scénario de contrôle, non test exécuté dans le jeu.</x:v>
      </x:c>
      <x:c r="I41" s="14" t="str">
        <x:v>Extension V5</x:v>
      </x:c>
    </x:row>
    <x:row r="42" ht="57" customHeight="1">
      <x:c r="A42" s="13" t="str">
        <x:v>LD5-037</x:v>
      </x:c>
      <x:c r="B42" s="13" t="str">
        <x:v>Box de monture</x:v>
      </x:c>
      <x:c r="C42" s="13" t="str">
        <x:v>Faune et montures</x:v>
      </x:c>
      <x:c r="D42" s="13" t="str">
        <x:v>Dimensionner le box selon le gabarit collision et le retournement de l’animal.</x:v>
      </x:c>
      <x:c r="E42" s="13" t="str">
        <x:v>Entrer, tourner, s’arrêter et sortir sans traverser l’enclos.</x:v>
      </x:c>
      <x:c r="F42" s="13" t="str">
        <x:v>U = largeur de collision du personnage de référence. Valeurs proposées à adapter à l’échelle réelle du jeu.</x:v>
      </x:c>
      <x:c r="G42" s="13" t="str">
        <x:v>Placement au niveau du décor et de ses collisions. Vérifier au clavier, à la manette et avec les gabarits réellement utilisés.</x:v>
      </x:c>
      <x:c r="H42" s="13" t="str">
        <x:v>Règle de conception et scénario de contrôle, non test exécuté dans le jeu.</x:v>
      </x:c>
      <x:c r="I42" s="13" t="str">
        <x:v>Extension V5</x:v>
      </x:c>
    </x:row>
    <x:row r="43" ht="57" customHeight="1">
      <x:c r="A43" s="14" t="str">
        <x:v>LD5-038</x:v>
      </x:c>
      <x:c r="B43" s="14" t="str">
        <x:v>Séparation du chenil</x:v>
      </x:c>
      <x:c r="C43" s="14" t="str">
        <x:v>Faune et montures</x:v>
      </x:c>
      <x:c r="D43" s="14" t="str">
        <x:v>Prévoir sas ou zone de rappel entre l’enclos et la rue fréquentée.</x:v>
      </x:c>
      <x:c r="E43" s="14" t="str">
        <x:v>Un compagnon suit le joueur sans libérer toute la population.</x:v>
      </x:c>
      <x:c r="F43" s="14" t="str">
        <x:v>U = largeur de collision du personnage de référence. Valeurs proposées à adapter à l’échelle réelle du jeu.</x:v>
      </x:c>
      <x:c r="G43" s="14" t="str">
        <x:v>Placement au niveau du décor et de ses collisions. Vérifier au clavier, à la manette et avec les gabarits réellement utilisés.</x:v>
      </x:c>
      <x:c r="H43" s="14" t="str">
        <x:v>Règle de conception et scénario de contrôle, non test exécuté dans le jeu.</x:v>
      </x:c>
      <x:c r="I43" s="14" t="str">
        <x:v>Extension V5</x:v>
      </x:c>
    </x:row>
    <x:row r="44" ht="57" customHeight="1">
      <x:c r="A44" s="13" t="str">
        <x:v>LD5-039</x:v>
      </x:c>
      <x:c r="B44" s="13" t="str">
        <x:v>Petite faune</x:v>
      </x:c>
      <x:c r="C44" s="13" t="str">
        <x:v>Faune et montures</x:v>
      </x:c>
      <x:c r="D44" s="13" t="str">
        <x:v>Séparer silhouettes de faune décorative et indices de menace.</x:v>
      </x:c>
      <x:c r="E44" s="13" t="str">
        <x:v>Un insecte d’ambiance ne déclenche pas l’alerte de combat.</x:v>
      </x:c>
      <x:c r="F44" s="13" t="str">
        <x:v>U = largeur de collision du personnage de référence. Valeurs proposées à adapter à l’échelle réelle du jeu.</x:v>
      </x:c>
      <x:c r="G44" s="13" t="str">
        <x:v>Placement au niveau du décor et de ses collisions. Vérifier au clavier, à la manette et avec les gabarits réellement utilisés.</x:v>
      </x:c>
      <x:c r="H44" s="13" t="str">
        <x:v>Règle de conception et scénario de contrôle, non test exécuté dans le jeu.</x:v>
      </x:c>
      <x:c r="I44" s="13" t="str">
        <x:v>Extension V5</x:v>
      </x:c>
    </x:row>
    <x:row r="45" ht="57" customHeight="1">
      <x:c r="A45" s="14" t="str">
        <x:v>LD5-040</x:v>
      </x:c>
      <x:c r="B45" s="14" t="str">
        <x:v>Route migratoire</x:v>
      </x:c>
      <x:c r="C45" s="14" t="str">
        <x:v>Faune et montures</x:v>
      </x:c>
      <x:c r="D45" s="14" t="str">
        <x:v>Conserver un passage libre lorsqu’un grand animal traverse le secteur.</x:v>
      </x:c>
      <x:c r="E45" s="14" t="str">
        <x:v>Placer le groupe à l’horaire de migration et contrôler les croisements.</x:v>
      </x:c>
      <x:c r="F45" s="14" t="str">
        <x:v>U = largeur de collision du personnage de référence. Valeurs proposées à adapter à l’échelle réelle du jeu.</x:v>
      </x:c>
      <x:c r="G45" s="14" t="str">
        <x:v>Placement au niveau du décor et de ses collisions. Vérifier au clavier, à la manette et avec les gabarits réellement utilisés.</x:v>
      </x:c>
      <x:c r="H45" s="14" t="str">
        <x:v>Règle de conception et scénario de contrôle, non test exécuté dans le jeu.</x:v>
      </x:c>
      <x:c r="I45" s="14" t="str">
        <x:v>Extension V5</x:v>
      </x:c>
    </x:row>
    <x:row r="46" ht="57" customHeight="1">
      <x:c r="A46" s="13" t="str">
        <x:v>LD5-041</x:v>
      </x:c>
      <x:c r="B46" s="13" t="str">
        <x:v>Abreuvoir</x:v>
      </x:c>
      <x:c r="C46" s="13" t="str">
        <x:v>Faune et montures</x:v>
      </x:c>
      <x:c r="D46" s="13" t="str">
        <x:v>Placer eau et aire de repos hors du trajet de chargement.</x:v>
      </x:c>
      <x:c r="E46" s="13" t="str">
        <x:v>Une monture en pause ne bloque pas l’entrée de l’écurie.</x:v>
      </x:c>
      <x:c r="F46" s="13" t="str">
        <x:v>U = largeur de collision du personnage de référence. Valeurs proposées à adapter à l’échelle réelle du jeu.</x:v>
      </x:c>
      <x:c r="G46" s="13" t="str">
        <x:v>Placement au niveau du décor et de ses collisions. Vérifier au clavier, à la manette et avec les gabarits réellement utilisés.</x:v>
      </x:c>
      <x:c r="H46" s="13" t="str">
        <x:v>Règle de conception et scénario de contrôle, non test exécuté dans le jeu.</x:v>
      </x:c>
      <x:c r="I46" s="13" t="str">
        <x:v>Extension V5</x:v>
      </x:c>
    </x:row>
    <x:row r="47" ht="57" customHeight="1">
      <x:c r="A47" s="14" t="str">
        <x:v>LD5-042</x:v>
      </x:c>
      <x:c r="B47" s="14" t="str">
        <x:v>Montée et descente</x:v>
      </x:c>
      <x:c r="C47" s="14" t="str">
        <x:v>Faune et montures</x:v>
      </x:c>
      <x:c r="D47" s="14" t="str">
        <x:v>Réserver un côté libre correspondant à l’animation de montée.</x:v>
      </x:c>
      <x:c r="E47" s="14" t="str">
        <x:v>Descendre près d’un mur refuse ou choisit un autre côté lisible.</x:v>
      </x:c>
      <x:c r="F47" s="14" t="str">
        <x:v>U = largeur de collision du personnage de référence. Valeurs proposées à adapter à l’échelle réelle du jeu.</x:v>
      </x:c>
      <x:c r="G47" s="14" t="str">
        <x:v>Placement au niveau du décor et de ses collisions. Vérifier au clavier, à la manette et avec les gabarits réellement utilisés.</x:v>
      </x:c>
      <x:c r="H47" s="14" t="str">
        <x:v>Règle de conception et scénario de contrôle, non test exécuté dans le jeu.</x:v>
      </x:c>
      <x:c r="I47" s="14" t="str">
        <x:v>Extension V5</x:v>
      </x:c>
    </x:row>
    <x:row r="48" ht="57" customHeight="1">
      <x:c r="A48" s="13" t="str">
        <x:v>LD5-043</x:v>
      </x:c>
      <x:c r="B48" s="13" t="str">
        <x:v>Arbre sur route</x:v>
      </x:c>
      <x:c r="C48" s="13" t="str">
        <x:v>Végétation et terrain</x:v>
      </x:c>
      <x:c r="D48" s="13" t="str">
        <x:v>Exclure les troncs de la bande de circulation utile.</x:v>
      </x:c>
      <x:c r="E48" s="13" t="str">
        <x:v>Scanner les empreintes des routes après le placement végétal.</x:v>
      </x:c>
      <x:c r="F48" s="13" t="str">
        <x:v>U = largeur de collision du personnage de référence. Valeurs proposées à adapter à l’échelle réelle du jeu.</x:v>
      </x:c>
      <x:c r="G48" s="13" t="str">
        <x:v>Placement au niveau du décor et de ses collisions. Vérifier au clavier, à la manette et avec les gabarits réellement utilisés.</x:v>
      </x:c>
      <x:c r="H48" s="13" t="str">
        <x:v>Règle de conception et scénario de contrôle, non test exécuté dans le jeu.</x:v>
      </x:c>
      <x:c r="I48" s="13" t="str">
        <x:v>Extension V5</x:v>
      </x:c>
    </x:row>
    <x:row r="49" ht="57" customHeight="1">
      <x:c r="A49" s="14" t="str">
        <x:v>LD5-044</x:v>
      </x:c>
      <x:c r="B49" s="14" t="str">
        <x:v>Couronne de feuillage</x:v>
      </x:c>
      <x:c r="C49" s="14" t="str">
        <x:v>Végétation et terrain</x:v>
      </x:c>
      <x:c r="D49" s="14" t="str">
        <x:v>Atténuer ou découper l’occlusion lorsque le joueur passe sous un feuillage autorisé.</x:v>
      </x:c>
      <x:c r="E49" s="14" t="str">
        <x:v>Le personnage conserve un repère visible sans révéler les ennemis cachés.</x:v>
      </x:c>
      <x:c r="F49" s="14" t="str">
        <x:v>U = largeur de collision du personnage de référence. Valeurs proposées à adapter à l’échelle réelle du jeu.</x:v>
      </x:c>
      <x:c r="G49" s="14" t="str">
        <x:v>Placement au niveau du décor et de ses collisions. Vérifier au clavier, à la manette et avec les gabarits réellement utilisés.</x:v>
      </x:c>
      <x:c r="H49" s="14" t="str">
        <x:v>Règle de conception et scénario de contrôle, non test exécuté dans le jeu.</x:v>
      </x:c>
      <x:c r="I49" s="14" t="str">
        <x:v>Extension V5</x:v>
      </x:c>
    </x:row>
    <x:row r="50" ht="57" customHeight="1">
      <x:c r="A50" s="13" t="str">
        <x:v>LD5-045</x:v>
      </x:c>
      <x:c r="B50" s="13" t="str">
        <x:v>Racine franchissable</x:v>
      </x:c>
      <x:c r="C50" s="13" t="str">
        <x:v>Végétation et terrain</x:v>
      </x:c>
      <x:c r="D50" s="13" t="str">
        <x:v>Distinguer par forme les racines décoratives, marches et obstacles.</x:v>
      </x:c>
      <x:c r="E50" s="13" t="str">
        <x:v>Le mouvement attendu correspond au dessin du sol.</x:v>
      </x:c>
      <x:c r="F50" s="13" t="str">
        <x:v>U = largeur de collision du personnage de référence. Valeurs proposées à adapter à l’échelle réelle du jeu.</x:v>
      </x:c>
      <x:c r="G50" s="13" t="str">
        <x:v>Placement au niveau du décor et de ses collisions. Vérifier au clavier, à la manette et avec les gabarits réellement utilisés.</x:v>
      </x:c>
      <x:c r="H50" s="13" t="str">
        <x:v>Règle de conception et scénario de contrôle, non test exécuté dans le jeu.</x:v>
      </x:c>
      <x:c r="I50" s="13" t="str">
        <x:v>Extension V5</x:v>
      </x:c>
    </x:row>
    <x:row r="51" ht="57" customHeight="1">
      <x:c r="A51" s="14" t="str">
        <x:v>LD5-046</x:v>
      </x:c>
      <x:c r="B51" s="14" t="str">
        <x:v>Bord d’eau</x:v>
      </x:c>
      <x:c r="C51" s="14" t="str">
        <x:v>Végétation et terrain</x:v>
      </x:c>
      <x:c r="D51" s="14" t="str">
        <x:v>La limite de nage ou de chute suit le rivage visible.</x:v>
      </x:c>
      <x:c r="E51" s="14" t="str">
        <x:v>Tester les approches diagonales de chaque berge.</x:v>
      </x:c>
      <x:c r="F51" s="14" t="str">
        <x:v>U = largeur de collision du personnage de référence. Valeurs proposées à adapter à l’échelle réelle du jeu.</x:v>
      </x:c>
      <x:c r="G51" s="14" t="str">
        <x:v>Placement au niveau du décor et de ses collisions. Vérifier au clavier, à la manette et avec les gabarits réellement utilisés.</x:v>
      </x:c>
      <x:c r="H51" s="14" t="str">
        <x:v>Règle de conception et scénario de contrôle, non test exécuté dans le jeu.</x:v>
      </x:c>
      <x:c r="I51" s="14" t="str">
        <x:v>Extension V5</x:v>
      </x:c>
    </x:row>
    <x:row r="52" ht="57" customHeight="1">
      <x:c r="A52" s="13" t="str">
        <x:v>LD5-047</x:v>
      </x:c>
      <x:c r="B52" s="13" t="str">
        <x:v>Zone chaude</x:v>
      </x:c>
      <x:c r="C52" s="13" t="str">
        <x:v>Végétation et terrain</x:v>
      </x:c>
      <x:c r="D52" s="13" t="str">
        <x:v>Annoncer l’état dangereux par un effet visible avant de fermer le passage.</x:v>
      </x:c>
      <x:c r="E52" s="13" t="str">
        <x:v>Le joueur dispose d’une fenêtre de réaction et d’un abri connu.</x:v>
      </x:c>
      <x:c r="F52" s="13" t="str">
        <x:v>U = largeur de collision du personnage de référence. Valeurs proposées à adapter à l’échelle réelle du jeu.</x:v>
      </x:c>
      <x:c r="G52" s="13" t="str">
        <x:v>Placement au niveau du décor et de ses collisions. Vérifier au clavier, à la manette et avec les gabarits réellement utilisés.</x:v>
      </x:c>
      <x:c r="H52" s="13" t="str">
        <x:v>Règle de conception et scénario de contrôle, non test exécuté dans le jeu.</x:v>
      </x:c>
      <x:c r="I52" s="13" t="str">
        <x:v>Extension V5</x:v>
      </x:c>
    </x:row>
    <x:row r="53" ht="57" customHeight="1">
      <x:c r="A53" s="14" t="str">
        <x:v>LD5-048</x:v>
      </x:c>
      <x:c r="B53" s="14" t="str">
        <x:v>Variation de biome</x:v>
      </x:c>
      <x:c r="C53" s="14" t="str">
        <x:v>Végétation et terrain</x:v>
      </x:c>
      <x:c r="D53" s="14" t="str">
        <x:v>Associer sol, roche, flore et traces au même milieu sans répétition aléatoire incohérente.</x:v>
      </x:c>
      <x:c r="E53" s="14" t="str">
        <x:v>Comparer trois secteurs voisins et leurs transitions.</x:v>
      </x:c>
      <x:c r="F53" s="14" t="str">
        <x:v>U = largeur de collision du personnage de référence. Valeurs proposées à adapter à l’échelle réelle du jeu.</x:v>
      </x:c>
      <x:c r="G53" s="14" t="str">
        <x:v>Placement au niveau du décor et de ses collisions. Vérifier au clavier, à la manette et avec les gabarits réellement utilisés.</x:v>
      </x:c>
      <x:c r="H53" s="14" t="str">
        <x:v>Règle de conception et scénario de contrôle, non test exécuté dans le jeu.</x:v>
      </x:c>
      <x:c r="I53" s="14" t="str">
        <x:v>Extension V5</x:v>
      </x:c>
    </x:row>
    <x:row r="54" ht="57" customHeight="1">
      <x:c r="A54" s="13" t="str">
        <x:v>LD5-049</x:v>
      </x:c>
      <x:c r="B54" s="13" t="str">
        <x:v>Anticipation du passage</x:v>
      </x:c>
      <x:c r="C54" s="13" t="str">
        <x:v>Caméra et lisibilité</x:v>
      </x:c>
      <x:c r="D54" s="13" t="str">
        <x:v>Montrer une réception ou un danger avant la commande irréversible.</x:v>
      </x:c>
      <x:c r="E54" s="13" t="str">
        <x:v>Approcher à vitesse maximale et vérifier le temps de lecture.</x:v>
      </x:c>
      <x:c r="F54" s="13" t="str">
        <x:v>U = largeur de collision du personnage de référence. Valeurs proposées à adapter à l’échelle réelle du jeu.</x:v>
      </x:c>
      <x:c r="G54" s="13" t="str">
        <x:v>Placement au niveau du décor et de ses collisions. Vérifier au clavier, à la manette et avec les gabarits réellement utilisés.</x:v>
      </x:c>
      <x:c r="H54" s="13" t="str">
        <x:v>Règle de conception et scénario de contrôle, non test exécuté dans le jeu.</x:v>
      </x:c>
      <x:c r="I54" s="13" t="str">
        <x:v>Extension V5</x:v>
      </x:c>
    </x:row>
    <x:row r="55" ht="57" customHeight="1">
      <x:c r="A55" s="14" t="str">
        <x:v>LD5-050</x:v>
      </x:c>
      <x:c r="B55" s="14" t="str">
        <x:v>Point d’intérêt</x:v>
      </x:c>
      <x:c r="C55" s="14" t="str">
        <x:v>Caméra et lisibilité</x:v>
      </x:c>
      <x:c r="D55" s="14" t="str">
        <x:v>Éviter de placer l’objet de mission derrière un premier plan opaque permanent.</x:v>
      </x:c>
      <x:c r="E55" s="14" t="str">
        <x:v>L’objet est visible depuis au moins une approche jouable.</x:v>
      </x:c>
      <x:c r="F55" s="14" t="str">
        <x:v>U = largeur de collision du personnage de référence. Valeurs proposées à adapter à l’échelle réelle du jeu.</x:v>
      </x:c>
      <x:c r="G55" s="14" t="str">
        <x:v>Placement au niveau du décor et de ses collisions. Vérifier au clavier, à la manette et avec les gabarits réellement utilisés.</x:v>
      </x:c>
      <x:c r="H55" s="14" t="str">
        <x:v>Règle de conception et scénario de contrôle, non test exécuté dans le jeu.</x:v>
      </x:c>
      <x:c r="I55" s="14" t="str">
        <x:v>Extension V5</x:v>
      </x:c>
    </x:row>
    <x:row r="56" ht="57" customHeight="1">
      <x:c r="A56" s="13" t="str">
        <x:v>LD5-051</x:v>
      </x:c>
      <x:c r="B56" s="13" t="str">
        <x:v>Dialogue en hauteur</x:v>
      </x:c>
      <x:c r="C56" s="13" t="str">
        <x:v>Caméra et lisibilité</x:v>
      </x:c>
      <x:c r="D56" s="13" t="str">
        <x:v>Le cadrage conserve les interlocuteurs et leur niveau réel.</x:v>
      </x:c>
      <x:c r="E56" s="13" t="str">
        <x:v>Une conversation n’attire pas la caméra vers un PNJ d’un autre plan.</x:v>
      </x:c>
      <x:c r="F56" s="13" t="str">
        <x:v>U = largeur de collision du personnage de référence. Valeurs proposées à adapter à l’échelle réelle du jeu.</x:v>
      </x:c>
      <x:c r="G56" s="13" t="str">
        <x:v>Placement au niveau du décor et de ses collisions. Vérifier au clavier, à la manette et avec les gabarits réellement utilisés.</x:v>
      </x:c>
      <x:c r="H56" s="13" t="str">
        <x:v>Règle de conception et scénario de contrôle, non test exécuté dans le jeu.</x:v>
      </x:c>
      <x:c r="I56" s="13" t="str">
        <x:v>Extension V5</x:v>
      </x:c>
    </x:row>
    <x:row r="57" ht="57" customHeight="1">
      <x:c r="A57" s="14" t="str">
        <x:v>LD5-052</x:v>
      </x:c>
      <x:c r="B57" s="14" t="str">
        <x:v>HUD unique</x:v>
      </x:c>
      <x:c r="C57" s="14" t="str">
        <x:v>Caméra et lisibilité</x:v>
      </x:c>
      <x:c r="D57" s="14" t="str">
        <x:v>Une seule couche de HUD remplit chaque fonction pendant le mode courant.</x:v>
      </x:c>
      <x:c r="E57" s="14" t="str">
        <x:v>Transitionner de ville à RTS puis retour sans superposition.</x:v>
      </x:c>
      <x:c r="F57" s="14" t="str">
        <x:v>U = largeur de collision du personnage de référence. Valeurs proposées à adapter à l’échelle réelle du jeu.</x:v>
      </x:c>
      <x:c r="G57" s="14" t="str">
        <x:v>Placement au niveau du décor et de ses collisions. Vérifier au clavier, à la manette et avec les gabarits réellement utilisés.</x:v>
      </x:c>
      <x:c r="H57" s="14" t="str">
        <x:v>Règle de conception et scénario de contrôle, non test exécuté dans le jeu.</x:v>
      </x:c>
      <x:c r="I57" s="14" t="str">
        <x:v>Extension V5</x:v>
      </x:c>
    </x:row>
    <x:row r="58" ht="57" customHeight="1">
      <x:c r="A58" s="13" t="str">
        <x:v>LD5-053</x:v>
      </x:c>
      <x:c r="B58" s="13" t="str">
        <x:v>Texte diégétique</x:v>
      </x:c>
      <x:c r="C58" s="13" t="str">
        <x:v>Caméra et lisibilité</x:v>
      </x:c>
      <x:c r="D58" s="13" t="str">
        <x:v>Les indications utiles restent dans le cadre jouable, avec détails dans le journal si nécessaire.</x:v>
      </x:c>
      <x:c r="E58" s="13" t="str">
        <x:v>Le joueur peut comprendre le poste sans panneau technique extérieur au jeu.</x:v>
      </x:c>
      <x:c r="F58" s="13" t="str">
        <x:v>U = largeur de collision du personnage de référence. Valeurs proposées à adapter à l’échelle réelle du jeu.</x:v>
      </x:c>
      <x:c r="G58" s="13" t="str">
        <x:v>Placement au niveau du décor et de ses collisions. Vérifier au clavier, à la manette et avec les gabarits réellement utilisés.</x:v>
      </x:c>
      <x:c r="H58" s="13" t="str">
        <x:v>Règle de conception et scénario de contrôle, non test exécuté dans le jeu.</x:v>
      </x:c>
      <x:c r="I58" s="13" t="str">
        <x:v>Extension V5</x:v>
      </x:c>
    </x:row>
    <x:row r="59" ht="57" customHeight="1">
      <x:c r="A59" s="14" t="str">
        <x:v>LD5-054</x:v>
      </x:c>
      <x:c r="B59" s="14" t="str">
        <x:v>Zone de sécurité visuelle</x:v>
      </x:c>
      <x:c r="C59" s="14" t="str">
        <x:v>Caméra et lisibilité</x:v>
      </x:c>
      <x:c r="D59" s="14" t="str">
        <x:v>Garder les informations vitales à distance des bords et des commandes mobiles.</x:v>
      </x:c>
      <x:c r="E59" s="14" t="str">
        <x:v>Vérifier plusieurs ratios d’écran avec les mêmes interactions.</x:v>
      </x:c>
      <x:c r="F59" s="14" t="str">
        <x:v>U = largeur de collision du personnage de référence. Valeurs proposées à adapter à l’échelle réelle du jeu.</x:v>
      </x:c>
      <x:c r="G59" s="14" t="str">
        <x:v>Placement au niveau du décor et de ses collisions. Vérifier au clavier, à la manette et avec les gabarits réellement utilisés.</x:v>
      </x:c>
      <x:c r="H59" s="14" t="str">
        <x:v>Règle de conception et scénario de contrôle, non test exécuté dans le jeu.</x:v>
      </x:c>
      <x:c r="I59" s="14" t="str">
        <x:v>Extension V5</x:v>
      </x:c>
    </x:row>
    <x:row r="60" ht="57" customHeight="1">
      <x:c r="A60" s="13" t="str">
        <x:v>LD5-055</x:v>
      </x:c>
      <x:c r="B60" s="13" t="str">
        <x:v>Routine courte</x:v>
      </x:c>
      <x:c r="C60" s="13" t="str">
        <x:v>Navigation et population</x:v>
      </x:c>
      <x:c r="D60" s="13" t="str">
        <x:v>Chaque PNJ possède un trajet relié à son métier et un point de repos.</x:v>
      </x:c>
      <x:c r="E60" s="13" t="str">
        <x:v>Observer une boucle sans apparition ou disparition arbitraire.</x:v>
      </x:c>
      <x:c r="F60" s="13" t="str">
        <x:v>U = largeur de collision du personnage de référence. Valeurs proposées à adapter à l’échelle réelle du jeu.</x:v>
      </x:c>
      <x:c r="G60" s="13" t="str">
        <x:v>Placement au niveau du décor et de ses collisions. Vérifier au clavier, à la manette et avec les gabarits réellement utilisés.</x:v>
      </x:c>
      <x:c r="H60" s="13" t="str">
        <x:v>Règle de conception et scénario de contrôle, non test exécuté dans le jeu.</x:v>
      </x:c>
      <x:c r="I60" s="13" t="str">
        <x:v>Extension V5</x:v>
      </x:c>
    </x:row>
    <x:row r="61" ht="57" customHeight="1">
      <x:c r="A61" s="14" t="str">
        <x:v>LD5-056</x:v>
      </x:c>
      <x:c r="B61" s="14" t="str">
        <x:v>Poste de garde</x:v>
      </x:c>
      <x:c r="C61" s="14" t="str">
        <x:v>Navigation et population</x:v>
      </x:c>
      <x:c r="D61" s="14" t="str">
        <x:v>Placer le garde de façon à voir le passage qu’il surveille.</x:v>
      </x:c>
      <x:c r="E61" s="14" t="str">
        <x:v>Son cône d’attention ne traverse pas une façade pleine.</x:v>
      </x:c>
      <x:c r="F61" s="14" t="str">
        <x:v>U = largeur de collision du personnage de référence. Valeurs proposées à adapter à l’échelle réelle du jeu.</x:v>
      </x:c>
      <x:c r="G61" s="14" t="str">
        <x:v>Placement au niveau du décor et de ses collisions. Vérifier au clavier, à la manette et avec les gabarits réellement utilisés.</x:v>
      </x:c>
      <x:c r="H61" s="14" t="str">
        <x:v>Règle de conception et scénario de contrôle, non test exécuté dans le jeu.</x:v>
      </x:c>
      <x:c r="I61" s="14" t="str">
        <x:v>Extension V5</x:v>
      </x:c>
    </x:row>
    <x:row r="62" ht="57" customHeight="1">
      <x:c r="A62" s="13" t="str">
        <x:v>LD5-057</x:v>
      </x:c>
      <x:c r="B62" s="13" t="str">
        <x:v>Relève</x:v>
      </x:c>
      <x:c r="C62" s="13" t="str">
        <x:v>Navigation et population</x:v>
      </x:c>
      <x:c r="D62" s="13" t="str">
        <x:v>Un garde attend sa relève ou ferme explicitement son poste.</x:v>
      </x:c>
      <x:c r="E62" s="13" t="str">
        <x:v>La routine ne laisse pas disparaître la fonction sans conséquence prévue.</x:v>
      </x:c>
      <x:c r="F62" s="13" t="str">
        <x:v>U = largeur de collision du personnage de référence. Valeurs proposées à adapter à l’échelle réelle du jeu.</x:v>
      </x:c>
      <x:c r="G62" s="13" t="str">
        <x:v>Placement au niveau du décor et de ses collisions. Vérifier au clavier, à la manette et avec les gabarits réellement utilisés.</x:v>
      </x:c>
      <x:c r="H62" s="13" t="str">
        <x:v>Règle de conception et scénario de contrôle, non test exécuté dans le jeu.</x:v>
      </x:c>
      <x:c r="I62" s="13" t="str">
        <x:v>Extension V5</x:v>
      </x:c>
    </x:row>
    <x:row r="63" ht="57" customHeight="1">
      <x:c r="A63" s="14" t="str">
        <x:v>LD5-058</x:v>
      </x:c>
      <x:c r="B63" s="14" t="str">
        <x:v>Affluence</x:v>
      </x:c>
      <x:c r="C63" s="14" t="str">
        <x:v>Navigation et population</x:v>
      </x:c>
      <x:c r="D63" s="14" t="str">
        <x:v>Limiter les visiteurs à la capacité physique de la place.</x:v>
      </x:c>
      <x:c r="E63" s="14" t="str">
        <x:v>Une foule ne transforme pas un chemin principal en piège permanent.</x:v>
      </x:c>
      <x:c r="F63" s="14" t="str">
        <x:v>U = largeur de collision du personnage de référence. Valeurs proposées à adapter à l’échelle réelle du jeu.</x:v>
      </x:c>
      <x:c r="G63" s="14" t="str">
        <x:v>Placement au niveau du décor et de ses collisions. Vérifier au clavier, à la manette et avec les gabarits réellement utilisés.</x:v>
      </x:c>
      <x:c r="H63" s="14" t="str">
        <x:v>Règle de conception et scénario de contrôle, non test exécuté dans le jeu.</x:v>
      </x:c>
      <x:c r="I63" s="14" t="str">
        <x:v>Extension V5</x:v>
      </x:c>
    </x:row>
    <x:row r="64" ht="57" customHeight="1">
      <x:c r="A64" s="13" t="str">
        <x:v>LD5-059</x:v>
      </x:c>
      <x:c r="B64" s="13" t="str">
        <x:v>Interaction prioritaire</x:v>
      </x:c>
      <x:c r="C64" s="13" t="str">
        <x:v>Navigation et population</x:v>
      </x:c>
      <x:c r="D64" s="13" t="str">
        <x:v>L’objet visé et le personnage interlocuteur sont départagés par distance et direction.</x:v>
      </x:c>
      <x:c r="E64" s="13" t="str">
        <x:v>Deux cibles proches restent sélectionnables sans clic au pixel.</x:v>
      </x:c>
      <x:c r="F64" s="13" t="str">
        <x:v>U = largeur de collision du personnage de référence. Valeurs proposées à adapter à l’échelle réelle du jeu.</x:v>
      </x:c>
      <x:c r="G64" s="13" t="str">
        <x:v>Placement au niveau du décor et de ses collisions. Vérifier au clavier, à la manette et avec les gabarits réellement utilisés.</x:v>
      </x:c>
      <x:c r="H64" s="13" t="str">
        <x:v>Règle de conception et scénario de contrôle, non test exécuté dans le jeu.</x:v>
      </x:c>
      <x:c r="I64" s="13" t="str">
        <x:v>Extension V5</x:v>
      </x:c>
    </x:row>
    <x:row r="65" ht="57" customHeight="1">
      <x:c r="A65" s="14" t="str">
        <x:v>LD5-060</x:v>
      </x:c>
      <x:c r="B65" s="14" t="str">
        <x:v>Reprise de scène</x:v>
      </x:c>
      <x:c r="C65" s="14" t="str">
        <x:v>Navigation et population</x:v>
      </x:c>
      <x:c r="D65" s="14" t="str">
        <x:v>Après dialogue ou mission, replacer les PNJ sur une position disponible de leur trajet.</x:v>
      </x:c>
      <x:c r="E65" s="14" t="str">
        <x:v>Aucune reprise ne fait apparaître un PNJ dans un banc ou une porte.</x:v>
      </x:c>
      <x:c r="F65" s="14" t="str">
        <x:v>U = largeur de collision du personnage de référence. Valeurs proposées à adapter à l’échelle réelle du jeu.</x:v>
      </x:c>
      <x:c r="G65" s="14" t="str">
        <x:v>Placement au niveau du décor et de ses collisions. Vérifier au clavier, à la manette et avec les gabarits réellement utilisés.</x:v>
      </x:c>
      <x:c r="H65" s="14" t="str">
        <x:v>Règle de conception et scénario de contrôle, non test exécuté dans le jeu.</x:v>
      </x:c>
      <x:c r="I65" s="14" t="str">
        <x:v>Extension V5</x:v>
      </x:c>
    </x:row>
    <x:row r="66" ht="57" customHeight="1">
      <x:c r="A66" s="13" t="str">
        <x:v>LD5-061</x:v>
      </x:c>
      <x:c r="B66" s="13" t="str">
        <x:v>Quai d’amarrage</x:v>
      </x:c>
      <x:c r="C66" s="13" t="str">
        <x:v>Quais et navires</x:v>
      </x:c>
      <x:c r="D66" s="13" t="str">
        <x:v>Aligner la passerelle avec le sas du modèle de vaisseau.</x:v>
      </x:c>
      <x:c r="E66" s="13" t="str">
        <x:v>La sortie du navire rejoint physiquement la bonne porte du quai.</x:v>
      </x:c>
      <x:c r="F66" s="13" t="str">
        <x:v>U = largeur de collision du personnage de référence. Valeurs proposées à adapter à l’échelle réelle du jeu.</x:v>
      </x:c>
      <x:c r="G66" s="13" t="str">
        <x:v>Placement au niveau du décor et de ses collisions. Vérifier au clavier, à la manette et avec les gabarits réellement utilisés.</x:v>
      </x:c>
      <x:c r="H66" s="13" t="str">
        <x:v>Règle de conception et scénario de contrôle, non test exécuté dans le jeu.</x:v>
      </x:c>
      <x:c r="I66" s="13" t="str">
        <x:v>Extension V5</x:v>
      </x:c>
    </x:row>
    <x:row r="67" ht="57" customHeight="1">
      <x:c r="A67" s="14" t="str">
        <x:v>LD5-062</x:v>
      </x:c>
      <x:c r="B67" s="14" t="str">
        <x:v>Voie de manutention</x:v>
      </x:c>
      <x:c r="C67" s="14" t="str">
        <x:v>Quais et navires</x:v>
      </x:c>
      <x:c r="D67" s="14" t="str">
        <x:v>Réserver le plus grand gabarit de caisse à la route entre soute et atelier.</x:v>
      </x:c>
      <x:c r="E67" s="14" t="str">
        <x:v>Transporter un trophée volumineux sans raccourci de téléportation.</x:v>
      </x:c>
      <x:c r="F67" s="14" t="str">
        <x:v>U = largeur de collision du personnage de référence. Valeurs proposées à adapter à l’échelle réelle du jeu.</x:v>
      </x:c>
      <x:c r="G67" s="14" t="str">
        <x:v>Placement au niveau du décor et de ses collisions. Vérifier au clavier, à la manette et avec les gabarits réellement utilisés.</x:v>
      </x:c>
      <x:c r="H67" s="14" t="str">
        <x:v>Règle de conception et scénario de contrôle, non test exécuté dans le jeu.</x:v>
      </x:c>
      <x:c r="I67" s="14" t="str">
        <x:v>Extension V5</x:v>
      </x:c>
    </x:row>
    <x:row r="68" ht="57" customHeight="1">
      <x:c r="A68" s="13" t="str">
        <x:v>LD5-063</x:v>
      </x:c>
      <x:c r="B68" s="13" t="str">
        <x:v>Ponts de clan</x:v>
      </x:c>
      <x:c r="C68" s="13" t="str">
        <x:v>Quais et navires</x:v>
      </x:c>
      <x:c r="D68" s="13" t="str">
        <x:v>Rendre chaque changement de pont lisible par numéro et liaison physique.</x:v>
      </x:c>
      <x:c r="E68" s="13" t="str">
        <x:v>Atteindre les 24 salles depuis le sas dans l’état ouvert correspondant.</x:v>
      </x:c>
      <x:c r="F68" s="13" t="str">
        <x:v>U = largeur de collision du personnage de référence. Valeurs proposées à adapter à l’échelle réelle du jeu.</x:v>
      </x:c>
      <x:c r="G68" s="13" t="str">
        <x:v>Placement au niveau du décor et de ses collisions. Vérifier au clavier, à la manette et avec les gabarits réellement utilisés.</x:v>
      </x:c>
      <x:c r="H68" s="13" t="str">
        <x:v>Règle de conception et scénario de contrôle, non test exécuté dans le jeu.</x:v>
      </x:c>
      <x:c r="I68" s="13" t="str">
        <x:v>Extension V5</x:v>
      </x:c>
    </x:row>
    <x:row r="69" ht="57" customHeight="1">
      <x:c r="A69" s="14" t="str">
        <x:v>LD5-064</x:v>
      </x:c>
      <x:c r="B69" s="14" t="str">
        <x:v>Cargaison et équipage</x:v>
      </x:c>
      <x:c r="C69" s="14" t="str">
        <x:v>Quais et navires</x:v>
      </x:c>
      <x:c r="D69" s="14" t="str">
        <x:v>Séparer les volumes occupés par les berceaux et les places de vie.</x:v>
      </x:c>
      <x:c r="E69" s="14" t="str">
        <x:v>Le manifeste ne confond pas une caisse et une place passager.</x:v>
      </x:c>
      <x:c r="F69" s="14" t="str">
        <x:v>U = largeur de collision du personnage de référence. Valeurs proposées à adapter à l’échelle réelle du jeu.</x:v>
      </x:c>
      <x:c r="G69" s="14" t="str">
        <x:v>Placement au niveau du décor et de ses collisions. Vérifier au clavier, à la manette et avec les gabarits réellement utilisés.</x:v>
      </x:c>
      <x:c r="H69" s="14" t="str">
        <x:v>Règle de conception et scénario de contrôle, non test exécuté dans le jeu.</x:v>
      </x:c>
      <x:c r="I69" s="14" t="str">
        <x:v>Extension V5</x:v>
      </x:c>
    </x:row>
    <x:row r="70" ht="57" customHeight="1">
      <x:c r="A70" s="13" t="str">
        <x:v>LD5-065</x:v>
      </x:c>
      <x:c r="B70" s="13" t="str">
        <x:v>Salle fermée</x:v>
      </x:c>
      <x:c r="C70" s="13" t="str">
        <x:v>Quais et navires</x:v>
      </x:c>
      <x:c r="D70" s="13" t="str">
        <x:v>Montrer une salle non remise en service par obstacle et motif local.</x:v>
      </x:c>
      <x:c r="E70" s="13" t="str">
        <x:v>La caméra n’annonce pas un poste déjà utilisable derrière ce verrou.</x:v>
      </x:c>
      <x:c r="F70" s="13" t="str">
        <x:v>U = largeur de collision du personnage de référence. Valeurs proposées à adapter à l’échelle réelle du jeu.</x:v>
      </x:c>
      <x:c r="G70" s="13" t="str">
        <x:v>Placement au niveau du décor et de ses collisions. Vérifier au clavier, à la manette et avec les gabarits réellement utilisés.</x:v>
      </x:c>
      <x:c r="H70" s="13" t="str">
        <x:v>Règle de conception et scénario de contrôle, non test exécuté dans le jeu.</x:v>
      </x:c>
      <x:c r="I70" s="13" t="str">
        <x:v>Extension V5</x:v>
      </x:c>
    </x:row>
    <x:row r="71" ht="57" customHeight="1">
      <x:c r="A71" s="14" t="str">
        <x:v>LD5-066</x:v>
      </x:c>
      <x:c r="B71" s="14" t="str">
        <x:v>Baie de retour</x:v>
      </x:c>
      <x:c r="C71" s="14" t="str">
        <x:v>Quais et navires</x:v>
      </x:c>
      <x:c r="D71" s="14" t="str">
        <x:v>Conserver une sortie de secours cohérente lorsqu’un incident de bord ferme le trajet normal.</x:v>
      </x:c>
      <x:c r="E71" s="14" t="str">
        <x:v>Rejoindre le point sûr sans effacer la panne.</x:v>
      </x:c>
      <x:c r="F71" s="14" t="str">
        <x:v>U = largeur de collision du personnage de référence. Valeurs proposées à adapter à l’échelle réelle du jeu.</x:v>
      </x:c>
      <x:c r="G71" s="14" t="str">
        <x:v>Placement au niveau du décor et de ses collisions. Vérifier au clavier, à la manette et avec les gabarits réellement utilisés.</x:v>
      </x:c>
      <x:c r="H71" s="14" t="str">
        <x:v>Règle de conception et scénario de contrôle, non test exécuté dans le jeu.</x:v>
      </x:c>
      <x:c r="I71" s="14" t="str">
        <x:v>Extension V5</x:v>
      </x:c>
    </x:row>
    <x:row r="72" ht="57" customHeight="1">
      <x:c r="A72" s="13" t="str">
        <x:v>LD5-067</x:v>
      </x:c>
      <x:c r="B72" s="13" t="str">
        <x:v>Meuble vide</x:v>
      </x:c>
      <x:c r="C72" s="13" t="str">
        <x:v>Trophées et habitat</x:v>
      </x:c>
      <x:c r="D72" s="13" t="str">
        <x:v>Dessiner rails, fond et supports lisibles avant toute installation.</x:v>
      </x:c>
      <x:c r="E72" s="13" t="str">
        <x:v>Le joueur comprend où poser une pièce depuis l’état vide.</x:v>
      </x:c>
      <x:c r="F72" s="13" t="str">
        <x:v>U = largeur de collision du personnage de référence. Valeurs proposées à adapter à l’échelle réelle du jeu.</x:v>
      </x:c>
      <x:c r="G72" s="13" t="str">
        <x:v>Placement au niveau du décor et de ses collisions. Vérifier au clavier, à la manette et avec les gabarits réellement utilisés.</x:v>
      </x:c>
      <x:c r="H72" s="13" t="str">
        <x:v>Règle de conception et scénario de contrôle, non test exécuté dans le jeu.</x:v>
      </x:c>
      <x:c r="I72" s="13" t="str">
        <x:v>Extension V5</x:v>
      </x:c>
    </x:row>
    <x:row r="73" ht="57" customHeight="1">
      <x:c r="A73" s="14" t="str">
        <x:v>LD5-068</x:v>
      </x:c>
      <x:c r="B73" s="14" t="str">
        <x:v>Gabarit d’exposition</x:v>
      </x:c>
      <x:c r="C73" s="14" t="str">
        <x:v>Trophées et habitat</x:v>
      </x:c>
      <x:c r="D73" s="14" t="str">
        <x:v>Vérifier largeur, hauteur et profondeur logique avant validation.</x:v>
      </x:c>
      <x:c r="E73" s="14" t="str">
        <x:v>Une pièce trop grande reste au berceau avec une explication claire.</x:v>
      </x:c>
      <x:c r="F73" s="14" t="str">
        <x:v>U = largeur de collision du personnage de référence. Valeurs proposées à adapter à l’échelle réelle du jeu.</x:v>
      </x:c>
      <x:c r="G73" s="14" t="str">
        <x:v>Placement au niveau du décor et de ses collisions. Vérifier au clavier, à la manette et avec les gabarits réellement utilisés.</x:v>
      </x:c>
      <x:c r="H73" s="14" t="str">
        <x:v>Règle de conception et scénario de contrôle, non test exécuté dans le jeu.</x:v>
      </x:c>
      <x:c r="I73" s="14" t="str">
        <x:v>Extension V5</x:v>
      </x:c>
    </x:row>
    <x:row r="74" ht="57" customHeight="1">
      <x:c r="A74" s="13" t="str">
        <x:v>LD5-069</x:v>
      </x:c>
      <x:c r="B74" s="13" t="str">
        <x:v>Plaque lisible</x:v>
      </x:c>
      <x:c r="C74" s="13" t="str">
        <x:v>Trophées et habitat</x:v>
      </x:c>
      <x:c r="D74" s="13" t="str">
        <x:v>Orienter plaque et lumière vers la position de lecture prévue.</x:v>
      </x:c>
      <x:c r="E74" s="13" t="str">
        <x:v>La plaque reste accessible une fois la porte fermée.</x:v>
      </x:c>
      <x:c r="F74" s="13" t="str">
        <x:v>U = largeur de collision du personnage de référence. Valeurs proposées à adapter à l’échelle réelle du jeu.</x:v>
      </x:c>
      <x:c r="G74" s="13" t="str">
        <x:v>Placement au niveau du décor et de ses collisions. Vérifier au clavier, à la manette et avec les gabarits réellement utilisés.</x:v>
      </x:c>
      <x:c r="H74" s="13" t="str">
        <x:v>Règle de conception et scénario de contrôle, non test exécuté dans le jeu.</x:v>
      </x:c>
      <x:c r="I74" s="13" t="str">
        <x:v>Extension V5</x:v>
      </x:c>
    </x:row>
    <x:row r="75" ht="57" customHeight="1">
      <x:c r="A75" s="14" t="str">
        <x:v>LD5-070</x:v>
      </x:c>
      <x:c r="B75" s="14" t="str">
        <x:v>Déménagement</x:v>
      </x:c>
      <x:c r="C75" s="14" t="str">
        <x:v>Trophées et habitat</x:v>
      </x:c>
      <x:c r="D75" s="14" t="str">
        <x:v>Garder une route entre meuble, contenant, seuil et transport.</x:v>
      </x:c>
      <x:c r="E75" s="14" t="str">
        <x:v>Le meuble déplacé ne traverse pas un mur entre deux états.</x:v>
      </x:c>
      <x:c r="F75" s="14" t="str">
        <x:v>U = largeur de collision du personnage de référence. Valeurs proposées à adapter à l’échelle réelle du jeu.</x:v>
      </x:c>
      <x:c r="G75" s="14" t="str">
        <x:v>Placement au niveau du décor et de ses collisions. Vérifier au clavier, à la manette et avec les gabarits réellement utilisés.</x:v>
      </x:c>
      <x:c r="H75" s="14" t="str">
        <x:v>Règle de conception et scénario de contrôle, non test exécuté dans le jeu.</x:v>
      </x:c>
      <x:c r="I75" s="14" t="str">
        <x:v>Extension V5</x:v>
      </x:c>
    </x:row>
    <x:row r="76" ht="57" customHeight="1">
      <x:c r="A76" s="13" t="str">
        <x:v>LD5-071</x:v>
      </x:c>
      <x:c r="B76" s="13" t="str">
        <x:v>Visiteurs du foyer</x:v>
      </x:c>
      <x:c r="C76" s="13" t="str">
        <x:v>Trophées et habitat</x:v>
      </x:c>
      <x:c r="D76" s="13" t="str">
        <x:v>Prévoir une place de visite qui ne recouvre ni atelier ni rangement.</x:v>
      </x:c>
      <x:c r="E76" s="13" t="str">
        <x:v>Recevoir mentor et rival sans bloquer la sortie.</x:v>
      </x:c>
      <x:c r="F76" s="13" t="str">
        <x:v>U = largeur de collision du personnage de référence. Valeurs proposées à adapter à l’échelle réelle du jeu.</x:v>
      </x:c>
      <x:c r="G76" s="13" t="str">
        <x:v>Placement au niveau du décor et de ses collisions. Vérifier au clavier, à la manette et avec les gabarits réellement utilisés.</x:v>
      </x:c>
      <x:c r="H76" s="13" t="str">
        <x:v>Règle de conception et scénario de contrôle, non test exécuté dans le jeu.</x:v>
      </x:c>
      <x:c r="I76" s="13" t="str">
        <x:v>Extension V5</x:v>
      </x:c>
    </x:row>
    <x:row r="77" ht="57" customHeight="1">
      <x:c r="A77" s="14" t="str">
        <x:v>LD5-072</x:v>
      </x:c>
      <x:c r="B77" s="14" t="str">
        <x:v>État du souvenir</x:v>
      </x:c>
      <x:c r="C77" s="14" t="str">
        <x:v>Trophées et habitat</x:v>
      </x:c>
      <x:c r="D77" s="14" t="str">
        <x:v>Les objets de mémoire ne changent pas silencieusement selon un preset décoratif.</x:v>
      </x:c>
      <x:c r="E77" s="14" t="str">
        <x:v>Changer de décoration conserve l’identité et l’histoire de chaque original.</x:v>
      </x:c>
      <x:c r="F77" s="14" t="str">
        <x:v>U = largeur de collision du personnage de référence. Valeurs proposées à adapter à l’échelle réelle du jeu.</x:v>
      </x:c>
      <x:c r="G77" s="14" t="str">
        <x:v>Placement au niveau du décor et de ses collisions. Vérifier au clavier, à la manette et avec les gabarits réellement utilisés.</x:v>
      </x:c>
      <x:c r="H77" s="14" t="str">
        <x:v>Règle de conception et scénario de contrôle, non test exécuté dans le jeu.</x:v>
      </x:c>
      <x:c r="I77" s="14" t="str">
        <x:v>Extension V5</x:v>
      </x:c>
    </x:row>
  </x:sheetData>
  <x:pageMargins left="0.7" right="0.7" top="0.75" bottom="0.75" header="0.3" footer="0.3"/>
  <x:tableParts count="1">
    <x:tablePart xmlns:r="http://schemas.openxmlformats.org/officeDocument/2006/relationships" r:id="Rb946170371584a3c"/>
  </x:tableParts>
</x:worksheet>
</file>

<file path=xl/worksheets/sheet12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50" hidden="0" customWidth="1"/>
    <x:col min="10" max="10" width="45" hidden="0" customWidth="1"/>
  </x:cols>
  <x:sheetData>
    <x:row r="1">
      <x:c r="A1" s="2"/>
      <x:c r="B1" s="2"/>
      <x:c r="C1" s="2"/>
      <x:c r="D1" s="2"/>
      <x:c r="E1" s="2"/>
      <x:c r="F1" s="2"/>
    </x:row>
    <x:row r="2" ht="31" customHeight="1">
      <x:c r="A2" s="3" t="str">
        <x:v>V5 États communs</x:v>
      </x:c>
      <x:c r="B2" s="3"/>
      <x:c r="C2" s="3"/>
      <x:c r="D2" s="3"/>
      <x:c r="E2" s="3"/>
      <x:c r="F2" s="3"/>
    </x:row>
    <x:row r="3">
      <x:c r="A3" s="4"/>
      <x:c r="B3" s="4"/>
      <x:c r="C3" s="4"/>
      <x:c r="D3" s="4"/>
      <x:c r="E3" s="4"/>
      <x:c r="F3" s="4"/>
    </x:row>
    <x:row r="4">
      <x:c r="A4" s="2" t="str">
        <x:v>Production · 48 fiches · Lecture intégrale dans « Lire Production » ou le lecteur HTML.</x:v>
      </x:c>
      <x:c r="B4" s="2"/>
      <x:c r="C4" s="2"/>
      <x:c r="D4" s="2"/>
      <x:c r="E4" s="2"/>
      <x:c r="F4" s="2"/>
    </x:row>
    <x:row r="5" ht="48" customHeight="1">
      <x:c r="A5" s="65" t="str">
        <x:v>Identifiant</x:v>
      </x:c>
      <x:c r="B5" s="66" t="str">
        <x:v>Titre</x:v>
      </x:c>
      <x:c r="C5" s="66" t="str">
        <x:v>Proprietaire</x:v>
      </x:c>
      <x:c r="D5" s="66" t="str">
        <x:v>Valeurs</x:v>
      </x:c>
      <x:c r="E5" s="66" t="str">
        <x:v>Écriture</x:v>
      </x:c>
      <x:c r="F5" s="66" t="str">
        <x:v>Invariant</x:v>
      </x:c>
      <x:c r="G5" s="66" t="str">
        <x:v>Lecteurs</x:v>
      </x:c>
      <x:c r="H5" s="66" t="str">
        <x:v>Reprise</x:v>
      </x:c>
      <x:c r="I5" s="66" t="str">
        <x:v>Migration</x:v>
      </x:c>
      <x:c r="J5" s="67" t="str">
        <x:v>Provenance</x:v>
      </x:c>
    </x:row>
    <x:row r="6" ht="57" customHeight="1">
      <x:c r="A6" s="13" t="str">
        <x:v>STATE5-01</x:v>
      </x:c>
      <x:c r="B6" s="13" t="str">
        <x:v>playerOriginId</x:v>
      </x:c>
      <x:c r="C6" s="13" t="str">
        <x:v>Campagne</x:v>
      </x:c>
      <x:c r="D6" s="13" t="str">
        <x:v>O1..O6</x:v>
      </x:c>
      <x:c r="E6" s="13" t="str">
        <x:v>Création du personnage</x:v>
      </x:c>
      <x:c r="F6" s="13" t="str">
        <x:v>Fixé au départ, jamais réécrit par une mission annexe</x:v>
      </x:c>
      <x:c r="G6" s="13" t="str">
        <x:v>Dialogues, scènes, conditions et fins</x:v>
      </x:c>
      <x:c r="H6" s="13" t="str">
        <x:v>Enregistrer l’événement et son identifiant avant d’annoncer sa conséquence. Un événement déjà consommé ne s’applique pas à nouveau.</x:v>
      </x:c>
      <x:c r="I6" s="13" t="str">
        <x:v>Ajouter une valeur par défaut documentée pour une ancienne sauvegarde; garder les choix et les pertes déjà établis.</x:v>
      </x:c>
      <x:c r="J6" s="13" t="str">
        <x:v>Extension V5</x:v>
      </x:c>
    </x:row>
    <x:row r="7" ht="57" customHeight="1">
      <x:c r="A7" s="14" t="str">
        <x:v>STATE5-02</x:v>
      </x:c>
      <x:c r="B7" s="14" t="str">
        <x:v>playerRank</x:v>
      </x:c>
      <x:c r="C7" s="14" t="str">
        <x:v>Campagne commune</x:v>
      </x:c>
      <x:c r="D7" s="14" t="str">
        <x:v>Youngling..Ancient</x:v>
      </x:c>
      <x:c r="E7" s="14" t="str">
        <x:v>Résolution du jalon commun</x:v>
      </x:c>
      <x:c r="F7" s="14" t="str">
        <x:v>Les missions de voie lisent le rang mais ne promeuvent pas seules</x:v>
      </x:c>
      <x:c r="G7" s="14" t="str">
        <x:v>Équipement, accès et événements</x:v>
      </x:c>
      <x:c r="H7" s="14" t="str">
        <x:v>Enregistrer l’événement et son identifiant avant d’annoncer sa conséquence. Un événement déjà consommé ne s’applique pas à nouveau.</x:v>
      </x:c>
      <x:c r="I7" s="14" t="str">
        <x:v>Ajouter une valeur par défaut documentée pour une ancienne sauvegarde; garder les choix et les pertes déjà établis.</x:v>
      </x:c>
      <x:c r="J7" s="14" t="str">
        <x:v>Extension V5</x:v>
      </x:c>
    </x:row>
    <x:row r="8" ht="57" customHeight="1">
      <x:c r="A8" s="13" t="str">
        <x:v>STATE5-03</x:v>
      </x:c>
      <x:c r="B8" s="13" t="str">
        <x:v>playerFunctions</x:v>
      </x:c>
      <x:c r="C8" s="13" t="str">
        <x:v>Fonctions</x:v>
      </x:c>
      <x:c r="D8" s="13" t="str">
        <x:v>Ensemble de fonctions dont Adjutant</x:v>
      </x:c>
      <x:c r="E8" s="13" t="str">
        <x:v>Mission de nomination ou retrait explicite</x:v>
      </x:c>
      <x:c r="F8" s="13" t="str">
        <x:v>Adjutant ne remplace pas playerRank</x:v>
      </x:c>
      <x:c r="G8" s="13" t="str">
        <x:v>Warp et responsabilités</x:v>
      </x:c>
      <x:c r="H8" s="13" t="str">
        <x:v>Enregistrer l’événement et son identifiant avant d’annoncer sa conséquence. Un événement déjà consommé ne s’applique pas à nouveau.</x:v>
      </x:c>
      <x:c r="I8" s="13" t="str">
        <x:v>Ajouter une valeur par défaut documentée pour une ancienne sauvegarde; garder les choix et les pertes déjà établis.</x:v>
      </x:c>
      <x:c r="J8" s="13" t="str">
        <x:v>Extension V5</x:v>
      </x:c>
    </x:row>
    <x:row r="9" ht="57" customHeight="1">
      <x:c r="A9" s="14" t="str">
        <x:v>STATE5-04</x:v>
      </x:c>
      <x:c r="B9" s="14" t="str">
        <x:v>triadRiteOutcome</x:v>
      </x:c>
      <x:c r="C9" s="14" t="str">
        <x:v>Campagne commune</x:v>
      </x:c>
      <x:c r="D9" s="14" t="str">
        <x:v>non_commence, en_cours, reussi, echoue</x:v>
      </x:c>
      <x:c r="E9" s="14" t="str">
        <x:v>Fin du rite commun en triade</x:v>
      </x:c>
      <x:c r="F9" s="14" t="str">
        <x:v>La clôture seule ne vaut pas réussite</x:v>
      </x:c>
      <x:c r="G9" s="14" t="str">
        <x:v>Reconnaissance et réactions des voies</x:v>
      </x:c>
      <x:c r="H9" s="14" t="str">
        <x:v>Enregistrer l’événement et son identifiant avant d’annoncer sa conséquence. Un événement déjà consommé ne s’applique pas à nouveau.</x:v>
      </x:c>
      <x:c r="I9" s="14" t="str">
        <x:v>Ajouter une valeur par défaut documentée pour une ancienne sauvegarde; garder les choix et les pertes déjà établis.</x:v>
      </x:c>
      <x:c r="J9" s="14" t="str">
        <x:v>Extension V5</x:v>
      </x:c>
    </x:row>
    <x:row r="10" ht="57" customHeight="1">
      <x:c r="A10" s="13" t="str">
        <x:v>STATE5-05</x:v>
      </x:c>
      <x:c r="B10" s="13" t="str">
        <x:v>templeOutcome</x:v>
      </x:c>
      <x:c r="C10" s="13" t="str">
        <x:v>Campagne commune</x:v>
      </x:c>
      <x:c r="D10" s="13" t="str">
        <x:v>non_commence, en_cours, reussi, echoue</x:v>
      </x:c>
      <x:c r="E10" s="13" t="str">
        <x:v>Résultat du Temple des Trois Ombres</x:v>
      </x:c>
      <x:c r="F10" s="13" t="str">
        <x:v>Configuration enregistrée avant reprise</x:v>
      </x:c>
      <x:c r="G10" s="13" t="str">
        <x:v>Retour et progression</x:v>
      </x:c>
      <x:c r="H10" s="13" t="str">
        <x:v>Enregistrer l’événement et son identifiant avant d’annoncer sa conséquence. Un événement déjà consommé ne s’applique pas à nouveau.</x:v>
      </x:c>
      <x:c r="I10" s="13" t="str">
        <x:v>Ajouter une valeur par défaut documentée pour une ancienne sauvegarde; garder les choix et les pertes déjà établis.</x:v>
      </x:c>
      <x:c r="J10" s="13" t="str">
        <x:v>Extension V5</x:v>
      </x:c>
    </x:row>
    <x:row r="11" ht="57" customHeight="1">
      <x:c r="A11" s="14" t="str">
        <x:v>STATE5-06</x:v>
      </x:c>
      <x:c r="B11" s="14" t="str">
        <x:v>firstQueenResolved</x:v>
      </x:c>
      <x:c r="C11" s="14" t="str">
        <x:v>Campagne commune</x:v>
      </x:c>
      <x:c r="D11" s="14" t="str">
        <x:v>non_resolu, reussi, echoue, replie</x:v>
      </x:c>
      <x:c r="E11" s="14" t="str">
        <x:v>Résultat de la reine ACTIVE</x:v>
      </x:c>
      <x:c r="F11" s="14" t="str">
        <x:v>Le vestige XP-Z09 ne peut pas écrire ce jalon</x:v>
      </x:c>
      <x:c r="G11" s="14" t="str">
        <x:v>Elite et mémoire de chasse</x:v>
      </x:c>
      <x:c r="H11" s="14" t="str">
        <x:v>Enregistrer l’événement et son identifiant avant d’annoncer sa conséquence. Un événement déjà consommé ne s’applique pas à nouveau.</x:v>
      </x:c>
      <x:c r="I11" s="14" t="str">
        <x:v>Ajouter une valeur par défaut documentée pour une ancienne sauvegarde; garder les choix et les pertes déjà établis.</x:v>
      </x:c>
      <x:c r="J11" s="14" t="str">
        <x:v>Extension V5</x:v>
      </x:c>
    </x:row>
    <x:row r="12" ht="57" customHeight="1">
      <x:c r="A12" s="13" t="str">
        <x:v>STATE5-07</x:v>
      </x:c>
      <x:c r="B12" s="13" t="str">
        <x:v>eliteTrialOutcome</x:v>
      </x:c>
      <x:c r="C12" s="13" t="str">
        <x:v>Campagne commune</x:v>
      </x:c>
      <x:c r="D12" s="13" t="str">
        <x:v>non_commence, en_cours, reussi, echoue</x:v>
      </x:c>
      <x:c r="E12" s="13" t="str">
        <x:v>Épreuve solitaire commune</x:v>
      </x:c>
      <x:c r="F12" s="13" t="str">
        <x:v>Le Warp et la guerre restent facultatifs</x:v>
      </x:c>
      <x:c r="G12" s="13" t="str">
        <x:v>AccèsElite et fin de voie</x:v>
      </x:c>
      <x:c r="H12" s="13" t="str">
        <x:v>Enregistrer l’événement et son identifiant avant d’annoncer sa conséquence. Un événement déjà consommé ne s’applique pas à nouveau.</x:v>
      </x:c>
      <x:c r="I12" s="13" t="str">
        <x:v>Ajouter une valeur par défaut documentée pour une ancienne sauvegarde; garder les choix et les pertes déjà établis.</x:v>
      </x:c>
      <x:c r="J12" s="13" t="str">
        <x:v>Extension V5</x:v>
      </x:c>
    </x:row>
    <x:row r="13" ht="57" customHeight="1">
      <x:c r="A13" s="14" t="str">
        <x:v>STATE5-08</x:v>
      </x:c>
      <x:c r="B13" s="14" t="str">
        <x:v>originEndingId</x:v>
      </x:c>
      <x:c r="C13" s="14" t="str">
        <x:v>Voie</x:v>
      </x:c>
      <x:c r="D13" s="14" t="str">
        <x:v>Identifiant de fin choisi à Elite</x:v>
      </x:c>
      <x:c r="E13" s="14" t="str">
        <x:v>Choix exclusif de dénouement</x:v>
      </x:c>
      <x:c r="F13" s="14" t="str">
        <x:v>Elder et Ancient prolongent cette fin sans la remplacer</x:v>
      </x:c>
      <x:c r="G13" s="14" t="str">
        <x:v>Épilogues et transmission</x:v>
      </x:c>
      <x:c r="H13" s="14" t="str">
        <x:v>Enregistrer l’événement et son identifiant avant d’annoncer sa conséquence. Un événement déjà consommé ne s’applique pas à nouveau.</x:v>
      </x:c>
      <x:c r="I13" s="14" t="str">
        <x:v>Ajouter une valeur par défaut documentée pour une ancienne sauvegarde; garder les choix et les pertes déjà établis.</x:v>
      </x:c>
      <x:c r="J13" s="14" t="str">
        <x:v>Extension V5</x:v>
      </x:c>
    </x:row>
    <x:row r="14" ht="57" customHeight="1">
      <x:c r="A14" s="13" t="str">
        <x:v>STATE5-09</x:v>
      </x:c>
      <x:c r="B14" s="13" t="str">
        <x:v>communityRespect</x:v>
      </x:c>
      <x:c r="C14" s="13" t="str">
        <x:v>Communauté</x:v>
      </x:c>
      <x:c r="D14" s="13" t="str">
        <x:v>0..100 par CM</x:v>
      </x:c>
      <x:c r="E14" s="13" t="str">
        <x:v>Résultat local identifié</x:v>
      </x:c>
      <x:c r="F14" s="13" t="str">
        <x:v>Un même résultat ne donne pas le respect deux fois</x:v>
      </x:c>
      <x:c r="G14" s="13" t="str">
        <x:v>Maisons, services et réactions</x:v>
      </x:c>
      <x:c r="H14" s="13" t="str">
        <x:v>Enregistrer l’événement et son identifiant avant d’annoncer sa conséquence. Un événement déjà consommé ne s’applique pas à nouveau.</x:v>
      </x:c>
      <x:c r="I14" s="13" t="str">
        <x:v>Ajouter une valeur par défaut documentée pour une ancienne sauvegarde; garder les choix et les pertes déjà établis.</x:v>
      </x:c>
      <x:c r="J14" s="13" t="str">
        <x:v>Extension V5</x:v>
      </x:c>
    </x:row>
    <x:row r="15" ht="57" customHeight="1">
      <x:c r="A15" s="14" t="str">
        <x:v>STATE5-10</x:v>
      </x:c>
      <x:c r="B15" s="14" t="str">
        <x:v>residenceRights</x:v>
      </x:c>
      <x:c r="C15" s="14" t="str">
        <x:v>Résidence</x:v>
      </x:c>
      <x:c r="D15" s="14" t="str">
        <x:v>Droits obtenus par maison</x:v>
      </x:c>
      <x:c r="E15" s="14" t="str">
        <x:v>Mission et seuils locaux</x:v>
      </x:c>
      <x:c r="F15" s="14" t="str">
        <x:v>Plusieurs droits possibles sans plusieurs activations</x:v>
      </x:c>
      <x:c r="G15" s="14" t="str">
        <x:v>Déménagement et accueil</x:v>
      </x:c>
      <x:c r="H15" s="14" t="str">
        <x:v>Enregistrer l’événement et son identifiant avant d’annoncer sa conséquence. Un événement déjà consommé ne s’applique pas à nouveau.</x:v>
      </x:c>
      <x:c r="I15" s="14" t="str">
        <x:v>Ajouter une valeur par défaut documentée pour une ancienne sauvegarde; garder les choix et les pertes déjà établis.</x:v>
      </x:c>
      <x:c r="J15" s="14" t="str">
        <x:v>Extension V5</x:v>
      </x:c>
    </x:row>
    <x:row r="16" ht="57" customHeight="1">
      <x:c r="A16" s="13" t="str">
        <x:v>STATE5-11</x:v>
      </x:c>
      <x:c r="B16" s="13" t="str">
        <x:v>activeResidenceId</x:v>
      </x:c>
      <x:c r="C16" s="13" t="str">
        <x:v>Résidence</x:v>
      </x:c>
      <x:c r="D16" s="13" t="str">
        <x:v>Aucune ou HOME-CMxx</x:v>
      </x:c>
      <x:c r="E16" s="13" t="str">
        <x:v>Confirmation au nouveau seuil</x:v>
      </x:c>
      <x:c r="F16" s="13" t="str">
        <x:v>Une seule valeur globale, transfert validé atomiquement</x:v>
      </x:c>
      <x:c r="G16" s="13" t="str">
        <x:v>Services, visites et aménagement</x:v>
      </x:c>
      <x:c r="H16" s="13" t="str">
        <x:v>Enregistrer l’événement et son identifiant avant d’annoncer sa conséquence. Un événement déjà consommé ne s’applique pas à nouveau.</x:v>
      </x:c>
      <x:c r="I16" s="13" t="str">
        <x:v>Ajouter une valeur par défaut documentée pour une ancienne sauvegarde; garder les choix et les pertes déjà établis.</x:v>
      </x:c>
      <x:c r="J16" s="13" t="str">
        <x:v>Extension V5</x:v>
      </x:c>
    </x:row>
    <x:row r="17" ht="57" customHeight="1">
      <x:c r="A17" s="14" t="str">
        <x:v>STATE5-12</x:v>
      </x:c>
      <x:c r="B17" s="14" t="str">
        <x:v>residenceFurniture</x:v>
      </x:c>
      <x:c r="C17" s="14" t="str">
        <x:v>Résidence</x:v>
      </x:c>
      <x:c r="D17" s="14" t="str">
        <x:v>Liste d’objets et positions</x:v>
      </x:c>
      <x:c r="E17" s="14" t="str">
        <x:v>Pose ou déplacement physique</x:v>
      </x:c>
      <x:c r="F17" s="14" t="str">
        <x:v>Les originaux gardent ownerId et locationId</x:v>
      </x:c>
      <x:c r="G17" s="14" t="str">
        <x:v>Décor, sauvegarde et passages</x:v>
      </x:c>
      <x:c r="H17" s="14" t="str">
        <x:v>Enregistrer l’événement et son identifiant avant d’annoncer sa conséquence. Un événement déjà consommé ne s’applique pas à nouveau.</x:v>
      </x:c>
      <x:c r="I17" s="14" t="str">
        <x:v>Ajouter une valeur par défaut documentée pour une ancienne sauvegarde; garder les choix et les pertes déjà établis.</x:v>
      </x:c>
      <x:c r="J17" s="14" t="str">
        <x:v>Extension V5</x:v>
      </x:c>
    </x:row>
    <x:row r="18" ht="57" customHeight="1">
      <x:c r="A18" s="13" t="str">
        <x:v>STATE5-13</x:v>
      </x:c>
      <x:c r="B18" s="13" t="str">
        <x:v>homeVisitorState</x:v>
      </x:c>
      <x:c r="C18" s="13" t="str">
        <x:v>Résidence</x:v>
      </x:c>
      <x:c r="D18" s="13" t="str">
        <x:v>absent, invite, arrive, parti</x:v>
      </x:c>
      <x:c r="E18" s="13" t="str">
        <x:v>Scène et trajet du visiteur</x:v>
      </x:c>
      <x:c r="F18" s="13" t="str">
        <x:v>La présence ne se déduit pas du seul dialogue débloqué</x:v>
      </x:c>
      <x:c r="G18" s="13" t="str">
        <x:v>Événements et navigation PNJ</x:v>
      </x:c>
      <x:c r="H18" s="13" t="str">
        <x:v>Enregistrer l’événement et son identifiant avant d’annoncer sa conséquence. Un événement déjà consommé ne s’applique pas à nouveau.</x:v>
      </x:c>
      <x:c r="I18" s="13" t="str">
        <x:v>Ajouter une valeur par défaut documentée pour une ancienne sauvegarde; garder les choix et les pertes déjà établis.</x:v>
      </x:c>
      <x:c r="J18" s="13" t="str">
        <x:v>Extension V5</x:v>
      </x:c>
    </x:row>
    <x:row r="19" ht="57" customHeight="1">
      <x:c r="A19" s="14" t="str">
        <x:v>STATE5-14</x:v>
      </x:c>
      <x:c r="B19" s="14" t="str">
        <x:v>mountBond</x:v>
      </x:c>
      <x:c r="C19" s="14" t="str">
        <x:v>Monture</x:v>
      </x:c>
      <x:c r="D19" s="14" t="str">
        <x:v>0..100 par animal</x:v>
      </x:c>
      <x:c r="E19" s="14" t="str">
        <x:v>Exercice et relation</x:v>
      </x:c>
      <x:c r="F19" s="14" t="str">
        <x:v>Maximum 5 points par séance valide selon le système de lien</x:v>
      </x:c>
      <x:c r="G19" s="14" t="str">
        <x:v>Montée, charge et compétence</x:v>
      </x:c>
      <x:c r="H19" s="14" t="str">
        <x:v>Enregistrer l’événement et son identifiant avant d’annoncer sa conséquence. Un événement déjà consommé ne s’applique pas à nouveau.</x:v>
      </x:c>
      <x:c r="I19" s="14" t="str">
        <x:v>Ajouter une valeur par défaut documentée pour une ancienne sauvegarde; garder les choix et les pertes déjà établis.</x:v>
      </x:c>
      <x:c r="J19" s="14" t="str">
        <x:v>Extension V5</x:v>
      </x:c>
    </x:row>
    <x:row r="20" ht="57" customHeight="1">
      <x:c r="A20" s="13" t="str">
        <x:v>STATE5-15</x:v>
      </x:c>
      <x:c r="B20" s="13" t="str">
        <x:v>mountFatigue</x:v>
      </x:c>
      <x:c r="C20" s="13" t="str">
        <x:v>Monture</x:v>
      </x:c>
      <x:c r="D20" s="13" t="str">
        <x:v>0..100</x:v>
      </x:c>
      <x:c r="E20" s="13" t="str">
        <x:v>Déplacement, charge et repos</x:v>
      </x:c>
      <x:c r="F20" s="13" t="str">
        <x:v>Le lien élevé ne ramène pas la fatigue à zéro</x:v>
      </x:c>
      <x:c r="G20" s="13" t="str">
        <x:v>Approche et itinéraires</x:v>
      </x:c>
      <x:c r="H20" s="13" t="str">
        <x:v>Enregistrer l’événement et son identifiant avant d’annoncer sa conséquence. Un événement déjà consommé ne s’applique pas à nouveau.</x:v>
      </x:c>
      <x:c r="I20" s="13" t="str">
        <x:v>Ajouter une valeur par défaut documentée pour une ancienne sauvegarde; garder les choix et les pertes déjà établis.</x:v>
      </x:c>
      <x:c r="J20" s="13" t="str">
        <x:v>Extension V5</x:v>
      </x:c>
    </x:row>
    <x:row r="21" ht="57" customHeight="1">
      <x:c r="A21" s="14" t="str">
        <x:v>STATE5-16</x:v>
      </x:c>
      <x:c r="B21" s="14" t="str">
        <x:v>companionOrder</x:v>
      </x:c>
      <x:c r="C21" s="14" t="str">
        <x:v>Compagnon</x:v>
      </x:c>
      <x:c r="D21" s="14" t="str">
        <x:v>attente, rappel, piste apprise</x:v>
      </x:c>
      <x:c r="E21" s="14" t="str">
        <x:v>Commande réelle du joueur</x:v>
      </x:c>
      <x:c r="F21" s="14" t="str">
        <x:v>Une compétence inconnue ne s’exécute pas</x:v>
      </x:c>
      <x:c r="G21" s="14" t="str">
        <x:v>IA et déplacements</x:v>
      </x:c>
      <x:c r="H21" s="14" t="str">
        <x:v>Enregistrer l’événement et son identifiant avant d’annoncer sa conséquence. Un événement déjà consommé ne s’applique pas à nouveau.</x:v>
      </x:c>
      <x:c r="I21" s="14" t="str">
        <x:v>Ajouter une valeur par défaut documentée pour une ancienne sauvegarde; garder les choix et les pertes déjà établis.</x:v>
      </x:c>
      <x:c r="J21" s="14" t="str">
        <x:v>Extension V5</x:v>
      </x:c>
    </x:row>
    <x:row r="22" ht="57" customHeight="1">
      <x:c r="A22" s="13" t="str">
        <x:v>STATE5-17</x:v>
      </x:c>
      <x:c r="B22" s="13" t="str">
        <x:v>personalShipOwned</x:v>
      </x:c>
      <x:c r="C22" s="13" t="str">
        <x:v>Vaisseau personnel</x:v>
      </x:c>
      <x:c r="D22" s="13" t="str">
        <x:v>faux, vrai</x:v>
      </x:c>
      <x:c r="E22" s="13" t="str">
        <x:v>Mission d’obtention conclue</x:v>
      </x:c>
      <x:c r="F22" s="13" t="str">
        <x:v>Déverrouiller une carte ne suffit pas</x:v>
      </x:c>
      <x:c r="G22" s="13" t="str">
        <x:v>Voyage et salles</x:v>
      </x:c>
      <x:c r="H22" s="13" t="str">
        <x:v>Enregistrer l’événement et son identifiant avant d’annoncer sa conséquence. Un événement déjà consommé ne s’applique pas à nouveau.</x:v>
      </x:c>
      <x:c r="I22" s="13" t="str">
        <x:v>Ajouter une valeur par défaut documentée pour une ancienne sauvegarde; garder les choix et les pertes déjà établis.</x:v>
      </x:c>
      <x:c r="J22" s="13" t="str">
        <x:v>Extension V5</x:v>
      </x:c>
    </x:row>
    <x:row r="23" ht="57" customHeight="1">
      <x:c r="A23" s="14" t="str">
        <x:v>STATE5-18</x:v>
      </x:c>
      <x:c r="B23" s="14" t="str">
        <x:v>personalShipLocation</x:v>
      </x:c>
      <x:c r="C23" s="14" t="str">
        <x:v>Voyage</x:v>
      </x:c>
      <x:c r="D23" s="14" t="str">
        <x:v>Monde, base et quai connus</x:v>
      </x:c>
      <x:c r="E23" s="14" t="str">
        <x:v>Arrivée ou départ du trajet</x:v>
      </x:c>
      <x:c r="F23" s="14" t="str">
        <x:v>Le navire conserve sa position pendant une sortie au sol</x:v>
      </x:c>
      <x:c r="G23" s="14" t="str">
        <x:v>Retour et inventaire</x:v>
      </x:c>
      <x:c r="H23" s="14" t="str">
        <x:v>Enregistrer l’événement et son identifiant avant d’annoncer sa conséquence. Un événement déjà consommé ne s’applique pas à nouveau.</x:v>
      </x:c>
      <x:c r="I23" s="14" t="str">
        <x:v>Ajouter une valeur par défaut documentée pour une ancienne sauvegarde; garder les choix et les pertes déjà établis.</x:v>
      </x:c>
      <x:c r="J23" s="14" t="str">
        <x:v>Extension V5</x:v>
      </x:c>
    </x:row>
    <x:row r="24" ht="57" customHeight="1">
      <x:c r="A24" s="13" t="str">
        <x:v>STATE5-19</x:v>
      </x:c>
      <x:c r="B24" s="13" t="str">
        <x:v>currentWorldId</x:v>
      </x:c>
      <x:c r="C24" s="13" t="str">
        <x:v>Monde</x:v>
      </x:c>
      <x:c r="D24" s="13" t="str">
        <x:v>PLAN01..24 ou branche dédiée</x:v>
      </x:c>
      <x:c r="E24" s="13" t="str">
        <x:v>Transition physique achevée</x:v>
      </x:c>
      <x:c r="F24" s="13" t="str">
        <x:v>Les profils de guerre réutilisent les mêmes identifiants de monde</x:v>
      </x:c>
      <x:c r="G24" s="13" t="str">
        <x:v>Rencontres et météo</x:v>
      </x:c>
      <x:c r="H24" s="13" t="str">
        <x:v>Enregistrer l’événement et son identifiant avant d’annoncer sa conséquence. Un événement déjà consommé ne s’applique pas à nouveau.</x:v>
      </x:c>
      <x:c r="I24" s="13" t="str">
        <x:v>Ajouter une valeur par défaut documentée pour une ancienne sauvegarde; garder les choix et les pertes déjà établis.</x:v>
      </x:c>
      <x:c r="J24" s="13" t="str">
        <x:v>Extension V5</x:v>
      </x:c>
    </x:row>
    <x:row r="25" ht="57" customHeight="1">
      <x:c r="A25" s="14" t="str">
        <x:v>STATE5-20</x:v>
      </x:c>
      <x:c r="B25" s="14" t="str">
        <x:v>travelManifest</x:v>
      </x:c>
      <x:c r="C25" s="14" t="str">
        <x:v>Voyage</x:v>
      </x:c>
      <x:c r="D25" s="14" t="str">
        <x:v>Personnes, objets et appareils embarqués</x:v>
      </x:c>
      <x:c r="E25" s="14" t="str">
        <x:v>Chargement puis départ</x:v>
      </x:c>
      <x:c r="F25" s="14" t="str">
        <x:v>Vérifier présence et capacité avant de quitter le quai</x:v>
      </x:c>
      <x:c r="G25" s="14" t="str">
        <x:v>MP, trophées et secours</x:v>
      </x:c>
      <x:c r="H25" s="14" t="str">
        <x:v>Enregistrer l’événement et son identifiant avant d’annoncer sa conséquence. Un événement déjà consommé ne s’applique pas à nouveau.</x:v>
      </x:c>
      <x:c r="I25" s="14" t="str">
        <x:v>Ajouter une valeur par défaut documentée pour une ancienne sauvegarde; garder les choix et les pertes déjà établis.</x:v>
      </x:c>
      <x:c r="J25" s="14" t="str">
        <x:v>Extension V5</x:v>
      </x:c>
    </x:row>
    <x:row r="26" ht="57" customHeight="1">
      <x:c r="A26" s="13" t="str">
        <x:v>STATE5-21</x:v>
      </x:c>
      <x:c r="B26" s="13" t="str">
        <x:v>clanShipStage</x:v>
      </x:c>
      <x:c r="C26" s="13" t="str">
        <x:v>Navire de clan</x:v>
      </x:c>
      <x:c r="D26" s="13" t="str">
        <x:v>ferme,7,13,19</x:v>
      </x:c>
      <x:c r="E26" s="13" t="str">
        <x:v>Remise en service et pièces installées</x:v>
      </x:c>
      <x:c r="F26" s="13" t="str">
        <x:v>Valeur = capacité totale incluant le joueur</x:v>
      </x:c>
      <x:c r="G26" s="13" t="str">
        <x:v>Équipage et ouverture de ponts</x:v>
      </x:c>
      <x:c r="H26" s="13" t="str">
        <x:v>Enregistrer l’événement et son identifiant avant d’annoncer sa conséquence. Un événement déjà consommé ne s’applique pas à nouveau.</x:v>
      </x:c>
      <x:c r="I26" s="13" t="str">
        <x:v>Ajouter une valeur par défaut documentée pour une ancienne sauvegarde; garder les choix et les pertes déjà établis.</x:v>
      </x:c>
      <x:c r="J26" s="13" t="str">
        <x:v>Extension V5</x:v>
      </x:c>
    </x:row>
    <x:row r="27" ht="57" customHeight="1">
      <x:c r="A27" s="14" t="str">
        <x:v>STATE5-22</x:v>
      </x:c>
      <x:c r="B27" s="14" t="str">
        <x:v>clanCrewRoster</x:v>
      </x:c>
      <x:c r="C27" s="14" t="str">
        <x:v>Navire de clan</x:v>
      </x:c>
      <x:c r="D27" s="14" t="str">
        <x:v>Personnes présentes et postes</x:v>
      </x:c>
      <x:c r="E27" s="14" t="str">
        <x:v>Embarquement, départ ou remplacement</x:v>
      </x:c>
      <x:c r="F27" s="14" t="str">
        <x:v>Les joueurs MP remplacent des places du même manifeste</x:v>
      </x:c>
      <x:c r="G27" s="14" t="str">
        <x:v>Routines, missions et capacités</x:v>
      </x:c>
      <x:c r="H27" s="14" t="str">
        <x:v>Enregistrer l’événement et son identifiant avant d’annoncer sa conséquence. Un événement déjà consommé ne s’applique pas à nouveau.</x:v>
      </x:c>
      <x:c r="I27" s="14" t="str">
        <x:v>Ajouter une valeur par défaut documentée pour une ancienne sauvegarde; garder les choix et les pertes déjà établis.</x:v>
      </x:c>
      <x:c r="J27" s="14" t="str">
        <x:v>Extension V5</x:v>
      </x:c>
    </x:row>
    <x:row r="28" ht="57" customHeight="1">
      <x:c r="A28" s="13" t="str">
        <x:v>STATE5-23</x:v>
      </x:c>
      <x:c r="B28" s="13" t="str">
        <x:v>clanMissionOutcome</x:v>
      </x:c>
      <x:c r="C28" s="13" t="str">
        <x:v>Mission de clan</x:v>
      </x:c>
      <x:c r="D28" s="13" t="str">
        <x:v>non_commence, en_cours, reussi, echoue, replie</x:v>
      </x:c>
      <x:c r="E28" s="13" t="str">
        <x:v>Résultat unique de mission</x:v>
      </x:c>
      <x:c r="F28" s="13" t="str">
        <x:v>Une déconnexion ne produit pas une nouvelle récompense</x:v>
      </x:c>
      <x:c r="G28" s="13" t="str">
        <x:v>Relations et progression de bord</x:v>
      </x:c>
      <x:c r="H28" s="13" t="str">
        <x:v>Enregistrer l’événement et son identifiant avant d’annoncer sa conséquence. Un événement déjà consommé ne s’applique pas à nouveau.</x:v>
      </x:c>
      <x:c r="I28" s="13" t="str">
        <x:v>Ajouter une valeur par défaut documentée pour une ancienne sauvegarde; garder les choix et les pertes déjà établis.</x:v>
      </x:c>
      <x:c r="J28" s="13" t="str">
        <x:v>Extension V5</x:v>
      </x:c>
    </x:row>
    <x:row r="29" ht="57" customHeight="1">
      <x:c r="A29" s="14" t="str">
        <x:v>STATE5-24</x:v>
      </x:c>
      <x:c r="B29" s="14" t="str">
        <x:v>clanPermissions</x:v>
      </x:c>
      <x:c r="C29" s="14" t="str">
        <x:v>Navire de clan</x:v>
      </x:c>
      <x:c r="D29" s="14" t="str">
        <x:v>visiteur, membre, responsable par personne</x:v>
      </x:c>
      <x:c r="E29" s="14" t="str">
        <x:v>Attribution explicite</x:v>
      </x:c>
      <x:c r="F29" s="14" t="str">
        <x:v>Droits personnels et biens confiés restent distincts</x:v>
      </x:c>
      <x:c r="G29" s="14" t="str">
        <x:v>Dépôts, commandes et MP</x:v>
      </x:c>
      <x:c r="H29" s="14" t="str">
        <x:v>Enregistrer l’événement et son identifiant avant d’annoncer sa conséquence. Un événement déjà consommé ne s’applique pas à nouveau.</x:v>
      </x:c>
      <x:c r="I29" s="14" t="str">
        <x:v>Ajouter une valeur par défaut documentée pour une ancienne sauvegarde; garder les choix et les pertes déjà établis.</x:v>
      </x:c>
      <x:c r="J29" s="14" t="str">
        <x:v>Extension V5</x:v>
      </x:c>
    </x:row>
    <x:row r="30" ht="57" customHeight="1">
      <x:c r="A30" s="13" t="str">
        <x:v>STATE5-25</x:v>
      </x:c>
      <x:c r="B30" s="13" t="str">
        <x:v>warpQuestOutcome</x:v>
      </x:c>
      <x:c r="C30" s="13" t="str">
        <x:v>Warp commun</x:v>
      </x:c>
      <x:c r="D30" s="13" t="str">
        <x:v>non_commence, en_cours, reussi, echoue</x:v>
      </x:c>
      <x:c r="E30" s="13" t="str">
        <x:v>Mission commune d’accès</x:v>
      </x:c>
      <x:c r="F30" s="13" t="str">
        <x:v>Réussite requise au départ, pas simple entrée de journal</x:v>
      </x:c>
      <x:c r="G30" s="13" t="str">
        <x:v>Préparation du voyage</x:v>
      </x:c>
      <x:c r="H30" s="13" t="str">
        <x:v>Enregistrer l’événement et son identifiant avant d’annoncer sa conséquence. Un événement déjà consommé ne s’applique pas à nouveau.</x:v>
      </x:c>
      <x:c r="I30" s="13" t="str">
        <x:v>Ajouter une valeur par défaut documentée pour une ancienne sauvegarde; garder les choix et les pertes déjà établis.</x:v>
      </x:c>
      <x:c r="J30" s="13" t="str">
        <x:v>Extension V5</x:v>
      </x:c>
    </x:row>
    <x:row r="31" ht="57" customHeight="1">
      <x:c r="A31" s="14" t="str">
        <x:v>STATE5-26</x:v>
      </x:c>
      <x:c r="B31" s="14" t="str">
        <x:v>warpModuleInstalled</x:v>
      </x:c>
      <x:c r="C31" s="14" t="str">
        <x:v>Warp</x:v>
      </x:c>
      <x:c r="D31" s="14" t="str">
        <x:v>faux, vrai</x:v>
      </x:c>
      <x:c r="E31" s="14" t="str">
        <x:v>Installation matérielle vérifiée</x:v>
      </x:c>
      <x:c r="F31" s="14" t="str">
        <x:v>Posséder la pièce dans un inventaire ne l’installe pas</x:v>
      </x:c>
      <x:c r="G31" s="14" t="str">
        <x:v>Conditions de départ</x:v>
      </x:c>
      <x:c r="H31" s="14" t="str">
        <x:v>Enregistrer l’événement et son identifiant avant d’annoncer sa conséquence. Un événement déjà consommé ne s’applique pas à nouveau.</x:v>
      </x:c>
      <x:c r="I31" s="14" t="str">
        <x:v>Ajouter une valeur par défaut documentée pour une ancienne sauvegarde; garder les choix et les pertes déjà établis.</x:v>
      </x:c>
      <x:c r="J31" s="14" t="str">
        <x:v>Extension V5</x:v>
      </x:c>
    </x:row>
    <x:row r="32" ht="57" customHeight="1">
      <x:c r="A32" s="13" t="str">
        <x:v>STATE5-27</x:v>
      </x:c>
      <x:c r="B32" s="13" t="str">
        <x:v>warpBranchId</x:v>
      </x:c>
      <x:c r="C32" s="13" t="str">
        <x:v>Warp</x:v>
      </x:c>
      <x:c r="D32" s="13" t="str">
        <x:v>Identifiant de branche</x:v>
      </x:c>
      <x:c r="E32" s="13" t="str">
        <x:v>Choix de destination et ouverture</x:v>
      </x:c>
      <x:c r="F32" s="13" t="str">
        <x:v>Le présent et chaque branche gardent des populations distinctes</x:v>
      </x:c>
      <x:c r="G32" s="13" t="str">
        <x:v>Archives et retours</x:v>
      </x:c>
      <x:c r="H32" s="13" t="str">
        <x:v>Enregistrer l’événement et son identifiant avant d’annoncer sa conséquence. Un événement déjà consommé ne s’applique pas à nouveau.</x:v>
      </x:c>
      <x:c r="I32" s="13" t="str">
        <x:v>Ajouter une valeur par défaut documentée pour une ancienne sauvegarde; garder les choix et les pertes déjà établis.</x:v>
      </x:c>
      <x:c r="J32" s="13" t="str">
        <x:v>Extension V5</x:v>
      </x:c>
    </x:row>
    <x:row r="33" ht="57" customHeight="1">
      <x:c r="A33" s="14" t="str">
        <x:v>STATE5-28</x:v>
      </x:c>
      <x:c r="B33" s="14" t="str">
        <x:v>activeWarpTripId</x:v>
      </x:c>
      <x:c r="C33" s="14" t="str">
        <x:v>Warp</x:v>
      </x:c>
      <x:c r="D33" s="14" t="str">
        <x:v>Aucun ou identifiant de voyage</x:v>
      </x:c>
      <x:c r="E33" s="14" t="str">
        <x:v>Engagement du voyage</x:v>
      </x:c>
      <x:c r="F33" s="14" t="str">
        <x:v>Un trajet engagé garde son dossier jusqu’au retour</x:v>
      </x:c>
      <x:c r="G33" s="14" t="str">
        <x:v>Sauvegarde et secours</x:v>
      </x:c>
      <x:c r="H33" s="14" t="str">
        <x:v>Enregistrer l’événement et son identifiant avant d’annoncer sa conséquence. Un événement déjà consommé ne s’applique pas à nouveau.</x:v>
      </x:c>
      <x:c r="I33" s="14" t="str">
        <x:v>Ajouter une valeur par défaut documentée pour une ancienne sauvegarde; garder les choix et les pertes déjà établis.</x:v>
      </x:c>
      <x:c r="J33" s="14" t="str">
        <x:v>Extension V5</x:v>
      </x:c>
    </x:row>
    <x:row r="34" ht="57" customHeight="1">
      <x:c r="A34" s="13" t="str">
        <x:v>STATE5-29</x:v>
      </x:c>
      <x:c r="B34" s="13" t="str">
        <x:v>warpReturnReservation</x:v>
      </x:c>
      <x:c r="C34" s="13" t="str">
        <x:v>Warp</x:v>
      </x:c>
      <x:c r="D34" s="13" t="str">
        <x:v>inactive, reservee, utilisee</x:v>
      </x:c>
      <x:c r="E34" s="13" t="str">
        <x:v>Départ puis retour</x:v>
      </x:c>
      <x:c r="F34" s="13" t="str">
        <x:v>Perdre Adjutant après départ ne supprime pas le retour engagé</x:v>
      </x:c>
      <x:c r="G34" s="13" t="str">
        <x:v>Rappel et extraction</x:v>
      </x:c>
      <x:c r="H34" s="13" t="str">
        <x:v>Enregistrer l’événement et son identifiant avant d’annoncer sa conséquence. Un événement déjà consommé ne s’applique pas à nouveau.</x:v>
      </x:c>
      <x:c r="I34" s="13" t="str">
        <x:v>Ajouter une valeur par défaut documentée pour une ancienne sauvegarde; garder les choix et les pertes déjà établis.</x:v>
      </x:c>
      <x:c r="J34" s="13" t="str">
        <x:v>Extension V5</x:v>
      </x:c>
    </x:row>
    <x:row r="35" ht="57" customHeight="1">
      <x:c r="A35" s="14" t="str">
        <x:v>STATE5-30</x:v>
      </x:c>
      <x:c r="B35" s="14" t="str">
        <x:v>branchVisitState</x:v>
      </x:c>
      <x:c r="C35" s="14" t="str">
        <x:v>Warp</x:v>
      </x:c>
      <x:c r="D35" s="14" t="str">
        <x:v>État par branche et lieu</x:v>
      </x:c>
      <x:c r="E35" s="14" t="str">
        <x:v>Résolution d’événement dans la branche</x:v>
      </x:c>
      <x:c r="F35" s="14" t="str">
        <x:v>Revisiter poursuit l’état, sans reset des morts ou objets pris</x:v>
      </x:c>
      <x:c r="G35" s="14" t="str">
        <x:v>Rencontres et trophées</x:v>
      </x:c>
      <x:c r="H35" s="14" t="str">
        <x:v>Enregistrer l’événement et son identifiant avant d’annoncer sa conséquence. Un événement déjà consommé ne s’applique pas à nouveau.</x:v>
      </x:c>
      <x:c r="I35" s="14" t="str">
        <x:v>Ajouter une valeur par défaut documentée pour une ancienne sauvegarde; garder les choix et les pertes déjà établis.</x:v>
      </x:c>
      <x:c r="J35" s="14" t="str">
        <x:v>Extension V5</x:v>
      </x:c>
    </x:row>
    <x:row r="36" ht="57" customHeight="1">
      <x:c r="A36" s="13" t="str">
        <x:v>STATE5-31</x:v>
      </x:c>
      <x:c r="B36" s="13" t="str">
        <x:v>objectOwnerId</x:v>
      </x:c>
      <x:c r="C36" s="13" t="str">
        <x:v>Objets</x:v>
      </x:c>
      <x:c r="D36" s="13" t="str">
        <x:v>Identifiant de personne ou collectif</x:v>
      </x:c>
      <x:c r="E36" s="13" t="str">
        <x:v>Acquisition, prêt, don ou restitution</x:v>
      </x:c>
      <x:c r="F36" s="13" t="str">
        <x:v>L’exposition n’équivaut pas à transfert de propriété</x:v>
      </x:c>
      <x:c r="G36" s="13" t="str">
        <x:v>Maison, navire, clan et MP</x:v>
      </x:c>
      <x:c r="H36" s="13" t="str">
        <x:v>Enregistrer l’événement et son identifiant avant d’annoncer sa conséquence. Un événement déjà consommé ne s’applique pas à nouveau.</x:v>
      </x:c>
      <x:c r="I36" s="13" t="str">
        <x:v>Ajouter une valeur par défaut documentée pour une ancienne sauvegarde; garder les choix et les pertes déjà établis.</x:v>
      </x:c>
      <x:c r="J36" s="13" t="str">
        <x:v>Extension V5</x:v>
      </x:c>
    </x:row>
    <x:row r="37" ht="57" customHeight="1">
      <x:c r="A37" s="14" t="str">
        <x:v>STATE5-32</x:v>
      </x:c>
      <x:c r="B37" s="14" t="str">
        <x:v>objectLocationId</x:v>
      </x:c>
      <x:c r="C37" s="14" t="str">
        <x:v>Objets</x:v>
      </x:c>
      <x:c r="D37" s="14" t="str">
        <x:v>Un emplacement unique</x:v>
      </x:c>
      <x:c r="E37" s="14" t="str">
        <x:v>Transaction physique de déplacement</x:v>
      </x:c>
      <x:c r="F37" s="14" t="str">
        <x:v>L’ancien emplacement est vidé dans la même validation</x:v>
      </x:c>
      <x:c r="G37" s="14" t="str">
        <x:v>Inventaire, contenants et galeries</x:v>
      </x:c>
      <x:c r="H37" s="14" t="str">
        <x:v>Enregistrer l’événement et son identifiant avant d’annoncer sa conséquence. Un événement déjà consommé ne s’applique pas à nouveau.</x:v>
      </x:c>
      <x:c r="I37" s="14" t="str">
        <x:v>Ajouter une valeur par défaut documentée pour une ancienne sauvegarde; garder les choix et les pertes déjà établis.</x:v>
      </x:c>
      <x:c r="J37" s="14" t="str">
        <x:v>Extension V5</x:v>
      </x:c>
    </x:row>
    <x:row r="38" ht="57" customHeight="1">
      <x:c r="A38" s="13" t="str">
        <x:v>STATE5-33</x:v>
      </x:c>
      <x:c r="B38" s="13" t="str">
        <x:v>trophyPreparationStage</x:v>
      </x:c>
      <x:c r="C38" s="13" t="str">
        <x:v>Trophées</x:v>
      </x:c>
      <x:c r="D38" s="13" t="str">
        <x:v>poste et étape atteints</x:v>
      </x:c>
      <x:c r="E38" s="13" t="str">
        <x:v>Geste validé</x:v>
      </x:c>
      <x:c r="F38" s="13" t="str">
        <x:v>Reprendre l’étape conserve les états antérieurs</x:v>
      </x:c>
      <x:c r="G38" s="13" t="str">
        <x:v>Atelier et accessibilité</x:v>
      </x:c>
      <x:c r="H38" s="13" t="str">
        <x:v>Enregistrer l’événement et son identifiant avant d’annoncer sa conséquence. Un événement déjà consommé ne s’applique pas à nouveau.</x:v>
      </x:c>
      <x:c r="I38" s="13" t="str">
        <x:v>Ajouter une valeur par défaut documentée pour une ancienne sauvegarde; garder les choix et les pertes déjà établis.</x:v>
      </x:c>
      <x:c r="J38" s="13" t="str">
        <x:v>Extension V5</x:v>
      </x:c>
    </x:row>
    <x:row r="39" ht="57" customHeight="1">
      <x:c r="A39" s="14" t="str">
        <x:v>STATE5-34</x:v>
      </x:c>
      <x:c r="B39" s="14" t="str">
        <x:v>trophyEvidence</x:v>
      </x:c>
      <x:c r="C39" s="14" t="str">
        <x:v>Trophées</x:v>
      </x:c>
      <x:c r="D39" s="14" t="str">
        <x:v>Indices établis et incertitudes</x:v>
      </x:c>
      <x:c r="E39" s="14" t="str">
        <x:v>Observation matérielle</x:v>
      </x:c>
      <x:c r="F39" s="14" t="str">
        <x:v>Une restauration ne crée pas une preuve historique</x:v>
      </x:c>
      <x:c r="G39" s="14" t="str">
        <x:v>Récits et plaques</x:v>
      </x:c>
      <x:c r="H39" s="14" t="str">
        <x:v>Enregistrer l’événement et son identifiant avant d’annoncer sa conséquence. Un événement déjà consommé ne s’applique pas à nouveau.</x:v>
      </x:c>
      <x:c r="I39" s="14" t="str">
        <x:v>Ajouter une valeur par défaut documentée pour une ancienne sauvegarde; garder les choix et les pertes déjà établis.</x:v>
      </x:c>
      <x:c r="J39" s="14" t="str">
        <x:v>Extension V5</x:v>
      </x:c>
    </x:row>
    <x:row r="40" ht="57" customHeight="1">
      <x:c r="A40" s="13" t="str">
        <x:v>STATE5-35</x:v>
      </x:c>
      <x:c r="B40" s="13" t="str">
        <x:v>trophyDisplayState</x:v>
      </x:c>
      <x:c r="C40" s="13" t="str">
        <x:v>Trophées</x:v>
      </x:c>
      <x:c r="D40" s="13" t="str">
        <x:v>emballe, atelier, expose, prete</x:v>
      </x:c>
      <x:c r="E40" s="13" t="str">
        <x:v>Placement ou reprise au meuble</x:v>
      </x:c>
      <x:c r="F40" s="13" t="str">
        <x:v>Une seule exposition de l’original</x:v>
      </x:c>
      <x:c r="G40" s="13" t="str">
        <x:v>Réactions PNJ et décor</x:v>
      </x:c>
      <x:c r="H40" s="13" t="str">
        <x:v>Enregistrer l’événement et son identifiant avant d’annoncer sa conséquence. Un événement déjà consommé ne s’applique pas à nouveau.</x:v>
      </x:c>
      <x:c r="I40" s="13" t="str">
        <x:v>Ajouter une valeur par défaut documentée pour une ancienne sauvegarde; garder les choix et les pertes déjà établis.</x:v>
      </x:c>
      <x:c r="J40" s="13" t="str">
        <x:v>Extension V5</x:v>
      </x:c>
    </x:row>
    <x:row r="41" ht="57" customHeight="1">
      <x:c r="A41" s="14" t="str">
        <x:v>STATE5-36</x:v>
      </x:c>
      <x:c r="B41" s="14" t="str">
        <x:v>trophyRewardClaim</x:v>
      </x:c>
      <x:c r="C41" s="14" t="str">
        <x:v>Récompenses</x:v>
      </x:c>
      <x:c r="D41" s="14" t="str">
        <x:v>Identifiant de chasse déjà reconnu</x:v>
      </x:c>
      <x:c r="E41" s="14" t="str">
        <x:v>Résultat de la chasse</x:v>
      </x:c>
      <x:c r="F41" s="14" t="str">
        <x:v>Copie, réparation et transfert ne redonnent pas la récompense</x:v>
      </x:c>
      <x:c r="G41" s="14" t="str">
        <x:v>Prestige et économie</x:v>
      </x:c>
      <x:c r="H41" s="14" t="str">
        <x:v>Enregistrer l’événement et son identifiant avant d’annoncer sa conséquence. Un événement déjà consommé ne s’applique pas à nouveau.</x:v>
      </x:c>
      <x:c r="I41" s="14" t="str">
        <x:v>Ajouter une valeur par défaut documentée pour une ancienne sauvegarde; garder les choix et les pertes déjà établis.</x:v>
      </x:c>
      <x:c r="J41" s="14" t="str">
        <x:v>Extension V5</x:v>
      </x:c>
    </x:row>
    <x:row r="42" ht="57" customHeight="1">
      <x:c r="A42" s="13" t="str">
        <x:v>STATE5-37</x:v>
      </x:c>
      <x:c r="B42" s="13" t="str">
        <x:v>pendingObjectTransfer</x:v>
      </x:c>
      <x:c r="C42" s="13" t="str">
        <x:v>Objets</x:v>
      </x:c>
      <x:c r="D42" s="13" t="str">
        <x:v>origine, destination, phase</x:v>
      </x:c>
      <x:c r="E42" s="13" t="str">
        <x:v>Déplacement engagé</x:v>
      </x:c>
      <x:c r="F42" s="13" t="str">
        <x:v>Reprise termine ou annule la même transaction, jamais les deux</x:v>
      </x:c>
      <x:c r="G42" s="13" t="str">
        <x:v>Sauvegarde et MP</x:v>
      </x:c>
      <x:c r="H42" s="13" t="str">
        <x:v>Enregistrer l’événement et son identifiant avant d’annoncer sa conséquence. Un événement déjà consommé ne s’applique pas à nouveau.</x:v>
      </x:c>
      <x:c r="I42" s="13" t="str">
        <x:v>Ajouter une valeur par défaut documentée pour une ancienne sauvegarde; garder les choix et les pertes déjà établis.</x:v>
      </x:c>
      <x:c r="J42" s="13" t="str">
        <x:v>Extension V5</x:v>
      </x:c>
    </x:row>
    <x:row r="43" ht="57" customHeight="1">
      <x:c r="A43" s="14" t="str">
        <x:v>STATE5-38</x:v>
      </x:c>
      <x:c r="B43" s="14" t="str">
        <x:v>maraJourneyStage</x:v>
      </x:c>
      <x:c r="C43" s="14" t="str">
        <x:v>Voie O5</x:v>
      </x:c>
      <x:c r="D43" s="14" t="str">
        <x:v>avant_rencontre, EXP01..10, partie</x:v>
      </x:c>
      <x:c r="E43" s="14" t="str">
        <x:v>O5-M19..24</x:v>
      </x:c>
      <x:c r="F43" s="14" t="str">
        <x:v>EXP10 est le départ de Mara sur sa propre route</x:v>
      </x:c>
      <x:c r="G43" s="14" t="str">
        <x:v>Contacts volontaires ultérieurs</x:v>
      </x:c>
      <x:c r="H43" s="14" t="str">
        <x:v>Enregistrer l’événement et son identifiant avant d’annoncer sa conséquence. Un événement déjà consommé ne s’applique pas à nouveau.</x:v>
      </x:c>
      <x:c r="I43" s="14" t="str">
        <x:v>Ajouter une valeur par défaut documentée pour une ancienne sauvegarde; garder les choix et les pertes déjà établis.</x:v>
      </x:c>
      <x:c r="J43" s="14" t="str">
        <x:v>Extension V5</x:v>
      </x:c>
    </x:row>
    <x:row r="44" ht="57" customHeight="1">
      <x:c r="A44" s="13" t="str">
        <x:v>STATE5-39</x:v>
      </x:c>
      <x:c r="B44" s="13" t="str">
        <x:v>warOperationId</x:v>
      </x:c>
      <x:c r="C44" s="13" t="str">
        <x:v>Guerre</x:v>
      </x:c>
      <x:c r="D44" s="13" t="str">
        <x:v>Identifiant unique d’opération</x:v>
      </x:c>
      <x:c r="E44" s="13" t="str">
        <x:v>Ordre engagé</x:v>
      </x:c>
      <x:c r="F44" s="13" t="str">
        <x:v>Héro, RTS et carte référencent le même dossier</x:v>
      </x:c>
      <x:c r="G44" s="13" t="str">
        <x:v>Résultat et récompenses</x:v>
      </x:c>
      <x:c r="H44" s="13" t="str">
        <x:v>Enregistrer l’événement et son identifiant avant d’annoncer sa conséquence. Un événement déjà consommé ne s’applique pas à nouveau.</x:v>
      </x:c>
      <x:c r="I44" s="13" t="str">
        <x:v>Ajouter une valeur par défaut documentée pour une ancienne sauvegarde; garder les choix et les pertes déjà établis.</x:v>
      </x:c>
      <x:c r="J44" s="13" t="str">
        <x:v>Extension V5</x:v>
      </x:c>
    </x:row>
    <x:row r="45" ht="57" customHeight="1">
      <x:c r="A45" s="14" t="str">
        <x:v>STATE5-40</x:v>
      </x:c>
      <x:c r="B45" s="14" t="str">
        <x:v>warOperationResult</x:v>
      </x:c>
      <x:c r="C45" s="14" t="str">
        <x:v>Guerre</x:v>
      </x:c>
      <x:c r="D45" s="14" t="str">
        <x:v>engage, reussi, perdu, replie</x:v>
      </x:c>
      <x:c r="E45" s="14" t="str">
        <x:v>Résolveur unique d’opération</x:v>
      </x:c>
      <x:c r="F45" s="14" t="str">
        <x:v>Consommer une seule fois les pertes, ressources et gains</x:v>
      </x:c>
      <x:c r="G45" s="14" t="str">
        <x:v>Territoires et unités</x:v>
      </x:c>
      <x:c r="H45" s="14" t="str">
        <x:v>Enregistrer l’événement et son identifiant avant d’annoncer sa conséquence. Un événement déjà consommé ne s’applique pas à nouveau.</x:v>
      </x:c>
      <x:c r="I45" s="14" t="str">
        <x:v>Ajouter une valeur par défaut documentée pour une ancienne sauvegarde; garder les choix et les pertes déjà établis.</x:v>
      </x:c>
      <x:c r="J45" s="14" t="str">
        <x:v>Extension V5</x:v>
      </x:c>
    </x:row>
    <x:row r="46" ht="57" customHeight="1">
      <x:c r="A46" s="13" t="str">
        <x:v>STATE5-41</x:v>
      </x:c>
      <x:c r="B46" s="13" t="str">
        <x:v>unitXP</x:v>
      </x:c>
      <x:c r="C46" s="13" t="str">
        <x:v>Unités</x:v>
      </x:c>
      <x:c r="D46" s="13" t="str">
        <x:v>0..100 par équipe</x:v>
      </x:c>
      <x:c r="E46" s="13" t="str">
        <x:v>Résultat militaire identifié</x:v>
      </x:c>
      <x:c r="F46" s="13" t="str">
        <x:v>XP conservée avec l’équipe et bornée</x:v>
      </x:c>
      <x:c r="G46" s="13" t="str">
        <x:v>Paliers et spécialisations</x:v>
      </x:c>
      <x:c r="H46" s="13" t="str">
        <x:v>Enregistrer l’événement et son identifiant avant d’annoncer sa conséquence. Un événement déjà consommé ne s’applique pas à nouveau.</x:v>
      </x:c>
      <x:c r="I46" s="13" t="str">
        <x:v>Ajouter une valeur par défaut documentée pour une ancienne sauvegarde; garder les choix et les pertes déjà établis.</x:v>
      </x:c>
      <x:c r="J46" s="13" t="str">
        <x:v>Extension V5</x:v>
      </x:c>
    </x:row>
    <x:row r="47" ht="57" customHeight="1">
      <x:c r="A47" s="14" t="str">
        <x:v>STATE5-42</x:v>
      </x:c>
      <x:c r="B47" s="14" t="str">
        <x:v>unitRoster</x:v>
      </x:c>
      <x:c r="C47" s="14" t="str">
        <x:v>Unités</x:v>
      </x:c>
      <x:c r="D47" s="14" t="str">
        <x:v>Membres vivants et absents</x:v>
      </x:c>
      <x:c r="E47" s="14" t="str">
        <x:v>Résultat ou remplacement réel</x:v>
      </x:c>
      <x:c r="F47" s="14" t="str">
        <x:v>Changer de mode ne reconstitue pas les pertes</x:v>
      </x:c>
      <x:c r="G47" s="14" t="str">
        <x:v>Forces disponibles</x:v>
      </x:c>
      <x:c r="H47" s="14" t="str">
        <x:v>Enregistrer l’événement et son identifiant avant d’annoncer sa conséquence. Un événement déjà consommé ne s’applique pas à nouveau.</x:v>
      </x:c>
      <x:c r="I47" s="14" t="str">
        <x:v>Ajouter une valeur par défaut documentée pour une ancienne sauvegarde; garder les choix et les pertes déjà établis.</x:v>
      </x:c>
      <x:c r="J47" s="14" t="str">
        <x:v>Extension V5</x:v>
      </x:c>
    </x:row>
    <x:row r="48" ht="57" customHeight="1">
      <x:c r="A48" s="13" t="str">
        <x:v>STATE5-43</x:v>
      </x:c>
      <x:c r="B48" s="13" t="str">
        <x:v>unitSpecialization</x:v>
      </x:c>
      <x:c r="C48" s="13" t="str">
        <x:v>Unités</x:v>
      </x:c>
      <x:c r="D48" s="13" t="str">
        <x:v>A, B ou aucune</x:v>
      </x:c>
      <x:c r="E48" s="13" t="str">
        <x:v>Choix de palier</x:v>
      </x:c>
      <x:c r="F48" s="13" t="str">
        <x:v>A et B exclusifs sauf conversion explicitement prévue</x:v>
      </x:c>
      <x:c r="G48" s="13" t="str">
        <x:v>Ordres et rôle</x:v>
      </x:c>
      <x:c r="H48" s="13" t="str">
        <x:v>Enregistrer l’événement et son identifiant avant d’annoncer sa conséquence. Un événement déjà consommé ne s’applique pas à nouveau.</x:v>
      </x:c>
      <x:c r="I48" s="13" t="str">
        <x:v>Ajouter une valeur par défaut documentée pour une ancienne sauvegarde; garder les choix et les pertes déjà établis.</x:v>
      </x:c>
      <x:c r="J48" s="13" t="str">
        <x:v>Extension V5</x:v>
      </x:c>
    </x:row>
    <x:row r="49" ht="57" customHeight="1">
      <x:c r="A49" s="14" t="str">
        <x:v>STATE5-44</x:v>
      </x:c>
      <x:c r="B49" s="14" t="str">
        <x:v>warSupply</x:v>
      </x:c>
      <x:c r="C49" s="14" t="str">
        <x:v>Campagne</x:v>
      </x:c>
      <x:c r="D49" s="14" t="str">
        <x:v>0..plafond de réserve</x:v>
      </x:c>
      <x:c r="E49" s="14" t="str">
        <x:v>Livraison, consommation ou perte</x:v>
      </x:c>
      <x:c r="F49" s="14" t="str">
        <x:v>Le ravitaillement existe sur une route et un dépôt identifiés</x:v>
      </x:c>
      <x:c r="G49" s="14" t="str">
        <x:v>Capacité d’opération</x:v>
      </x:c>
      <x:c r="H49" s="14" t="str">
        <x:v>Enregistrer l’événement et son identifiant avant d’annoncer sa conséquence. Un événement déjà consommé ne s’applique pas à nouveau.</x:v>
      </x:c>
      <x:c r="I49" s="14" t="str">
        <x:v>Ajouter une valeur par défaut documentée pour une ancienne sauvegarde; garder les choix et les pertes déjà établis.</x:v>
      </x:c>
      <x:c r="J49" s="14" t="str">
        <x:v>Extension V5</x:v>
      </x:c>
    </x:row>
    <x:row r="50" ht="57" customHeight="1">
      <x:c r="A50" s="13" t="str">
        <x:v>STATE5-45</x:v>
      </x:c>
      <x:c r="B50" s="13" t="str">
        <x:v>territoryControl</x:v>
      </x:c>
      <x:c r="C50" s="13" t="str">
        <x:v>Conquête</x:v>
      </x:c>
      <x:c r="D50" s="13" t="str">
        <x:v>Contrôle militaire par zone</x:v>
      </x:c>
      <x:c r="E50" s="13" t="str">
        <x:v>Résultat d’opération</x:v>
      </x:c>
      <x:c r="F50" s="13" t="str">
        <x:v>Contrôle, occupation et reconnaissance locale sont distincts</x:v>
      </x:c>
      <x:c r="G50" s="13" t="str">
        <x:v>Routes, garnisons et événements</x:v>
      </x:c>
      <x:c r="H50" s="13" t="str">
        <x:v>Enregistrer l’événement et son identifiant avant d’annoncer sa conséquence. Un événement déjà consommé ne s’applique pas à nouveau.</x:v>
      </x:c>
      <x:c r="I50" s="13" t="str">
        <x:v>Ajouter une valeur par défaut documentée pour une ancienne sauvegarde; garder les choix et les pertes déjà établis.</x:v>
      </x:c>
      <x:c r="J50" s="13" t="str">
        <x:v>Extension V5</x:v>
      </x:c>
    </x:row>
    <x:row r="51" ht="57" customHeight="1">
      <x:c r="A51" s="14" t="str">
        <x:v>STATE5-46</x:v>
      </x:c>
      <x:c r="B51" s="14" t="str">
        <x:v>territoryIntel</x:v>
      </x:c>
      <x:c r="C51" s="14" t="str">
        <x:v>Conquête</x:v>
      </x:c>
      <x:c r="D51" s="14" t="str">
        <x:v>inconnu, ancien, observe</x:v>
      </x:c>
      <x:c r="E51" s="14" t="str">
        <x:v>Reconnaissance et passage du temps</x:v>
      </x:c>
      <x:c r="F51" s="14" t="str">
        <x:v>Information ancienne ne suit pas l’ennemi en direct</x:v>
      </x:c>
      <x:c r="G51" s="14" t="str">
        <x:v>Carte et décisions</x:v>
      </x:c>
      <x:c r="H51" s="14" t="str">
        <x:v>Enregistrer l’événement et son identifiant avant d’annoncer sa conséquence. Un événement déjà consommé ne s’applique pas à nouveau.</x:v>
      </x:c>
      <x:c r="I51" s="14" t="str">
        <x:v>Ajouter une valeur par défaut documentée pour une ancienne sauvegarde; garder les choix et les pertes déjà établis.</x:v>
      </x:c>
      <x:c r="J51" s="14" t="str">
        <x:v>Extension V5</x:v>
      </x:c>
    </x:row>
    <x:row r="52" ht="57" customHeight="1">
      <x:c r="A52" s="13" t="str">
        <x:v>STATE5-47</x:v>
      </x:c>
      <x:c r="B52" s="13" t="str">
        <x:v>saveSchemaVersion</x:v>
      </x:c>
      <x:c r="C52" s="13" t="str">
        <x:v>Sauvegarde</x:v>
      </x:c>
      <x:c r="D52" s="13" t="str">
        <x:v>Entier de version</x:v>
      </x:c>
      <x:c r="E52" s="13" t="str">
        <x:v>Écriture de sauvegarde</x:v>
      </x:c>
      <x:c r="F52" s="13" t="str">
        <x:v>Migration conserve IDs et journal d’opérations</x:v>
      </x:c>
      <x:c r="G52" s="13" t="str">
        <x:v>Chargement et compatibilité</x:v>
      </x:c>
      <x:c r="H52" s="13" t="str">
        <x:v>Enregistrer l’événement et son identifiant avant d’annoncer sa conséquence. Un événement déjà consommé ne s’applique pas à nouveau.</x:v>
      </x:c>
      <x:c r="I52" s="13" t="str">
        <x:v>Ajouter une valeur par défaut documentée pour une ancienne sauvegarde; garder les choix et les pertes déjà établis.</x:v>
      </x:c>
      <x:c r="J52" s="13" t="str">
        <x:v>Extension V5</x:v>
      </x:c>
    </x:row>
    <x:row r="53" ht="57" customHeight="1">
      <x:c r="A53" s="14" t="str">
        <x:v>STATE5-48</x:v>
      </x:c>
      <x:c r="B53" s="14" t="str">
        <x:v>sessionPresence</x:v>
      </x:c>
      <x:c r="C53" s="14" t="str">
        <x:v>MP futur</x:v>
      </x:c>
      <x:c r="D53" s="14" t="str">
        <x:v>joueurs connectés, absents, PNJ</x:v>
      </x:c>
      <x:c r="E53" s="14" t="str">
        <x:v>Entrée, sortie et reprise de session</x:v>
      </x:c>
      <x:c r="F53" s="14" t="str">
        <x:v>Aucune perte hors ligne non engagée par une mission en cours</x:v>
      </x:c>
      <x:c r="G53" s="14" t="str">
        <x:v>Autorité de session et continuité</x:v>
      </x:c>
      <x:c r="H53" s="14" t="str">
        <x:v>Enregistrer l’événement et son identifiant avant d’annoncer sa conséquence. Un événement déjà consommé ne s’applique pas à nouveau.</x:v>
      </x:c>
      <x:c r="I53" s="14" t="str">
        <x:v>Ajouter une valeur par défaut documentée pour une ancienne sauvegarde; garder les choix et les pertes déjà établis.</x:v>
      </x:c>
      <x:c r="J53" s="14" t="str">
        <x:v>Extension V5</x:v>
      </x:c>
    </x:row>
  </x:sheetData>
  <x:pageMargins left="0.7" right="0.7" top="0.75" bottom="0.75" header="0.3" footer="0.3"/>
  <x:tableParts count="1">
    <x:tablePart xmlns:r="http://schemas.openxmlformats.org/officeDocument/2006/relationships" r:id="R0147812710f04013"/>
  </x:tableParts>
</x:worksheet>
</file>

<file path=xl/worksheets/sheet12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36" hidden="0" customWidth="1"/>
    <x:col min="7" max="7" width="50" hidden="0" customWidth="1"/>
    <x:col min="8" max="8" width="45" hidden="0" customWidth="1"/>
    <x:col min="9" max="9" width="45" hidden="0" customWidth="1"/>
  </x:cols>
  <x:sheetData>
    <x:row r="1">
      <x:c r="A1" s="2"/>
      <x:c r="B1" s="2"/>
      <x:c r="C1" s="2"/>
      <x:c r="D1" s="2"/>
      <x:c r="E1" s="2"/>
      <x:c r="F1" s="2"/>
    </x:row>
    <x:row r="2" ht="31" customHeight="1">
      <x:c r="A2" s="3" t="str">
        <x:v>V5 Recette du jeu</x:v>
      </x:c>
      <x:c r="B2" s="3"/>
      <x:c r="C2" s="3"/>
      <x:c r="D2" s="3"/>
      <x:c r="E2" s="3"/>
      <x:c r="F2" s="3"/>
    </x:row>
    <x:row r="3">
      <x:c r="A3" s="4"/>
      <x:c r="B3" s="4"/>
      <x:c r="C3" s="4"/>
      <x:c r="D3" s="4"/>
      <x:c r="E3" s="4"/>
      <x:c r="F3" s="4"/>
    </x:row>
    <x:row r="4">
      <x:c r="A4" s="2" t="str">
        <x:v>Production · 42 fiches · Lecture intégrale dans « Lire Production » ou le lecteur HTML.</x:v>
      </x:c>
      <x:c r="B4" s="2"/>
      <x:c r="C4" s="2"/>
      <x:c r="D4" s="2"/>
      <x:c r="E4" s="2"/>
      <x:c r="F4" s="2"/>
    </x:row>
    <x:row r="5" ht="48" customHeight="1">
      <x:c r="A5" s="65" t="str">
        <x:v>Identifiant</x:v>
      </x:c>
      <x:c r="B5" s="66" t="str">
        <x:v>Titre</x:v>
      </x:c>
      <x:c r="C5" s="66" t="str">
        <x:v>Preparation</x:v>
      </x:c>
      <x:c r="D5" s="66" t="str">
        <x:v>Action</x:v>
      </x:c>
      <x:c r="E5" s="66" t="str">
        <x:v>Résultat attendu</x:v>
      </x:c>
      <x:c r="F5" s="66" t="str">
        <x:v>Mode</x:v>
      </x:c>
      <x:c r="G5" s="66" t="str">
        <x:v>Preuve à collecter</x:v>
      </x:c>
      <x:c r="H5" s="66" t="str">
        <x:v>Statut</x:v>
      </x:c>
      <x:c r="I5" s="67" t="str">
        <x:v>Provenance</x:v>
      </x:c>
    </x:row>
    <x:row r="6" ht="57" customHeight="1">
      <x:c r="A6" s="13" t="str">
        <x:v>QA5-01</x:v>
      </x:c>
      <x:c r="B6" s="13" t="str">
        <x:v>Deux maisons déverrouillées</x:v>
      </x:c>
      <x:c r="C6" s="13" t="str">
        <x:v>Activer HOME-CM01 puis remplir les conditions HOME-CM07.</x:v>
      </x:c>
      <x:c r="D6" s="13" t="str">
        <x:v>Déménager avec un trophée emballé.</x:v>
      </x:c>
      <x:c r="E6" s="13" t="str">
        <x:v>Une résidence active, objet au nouvel emplacement et anciens droits conservés.</x:v>
      </x:c>
      <x:c r="F6" s="13" t="str">
        <x:v>Solo, avec reprise de sauvegarde</x:v>
      </x:c>
      <x:c r="G6" s="13" t="str">
        <x:v>Capture de l’état visible et valeurs des entités concernées avant/après.</x:v>
      </x:c>
      <x:c r="H6" s="13" t="str">
        <x:v>Scénario prévu, non exécuté dans le jeu. Les contrôles du classeur sont consignés séparément.</x:v>
      </x:c>
      <x:c r="I6" s="13" t="str">
        <x:v>Extension V5</x:v>
      </x:c>
    </x:row>
    <x:row r="7" ht="57" customHeight="1">
      <x:c r="A7" s="14" t="str">
        <x:v>QA5-02</x:v>
      </x:c>
      <x:c r="B7" s="14" t="str">
        <x:v>Respect sans mission</x:v>
      </x:c>
      <x:c r="C7" s="14" t="str">
        <x:v>Respect local 100, mission non accomplie.</x:v>
      </x:c>
      <x:c r="D7" s="14" t="str">
        <x:v>Consulter l’accès à la maison.</x:v>
      </x:c>
      <x:c r="E7" s="14" t="str">
        <x:v>La mission manquante reste visible malgré le respect maximal.</x:v>
      </x:c>
      <x:c r="F7" s="14" t="str">
        <x:v>Solo, avec reprise de sauvegarde</x:v>
      </x:c>
      <x:c r="G7" s="14" t="str">
        <x:v>Capture de l’état visible et valeurs des entités concernées avant/après.</x:v>
      </x:c>
      <x:c r="H7" s="14" t="str">
        <x:v>Scénario prévu, non exécuté dans le jeu. Les contrôles du classeur sont consignés séparément.</x:v>
      </x:c>
      <x:c r="I7" s="14" t="str">
        <x:v>Extension V5</x:v>
      </x:c>
    </x:row>
    <x:row r="8" ht="57" customHeight="1">
      <x:c r="A8" s="13" t="str">
        <x:v>QA5-03</x:v>
      </x:c>
      <x:c r="B8" s="13" t="str">
        <x:v>Mission sans région</x:v>
      </x:c>
      <x:c r="C8" s="13" t="str">
        <x:v>Mission accomplie, respect suffisant, région fermée.</x:v>
      </x:c>
      <x:c r="D8" s="13" t="str">
        <x:v>Demander l’installation.</x:v>
      </x:c>
      <x:c r="E8" s="13" t="str">
        <x:v>L’accès régional est le blocage annoncé.</x:v>
      </x:c>
      <x:c r="F8" s="13" t="str">
        <x:v>Solo, avec reprise de sauvegarde</x:v>
      </x:c>
      <x:c r="G8" s="13" t="str">
        <x:v>Capture de l’état visible et valeurs des entités concernées avant/après.</x:v>
      </x:c>
      <x:c r="H8" s="13" t="str">
        <x:v>Scénario prévu, non exécuté dans le jeu. Les contrôles du classeur sont consignés séparément.</x:v>
      </x:c>
      <x:c r="I8" s="13" t="str">
        <x:v>Extension V5</x:v>
      </x:c>
    </x:row>
    <x:row r="9" ht="57" customHeight="1">
      <x:c r="A9" s="14" t="str">
        <x:v>QA5-04</x:v>
      </x:c>
      <x:c r="B9" s="14" t="str">
        <x:v>Rang trop faible</x:v>
      </x:c>
      <x:c r="C9" s="14" t="str">
        <x:v>Youngling avec respect et mission remplis artificiellement dans un test.</x:v>
      </x:c>
      <x:c r="D9" s="14" t="str">
        <x:v>Consulter une maison Young Blood.</x:v>
      </x:c>
      <x:c r="E9" s="14" t="str">
        <x:v>Aucune activation avant le rang requis.</x:v>
      </x:c>
      <x:c r="F9" s="14" t="str">
        <x:v>Solo, avec reprise de sauvegarde</x:v>
      </x:c>
      <x:c r="G9" s="14" t="str">
        <x:v>Capture de l’état visible et valeurs des entités concernées avant/après.</x:v>
      </x:c>
      <x:c r="H9" s="14" t="str">
        <x:v>Scénario prévu, non exécuté dans le jeu. Les contrôles du classeur sont consignés séparément.</x:v>
      </x:c>
      <x:c r="I9" s="14" t="str">
        <x:v>Extension V5</x:v>
      </x:c>
    </x:row>
    <x:row r="10" ht="57" customHeight="1">
      <x:c r="A10" s="13" t="str">
        <x:v>QA5-05</x:v>
      </x:c>
      <x:c r="B10" s="13" t="str">
        <x:v>Sauvegarde au déménagement</x:v>
      </x:c>
      <x:c r="C10" s="13" t="str">
        <x:v>Objet pris à l’ancien meuble mais transport non terminé.</x:v>
      </x:c>
      <x:c r="D10" s="13" t="str">
        <x:v>Recharger.</x:v>
      </x:c>
      <x:c r="E10" s="13" t="str">
        <x:v>Un seul original, transaction reprise sans objet perdu ou doublé.</x:v>
      </x:c>
      <x:c r="F10" s="13" t="str">
        <x:v>Solo, avec reprise de sauvegarde</x:v>
      </x:c>
      <x:c r="G10" s="13" t="str">
        <x:v>Capture de l’état visible et valeurs des entités concernées avant/après.</x:v>
      </x:c>
      <x:c r="H10" s="13" t="str">
        <x:v>Scénario prévu, non exécuté dans le jeu. Les contrôles du classeur sont consignés séparément.</x:v>
      </x:c>
      <x:c r="I10" s="13" t="str">
        <x:v>Extension V5</x:v>
      </x:c>
    </x:row>
    <x:row r="11" ht="57" customHeight="1">
      <x:c r="A11" s="14" t="str">
        <x:v>QA5-06</x:v>
      </x:c>
      <x:c r="B11" s="14" t="str">
        <x:v>Visite dans un foyer occupé</x:v>
      </x:c>
      <x:c r="C11" s="14" t="str">
        <x:v>Mentor et rival disponibles.</x:v>
      </x:c>
      <x:c r="D11" s="14" t="str">
        <x:v>Inviter puis quitter la maison.</x:v>
      </x:c>
      <x:c r="E11" s="14" t="str">
        <x:v>Présence et trajets correspondent à la scène sans bloquer la porte.</x:v>
      </x:c>
      <x:c r="F11" s="14" t="str">
        <x:v>Solo, avec reprise de sauvegarde</x:v>
      </x:c>
      <x:c r="G11" s="14" t="str">
        <x:v>Capture de l’état visible et valeurs des entités concernées avant/après.</x:v>
      </x:c>
      <x:c r="H11" s="14" t="str">
        <x:v>Scénario prévu, non exécuté dans le jeu. Les contrôles du classeur sont consignés séparément.</x:v>
      </x:c>
      <x:c r="I11" s="14" t="str">
        <x:v>Extension V5</x:v>
      </x:c>
    </x:row>
    <x:row r="12" ht="57" customHeight="1">
      <x:c r="A12" s="13" t="str">
        <x:v>QA5-07</x:v>
      </x:c>
      <x:c r="B12" s="13" t="str">
        <x:v>Capacité du clan</x:v>
      </x:c>
      <x:c r="C12" s="13" t="str">
        <x:v>Étape navire 7 places, joueur+6 occupants.</x:v>
      </x:c>
      <x:c r="D12" s="13" t="str">
        <x:v>Faire rejoindre un partenaire MP dans la simulation.</x:v>
      </x:c>
      <x:c r="E12" s="13" t="str">
        <x:v>Remplacement de place ou refus expliqué, total jamais 8.</x:v>
      </x:c>
      <x:c r="F12" s="13" t="str">
        <x:v>Solo et futurMP</x:v>
      </x:c>
      <x:c r="G12" s="13" t="str">
        <x:v>Capture de l’état visible et valeurs des entités concernées avant/après.</x:v>
      </x:c>
      <x:c r="H12" s="13" t="str">
        <x:v>Scénario prévu, non exécuté dans le jeu. Les contrôles du classeur sont consignés séparément.</x:v>
      </x:c>
      <x:c r="I12" s="13" t="str">
        <x:v>Extension V5</x:v>
      </x:c>
    </x:row>
    <x:row r="13" ht="57" customHeight="1">
      <x:c r="A13" s="14" t="str">
        <x:v>QA5-08</x:v>
      </x:c>
      <x:c r="B13" s="14" t="str">
        <x:v>Pont non ouvert</x:v>
      </x:c>
      <x:c r="C13" s="14" t="str">
        <x:v>Navire première étape.</x:v>
      </x:c>
      <x:c r="D13" s="14" t="str">
        <x:v>Atteindre une salle d’un pont fermé.</x:v>
      </x:c>
      <x:c r="E13" s="14" t="str">
        <x:v>Obstacle et condition de remise en service visibles.</x:v>
      </x:c>
      <x:c r="F13" s="14" t="str">
        <x:v>Solo et futurMP</x:v>
      </x:c>
      <x:c r="G13" s="14" t="str">
        <x:v>Capture de l’état visible et valeurs des entités concernées avant/après.</x:v>
      </x:c>
      <x:c r="H13" s="14" t="str">
        <x:v>Scénario prévu, non exécuté dans le jeu. Les contrôles du classeur sont consignés séparément.</x:v>
      </x:c>
      <x:c r="I13" s="14" t="str">
        <x:v>Extension V5</x:v>
      </x:c>
    </x:row>
    <x:row r="14" ht="57" customHeight="1">
      <x:c r="A14" s="13" t="str">
        <x:v>QA5-09</x:v>
      </x:c>
      <x:c r="B14" s="13" t="str">
        <x:v>Objet prêté au clan</x:v>
      </x:c>
      <x:c r="C14" s="13" t="str">
        <x:v>Trophée appartenant au joueur exposé à bord.</x:v>
      </x:c>
      <x:c r="D14" s="13" t="str">
        <x:v>Quitter le clan.</x:v>
      </x:c>
      <x:c r="E14" s="13" t="str">
        <x:v>Objet restitué ou prêt maintenu selon choix explicite, propriétaire conservé.</x:v>
      </x:c>
      <x:c r="F14" s="13" t="str">
        <x:v>Solo et futurMP</x:v>
      </x:c>
      <x:c r="G14" s="13" t="str">
        <x:v>Capture de l’état visible et valeurs des entités concernées avant/après.</x:v>
      </x:c>
      <x:c r="H14" s="13" t="str">
        <x:v>Scénario prévu, non exécuté dans le jeu. Les contrôles du classeur sont consignés séparément.</x:v>
      </x:c>
      <x:c r="I14" s="13" t="str">
        <x:v>Extension V5</x:v>
      </x:c>
    </x:row>
    <x:row r="15" ht="57" customHeight="1">
      <x:c r="A15" s="14" t="str">
        <x:v>QA5-10</x:v>
      </x:c>
      <x:c r="B15" s="14" t="str">
        <x:v>Départ d’un équipier</x:v>
      </x:c>
      <x:c r="C15" s="14" t="str">
        <x:v>PNJ à un poste nécessaire.</x:v>
      </x:c>
      <x:c r="D15" s="14" t="str">
        <x:v>Confirmer son départ après la mission.</x:v>
      </x:c>
      <x:c r="E15" s="14" t="str">
        <x:v>Poste vacant, remplaçant à former ou activité indisponible.</x:v>
      </x:c>
      <x:c r="F15" s="14" t="str">
        <x:v>Solo et futurMP</x:v>
      </x:c>
      <x:c r="G15" s="14" t="str">
        <x:v>Capture de l’état visible et valeurs des entités concernées avant/après.</x:v>
      </x:c>
      <x:c r="H15" s="14" t="str">
        <x:v>Scénario prévu, non exécuté dans le jeu. Les contrôles du classeur sont consignés séparément.</x:v>
      </x:c>
      <x:c r="I15" s="14" t="str">
        <x:v>Extension V5</x:v>
      </x:c>
    </x:row>
    <x:row r="16" ht="57" customHeight="1">
      <x:c r="A16" s="13" t="str">
        <x:v>QA5-11</x:v>
      </x:c>
      <x:c r="B16" s="13" t="str">
        <x:v>Déconnexion pendant chargement</x:v>
      </x:c>
      <x:c r="C16" s="13" t="str">
        <x:v>Deux joueurs manipulent un contenant commun.</x:v>
      </x:c>
      <x:c r="D16" s="13" t="str">
        <x:v>Déconnecter l’un avant confirmation.</x:v>
      </x:c>
      <x:c r="E16" s="13" t="str">
        <x:v>Une transaction résolue, aucun doublon ni prise de propriété implicite.</x:v>
      </x:c>
      <x:c r="F16" s="13" t="str">
        <x:v>Solo et futurMP</x:v>
      </x:c>
      <x:c r="G16" s="13" t="str">
        <x:v>Capture de l’état visible et valeurs des entités concernées avant/après.</x:v>
      </x:c>
      <x:c r="H16" s="13" t="str">
        <x:v>Scénario prévu, non exécuté dans le jeu. Les contrôles du classeur sont consignés séparément.</x:v>
      </x:c>
      <x:c r="I16" s="13" t="str">
        <x:v>Extension V5</x:v>
      </x:c>
    </x:row>
    <x:row r="17" ht="57" customHeight="1">
      <x:c r="A17" s="14" t="str">
        <x:v>QA5-12</x:v>
      </x:c>
      <x:c r="B17" s="14" t="str">
        <x:v>Solo après MP</x:v>
      </x:c>
      <x:c r="C17" s="14" t="str">
        <x:v>Sauvegarde avec un partenaire absent.</x:v>
      </x:c>
      <x:c r="D17" s="14" t="str">
        <x:v>Reprendre en solo.</x:v>
      </x:c>
      <x:c r="E17" s="14" t="str">
        <x:v>PNJ ou poste vacant selon règle, progression personnelle conservée.</x:v>
      </x:c>
      <x:c r="F17" s="14" t="str">
        <x:v>Solo et futurMP</x:v>
      </x:c>
      <x:c r="G17" s="14" t="str">
        <x:v>Capture de l’état visible et valeurs des entités concernées avant/après.</x:v>
      </x:c>
      <x:c r="H17" s="14" t="str">
        <x:v>Scénario prévu, non exécuté dans le jeu. Les contrôles du classeur sont consignés séparément.</x:v>
      </x:c>
      <x:c r="I17" s="14" t="str">
        <x:v>Extension V5</x:v>
      </x:c>
    </x:row>
    <x:row r="18" ht="57" customHeight="1">
      <x:c r="A18" s="13" t="str">
        <x:v>QA5-13</x:v>
      </x:c>
      <x:c r="B18" s="13" t="str">
        <x:v>Trophée à trois faces</x:v>
      </x:c>
      <x:c r="C18" s="13" t="str">
        <x:v>Objet admis au berceau.</x:v>
      </x:c>
      <x:c r="D18" s="13" t="str">
        <x:v>Observer face, profil, revers puis quitter.</x:v>
      </x:c>
      <x:c r="E18" s="13" t="str">
        <x:v>Faces et indice vus mémorisés, aucune rotation 3D obligatoire.</x:v>
      </x:c>
      <x:c r="F18" s="13" t="str">
        <x:v>Solo, avec reprise de sauvegarde</x:v>
      </x:c>
      <x:c r="G18" s="13" t="str">
        <x:v>Capture de l’état visible et valeurs des entités concernées avant/après.</x:v>
      </x:c>
      <x:c r="H18" s="13" t="str">
        <x:v>Scénario prévu, non exécuté dans le jeu. Les contrôles du classeur sont consignés séparément.</x:v>
      </x:c>
      <x:c r="I18" s="13" t="str">
        <x:v>Extension V5</x:v>
      </x:c>
    </x:row>
    <x:row r="19" ht="57" customHeight="1">
      <x:c r="A19" s="14" t="str">
        <x:v>QA5-14</x:v>
      </x:c>
      <x:c r="B19" s="14" t="str">
        <x:v>Plaque sans preuve</x:v>
      </x:c>
      <x:c r="C19" s="14" t="str">
        <x:v>Objet restauré mais indice historique absent.</x:v>
      </x:c>
      <x:c r="D19" s="14" t="str">
        <x:v>Compléter son récit.</x:v>
      </x:c>
      <x:c r="E19" s="14" t="str">
        <x:v>L’incertitude reste visible, qualité de restauration sans faux mérite.</x:v>
      </x:c>
      <x:c r="F19" s="14" t="str">
        <x:v>Solo, avec reprise de sauvegarde</x:v>
      </x:c>
      <x:c r="G19" s="14" t="str">
        <x:v>Capture de l’état visible et valeurs des entités concernées avant/après.</x:v>
      </x:c>
      <x:c r="H19" s="14" t="str">
        <x:v>Scénario prévu, non exécuté dans le jeu. Les contrôles du classeur sont consignés séparément.</x:v>
      </x:c>
      <x:c r="I19" s="14" t="str">
        <x:v>Extension V5</x:v>
      </x:c>
    </x:row>
    <x:row r="20" ht="57" customHeight="1">
      <x:c r="A20" s="13" t="str">
        <x:v>QA5-15</x:v>
      </x:c>
      <x:c r="B20" s="13" t="str">
        <x:v>Objet trop grand</x:v>
      </x:c>
      <x:c r="C20" s="13" t="str">
        <x:v>Meuble étroit et grande prise.</x:v>
      </x:c>
      <x:c r="D20" s="13" t="str">
        <x:v>Essayer de fermer la porte.</x:v>
      </x:c>
      <x:c r="E20" s="13" t="str">
        <x:v>Refus récupérable, objet stable au berceau, choix de support adapté.</x:v>
      </x:c>
      <x:c r="F20" s="13" t="str">
        <x:v>Solo, avec reprise de sauvegarde</x:v>
      </x:c>
      <x:c r="G20" s="13" t="str">
        <x:v>Capture de l’état visible et valeurs des entités concernées avant/après.</x:v>
      </x:c>
      <x:c r="H20" s="13" t="str">
        <x:v>Scénario prévu, non exécuté dans le jeu. Les contrôles du classeur sont consignés séparément.</x:v>
      </x:c>
      <x:c r="I20" s="13" t="str">
        <x:v>Extension V5</x:v>
      </x:c>
    </x:row>
    <x:row r="21" ht="57" customHeight="1">
      <x:c r="A21" s="14" t="str">
        <x:v>QA5-16</x:v>
      </x:c>
      <x:c r="B21" s="14" t="str">
        <x:v>Aide motrice</x:v>
      </x:c>
      <x:c r="C21" s="14" t="str">
        <x:v>Activer les crans fixes et l’action par pression unique.</x:v>
      </x:c>
      <x:c r="D21" s="14" t="str">
        <x:v>Accomplir la même chaîne de 8 gestes.</x:v>
      </x:c>
      <x:c r="E21" s="14" t="str">
        <x:v>Même information et même résultat narratif, sans pénalité artificielle.</x:v>
      </x:c>
      <x:c r="F21" s="14" t="str">
        <x:v>Solo, avec reprise de sauvegarde</x:v>
      </x:c>
      <x:c r="G21" s="14" t="str">
        <x:v>Capture de l’état visible et valeurs des entités concernées avant/après.</x:v>
      </x:c>
      <x:c r="H21" s="14" t="str">
        <x:v>Scénario prévu, non exécuté dans le jeu. Les contrôles du classeur sont consignés séparément.</x:v>
      </x:c>
      <x:c r="I21" s="14" t="str">
        <x:v>Extension V5</x:v>
      </x:c>
    </x:row>
    <x:row r="22" ht="57" customHeight="1">
      <x:c r="A22" s="13" t="str">
        <x:v>QA5-17</x:v>
      </x:c>
      <x:c r="B22" s="13" t="str">
        <x:v>Restitution</x:v>
      </x:c>
      <x:c r="C22" s="13" t="str">
        <x:v>Original prêté et réplique marquée.</x:v>
      </x:c>
      <x:c r="D22" s="13" t="str">
        <x:v>Rendre l’original puis revisiter.</x:v>
      </x:c>
      <x:c r="E22" s="13" t="str">
        <x:v>Seule la réplique reste visible, renommée inchangée.</x:v>
      </x:c>
      <x:c r="F22" s="13" t="str">
        <x:v>Solo, avec reprise de sauvegarde</x:v>
      </x:c>
      <x:c r="G22" s="13" t="str">
        <x:v>Capture de l’état visible et valeurs des entités concernées avant/après.</x:v>
      </x:c>
      <x:c r="H22" s="13" t="str">
        <x:v>Scénario prévu, non exécuté dans le jeu. Les contrôles du classeur sont consignés séparément.</x:v>
      </x:c>
      <x:c r="I22" s="13" t="str">
        <x:v>Extension V5</x:v>
      </x:c>
    </x:row>
    <x:row r="23" ht="57" customHeight="1">
      <x:c r="A23" s="14" t="str">
        <x:v>QA5-18</x:v>
      </x:c>
      <x:c r="B23" s="14" t="str">
        <x:v>Atelier avant Blooded</x:v>
      </x:c>
      <x:c r="C23" s="14" t="str">
        <x:v>Young Blood sur Homeworld.</x:v>
      </x:c>
      <x:c r="D23" s="14" t="str">
        <x:v>Lancer le tutoriel de trophées.</x:v>
      </x:c>
      <x:c r="E23" s="14" t="str">
        <x:v>Atelier local ou modèle, aucun vaisseau créé par le tutoriel.</x:v>
      </x:c>
      <x:c r="F23" s="14" t="str">
        <x:v>Solo, avec reprise de sauvegarde</x:v>
      </x:c>
      <x:c r="G23" s="14" t="str">
        <x:v>Capture de l’état visible et valeurs des entités concernées avant/après.</x:v>
      </x:c>
      <x:c r="H23" s="14" t="str">
        <x:v>Scénario prévu, non exécuté dans le jeu. Les contrôles du classeur sont consignés séparément.</x:v>
      </x:c>
      <x:c r="I23" s="14" t="str">
        <x:v>Extension V5</x:v>
      </x:c>
    </x:row>
    <x:row r="24" ht="57" customHeight="1">
      <x:c r="A24" s="13" t="str">
        <x:v>QA5-19</x:v>
      </x:c>
      <x:c r="B24" s="13" t="str">
        <x:v>Warp sans Adjutant</x:v>
      </x:c>
      <x:c r="C24" s="13" t="str">
        <x:v>Blooded, vaisseau, quête et module présents.</x:v>
      </x:c>
      <x:c r="D24" s="13" t="str">
        <x:v>Tenter le départ.</x:v>
      </x:c>
      <x:c r="E24" s="13" t="str">
        <x:v>Fonction Adjutant manquante explicitement affichée.</x:v>
      </x:c>
      <x:c r="F24" s="13" t="str">
        <x:v>Solo, avec reprise de sauvegarde</x:v>
      </x:c>
      <x:c r="G24" s="13" t="str">
        <x:v>Capture de l’état visible et valeurs des entités concernées avant/après.</x:v>
      </x:c>
      <x:c r="H24" s="13" t="str">
        <x:v>Scénario prévu, non exécuté dans le jeu. Les contrôles du classeur sont consignés séparément.</x:v>
      </x:c>
      <x:c r="I24" s="13" t="str">
        <x:v>Extension V5</x:v>
      </x:c>
    </x:row>
    <x:row r="25" ht="57" customHeight="1">
      <x:c r="A25" s="14" t="str">
        <x:v>QA5-20</x:v>
      </x:c>
      <x:c r="B25" s="14" t="str">
        <x:v>Warp après perte de fonction</x:v>
      </x:c>
      <x:c r="C25" s="14" t="str">
        <x:v>Voyage engagé avec retour réservé.</x:v>
      </x:c>
      <x:c r="D25" s="14" t="str">
        <x:v>Retirer Adjutant dans un scénario de test puis rappeler.</x:v>
      </x:c>
      <x:c r="E25" s="14" t="str">
        <x:v>Retour du voyage engagé possible, nouveau départ bloqué.</x:v>
      </x:c>
      <x:c r="F25" s="14" t="str">
        <x:v>Solo, avec reprise de sauvegarde</x:v>
      </x:c>
      <x:c r="G25" s="14" t="str">
        <x:v>Capture de l’état visible et valeurs des entités concernées avant/après.</x:v>
      </x:c>
      <x:c r="H25" s="14" t="str">
        <x:v>Scénario prévu, non exécuté dans le jeu. Les contrôles du classeur sont consignés séparément.</x:v>
      </x:c>
      <x:c r="I25" s="14" t="str">
        <x:v>Extension V5</x:v>
      </x:c>
    </x:row>
    <x:row r="26" ht="57" customHeight="1">
      <x:c r="A26" s="13" t="str">
        <x:v>QA5-21</x:v>
      </x:c>
      <x:c r="B26" s="13" t="str">
        <x:v>Trophée temporel</x:v>
      </x:c>
      <x:c r="C26" s="13" t="str">
        <x:v>Original rapporté d’une branche.</x:v>
      </x:c>
      <x:c r="D26" s="13" t="str">
        <x:v>Revisiter son lieu d’origine.</x:v>
      </x:c>
      <x:c r="E26" s="13" t="str">
        <x:v>Objet déjà retiré et provenance conservée, aucune copie gratuite.</x:v>
      </x:c>
      <x:c r="F26" s="13" t="str">
        <x:v>Solo, avec reprise de sauvegarde</x:v>
      </x:c>
      <x:c r="G26" s="13" t="str">
        <x:v>Capture de l’état visible et valeurs des entités concernées avant/après.</x:v>
      </x:c>
      <x:c r="H26" s="13" t="str">
        <x:v>Scénario prévu, non exécuté dans le jeu. Les contrôles du classeur sont consignés séparément.</x:v>
      </x:c>
      <x:c r="I26" s="13" t="str">
        <x:v>Extension V5</x:v>
      </x:c>
    </x:row>
    <x:row r="27" ht="57" customHeight="1">
      <x:c r="A27" s="14" t="str">
        <x:v>QA5-22</x:v>
      </x:c>
      <x:c r="B27" s="14" t="str">
        <x:v>Mort en branche</x:v>
      </x:c>
      <x:c r="C27" s="14" t="str">
        <x:v>Adversaire ou allié perdu dans un événement résolu.</x:v>
      </x:c>
      <x:c r="D27" s="14" t="str">
        <x:v>Revenir plus tard dans la même branche.</x:v>
      </x:c>
      <x:c r="E27" s="14" t="str">
        <x:v>État poursuivi, aucun reset opportuniste.</x:v>
      </x:c>
      <x:c r="F27" s="14" t="str">
        <x:v>Solo, avec reprise de sauvegarde</x:v>
      </x:c>
      <x:c r="G27" s="14" t="str">
        <x:v>Capture de l’état visible et valeurs des entités concernées avant/après.</x:v>
      </x:c>
      <x:c r="H27" s="14" t="str">
        <x:v>Scénario prévu, non exécuté dans le jeu. Les contrôles du classeur sont consignés séparément.</x:v>
      </x:c>
      <x:c r="I27" s="14" t="str">
        <x:v>Extension V5</x:v>
      </x:c>
    </x:row>
    <x:row r="28" ht="57" customHeight="1">
      <x:c r="A28" s="13" t="str">
        <x:v>QA5-23</x:v>
      </x:c>
      <x:c r="B28" s="13" t="str">
        <x:v>Elite sans Warp</x:v>
      </x:c>
      <x:c r="C28" s="13" t="str">
        <x:v>Tous jalons communs requis accomplis, aucun voyage Warp.</x:v>
      </x:c>
      <x:c r="D28" s="13" t="str">
        <x:v>Jouer l’épreuve Elite.</x:v>
      </x:c>
      <x:c r="E28" s="13" t="str">
        <x:v>Progression possible sans obligation de voyage temporel.</x:v>
      </x:c>
      <x:c r="F28" s="13" t="str">
        <x:v>Solo, avec reprise de sauvegarde</x:v>
      </x:c>
      <x:c r="G28" s="13" t="str">
        <x:v>Capture de l’état visible et valeurs des entités concernées avant/après.</x:v>
      </x:c>
      <x:c r="H28" s="13" t="str">
        <x:v>Scénario prévu, non exécuté dans le jeu. Les contrôles du classeur sont consignés séparément.</x:v>
      </x:c>
      <x:c r="I28" s="13" t="str">
        <x:v>Extension V5</x:v>
      </x:c>
    </x:row>
    <x:row r="29" ht="57" customHeight="1">
      <x:c r="A29" s="14" t="str">
        <x:v>QA5-24</x:v>
      </x:c>
      <x:c r="B29" s="14" t="str">
        <x:v>Mara à EXP10</x:v>
      </x:c>
      <x:c r="C29" s="14" t="str">
        <x:v>O5-M24 prête avec itinéraire propre de Mara.</x:v>
      </x:c>
      <x:c r="D29" s="14" t="str">
        <x:v>Jouer son départ puis revenir au navire.</x:v>
      </x:c>
      <x:c r="E29" s="14" t="str">
        <x:v>Mara absente du manifeste du joueur, contacts ultérieurs volontaires.</x:v>
      </x:c>
      <x:c r="F29" s="14" t="str">
        <x:v>Solo, avec reprise de sauvegarde</x:v>
      </x:c>
      <x:c r="G29" s="14" t="str">
        <x:v>Capture de l’état visible et valeurs des entités concernées avant/après.</x:v>
      </x:c>
      <x:c r="H29" s="14" t="str">
        <x:v>Scénario prévu, non exécuté dans le jeu. Les contrôles du classeur sont consignés séparément.</x:v>
      </x:c>
      <x:c r="I29" s="14" t="str">
        <x:v>Extension V5</x:v>
      </x:c>
    </x:row>
    <x:row r="30" ht="57" customHeight="1">
      <x:c r="A30" s="13" t="str">
        <x:v>QA5-25</x:v>
      </x:c>
      <x:c r="B30" s="13" t="str">
        <x:v>Résultat en trois modes</x:v>
      </x:c>
      <x:c r="C30" s="13" t="str">
        <x:v>Une opération W3 active.</x:v>
      </x:c>
      <x:c r="D30" s="13" t="str">
        <x:v>La conclure en héros puis ouvrir RTS et carte.</x:v>
      </x:c>
      <x:c r="E30" s="13" t="str">
        <x:v>Un seul résultat, pertes et récompenses appliquées une fois.</x:v>
      </x:c>
      <x:c r="F30" s="13" t="str">
        <x:v>Solo, avec reprise de sauvegarde</x:v>
      </x:c>
      <x:c r="G30" s="13" t="str">
        <x:v>Capture de l’état visible et valeurs des entités concernées avant/après.</x:v>
      </x:c>
      <x:c r="H30" s="13" t="str">
        <x:v>Scénario prévu, non exécuté dans le jeu. Les contrôles du classeur sont consignés séparément.</x:v>
      </x:c>
      <x:c r="I30" s="13" t="str">
        <x:v>Extension V5</x:v>
      </x:c>
    </x:row>
    <x:row r="31" ht="57" customHeight="1">
      <x:c r="A31" s="14" t="str">
        <x:v>QA5-26</x:v>
      </x:c>
      <x:c r="B31" s="14" t="str">
        <x:v>Vétéran blessé</x:v>
      </x:c>
      <x:c r="C31" s="14" t="str">
        <x:v>Équipe avecXP70 et un membre perdu.</x:v>
      </x:c>
      <x:c r="D31" s="14" t="str">
        <x:v>Changer de mode.</x:v>
      </x:c>
      <x:c r="E31" s="14" t="str">
        <x:v>XP et effectif conservés, puissance calculée sur les survivants.</x:v>
      </x:c>
      <x:c r="F31" s="14" t="str">
        <x:v>Solo, avec reprise de sauvegarde</x:v>
      </x:c>
      <x:c r="G31" s="14" t="str">
        <x:v>Capture de l’état visible et valeurs des entités concernées avant/après.</x:v>
      </x:c>
      <x:c r="H31" s="14" t="str">
        <x:v>Scénario prévu, non exécuté dans le jeu. Les contrôles du classeur sont consignés séparément.</x:v>
      </x:c>
      <x:c r="I31" s="14" t="str">
        <x:v>Extension V5</x:v>
      </x:c>
    </x:row>
    <x:row r="32" ht="57" customHeight="1">
      <x:c r="A32" s="13" t="str">
        <x:v>QA5-27</x:v>
      </x:c>
      <x:c r="B32" s="13" t="str">
        <x:v>Ravitaillement insuffisant</x:v>
      </x:c>
      <x:c r="C32" s="13" t="str">
        <x:v>Réserve inférieure au besoin du tour.</x:v>
      </x:c>
      <x:c r="D32" s="13" t="str">
        <x:v>Calculer puis lancer une opération de test.</x:v>
      </x:c>
      <x:c r="E32" s="13" t="str">
        <x:v>Pénalité annoncée, coût et livraison non effacés par transition.</x:v>
      </x:c>
      <x:c r="F32" s="13" t="str">
        <x:v>Solo, avec reprise de sauvegarde</x:v>
      </x:c>
      <x:c r="G32" s="13" t="str">
        <x:v>Capture de l’état visible et valeurs des entités concernées avant/après.</x:v>
      </x:c>
      <x:c r="H32" s="13" t="str">
        <x:v>Scénario prévu, non exécuté dans le jeu. Les contrôles du classeur sont consignés séparément.</x:v>
      </x:c>
      <x:c r="I32" s="13" t="str">
        <x:v>Extension V5</x:v>
      </x:c>
    </x:row>
    <x:row r="33" ht="57" customHeight="1">
      <x:c r="A33" s="14" t="str">
        <x:v>QA5-28</x:v>
      </x:c>
      <x:c r="B33" s="14" t="str">
        <x:v>Spécialisation exclusive</x:v>
      </x:c>
      <x:c r="C33" s="14" t="str">
        <x:v>Unité éligible au palier avec choixA.</x:v>
      </x:c>
      <x:c r="D33" s="14" t="str">
        <x:v>Tenter de prendreB gratuitement.</x:v>
      </x:c>
      <x:c r="E33" s="14" t="str">
        <x:v>Refus ou procédure de reconversion prévue, pas les deux simultanément.</x:v>
      </x:c>
      <x:c r="F33" s="14" t="str">
        <x:v>Solo, avec reprise de sauvegarde</x:v>
      </x:c>
      <x:c r="G33" s="14" t="str">
        <x:v>Capture de l’état visible et valeurs des entités concernées avant/après.</x:v>
      </x:c>
      <x:c r="H33" s="14" t="str">
        <x:v>Scénario prévu, non exécuté dans le jeu. Les contrôles du classeur sont consignés séparément.</x:v>
      </x:c>
      <x:c r="I33" s="14" t="str">
        <x:v>Extension V5</x:v>
      </x:c>
    </x:row>
    <x:row r="34" ht="57" customHeight="1">
      <x:c r="A34" s="13" t="str">
        <x:v>QA5-29</x:v>
      </x:c>
      <x:c r="B34" s="13" t="str">
        <x:v>Territoire sans reconnaissance</x:v>
      </x:c>
      <x:c r="C34" s="13" t="str">
        <x:v>Zone vue il y a plusieurs tours.</x:v>
      </x:c>
      <x:c r="D34" s="13" t="str">
        <x:v>Afficher sa garnison.</x:v>
      </x:c>
      <x:c r="E34" s="13" t="str">
        <x:v>Information datée, adversaires actuels non révélés sans reconnaissance.</x:v>
      </x:c>
      <x:c r="F34" s="13" t="str">
        <x:v>Solo, avec reprise de sauvegarde</x:v>
      </x:c>
      <x:c r="G34" s="13" t="str">
        <x:v>Capture de l’état visible et valeurs des entités concernées avant/après.</x:v>
      </x:c>
      <x:c r="H34" s="13" t="str">
        <x:v>Scénario prévu, non exécuté dans le jeu. Les contrôles du classeur sont consignés séparément.</x:v>
      </x:c>
      <x:c r="I34" s="13" t="str">
        <x:v>Extension V5</x:v>
      </x:c>
    </x:row>
    <x:row r="35" ht="57" customHeight="1">
      <x:c r="A35" s="14" t="str">
        <x:v>QA5-30</x:v>
      </x:c>
      <x:c r="B35" s="14" t="str">
        <x:v>Guerre ignorée</x:v>
      </x:c>
      <x:c r="C35" s="14" t="str">
        <x:v>Campagne personnelle sans contrat de clan.</x:v>
      </x:c>
      <x:c r="D35" s="14" t="str">
        <x:v>Poursuivre les jalons obligatoires.</x:v>
      </x:c>
      <x:c r="E35" s="14" t="str">
        <x:v>Aucun blocage de rang par absence de conquête.</x:v>
      </x:c>
      <x:c r="F35" s="14" t="str">
        <x:v>Solo, avec reprise de sauvegarde</x:v>
      </x:c>
      <x:c r="G35" s="14" t="str">
        <x:v>Capture de l’état visible et valeurs des entités concernées avant/après.</x:v>
      </x:c>
      <x:c r="H35" s="14" t="str">
        <x:v>Scénario prévu, non exécuté dans le jeu. Les contrôles du classeur sont consignés séparément.</x:v>
      </x:c>
      <x:c r="I35" s="14" t="str">
        <x:v>Extension V5</x:v>
      </x:c>
    </x:row>
    <x:row r="36" ht="57" customHeight="1">
      <x:c r="A36" s="13" t="str">
        <x:v>QA5-31</x:v>
      </x:c>
      <x:c r="B36" s="13" t="str">
        <x:v>Ascenseur éloigné</x:v>
      </x:c>
      <x:c r="C36" s="13" t="str">
        <x:v>Cabine au niveau+2, joueur au 0.</x:v>
      </x:c>
      <x:c r="D36" s="13" t="str">
        <x:v>Appeler puis entrer.</x:v>
      </x:c>
      <x:c r="E36" s="13" t="str">
        <x:v>Cabine accessible, trajet et positions cohérents.</x:v>
      </x:c>
      <x:c r="F36" s="13" t="str">
        <x:v>Solo, avec reprise de sauvegarde</x:v>
      </x:c>
      <x:c r="G36" s="13" t="str">
        <x:v>Capture de l’état visible et valeurs des entités concernées avant/après.</x:v>
      </x:c>
      <x:c r="H36" s="13" t="str">
        <x:v>Scénario prévu, non exécuté dans le jeu. Les contrôles du classeur sont consignés séparément.</x:v>
      </x:c>
      <x:c r="I36" s="13" t="str">
        <x:v>Extension V5</x:v>
      </x:c>
    </x:row>
    <x:row r="37" ht="57" customHeight="1">
      <x:c r="A37" s="14" t="str">
        <x:v>QA5-32</x:v>
      </x:c>
      <x:c r="B37" s="14" t="str">
        <x:v>Quatre bancs</x:v>
      </x:c>
      <x:c r="C37" s="14" t="str">
        <x:v>Installer plusieurs bancs dans une cour.</x:v>
      </x:c>
      <x:c r="D37" s="14" t="str">
        <x:v>Faire asseoir et lever les PNJ.</x:v>
      </x:c>
      <x:c r="E37" s="14" t="str">
        <x:v>Accès distincts, orientations utiles et passage central libre.</x:v>
      </x:c>
      <x:c r="F37" s="14" t="str">
        <x:v>Solo, avec reprise de sauvegarde</x:v>
      </x:c>
      <x:c r="G37" s="14" t="str">
        <x:v>Capture de l’état visible et valeurs des entités concernées avant/après.</x:v>
      </x:c>
      <x:c r="H37" s="14" t="str">
        <x:v>Scénario prévu, non exécuté dans le jeu. Les contrôles du classeur sont consignés séparément.</x:v>
      </x:c>
      <x:c r="I37" s="14" t="str">
        <x:v>Extension V5</x:v>
      </x:c>
    </x:row>
    <x:row r="38" ht="57" customHeight="1">
      <x:c r="A38" s="13" t="str">
        <x:v>QA5-33</x:v>
      </x:c>
      <x:c r="B38" s="13" t="str">
        <x:v>Grosse prise sur un angle</x:v>
      </x:c>
      <x:c r="C38" s="13" t="str">
        <x:v>Berceau maximal autorisé.</x:v>
      </x:c>
      <x:c r="D38" s="13" t="str">
        <x:v>Traverser porte puis couloir tournant.</x:v>
      </x:c>
      <x:c r="E38" s="13" t="str">
        <x:v>Rayon et largeur suffisants ou route alternative indiquée avant blocage.</x:v>
      </x:c>
      <x:c r="F38" s="13" t="str">
        <x:v>Solo, avec reprise de sauvegarde</x:v>
      </x:c>
      <x:c r="G38" s="13" t="str">
        <x:v>Capture de l’état visible et valeurs des entités concernées avant/après.</x:v>
      </x:c>
      <x:c r="H38" s="13" t="str">
        <x:v>Scénario prévu, non exécuté dans le jeu. Les contrôles du classeur sont consignés séparément.</x:v>
      </x:c>
      <x:c r="I38" s="13" t="str">
        <x:v>Extension V5</x:v>
      </x:c>
    </x:row>
    <x:row r="39" ht="57" customHeight="1">
      <x:c r="A39" s="14" t="str">
        <x:v>QA5-34</x:v>
      </x:c>
      <x:c r="B39" s="14" t="str">
        <x:v>Superposition de plans</x:v>
      </x:c>
      <x:c r="C39" s="14" t="str">
        <x:v>Joueur au 0, PNJ au+1 au même point écran.</x:v>
      </x:c>
      <x:c r="D39" s="14" t="str">
        <x:v>Interagir.</x:v>
      </x:c>
      <x:c r="E39" s="14" t="str">
        <x:v>Aucun dialogue avec un autre niveau sans liaison prévue.</x:v>
      </x:c>
      <x:c r="F39" s="14" t="str">
        <x:v>Solo, avec reprise de sauvegarde</x:v>
      </x:c>
      <x:c r="G39" s="14" t="str">
        <x:v>Capture de l’état visible et valeurs des entités concernées avant/après.</x:v>
      </x:c>
      <x:c r="H39" s="14" t="str">
        <x:v>Scénario prévu, non exécuté dans le jeu. Les contrôles du classeur sont consignés séparément.</x:v>
      </x:c>
      <x:c r="I39" s="14" t="str">
        <x:v>Extension V5</x:v>
      </x:c>
    </x:row>
    <x:row r="40" ht="57" customHeight="1">
      <x:c r="A40" s="13" t="str">
        <x:v>QA5-35</x:v>
      </x:c>
      <x:c r="B40" s="13" t="str">
        <x:v>Monture fatiguée</x:v>
      </x:c>
      <x:c r="C40" s="13" t="str">
        <x:v>Lien 100, fatigue élevée.</x:v>
      </x:c>
      <x:c r="D40" s="13" t="str">
        <x:v>Demander la manœuvre signature.</x:v>
      </x:c>
      <x:c r="E40" s="13" t="str">
        <x:v>Limite de fatigue conserve son effet malgré le lien maximal.</x:v>
      </x:c>
      <x:c r="F40" s="13" t="str">
        <x:v>Solo, avec reprise de sauvegarde</x:v>
      </x:c>
      <x:c r="G40" s="13" t="str">
        <x:v>Capture de l’état visible et valeurs des entités concernées avant/après.</x:v>
      </x:c>
      <x:c r="H40" s="13" t="str">
        <x:v>Scénario prévu, non exécuté dans le jeu. Les contrôles du classeur sont consignés séparément.</x:v>
      </x:c>
      <x:c r="I40" s="13" t="str">
        <x:v>Extension V5</x:v>
      </x:c>
    </x:row>
    <x:row r="41" ht="57" customHeight="1">
      <x:c r="A41" s="14" t="str">
        <x:v>QA5-36</x:v>
      </x:c>
      <x:c r="B41" s="14" t="str">
        <x:v>HUD après trois transitions</x:v>
      </x:c>
      <x:c r="C41" s="14" t="str">
        <x:v>Ville puis THE PIT puis RTS puis retour.</x:v>
      </x:c>
      <x:c r="D41" s="14" t="str">
        <x:v>Observer le cadre et les commandes.</x:v>
      </x:c>
      <x:c r="E41" s="14" t="str">
        <x:v>Une interface par fonction, aucun panneau résiduel ou superposé.</x:v>
      </x:c>
      <x:c r="F41" s="14" t="str">
        <x:v>Solo, avec reprise de sauvegarde</x:v>
      </x:c>
      <x:c r="G41" s="14" t="str">
        <x:v>Capture de l’état visible et valeurs des entités concernées avant/après.</x:v>
      </x:c>
      <x:c r="H41" s="14" t="str">
        <x:v>Scénario prévu, non exécuté dans le jeu. Les contrôles du classeur sont consignés séparément.</x:v>
      </x:c>
      <x:c r="I41" s="14" t="str">
        <x:v>Extension V5</x:v>
      </x:c>
    </x:row>
    <x:row r="42" ht="57" customHeight="1">
      <x:c r="A42" s="13" t="str">
        <x:v>QA5-37</x:v>
      </x:c>
      <x:c r="B42" s="13" t="str">
        <x:v>Prologue compris</x:v>
      </x:c>
      <x:c r="C42" s="13" t="str">
        <x:v>Nouvelle partie O6.</x:v>
      </x:c>
      <x:c r="D42" s="13" t="str">
        <x:v>Jouer les 12 séquences puis rejoindre la cité.</x:v>
      </x:c>
      <x:c r="E42" s="13" t="str">
        <x:v>Raison du combat, cohorte et prochain objectif compris dans les scènes.</x:v>
      </x:c>
      <x:c r="F42" s="13" t="str">
        <x:v>Solo, avec reprise de sauvegarde</x:v>
      </x:c>
      <x:c r="G42" s="13" t="str">
        <x:v>Capture de l’état visible et valeurs des entités concernées avant/après.</x:v>
      </x:c>
      <x:c r="H42" s="13" t="str">
        <x:v>Scénario prévu, non exécuté dans le jeu. Les contrôles du classeur sont consignés séparément.</x:v>
      </x:c>
      <x:c r="I42" s="13" t="str">
        <x:v>Extension V5</x:v>
      </x:c>
    </x:row>
    <x:row r="43" ht="57" customHeight="1">
      <x:c r="A43" s="14" t="str">
        <x:v>QA5-38</x:v>
      </x:c>
      <x:c r="B43" s="14" t="str">
        <x:v>Héritage O2</x:v>
      </x:c>
      <x:c r="C43" s="14" t="str">
        <x:v>Ancêtre méritant et contribution oubliée découverte.</x:v>
      </x:c>
      <x:c r="D43" s="14" t="str">
        <x:v>Lire le récit après restauration.</x:v>
      </x:c>
      <x:c r="E43" s="14" t="str">
        <x:v>Mérite réel conservé, autres contributeurs reconnus.</x:v>
      </x:c>
      <x:c r="F43" s="14" t="str">
        <x:v>Solo, avec reprise de sauvegarde</x:v>
      </x:c>
      <x:c r="G43" s="14" t="str">
        <x:v>Capture de l’état visible et valeurs des entités concernées avant/après.</x:v>
      </x:c>
      <x:c r="H43" s="14" t="str">
        <x:v>Scénario prévu, non exécuté dans le jeu. Les contrôles du classeur sont consignés séparément.</x:v>
      </x:c>
      <x:c r="I43" s="14" t="str">
        <x:v>Extension V5</x:v>
      </x:c>
    </x:row>
    <x:row r="44" ht="57" customHeight="1">
      <x:c r="A44" s="13" t="str">
        <x:v>QA5-39</x:v>
      </x:c>
      <x:c r="B44" s="13" t="str">
        <x:v>Catastrophe O3</x:v>
      </x:c>
      <x:c r="C44" s="13" t="str">
        <x:v>Survivants identifiés.</x:v>
      </x:c>
      <x:c r="D44" s="13" t="str">
        <x:v>Poursuivre l’enquête.</x:v>
      </x:c>
      <x:c r="E44" s="13" t="str">
        <x:v>Cause naturelle préservée, aucun complot substitué.</x:v>
      </x:c>
      <x:c r="F44" s="13" t="str">
        <x:v>Solo, avec reprise de sauvegarde</x:v>
      </x:c>
      <x:c r="G44" s="13" t="str">
        <x:v>Capture de l’état visible et valeurs des entités concernées avant/après.</x:v>
      </x:c>
      <x:c r="H44" s="13" t="str">
        <x:v>Scénario prévu, non exécuté dans le jeu. Les contrôles du classeur sont consignés séparément.</x:v>
      </x:c>
      <x:c r="I44" s="13" t="str">
        <x:v>Extension V5</x:v>
      </x:c>
    </x:row>
    <x:row r="45" ht="57" customHeight="1">
      <x:c r="A45" s="14" t="str">
        <x:v>QA5-40</x:v>
      </x:c>
      <x:c r="B45" s="14" t="str">
        <x:v>Fin Exclusive</x:v>
      </x:c>
      <x:c r="C45" s="14" t="str">
        <x:v>Fin choisie àElite.</x:v>
      </x:c>
      <x:c r="D45" s="14" t="str">
        <x:v>Continuer Elder puis Ancient.</x:v>
      </x:c>
      <x:c r="E45" s="14" t="str">
        <x:v>Épilogue prolonge cette fin au lieu d’en sélectionner une autre.</x:v>
      </x:c>
      <x:c r="F45" s="14" t="str">
        <x:v>Solo, avec reprise de sauvegarde</x:v>
      </x:c>
      <x:c r="G45" s="14" t="str">
        <x:v>Capture de l’état visible et valeurs des entités concernées avant/après.</x:v>
      </x:c>
      <x:c r="H45" s="14" t="str">
        <x:v>Scénario prévu, non exécuté dans le jeu. Les contrôles du classeur sont consignés séparément.</x:v>
      </x:c>
      <x:c r="I45" s="14" t="str">
        <x:v>Extension V5</x:v>
      </x:c>
    </x:row>
    <x:row r="46" ht="57" customHeight="1">
      <x:c r="A46" s="13" t="str">
        <x:v>QA5-41</x:v>
      </x:c>
      <x:c r="B46" s="13" t="str">
        <x:v>Migration de sauvegarde</x:v>
      </x:c>
      <x:c r="C46" s="13" t="str">
        <x:v>Ancien fichier sans champs maison/clan.</x:v>
      </x:c>
      <x:c r="D46" s="13" t="str">
        <x:v>Migrer dans un environnement de test.</x:v>
      </x:c>
      <x:c r="E46" s="13" t="str">
        <x:v>Rangs, objets et opérations existants conservés, nouveaux champs initialisés sans dons arbitraires.</x:v>
      </x:c>
      <x:c r="F46" s="13" t="str">
        <x:v>Solo, avec reprise de sauvegarde</x:v>
      </x:c>
      <x:c r="G46" s="13" t="str">
        <x:v>Capture de l’état visible et valeurs des entités concernées avant/après.</x:v>
      </x:c>
      <x:c r="H46" s="13" t="str">
        <x:v>Scénario prévu, non exécuté dans le jeu. Les contrôles du classeur sont consignés séparément.</x:v>
      </x:c>
      <x:c r="I46" s="13" t="str">
        <x:v>Extension V5</x:v>
      </x:c>
    </x:row>
    <x:row r="47" ht="57" customHeight="1">
      <x:c r="A47" s="14" t="str">
        <x:v>QA5-42</x:v>
      </x:c>
      <x:c r="B47" s="14" t="str">
        <x:v>Dossier de reconstruction</x:v>
      </x:c>
      <x:c r="C47" s="14" t="str">
        <x:v>Sources etJSON du pack disponibles.</x:v>
      </x:c>
      <x:c r="D47" s="14" t="str">
        <x:v>Exécuter les générateurs puis le builder dans le runtime prévu.</x:v>
      </x:c>
      <x:c r="E47" s="14" t="str">
        <x:v>Classeur exportable avec contrôles de cohérence, aucune dépendance à un ancien XLSX disparu.</x:v>
      </x:c>
      <x:c r="F47" s="14" t="str">
        <x:v>Solo, avec reprise de sauvegarde</x:v>
      </x:c>
      <x:c r="G47" s="14" t="str">
        <x:v>Capture de l’état visible et valeurs des entités concernées avant/après.</x:v>
      </x:c>
      <x:c r="H47" s="14" t="str">
        <x:v>Scénario prévu, non exécuté dans le jeu. Les contrôles du classeur sont consignés séparément.</x:v>
      </x:c>
      <x:c r="I47" s="14" t="str">
        <x:v>Extension V5</x:v>
      </x:c>
    </x:row>
  </x:sheetData>
  <x:pageMargins left="0.7" right="0.7" top="0.75" bottom="0.75" header="0.3" footer="0.3"/>
  <x:tableParts count="1">
    <x:tablePart xmlns:r="http://schemas.openxmlformats.org/officeDocument/2006/relationships" r:id="R280d046447b34238"/>
  </x:tableParts>
</x:worksheet>
</file>

<file path=xl/worksheets/sheet12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36" hidden="0" customWidth="1"/>
    <x:col min="3" max="3" width="50" hidden="0" customWidth="1"/>
    <x:col min="4" max="4" width="50" hidden="0" customWidth="1"/>
    <x:col min="5" max="5" width="50" hidden="0" customWidth="1"/>
    <x:col min="6" max="6" width="50" hidden="0" customWidth="1"/>
    <x:col min="7" max="7" width="50" hidden="0" customWidth="1"/>
    <x:col min="8" max="8" width="50" hidden="0" customWidth="1"/>
    <x:col min="9" max="9" width="45" hidden="0" customWidth="1"/>
    <x:col min="10" max="10" width="45" hidden="0" customWidth="1"/>
  </x:cols>
  <x:sheetData>
    <x:row r="1">
      <x:c r="A1" s="2"/>
      <x:c r="B1" s="2"/>
      <x:c r="C1" s="2"/>
      <x:c r="D1" s="2"/>
      <x:c r="E1" s="2"/>
      <x:c r="F1" s="2"/>
    </x:row>
    <x:row r="2" ht="31" customHeight="1">
      <x:c r="A2" s="3" t="str">
        <x:v>V5 Lots de réalisation</x:v>
      </x:c>
      <x:c r="B2" s="3"/>
      <x:c r="C2" s="3"/>
      <x:c r="D2" s="3"/>
      <x:c r="E2" s="3"/>
      <x:c r="F2" s="3"/>
    </x:row>
    <x:row r="3">
      <x:c r="A3" s="4"/>
      <x:c r="B3" s="4"/>
      <x:c r="C3" s="4"/>
      <x:c r="D3" s="4"/>
      <x:c r="E3" s="4"/>
      <x:c r="F3" s="4"/>
    </x:row>
    <x:row r="4">
      <x:c r="A4" s="2" t="str">
        <x:v>Production · 24 fiches · Lecture intégrale dans « Lire Production » ou le lecteur HTML.</x:v>
      </x:c>
      <x:c r="B4" s="2"/>
      <x:c r="C4" s="2"/>
      <x:c r="D4" s="2"/>
      <x:c r="E4" s="2"/>
      <x:c r="F4" s="2"/>
    </x:row>
    <x:row r="5" ht="48" customHeight="1">
      <x:c r="A5" s="65" t="str">
        <x:v>Identifiant</x:v>
      </x:c>
      <x:c r="B5" s="66" t="str">
        <x:v>Titre</x:v>
      </x:c>
      <x:c r="C5" s="66" t="str">
        <x:v>References</x:v>
      </x:c>
      <x:c r="D5" s="66" t="str">
        <x:v>Travail</x:v>
      </x:c>
      <x:c r="E5" s="66" t="str">
        <x:v>Acceptation</x:v>
      </x:c>
      <x:c r="F5" s="66" t="str">
        <x:v>Dependances</x:v>
      </x:c>
      <x:c r="G5" s="66" t="str">
        <x:v>Priorite</x:v>
      </x:c>
      <x:c r="H5" s="66" t="str">
        <x:v>Livrable attendu</x:v>
      </x:c>
      <x:c r="I5" s="66" t="str">
        <x:v>Statut</x:v>
      </x:c>
      <x:c r="J5" s="67" t="str">
        <x:v>Provenance</x:v>
      </x:c>
    </x:row>
    <x:row r="6" ht="57" customHeight="1">
      <x:c r="A6" s="13" t="str">
        <x:v>BUILD5-01</x:v>
      </x:c>
      <x:c r="B6" s="13" t="str">
        <x:v>État commun</x:v>
      </x:c>
      <x:c r="C6" s="13" t="str">
        <x:v>STATE5-01..08</x:v>
      </x:c>
      <x:c r="D6" s="13" t="str">
        <x:v>Poser les jalons de campagne et les résultats distincts.</x:v>
      </x:c>
      <x:c r="E6" s="13" t="str">
        <x:v>Créer, reprendre et conclure un rite sans double promotion.</x:v>
      </x:c>
      <x:c r="F6" s="13" t="str">
        <x:v>Aucune, point de départ de la tranche</x:v>
      </x:c>
      <x:c r="G6" s="13" t="str">
        <x:v>P1 — boucle complète jouable</x:v>
      </x:c>
      <x:c r="H6" s="13" t="str">
        <x:v>Scène, interactions, données, sauvegarde et contrôle d’acceptation ensemble. Une interface seule ne termine pas le lot.</x:v>
      </x:c>
      <x:c r="I6" s="13" t="str">
        <x:v>À implémenter. Le présent classeur livre la conception et les données de référence.</x:v>
      </x:c>
      <x:c r="J6" s="13" t="str">
        <x:v>Extension V5</x:v>
      </x:c>
    </x:row>
    <x:row r="7" ht="57" customHeight="1">
      <x:c r="A7" s="14" t="str">
        <x:v>BUILD5-02</x:v>
      </x:c>
      <x:c r="B7" s="14" t="str">
        <x:v>Identité des objets</x:v>
      </x:c>
      <x:c r="C7" s="14" t="str">
        <x:v>STATE5-31..37</x:v>
      </x:c>
      <x:c r="D7" s="14" t="str">
        <x:v>Associer propriétaire, emplacement et transaction de transfert.</x:v>
      </x:c>
      <x:c r="E7" s="14" t="str">
        <x:v>Déplacer un trophée entre deux lieux sans duplication.</x:v>
      </x:c>
      <x:c r="F7" s="14" t="str">
        <x:v>BUILD5-01</x:v>
      </x:c>
      <x:c r="G7" s="14" t="str">
        <x:v>P1 — boucle complète jouable</x:v>
      </x:c>
      <x:c r="H7" s="14" t="str">
        <x:v>Scène, interactions, données, sauvegarde et contrôle d’acceptation ensemble. Une interface seule ne termine pas le lot.</x:v>
      </x:c>
      <x:c r="I7" s="14" t="str">
        <x:v>À implémenter. Le présent classeur livre la conception et les données de référence.</x:v>
      </x:c>
      <x:c r="J7" s="14" t="str">
        <x:v>Extension V5</x:v>
      </x:c>
    </x:row>
    <x:row r="8" ht="57" customHeight="1">
      <x:c r="A8" s="13" t="str">
        <x:v>BUILD5-03</x:v>
      </x:c>
      <x:c r="B8" s="13" t="str">
        <x:v>Cité traversable</x:v>
      </x:c>
      <x:c r="C8" s="13" t="str">
        <x:v>LD5-001..072</x:v>
      </x:c>
      <x:c r="D8" s="13" t="str">
        <x:v>Appliquer passages, seuils, occlusion et liaisons de niveaux.</x:v>
      </x:c>
      <x:c r="E8" s="13" t="str">
        <x:v>Parcourir les 36 lieux avec leurs gabarits autorisés.</x:v>
      </x:c>
      <x:c r="F8" s="13" t="str">
        <x:v>BUILD5-01</x:v>
      </x:c>
      <x:c r="G8" s="13" t="str">
        <x:v>P1 — boucle complète jouable</x:v>
      </x:c>
      <x:c r="H8" s="13" t="str">
        <x:v>Scène, interactions, données, sauvegarde et contrôle d’acceptation ensemble. Une interface seule ne termine pas le lot.</x:v>
      </x:c>
      <x:c r="I8" s="13" t="str">
        <x:v>À implémenter. Le présent classeur livre la conception et les données de référence.</x:v>
      </x:c>
      <x:c r="J8" s="13" t="str">
        <x:v>Extension V5</x:v>
      </x:c>
    </x:row>
    <x:row r="9" ht="57" customHeight="1">
      <x:c r="A9" s="14" t="str">
        <x:v>BUILD5-04</x:v>
      </x:c>
      <x:c r="B9" s="14" t="str">
        <x:v>Prologue raconté</x:v>
      </x:c>
      <x:c r="C9" s="14" t="str">
        <x:v>PRO5-S01..12</x:v>
      </x:c>
      <x:c r="D9" s="14" t="str">
        <x:v>Relier cinématique, motivation du combat, cohorte et arrivée en ville.</x:v>
      </x:c>
      <x:c r="E9" s="14" t="str">
        <x:v>Une nouvelle partie comprend le prochain objectif dans la scène.</x:v>
      </x:c>
      <x:c r="F9" s="14" t="str">
        <x:v>État commun et modules utilisés par cette tranche. Prendre les objets et trajets depuis leur propriétaire de données.</x:v>
      </x:c>
      <x:c r="G9" s="14" t="str">
        <x:v>P1 — boucle complète jouable</x:v>
      </x:c>
      <x:c r="H9" s="14" t="str">
        <x:v>Scène, interactions, données, sauvegarde et contrôle d’acceptation ensemble. Une interface seule ne termine pas le lot.</x:v>
      </x:c>
      <x:c r="I9" s="14" t="str">
        <x:v>À implémenter. Le présent classeur livre la conception et les données de référence.</x:v>
      </x:c>
      <x:c r="J9" s="14" t="str">
        <x:v>Extension V5</x:v>
      </x:c>
    </x:row>
    <x:row r="10" ht="57" customHeight="1">
      <x:c r="A10" s="13" t="str">
        <x:v>BUILD5-05</x:v>
      </x:c>
      <x:c r="B10" s="13" t="str">
        <x:v>Origines actives</x:v>
      </x:c>
      <x:c r="C10" s="13" t="str">
        <x:v>O1..O6 et transitionsV5</x:v>
      </x:c>
      <x:c r="D10" s="13" t="str">
        <x:v>Lire les drapeaux communs et écrire les relations de voie.</x:v>
      </x:c>
      <x:c r="E10" s="13" t="str">
        <x:v>Deux origines jouent le même jalon avec des réactions différentes.</x:v>
      </x:c>
      <x:c r="F10" s="13" t="str">
        <x:v>État commun et modules utilisés par cette tranche. Prendre les objets et trajets depuis leur propriétaire de données.</x:v>
      </x:c>
      <x:c r="G10" s="13" t="str">
        <x:v>P1 — boucle complète jouable</x:v>
      </x:c>
      <x:c r="H10" s="13" t="str">
        <x:v>Scène, interactions, données, sauvegarde et contrôle d’acceptation ensemble. Une interface seule ne termine pas le lot.</x:v>
      </x:c>
      <x:c r="I10" s="13" t="str">
        <x:v>À implémenter. Le présent classeur livre la conception et les données de référence.</x:v>
      </x:c>
      <x:c r="J10" s="13" t="str">
        <x:v>Extension V5</x:v>
      </x:c>
    </x:row>
    <x:row r="11" ht="57" customHeight="1">
      <x:c r="A11" s="14" t="str">
        <x:v>BUILD5-06</x:v>
      </x:c>
      <x:c r="B11" s="14" t="str">
        <x:v>Respect des communautés</x:v>
      </x:c>
      <x:c r="C11" s="14" t="str">
        <x:v>CM01..20</x:v>
      </x:c>
      <x:c r="D11" s="14" t="str">
        <x:v>Gagner le respect par résultat local identifié.</x:v>
      </x:c>
      <x:c r="E11" s="14" t="str">
        <x:v>Une récompense déjà perçue ne se répète pas à la revisite.</x:v>
      </x:c>
      <x:c r="F11" s="14" t="str">
        <x:v>État commun et modules utilisés par cette tranche. Prendre les objets et trajets depuis leur propriétaire de données.</x:v>
      </x:c>
      <x:c r="G11" s="14" t="str">
        <x:v>P1 — boucle complète jouable</x:v>
      </x:c>
      <x:c r="H11" s="14" t="str">
        <x:v>Scène, interactions, données, sauvegarde et contrôle d’acceptation ensemble. Une interface seule ne termine pas le lot.</x:v>
      </x:c>
      <x:c r="I11" s="14" t="str">
        <x:v>À implémenter. Le présent classeur livre la conception et les données de référence.</x:v>
      </x:c>
      <x:c r="J11" s="14" t="str">
        <x:v>Extension V5</x:v>
      </x:c>
    </x:row>
    <x:row r="12" ht="57" customHeight="1">
      <x:c r="A12" s="13" t="str">
        <x:v>BUILD5-07</x:v>
      </x:c>
      <x:c r="B12" s="13" t="str">
        <x:v>Première résidence</x:v>
      </x:c>
      <x:c r="C12" s="13" t="str">
        <x:v>HOME-CM07</x:v>
      </x:c>
      <x:c r="D12" s="13" t="str">
        <x:v>Implémenter mission,40/60/80, déménagement et trois pièces.</x:v>
      </x:c>
      <x:c r="E12" s="13" t="str">
        <x:v>Habiter puis changer de maison avec un objet unique.</x:v>
      </x:c>
      <x:c r="F12" s="13" t="str">
        <x:v>État commun et modules utilisés par cette tranche. Prendre les objets et trajets depuis leur propriétaire de données.</x:v>
      </x:c>
      <x:c r="G12" s="13" t="str">
        <x:v>P1 — boucle complète jouable</x:v>
      </x:c>
      <x:c r="H12" s="13" t="str">
        <x:v>Scène, interactions, données, sauvegarde et contrôle d’acceptation ensemble. Une interface seule ne termine pas le lot.</x:v>
      </x:c>
      <x:c r="I12" s="13" t="str">
        <x:v>À implémenter. Le présent classeur livre la conception et les données de référence.</x:v>
      </x:c>
      <x:c r="J12" s="13" t="str">
        <x:v>Extension V5</x:v>
      </x:c>
    </x:row>
    <x:row r="13" ht="57" customHeight="1">
      <x:c r="A13" s="14" t="str">
        <x:v>BUILD5-08</x:v>
      </x:c>
      <x:c r="B13" s="14" t="str">
        <x:v>Vie domestique</x:v>
      </x:c>
      <x:c r="C13" s="14" t="str">
        <x:v>Scènes maisonsV5</x:v>
      </x:c>
      <x:c r="D13" s="14" t="str">
        <x:v>Ajouter visites, état des pièces et rappels narratifs.</x:v>
      </x:c>
      <x:c r="E13" s="14" t="str">
        <x:v>Un invité arrive et repart par une route réelle.</x:v>
      </x:c>
      <x:c r="F13" s="14" t="str">
        <x:v>État commun et modules utilisés par cette tranche. Prendre les objets et trajets depuis leur propriétaire de données.</x:v>
      </x:c>
      <x:c r="G13" s="14" t="str">
        <x:v>P1 — boucle complète jouable</x:v>
      </x:c>
      <x:c r="H13" s="14" t="str">
        <x:v>Scène, interactions, données, sauvegarde et contrôle d’acceptation ensemble. Une interface seule ne termine pas le lot.</x:v>
      </x:c>
      <x:c r="I13" s="14" t="str">
        <x:v>À implémenter. Le présent classeur livre la conception et les données de référence.</x:v>
      </x:c>
      <x:c r="J13" s="14" t="str">
        <x:v>Extension V5</x:v>
      </x:c>
    </x:row>
    <x:row r="14" ht="57" customHeight="1">
      <x:c r="A14" s="13" t="str">
        <x:v>BUILD5-09</x:v>
      </x:c>
      <x:c r="B14" s="13" t="str">
        <x:v>Atelier de trophées</x:v>
      </x:c>
      <x:c r="C14" s="13" t="str">
        <x:v>TR-M01..03</x:v>
      </x:c>
      <x:c r="D14" s="13" t="str">
        <x:v>Créer les 18 étapes du tutoriel avec reprise de poste.</x:v>
      </x:c>
      <x:c r="E14" s="13" t="str">
        <x:v>Interrompre puis reprendre aux trois moments clés.</x:v>
      </x:c>
      <x:c r="F14" s="13" t="str">
        <x:v>État commun et modules utilisés par cette tranche. Prendre les objets et trajets depuis leur propriétaire de données.</x:v>
      </x:c>
      <x:c r="G14" s="13" t="str">
        <x:v>P1 — boucle complète jouable</x:v>
      </x:c>
      <x:c r="H14" s="13" t="str">
        <x:v>Scène, interactions, données, sauvegarde et contrôle d’acceptation ensemble. Une interface seule ne termine pas le lot.</x:v>
      </x:c>
      <x:c r="I14" s="13" t="str">
        <x:v>À implémenter. Le présent classeur livre la conception et les données de référence.</x:v>
      </x:c>
      <x:c r="J14" s="13" t="str">
        <x:v>Extension V5</x:v>
      </x:c>
    </x:row>
    <x:row r="15" ht="57" customHeight="1">
      <x:c r="A15" s="14" t="str">
        <x:v>BUILD5-10</x:v>
      </x:c>
      <x:c r="B15" s="14" t="str">
        <x:v>Histoires d’objets</x:v>
      </x:c>
      <x:c r="C15" s="14" t="str">
        <x:v>Histoires et révélations</x:v>
      </x:c>
      <x:c r="D15" s="14" t="str">
        <x:v>Lier marques matérielles, preuves et récit d’exposition.</x:v>
      </x:c>
      <x:c r="E15" s="14" t="str">
        <x:v>Une plaque ne déclare pas un indice jamais observé.</x:v>
      </x:c>
      <x:c r="F15" s="14" t="str">
        <x:v>État commun et modules utilisés par cette tranche. Prendre les objets et trajets depuis leur propriétaire de données.</x:v>
      </x:c>
      <x:c r="G15" s="14" t="str">
        <x:v>P1 — boucle complète jouable</x:v>
      </x:c>
      <x:c r="H15" s="14" t="str">
        <x:v>Scène, interactions, données, sauvegarde et contrôle d’acceptation ensemble. Une interface seule ne termine pas le lot.</x:v>
      </x:c>
      <x:c r="I15" s="14" t="str">
        <x:v>À implémenter. Le présent classeur livre la conception et les données de référence.</x:v>
      </x:c>
      <x:c r="J15" s="14" t="str">
        <x:v>Extension V5</x:v>
      </x:c>
    </x:row>
    <x:row r="16" ht="57" customHeight="1">
      <x:c r="A16" s="13" t="str">
        <x:v>BUILD5-11</x:v>
      </x:c>
      <x:c r="B16" s="13" t="str">
        <x:v>Chaînes avancées</x:v>
      </x:c>
      <x:c r="C16" s="13" t="str">
        <x:v>GestesV5 de trophées</x:v>
      </x:c>
      <x:c r="D16" s="13" t="str">
        <x:v>Ajouter six énigmes complètes à huit manipulations.</x:v>
      </x:c>
      <x:c r="E16" s="13" t="str">
        <x:v>Accomplir chaque chaîne au clavier et à la manette.</x:v>
      </x:c>
      <x:c r="F16" s="13" t="str">
        <x:v>État commun et modules utilisés par cette tranche. Prendre les objets et trajets depuis leur propriétaire de données.</x:v>
      </x:c>
      <x:c r="G16" s="13" t="str">
        <x:v>P1 — boucle complète jouable</x:v>
      </x:c>
      <x:c r="H16" s="13" t="str">
        <x:v>Scène, interactions, données, sauvegarde et contrôle d’acceptation ensemble. Une interface seule ne termine pas le lot.</x:v>
      </x:c>
      <x:c r="I16" s="13" t="str">
        <x:v>À implémenter. Le présent classeur livre la conception et les données de référence.</x:v>
      </x:c>
      <x:c r="J16" s="13" t="str">
        <x:v>Extension V5</x:v>
      </x:c>
    </x:row>
    <x:row r="17" ht="57" customHeight="1">
      <x:c r="A17" s="14" t="str">
        <x:v>BUILD5-12</x:v>
      </x:c>
      <x:c r="B17" s="14" t="str">
        <x:v>Vaisseau personnel</x:v>
      </x:c>
      <x:c r="C17" s="14" t="str">
        <x:v>Huit salles PSR</x:v>
      </x:c>
      <x:c r="D17" s="14" t="str">
        <x:v>Conserver équipement, pièces et point d’amarrage.</x:v>
      </x:c>
      <x:c r="E17" s="14" t="str">
        <x:v>Partir, atterrir et revenir avec le même manifeste.</x:v>
      </x:c>
      <x:c r="F17" s="14" t="str">
        <x:v>État commun et modules utilisés par cette tranche. Prendre les objets et trajets depuis leur propriétaire de données.</x:v>
      </x:c>
      <x:c r="G17" s="14" t="str">
        <x:v>P1 — boucle complète jouable</x:v>
      </x:c>
      <x:c r="H17" s="14" t="str">
        <x:v>Scène, interactions, données, sauvegarde et contrôle d’acceptation ensemble. Une interface seule ne termine pas le lot.</x:v>
      </x:c>
      <x:c r="I17" s="14" t="str">
        <x:v>À implémenter. Le présent classeur livre la conception et les données de référence.</x:v>
      </x:c>
      <x:c r="J17" s="14" t="str">
        <x:v>Extension V5</x:v>
      </x:c>
    </x:row>
    <x:row r="18" ht="57" customHeight="1">
      <x:c r="A18" s="13" t="str">
        <x:v>BUILD5-13</x:v>
      </x:c>
      <x:c r="B18" s="13" t="str">
        <x:v>Navigation jouable</x:v>
      </x:c>
      <x:c r="C18" s="13" t="str">
        <x:v>FLIGHT5-01..24</x:v>
      </x:c>
      <x:c r="D18" s="13" t="str">
        <x:v>Créer les postes d’approche, amarrage, route et secours.</x:v>
      </x:c>
      <x:c r="E18" s="13" t="str">
        <x:v>Une manœuvre manquée garde un recours visible.</x:v>
      </x:c>
      <x:c r="F18" s="13" t="str">
        <x:v>État commun et modules utilisés par cette tranche. Prendre les objets et trajets depuis leur propriétaire de données.</x:v>
      </x:c>
      <x:c r="G18" s="13" t="str">
        <x:v>P2 — extension du monde</x:v>
      </x:c>
      <x:c r="H18" s="13" t="str">
        <x:v>Scène, interactions, données, sauvegarde et contrôle d’acceptation ensemble. Une interface seule ne termine pas le lot.</x:v>
      </x:c>
      <x:c r="I18" s="13" t="str">
        <x:v>À implémenter. Le présent classeur livre la conception et les données de référence.</x:v>
      </x:c>
      <x:c r="J18" s="13" t="str">
        <x:v>Extension V5</x:v>
      </x:c>
    </x:row>
    <x:row r="19" ht="57" customHeight="1">
      <x:c r="A19" s="14" t="str">
        <x:v>BUILD5-14</x:v>
      </x:c>
      <x:c r="B19" s="14" t="str">
        <x:v>Bases vivantes</x:v>
      </x:c>
      <x:c r="C19" s="14" t="str">
        <x:v>BASE5-01..10</x:v>
      </x:c>
      <x:c r="D19" s="14" t="str">
        <x:v>Relier les 60 salles aux 30 phases d’arcs.</x:v>
      </x:c>
      <x:c r="E19" s="14" t="str">
        <x:v>Une réparation ouvre réellement le service concerné.</x:v>
      </x:c>
      <x:c r="F19" s="14" t="str">
        <x:v>État commun et modules utilisés par cette tranche. Prendre les objets et trajets depuis leur propriétaire de données.</x:v>
      </x:c>
      <x:c r="G19" s="14" t="str">
        <x:v>P2 — extension du monde</x:v>
      </x:c>
      <x:c r="H19" s="14" t="str">
        <x:v>Scène, interactions, données, sauvegarde et contrôle d’acceptation ensemble. Une interface seule ne termine pas le lot.</x:v>
      </x:c>
      <x:c r="I19" s="14" t="str">
        <x:v>À implémenter. Le présent classeur livre la conception et les données de référence.</x:v>
      </x:c>
      <x:c r="J19" s="14" t="str">
        <x:v>Extension V5</x:v>
      </x:c>
    </x:row>
    <x:row r="20" ht="57" customHeight="1">
      <x:c r="A20" s="13" t="str">
        <x:v>BUILD5-15</x:v>
      </x:c>
      <x:c r="B20" s="13" t="str">
        <x:v>Faune cohérente</x:v>
      </x:c>
      <x:c r="C20" s="13" t="str">
        <x:v>AI5-01..36</x:v>
      </x:c>
      <x:c r="D20" s="13" t="str">
        <x:v>Écrire veille, perception, recherche, engagement et abandon.</x:v>
      </x:c>
      <x:c r="E20" s="13" t="str">
        <x:v>Un adversaire perd la position du joueur hors de ses indices.</x:v>
      </x:c>
      <x:c r="F20" s="13" t="str">
        <x:v>État commun et modules utilisés par cette tranche. Prendre les objets et trajets depuis leur propriétaire de données.</x:v>
      </x:c>
      <x:c r="G20" s="13" t="str">
        <x:v>P2 — extension du monde</x:v>
      </x:c>
      <x:c r="H20" s="13" t="str">
        <x:v>Scène, interactions, données, sauvegarde et contrôle d’acceptation ensemble. Une interface seule ne termine pas le lot.</x:v>
      </x:c>
      <x:c r="I20" s="13" t="str">
        <x:v>À implémenter. Le présent classeur livre la conception et les données de référence.</x:v>
      </x:c>
      <x:c r="J20" s="13" t="str">
        <x:v>Extension V5</x:v>
      </x:c>
    </x:row>
    <x:row r="21" ht="57" customHeight="1">
      <x:c r="A21" s="14" t="str">
        <x:v>BUILD5-16</x:v>
      </x:c>
      <x:c r="B21" s="14" t="str">
        <x:v>Montures</x:v>
      </x:c>
      <x:c r="C21" s="14" t="str">
        <x:v>MOUNT5-01..16</x:v>
      </x:c>
      <x:c r="D21" s="14" t="str">
        <x:v>Faire dépendre les compétences du lien et la route de la fatigue.</x:v>
      </x:c>
      <x:c r="E21" s="14" t="str">
        <x:v>Lien maximal ne traverse pas un obstacle impossible.</x:v>
      </x:c>
      <x:c r="F21" s="14" t="str">
        <x:v>État commun et modules utilisés par cette tranche. Prendre les objets et trajets depuis leur propriétaire de données.</x:v>
      </x:c>
      <x:c r="G21" s="14" t="str">
        <x:v>P2 — extension du monde</x:v>
      </x:c>
      <x:c r="H21" s="14" t="str">
        <x:v>Scène, interactions, données, sauvegarde et contrôle d’acceptation ensemble. Une interface seule ne termine pas le lot.</x:v>
      </x:c>
      <x:c r="I21" s="14" t="str">
        <x:v>À implémenter. Le présent classeur livre la conception et les données de référence.</x:v>
      </x:c>
      <x:c r="J21" s="14" t="str">
        <x:v>Extension V5</x:v>
      </x:c>
    </x:row>
    <x:row r="22" ht="57" customHeight="1">
      <x:c r="A22" s="13" t="str">
        <x:v>BUILD5-17</x:v>
      </x:c>
      <x:c r="B22" s="13" t="str">
        <x:v>Réserves humaines</x:v>
      </x:c>
      <x:c r="C22" s="13" t="str">
        <x:v>GP01..10 et HUM-001..HUM-100</x:v>
      </x:c>
      <x:c r="D22" s="13" t="str">
        <x:v>Instancier une équipe choisie avec ses personnes persistantes.</x:v>
      </x:c>
      <x:c r="E22" s="13" t="str">
        <x:v>Survivants et pertes restent après une revisite.</x:v>
      </x:c>
      <x:c r="F22" s="13" t="str">
        <x:v>État commun et modules utilisés par cette tranche. Prendre les objets et trajets depuis leur propriétaire de données.</x:v>
      </x:c>
      <x:c r="G22" s="13" t="str">
        <x:v>P2 — extension du monde</x:v>
      </x:c>
      <x:c r="H22" s="13" t="str">
        <x:v>Scène, interactions, données, sauvegarde et contrôle d’acceptation ensemble. Une interface seule ne termine pas le lot.</x:v>
      </x:c>
      <x:c r="I22" s="13" t="str">
        <x:v>À implémenter. Le présent classeur livre la conception et les données de référence.</x:v>
      </x:c>
      <x:c r="J22" s="13" t="str">
        <x:v>Extension V5</x:v>
      </x:c>
    </x:row>
    <x:row r="23" ht="57" customHeight="1">
      <x:c r="A23" s="14" t="str">
        <x:v>BUILD5-18</x:v>
      </x:c>
      <x:c r="B23" s="14" t="str">
        <x:v>Guerre narrative</x:v>
      </x:c>
      <x:c r="C23" s="14" t="str">
        <x:v>MissionsW3 et campagnesW5</x:v>
      </x:c>
      <x:c r="D23" s="14" t="str">
        <x:v>Produire un résultat d’opération unique depuis le mode héros.</x:v>
      </x:c>
      <x:c r="E23" s="14" t="str">
        <x:v>La carte lit ce résultat sans récompenser une deuxième fois.</x:v>
      </x:c>
      <x:c r="F23" s="14" t="str">
        <x:v>État commun et modules utilisés par cette tranche. Prendre les objets et trajets depuis leur propriétaire de données.</x:v>
      </x:c>
      <x:c r="G23" s="14" t="str">
        <x:v>P2 — extension du monde</x:v>
      </x:c>
      <x:c r="H23" s="14" t="str">
        <x:v>Scène, interactions, données, sauvegarde et contrôle d’acceptation ensemble. Une interface seule ne termine pas le lot.</x:v>
      </x:c>
      <x:c r="I23" s="14" t="str">
        <x:v>À implémenter. Le présent classeur livre la conception et les données de référence.</x:v>
      </x:c>
      <x:c r="J23" s="14" t="str">
        <x:v>Extension V5</x:v>
      </x:c>
    </x:row>
    <x:row r="24" ht="57" customHeight="1">
      <x:c r="A24" s="13" t="str">
        <x:v>BUILD5-19</x:v>
      </x:c>
      <x:c r="B24" s="13" t="str">
        <x:v>Escarmouche RTS</x:v>
      </x:c>
      <x:c r="C24" s="13" t="str">
        <x:v>ScénariosW3 et unités</x:v>
      </x:c>
      <x:c r="D24" s="13" t="str">
        <x:v>Diriger des équipes présentes avec ravitaillement et repli.</x:v>
      </x:c>
      <x:c r="E24" s="13" t="str">
        <x:v>XP, effectif, fatigue et rôle persistent.</x:v>
      </x:c>
      <x:c r="F24" s="13" t="str">
        <x:v>État commun et modules utilisés par cette tranche. Prendre les objets et trajets depuis leur propriétaire de données.</x:v>
      </x:c>
      <x:c r="G24" s="13" t="str">
        <x:v>P2 — extension du monde</x:v>
      </x:c>
      <x:c r="H24" s="13" t="str">
        <x:v>Scène, interactions, données, sauvegarde et contrôle d’acceptation ensemble. Une interface seule ne termine pas le lot.</x:v>
      </x:c>
      <x:c r="I24" s="13" t="str">
        <x:v>À implémenter. Le présent classeur livre la conception et les données de référence.</x:v>
      </x:c>
      <x:c r="J24" s="13" t="str">
        <x:v>Extension V5</x:v>
      </x:c>
    </x:row>
    <x:row r="25" ht="57" customHeight="1">
      <x:c r="A25" s="14" t="str">
        <x:v>BUILD5-20</x:v>
      </x:c>
      <x:c r="B25" s="14" t="str">
        <x:v>Conquête de Korthas</x:v>
      </x:c>
      <x:c r="C25" s="14" t="str">
        <x:v>Zones, routes et tours</x:v>
      </x:c>
      <x:c r="D25" s="14" t="str">
        <x:v>Relier information, ravitaillement, combat et contrôle territorial.</x:v>
      </x:c>
      <x:c r="E25" s="14" t="str">
        <x:v>Une campagne de 12 tours conserve les bilans.</x:v>
      </x:c>
      <x:c r="F25" s="14" t="str">
        <x:v>État commun et modules utilisés par cette tranche. Prendre les objets et trajets depuis leur propriétaire de données.</x:v>
      </x:c>
      <x:c r="G25" s="14" t="str">
        <x:v>P2 — extension du monde</x:v>
      </x:c>
      <x:c r="H25" s="14" t="str">
        <x:v>Scène, interactions, données, sauvegarde et contrôle d’acceptation ensemble. Une interface seule ne termine pas le lot.</x:v>
      </x:c>
      <x:c r="I25" s="14" t="str">
        <x:v>À implémenter. Le présent classeur livre la conception et les données de référence.</x:v>
      </x:c>
      <x:c r="J25" s="14" t="str">
        <x:v>Extension V5</x:v>
      </x:c>
    </x:row>
    <x:row r="26" ht="57" customHeight="1">
      <x:c r="A26" s="13" t="str">
        <x:v>BUILD5-21</x:v>
      </x:c>
      <x:c r="B26" s="13" t="str">
        <x:v>Warp physique</x:v>
      </x:c>
      <x:c r="C26" s="13" t="str">
        <x:v>STATE5-25..30</x:v>
      </x:c>
      <x:c r="D26" s="13" t="str">
        <x:v>Vérifier cinq conditions, destination et retour réservé.</x:v>
      </x:c>
      <x:c r="E26" s="13" t="str">
        <x:v>Retrait d’Adjutant après départ ne bloque pas le retour engagé.</x:v>
      </x:c>
      <x:c r="F26" s="13" t="str">
        <x:v>État commun et modules utilisés par cette tranche. Prendre les objets et trajets depuis leur propriétaire de données.</x:v>
      </x:c>
      <x:c r="G26" s="13" t="str">
        <x:v>P2 — extension du monde</x:v>
      </x:c>
      <x:c r="H26" s="13" t="str">
        <x:v>Scène, interactions, données, sauvegarde et contrôle d’acceptation ensemble. Une interface seule ne termine pas le lot.</x:v>
      </x:c>
      <x:c r="I26" s="13" t="str">
        <x:v>À implémenter. Le présent classeur livre la conception et les données de référence.</x:v>
      </x:c>
      <x:c r="J26" s="13" t="str">
        <x:v>Extension V5</x:v>
      </x:c>
    </x:row>
    <x:row r="27" ht="57" customHeight="1">
      <x:c r="A27" s="14" t="str">
        <x:v>BUILD5-22</x:v>
      </x:c>
      <x:c r="B27" s="14" t="str">
        <x:v>La Veille Partagée</x:v>
      </x:c>
      <x:c r="C27" s="14" t="str">
        <x:v>Navire de clan</x:v>
      </x:c>
      <x:c r="D27" s="14" t="str">
        <x:v>Ouvrir quatre ponts par étapes avec capacités 7/13/19.</x:v>
      </x:c>
      <x:c r="E27" s="14" t="str">
        <x:v>Une mission collective garde personnes, charges et responsabilités.</x:v>
      </x:c>
      <x:c r="F27" s="14" t="str">
        <x:v>État commun et modules utilisés par cette tranche. Prendre les objets et trajets depuis leur propriétaire de données.</x:v>
      </x:c>
      <x:c r="G27" s="14" t="str">
        <x:v>P2 — extension du monde</x:v>
      </x:c>
      <x:c r="H27" s="14" t="str">
        <x:v>Scène, interactions, données, sauvegarde et contrôle d’acceptation ensemble. Une interface seule ne termine pas le lot.</x:v>
      </x:c>
      <x:c r="I27" s="14" t="str">
        <x:v>À implémenter. Le présent classeur livre la conception et les données de référence.</x:v>
      </x:c>
      <x:c r="J27" s="14" t="str">
        <x:v>Extension V5</x:v>
      </x:c>
    </x:row>
    <x:row r="28" ht="57" customHeight="1">
      <x:c r="A28" s="13" t="str">
        <x:v>BUILD5-23</x:v>
      </x:c>
      <x:c r="B28" s="13" t="str">
        <x:v>Multijoueur futur</x:v>
      </x:c>
      <x:c r="C28" s="13" t="str">
        <x:v>Permissions et session</x:v>
      </x:c>
      <x:c r="D28" s="13" t="str">
        <x:v>Ajouter 2–4 joueurs à l’autorité de session et au même manifeste.</x:v>
      </x:c>
      <x:c r="E28" s="13" t="str">
        <x:v>Déconnexion et départ ne dupliquent pas les objets.</x:v>
      </x:c>
      <x:c r="F28" s="13" t="str">
        <x:v>BUILD5-01, BUILD5-02, BUILD5-12, BUILD5-22 et solo stable</x:v>
      </x:c>
      <x:c r="G28" s="13" t="str">
        <x:v>P3 — prolongement après stabilité du solo</x:v>
      </x:c>
      <x:c r="H28" s="13" t="str">
        <x:v>Scène, interactions, données, sauvegarde et contrôle d’acceptation ensemble. Une interface seule ne termine pas le lot.</x:v>
      </x:c>
      <x:c r="I28" s="13" t="str">
        <x:v>À implémenter. Le présent classeur livre la conception et les données de référence.</x:v>
      </x:c>
      <x:c r="J28" s="13" t="str">
        <x:v>Extension V5</x:v>
      </x:c>
    </x:row>
    <x:row r="29" ht="57" customHeight="1">
      <x:c r="A29" s="14" t="str">
        <x:v>BUILD5-24</x:v>
      </x:c>
      <x:c r="B29" s="14" t="str">
        <x:v>Transmission et DLC</x:v>
      </x:c>
      <x:c r="C29" s="14" t="str">
        <x:v>Elder, Ancient et mausolée</x:v>
      </x:c>
      <x:c r="D29" s="14" t="str">
        <x:v>Prolonger la fin choisie et séparer les chroniques cinéma.</x:v>
      </x:c>
      <x:c r="E29" s="14" t="str">
        <x:v>Le parcours conserve ses morts, ses objets et son dénouement.</x:v>
      </x:c>
      <x:c r="F29" s="14" t="str">
        <x:v>État commun et modules utilisés par cette tranche. Prendre les objets et trajets depuis leur propriétaire de données.</x:v>
      </x:c>
      <x:c r="G29" s="14" t="str">
        <x:v>P3 — prolongement après stabilité du solo</x:v>
      </x:c>
      <x:c r="H29" s="14" t="str">
        <x:v>Scène, interactions, données, sauvegarde et contrôle d’acceptation ensemble. Une interface seule ne termine pas le lot.</x:v>
      </x:c>
      <x:c r="I29" s="14" t="str">
        <x:v>À implémenter. Le présent classeur livre la conception et les données de référence.</x:v>
      </x:c>
      <x:c r="J29" s="14" t="str">
        <x:v>Extension V5</x:v>
      </x:c>
    </x:row>
  </x:sheetData>
  <x:pageMargins left="0.7" right="0.7" top="0.75" bottom="0.75" header="0.3" footer="0.3"/>
  <x:tableParts count="1">
    <x:tablePart xmlns:r="http://schemas.openxmlformats.org/officeDocument/2006/relationships" r:id="R82ff44ec06e245a0"/>
  </x:tableParts>
</x:worksheet>
</file>