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DD67B79E-A68A-4F40-ABF0-57455FB8993C}" xr6:coauthVersionLast="44" xr6:coauthVersionMax="45" xr10:uidLastSave="{00000000-0000-0000-0000-000000000000}"/>
  <bookViews>
    <workbookView xWindow="5115" yWindow="1455" windowWidth="15375" windowHeight="7875" xr2:uid="{00000000-000D-0000-FFFF-FFFF00000000}"/>
  </bookViews>
  <sheets>
    <sheet name="Daten" sheetId="1" r:id="rId1"/>
    <sheet name="Stoffmenge" sheetId="4" r:id="rId2"/>
    <sheet name="Tabelle1" sheetId="5" r:id="rId3"/>
    <sheet name="Diagramm" sheetId="2" r:id="rId4"/>
    <sheet name="Tabelle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1" l="1"/>
  <c r="G29" i="1"/>
  <c r="O32" i="1"/>
  <c r="P32" i="1"/>
  <c r="J27" i="1"/>
  <c r="G4" i="1" l="1"/>
  <c r="S4" i="1"/>
  <c r="O27" i="1"/>
  <c r="V27" i="1"/>
  <c r="T27" i="1"/>
  <c r="Q27" i="1"/>
  <c r="R29" i="1" l="1"/>
  <c r="O29" i="1"/>
  <c r="R4" i="1"/>
  <c r="R22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4" i="1"/>
  <c r="Q32" i="1" l="1"/>
  <c r="I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F27" i="1" s="1"/>
  <c r="O4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C2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W5" i="1" l="1"/>
  <c r="Q5" i="1"/>
  <c r="K5" i="1"/>
  <c r="E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W6" i="1" l="1"/>
  <c r="E6" i="1"/>
  <c r="K6" i="1"/>
  <c r="Q6" i="1"/>
  <c r="Q7" i="1" l="1"/>
  <c r="E7" i="1"/>
  <c r="K7" i="1"/>
  <c r="W7" i="1"/>
  <c r="E8" i="1" l="1"/>
  <c r="W8" i="1"/>
  <c r="K8" i="1"/>
  <c r="Q8" i="1"/>
  <c r="K9" i="1" l="1"/>
  <c r="E9" i="1"/>
  <c r="Q9" i="1"/>
  <c r="W9" i="1"/>
  <c r="Q10" i="1" l="1"/>
  <c r="K10" i="1"/>
  <c r="W10" i="1"/>
  <c r="E10" i="1"/>
  <c r="E11" i="1" l="1"/>
  <c r="K11" i="1"/>
  <c r="W11" i="1"/>
  <c r="Q11" i="1"/>
  <c r="W12" i="1" l="1"/>
  <c r="E12" i="1"/>
  <c r="Q12" i="1"/>
  <c r="K12" i="1"/>
  <c r="K13" i="1" l="1"/>
  <c r="Q13" i="1"/>
  <c r="W13" i="1"/>
  <c r="E13" i="1"/>
  <c r="W14" i="1" l="1"/>
  <c r="E14" i="1"/>
  <c r="K14" i="1"/>
  <c r="Q14" i="1"/>
  <c r="E15" i="1" l="1"/>
  <c r="Q15" i="1"/>
  <c r="K15" i="1"/>
  <c r="W15" i="1"/>
  <c r="W16" i="1" l="1"/>
  <c r="Q16" i="1"/>
  <c r="E16" i="1"/>
  <c r="K16" i="1"/>
  <c r="E17" i="1" l="1"/>
  <c r="W17" i="1"/>
  <c r="K17" i="1"/>
  <c r="Q17" i="1"/>
  <c r="Q18" i="1" l="1"/>
  <c r="W18" i="1"/>
  <c r="K18" i="1"/>
  <c r="E18" i="1"/>
  <c r="K19" i="1" l="1"/>
  <c r="Q19" i="1"/>
  <c r="E19" i="1"/>
  <c r="W19" i="1"/>
  <c r="E20" i="1" l="1"/>
  <c r="K20" i="1"/>
  <c r="Q20" i="1"/>
  <c r="G23" i="1" l="1"/>
  <c r="G19" i="1"/>
  <c r="G17" i="1"/>
  <c r="G20" i="1"/>
  <c r="M4" i="1"/>
  <c r="G11" i="1"/>
  <c r="G14" i="1"/>
  <c r="G6" i="1"/>
  <c r="G5" i="1"/>
  <c r="G13" i="1"/>
  <c r="G16" i="1"/>
  <c r="G24" i="1"/>
  <c r="G7" i="1"/>
  <c r="G10" i="1"/>
  <c r="G22" i="1"/>
  <c r="G25" i="1"/>
  <c r="G9" i="1"/>
  <c r="G12" i="1"/>
  <c r="G15" i="1"/>
  <c r="G18" i="1"/>
  <c r="G21" i="1"/>
  <c r="G8" i="1"/>
  <c r="E21" i="1"/>
  <c r="Y17" i="1" l="1"/>
  <c r="S14" i="1"/>
  <c r="M12" i="1"/>
  <c r="S13" i="1"/>
  <c r="Y10" i="1"/>
  <c r="S7" i="1"/>
  <c r="M5" i="1"/>
  <c r="M21" i="1"/>
  <c r="Y11" i="1"/>
  <c r="S8" i="1"/>
  <c r="M10" i="1"/>
  <c r="Y20" i="1"/>
  <c r="M15" i="1"/>
  <c r="M22" i="1"/>
  <c r="S17" i="1"/>
  <c r="M24" i="1"/>
  <c r="Y4" i="1"/>
  <c r="Y6" i="1"/>
  <c r="S19" i="1"/>
  <c r="Y7" i="1"/>
  <c r="S20" i="1"/>
  <c r="Y16" i="1"/>
  <c r="S5" i="1"/>
  <c r="Y5" i="1"/>
  <c r="Y21" i="1"/>
  <c r="S18" i="1"/>
  <c r="M16" i="1"/>
  <c r="M6" i="1"/>
  <c r="S21" i="1"/>
  <c r="Y14" i="1"/>
  <c r="S11" i="1"/>
  <c r="M9" i="1"/>
  <c r="M25" i="1"/>
  <c r="Y15" i="1"/>
  <c r="S12" i="1"/>
  <c r="M14" i="1"/>
  <c r="S9" i="1"/>
  <c r="M23" i="1"/>
  <c r="Y9" i="1"/>
  <c r="S6" i="1"/>
  <c r="S22" i="1"/>
  <c r="M20" i="1"/>
  <c r="M18" i="1"/>
  <c r="Y8" i="1"/>
  <c r="M11" i="1"/>
  <c r="Y18" i="1"/>
  <c r="S15" i="1"/>
  <c r="M13" i="1"/>
  <c r="Y19" i="1"/>
  <c r="S16" i="1"/>
  <c r="Y12" i="1"/>
  <c r="Y13" i="1"/>
  <c r="S10" i="1"/>
  <c r="M8" i="1"/>
  <c r="M19" i="1"/>
  <c r="Y22" i="1"/>
  <c r="M17" i="1"/>
  <c r="Y23" i="1"/>
  <c r="M7" i="1"/>
  <c r="E22" i="1"/>
  <c r="E23" i="1" l="1"/>
  <c r="E24" i="1" l="1"/>
</calcChain>
</file>

<file path=xl/sharedStrings.xml><?xml version="1.0" encoding="utf-8"?>
<sst xmlns="http://schemas.openxmlformats.org/spreadsheetml/2006/main" count="46" uniqueCount="29">
  <si>
    <t>Messreihe T1= 303,15K</t>
  </si>
  <si>
    <t>Messreihe T2= 313,15K</t>
  </si>
  <si>
    <t>Messreihe T3= 323,15K</t>
  </si>
  <si>
    <t>Messreihe T4= 328,15K</t>
  </si>
  <si>
    <t>p [kPa]</t>
  </si>
  <si>
    <t>h[m]</t>
  </si>
  <si>
    <t>V[10^6m^3]</t>
  </si>
  <si>
    <t>Nr.</t>
  </si>
  <si>
    <t>pkorr1</t>
  </si>
  <si>
    <t>pkorr2</t>
  </si>
  <si>
    <t>pkorr3</t>
  </si>
  <si>
    <t>pkorr4</t>
  </si>
  <si>
    <t>V*P/(R*T)</t>
  </si>
  <si>
    <t>m=b=</t>
  </si>
  <si>
    <t>n=a=</t>
  </si>
  <si>
    <t>Vm</t>
  </si>
  <si>
    <t>Mittelwert</t>
  </si>
  <si>
    <t>[kmol]</t>
  </si>
  <si>
    <t>V*P/(R*T) [mol]</t>
  </si>
  <si>
    <t>Vm [l/kmol]</t>
  </si>
  <si>
    <t>Messreihe 1</t>
  </si>
  <si>
    <t>Messreihe 2</t>
  </si>
  <si>
    <t>Messreihe 3</t>
  </si>
  <si>
    <t>Messreihe 4</t>
  </si>
  <si>
    <t>323,15</t>
  </si>
  <si>
    <t>328,15</t>
  </si>
  <si>
    <t>Van der Waals</t>
  </si>
  <si>
    <t>b=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</si>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</sst>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11" fontId="0" fillId="0" borderId="0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834316759806661E-2"/>
          <c:y val="1.6927535652372396E-2"/>
          <c:w val="0.68869791694137561"/>
          <c:h val="0.92763845049737137"/>
        </c:manualLayout>
      </c:layout>
      <c:scatterChart>
        <c:scatterStyle val="lineMarker"/>
        <c:varyColors val="0"/>
        <c:ser>
          <c:idx val="2"/>
          <c:order val="2"/>
          <c:tx>
            <c:strRef>
              <c:f>Daten!$N$2</c:f>
              <c:strCache>
                <c:ptCount val="1"/>
                <c:pt idx="0">
                  <c:v>Messreihe T3= 323,15K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76806027643399"/>
                  <c:y val="-0.1021570729751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Daten!$O$4:$O$22</c:f>
              <c:numCache>
                <c:formatCode>General</c:formatCode>
                <c:ptCount val="19"/>
                <c:pt idx="0">
                  <c:v>1900.7269679999999</c:v>
                </c:pt>
                <c:pt idx="1">
                  <c:v>1983.2593919999999</c:v>
                </c:pt>
                <c:pt idx="2">
                  <c:v>2070.7918159999999</c:v>
                </c:pt>
                <c:pt idx="3">
                  <c:v>2162.3242399999999</c:v>
                </c:pt>
                <c:pt idx="4">
                  <c:v>2265.2569119999998</c:v>
                </c:pt>
                <c:pt idx="5">
                  <c:v>2372.7893359999998</c:v>
                </c:pt>
                <c:pt idx="6">
                  <c:v>2488.4551759999999</c:v>
                </c:pt>
                <c:pt idx="7">
                  <c:v>2619.2544320000002</c:v>
                </c:pt>
                <c:pt idx="8">
                  <c:v>2758.65344</c:v>
                </c:pt>
                <c:pt idx="9">
                  <c:v>2911.7195280000001</c:v>
                </c:pt>
                <c:pt idx="10">
                  <c:v>3075.2519520000001</c:v>
                </c:pt>
                <c:pt idx="11">
                  <c:v>3260.7843760000001</c:v>
                </c:pt>
                <c:pt idx="12">
                  <c:v>3451.1833839999999</c:v>
                </c:pt>
                <c:pt idx="13">
                  <c:v>3638.7158079999999</c:v>
                </c:pt>
                <c:pt idx="14">
                  <c:v>3834.381648</c:v>
                </c:pt>
                <c:pt idx="15">
                  <c:v>3997.31432</c:v>
                </c:pt>
                <c:pt idx="16">
                  <c:v>4118.1135759999997</c:v>
                </c:pt>
                <c:pt idx="17">
                  <c:v>4268.6459999999997</c:v>
                </c:pt>
                <c:pt idx="18">
                  <c:v>4772.8455039999999</c:v>
                </c:pt>
              </c:numCache>
            </c:numRef>
          </c:xVal>
          <c:yVal>
            <c:numRef>
              <c:f>Daten!$R$4:$R$22</c:f>
              <c:numCache>
                <c:formatCode>General</c:formatCode>
                <c:ptCount val="19"/>
                <c:pt idx="0">
                  <c:v>2.8298638905699252E-6</c:v>
                </c:pt>
                <c:pt idx="1">
                  <c:v>2.8051037954767114E-6</c:v>
                </c:pt>
                <c:pt idx="2">
                  <c:v>2.774755751499133E-6</c:v>
                </c:pt>
                <c:pt idx="3">
                  <c:v>2.7364376267996674E-6</c:v>
                </c:pt>
                <c:pt idx="4">
                  <c:v>2.6980703051224274E-6</c:v>
                </c:pt>
                <c:pt idx="5">
                  <c:v>2.6495142286037373E-6</c:v>
                </c:pt>
                <c:pt idx="6">
                  <c:v>2.5934248816871406E-6</c:v>
                </c:pt>
                <c:pt idx="7">
                  <c:v>2.5347600577979615E-6</c:v>
                </c:pt>
                <c:pt idx="8">
                  <c:v>2.4643035705439115E-6</c:v>
                </c:pt>
                <c:pt idx="9">
                  <c:v>2.3842843026705433E-6</c:v>
                </c:pt>
                <c:pt idx="10">
                  <c:v>2.2892673697702464E-6</c:v>
                </c:pt>
                <c:pt idx="11">
                  <c:v>2.1846426405097655E-6</c:v>
                </c:pt>
                <c:pt idx="12">
                  <c:v>2.0552934540394254E-6</c:v>
                </c:pt>
                <c:pt idx="13">
                  <c:v>1.8961032942985031E-6</c:v>
                </c:pt>
                <c:pt idx="14">
                  <c:v>1.7126254876717028E-6</c:v>
                </c:pt>
                <c:pt idx="15">
                  <c:v>1.4878327666030754E-6</c:v>
                </c:pt>
                <c:pt idx="16">
                  <c:v>1.2262361824908003E-6</c:v>
                </c:pt>
                <c:pt idx="17">
                  <c:v>9.5329476934840987E-7</c:v>
                </c:pt>
                <c:pt idx="18">
                  <c:v>8.8824587739517327E-7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079-BCC7-FB2D410E7B53}"/>
            </c:ext>
          </c:extLst>
        </c:ser>
        <c:ser>
          <c:idx val="3"/>
          <c:order val="3"/>
          <c:tx>
            <c:strRef>
              <c:f>Daten!$T$2</c:f>
              <c:strCache>
                <c:ptCount val="1"/>
                <c:pt idx="0">
                  <c:v>Messreihe T4= 328,15K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436469573530775E-2"/>
                  <c:y val="-0.1133421114577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Daten!$U$4:$U$23</c:f>
              <c:numCache>
                <c:formatCode>General</c:formatCode>
                <c:ptCount val="20"/>
                <c:pt idx="0">
                  <c:v>1950.7269679999999</c:v>
                </c:pt>
                <c:pt idx="1">
                  <c:v>2031.3928080000001</c:v>
                </c:pt>
                <c:pt idx="2">
                  <c:v>2122.9252320000001</c:v>
                </c:pt>
                <c:pt idx="3">
                  <c:v>2217.5910720000002</c:v>
                </c:pt>
                <c:pt idx="4">
                  <c:v>2327.1234960000002</c:v>
                </c:pt>
                <c:pt idx="5">
                  <c:v>2439.6559200000002</c:v>
                </c:pt>
                <c:pt idx="6">
                  <c:v>2561.5885920000001</c:v>
                </c:pt>
                <c:pt idx="7">
                  <c:v>2696.2544320000002</c:v>
                </c:pt>
                <c:pt idx="8">
                  <c:v>2848.7868560000002</c:v>
                </c:pt>
                <c:pt idx="9">
                  <c:v>3011.3192800000002</c:v>
                </c:pt>
                <c:pt idx="10">
                  <c:v>3181.9851199999998</c:v>
                </c:pt>
                <c:pt idx="11">
                  <c:v>3380.7843760000001</c:v>
                </c:pt>
                <c:pt idx="12">
                  <c:v>3594.4502160000002</c:v>
                </c:pt>
                <c:pt idx="13">
                  <c:v>3819.849224</c:v>
                </c:pt>
                <c:pt idx="14">
                  <c:v>4049.6484799999998</c:v>
                </c:pt>
                <c:pt idx="15">
                  <c:v>4271.4477360000001</c:v>
                </c:pt>
                <c:pt idx="16">
                  <c:v>4369.5138239999997</c:v>
                </c:pt>
                <c:pt idx="17">
                  <c:v>4476.4464959999996</c:v>
                </c:pt>
                <c:pt idx="18">
                  <c:v>4593.912832</c:v>
                </c:pt>
                <c:pt idx="19">
                  <c:v>4800.5125840000001</c:v>
                </c:pt>
              </c:numCache>
            </c:numRef>
          </c:xVal>
          <c:yVal>
            <c:numRef>
              <c:f>Daten!$X$4:$X$23</c:f>
              <c:numCache>
                <c:formatCode>General</c:formatCode>
                <c:ptCount val="20"/>
                <c:pt idx="0">
                  <c:v>2.8600527981583431E-6</c:v>
                </c:pt>
                <c:pt idx="1">
                  <c:v>2.8294047506320099E-6</c:v>
                </c:pt>
                <c:pt idx="2">
                  <c:v>2.8012687140214358E-6</c:v>
                </c:pt>
                <c:pt idx="3">
                  <c:v>2.7636176187050468E-6</c:v>
                </c:pt>
                <c:pt idx="4">
                  <c:v>2.7295243980632044E-6</c:v>
                </c:pt>
                <c:pt idx="5">
                  <c:v>2.6826709433201796E-6</c:v>
                </c:pt>
                <c:pt idx="6">
                  <c:v>2.6289660820417085E-6</c:v>
                </c:pt>
                <c:pt idx="7">
                  <c:v>2.5695187504643555E-6</c:v>
                </c:pt>
                <c:pt idx="8">
                  <c:v>2.506044449843123E-6</c:v>
                </c:pt>
                <c:pt idx="9">
                  <c:v>2.4282704606058891E-6</c:v>
                </c:pt>
                <c:pt idx="10">
                  <c:v>2.332629218604775E-6</c:v>
                </c:pt>
                <c:pt idx="11">
                  <c:v>2.230527330540786E-6</c:v>
                </c:pt>
                <c:pt idx="12">
                  <c:v>2.1079971860237598E-6</c:v>
                </c:pt>
                <c:pt idx="13">
                  <c:v>1.9601613779378775E-6</c:v>
                </c:pt>
                <c:pt idx="14">
                  <c:v>1.7812141817042334E-6</c:v>
                </c:pt>
                <c:pt idx="15">
                  <c:v>1.565642738570822E-6</c:v>
                </c:pt>
                <c:pt idx="16">
                  <c:v>1.4414288108399295E-6</c:v>
                </c:pt>
                <c:pt idx="17">
                  <c:v>1.3126258606879432E-6</c:v>
                </c:pt>
                <c:pt idx="18">
                  <c:v>1.1786866416510197E-6</c:v>
                </c:pt>
                <c:pt idx="19">
                  <c:v>1.0557386815547068E-6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D-4079-BCC7-FB2D410E7B53}"/>
            </c:ext>
          </c:extLst>
        </c:ser>
        <c:ser>
          <c:idx val="4"/>
          <c:order val="4"/>
          <c:tx>
            <c:strRef>
              <c:f>Daten!$N$2</c:f>
              <c:strCache>
                <c:ptCount val="1"/>
                <c:pt idx="0">
                  <c:v>Messreihe T3= 323,15K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8016594373150794E-2"/>
                  <c:y val="1.06978359911730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Daten!$O$4:$O$9</c:f>
              <c:numCache>
                <c:formatCode>General</c:formatCode>
                <c:ptCount val="6"/>
                <c:pt idx="0">
                  <c:v>1900.7269679999999</c:v>
                </c:pt>
                <c:pt idx="1">
                  <c:v>1983.2593919999999</c:v>
                </c:pt>
                <c:pt idx="2">
                  <c:v>2070.7918159999999</c:v>
                </c:pt>
                <c:pt idx="3">
                  <c:v>2162.3242399999999</c:v>
                </c:pt>
                <c:pt idx="4">
                  <c:v>2265.2569119999998</c:v>
                </c:pt>
                <c:pt idx="5">
                  <c:v>2372.7893359999998</c:v>
                </c:pt>
              </c:numCache>
            </c:numRef>
          </c:xVal>
          <c:yVal>
            <c:numRef>
              <c:f>Daten!$R$4:$R$9</c:f>
              <c:numCache>
                <c:formatCode>General</c:formatCode>
                <c:ptCount val="6"/>
                <c:pt idx="0">
                  <c:v>2.8298638905699252E-6</c:v>
                </c:pt>
                <c:pt idx="1">
                  <c:v>2.8051037954767114E-6</c:v>
                </c:pt>
                <c:pt idx="2">
                  <c:v>2.774755751499133E-6</c:v>
                </c:pt>
                <c:pt idx="3">
                  <c:v>2.7364376267996674E-6</c:v>
                </c:pt>
                <c:pt idx="4">
                  <c:v>2.6980703051224274E-6</c:v>
                </c:pt>
                <c:pt idx="5">
                  <c:v>2.6495142286037373E-6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E-439B-9492-67C6A7E34091}"/>
            </c:ext>
          </c:extLst>
        </c:ser>
        <c:ser>
          <c:idx val="5"/>
          <c:order val="5"/>
          <c:tx>
            <c:strRef>
              <c:f>Daten!$T$2</c:f>
              <c:strCache>
                <c:ptCount val="1"/>
                <c:pt idx="0">
                  <c:v>Messreihe T4= 328,15K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35322019470763"/>
                  <c:y val="-4.45055901687005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Daten!$U$4:$U$9</c:f>
              <c:numCache>
                <c:formatCode>General</c:formatCode>
                <c:ptCount val="6"/>
                <c:pt idx="0">
                  <c:v>1950.7269679999999</c:v>
                </c:pt>
                <c:pt idx="1">
                  <c:v>2031.3928080000001</c:v>
                </c:pt>
                <c:pt idx="2">
                  <c:v>2122.9252320000001</c:v>
                </c:pt>
                <c:pt idx="3">
                  <c:v>2217.5910720000002</c:v>
                </c:pt>
                <c:pt idx="4">
                  <c:v>2327.1234960000002</c:v>
                </c:pt>
                <c:pt idx="5">
                  <c:v>2439.6559200000002</c:v>
                </c:pt>
              </c:numCache>
            </c:numRef>
          </c:xVal>
          <c:yVal>
            <c:numRef>
              <c:f>Daten!$X$4:$X$9</c:f>
              <c:numCache>
                <c:formatCode>General</c:formatCode>
                <c:ptCount val="6"/>
                <c:pt idx="0">
                  <c:v>2.8600527981583431E-6</c:v>
                </c:pt>
                <c:pt idx="1">
                  <c:v>2.8294047506320099E-6</c:v>
                </c:pt>
                <c:pt idx="2">
                  <c:v>2.8012687140214358E-6</c:v>
                </c:pt>
                <c:pt idx="3">
                  <c:v>2.7636176187050468E-6</c:v>
                </c:pt>
                <c:pt idx="4">
                  <c:v>2.7295243980632044E-6</c:v>
                </c:pt>
                <c:pt idx="5">
                  <c:v>2.6826709433201796E-6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3E-439B-9492-67C6A7E3409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Daten!$I$4:$I$9</c:f>
              <c:numCache>
                <c:formatCode>General</c:formatCode>
                <c:ptCount val="6"/>
                <c:pt idx="0">
                  <c:v>1809.7269679999999</c:v>
                </c:pt>
                <c:pt idx="1">
                  <c:v>1884.3928080000001</c:v>
                </c:pt>
                <c:pt idx="2">
                  <c:v>1965.7918159999999</c:v>
                </c:pt>
                <c:pt idx="3">
                  <c:v>2049.5910720000002</c:v>
                </c:pt>
                <c:pt idx="4">
                  <c:v>2147.2569119999998</c:v>
                </c:pt>
                <c:pt idx="5">
                  <c:v>2242.7893359999998</c:v>
                </c:pt>
              </c:numCache>
            </c:numRef>
          </c:xVal>
          <c:yVal>
            <c:numRef>
              <c:f>Daten!$L$4:$L$9</c:f>
              <c:numCache>
                <c:formatCode>General</c:formatCode>
                <c:ptCount val="6"/>
                <c:pt idx="0">
                  <c:v>2.7804213411711048E-6</c:v>
                </c:pt>
                <c:pt idx="1">
                  <c:v>2.7503793487078752E-6</c:v>
                </c:pt>
                <c:pt idx="2">
                  <c:v>2.7181760855294448E-6</c:v>
                </c:pt>
                <c:pt idx="3">
                  <c:v>2.6766014041479308E-6</c:v>
                </c:pt>
                <c:pt idx="4">
                  <c:v>2.6391954360717526E-6</c:v>
                </c:pt>
                <c:pt idx="5">
                  <c:v>2.5843260242414793E-6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DE-4A61-81A2-6FDB0FDAAEF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Daten!$O$4:$O$9</c:f>
              <c:numCache>
                <c:formatCode>General</c:formatCode>
                <c:ptCount val="6"/>
                <c:pt idx="0">
                  <c:v>1900.7269679999999</c:v>
                </c:pt>
                <c:pt idx="1">
                  <c:v>1983.2593919999999</c:v>
                </c:pt>
                <c:pt idx="2">
                  <c:v>2070.7918159999999</c:v>
                </c:pt>
                <c:pt idx="3">
                  <c:v>2162.3242399999999</c:v>
                </c:pt>
                <c:pt idx="4">
                  <c:v>2265.2569119999998</c:v>
                </c:pt>
                <c:pt idx="5">
                  <c:v>2372.7893359999998</c:v>
                </c:pt>
              </c:numCache>
            </c:numRef>
          </c:xVal>
          <c:yVal>
            <c:numRef>
              <c:f>Daten!$R$4:$R$9</c:f>
              <c:numCache>
                <c:formatCode>General</c:formatCode>
                <c:ptCount val="6"/>
                <c:pt idx="0">
                  <c:v>2.8298638905699252E-6</c:v>
                </c:pt>
                <c:pt idx="1">
                  <c:v>2.8051037954767114E-6</c:v>
                </c:pt>
                <c:pt idx="2">
                  <c:v>2.774755751499133E-6</c:v>
                </c:pt>
                <c:pt idx="3">
                  <c:v>2.7364376267996674E-6</c:v>
                </c:pt>
                <c:pt idx="4">
                  <c:v>2.6980703051224274E-6</c:v>
                </c:pt>
                <c:pt idx="5">
                  <c:v>2.6495142286037373E-6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DE-4A61-81A2-6FDB0FDA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98335"/>
        <c:axId val="15564156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Daten!$B$4:$B$25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1726</c:v>
                      </c:pt>
                      <c:pt idx="1">
                        <c:v>1795</c:v>
                      </c:pt>
                      <c:pt idx="2">
                        <c:v>1876</c:v>
                      </c:pt>
                      <c:pt idx="3">
                        <c:v>1944</c:v>
                      </c:pt>
                      <c:pt idx="4">
                        <c:v>2036</c:v>
                      </c:pt>
                      <c:pt idx="5">
                        <c:v>2126</c:v>
                      </c:pt>
                      <c:pt idx="6">
                        <c:v>2213</c:v>
                      </c:pt>
                      <c:pt idx="7">
                        <c:v>2316</c:v>
                      </c:pt>
                      <c:pt idx="8">
                        <c:v>2427</c:v>
                      </c:pt>
                      <c:pt idx="9">
                        <c:v>2536</c:v>
                      </c:pt>
                      <c:pt idx="10">
                        <c:v>2643</c:v>
                      </c:pt>
                      <c:pt idx="11">
                        <c:v>2702</c:v>
                      </c:pt>
                      <c:pt idx="12">
                        <c:v>2707</c:v>
                      </c:pt>
                      <c:pt idx="13">
                        <c:v>2710</c:v>
                      </c:pt>
                      <c:pt idx="14">
                        <c:v>2713</c:v>
                      </c:pt>
                      <c:pt idx="15">
                        <c:v>2717</c:v>
                      </c:pt>
                      <c:pt idx="16">
                        <c:v>2730</c:v>
                      </c:pt>
                      <c:pt idx="17">
                        <c:v>2738</c:v>
                      </c:pt>
                      <c:pt idx="18">
                        <c:v>2755</c:v>
                      </c:pt>
                      <c:pt idx="19">
                        <c:v>2770</c:v>
                      </c:pt>
                      <c:pt idx="20">
                        <c:v>3517</c:v>
                      </c:pt>
                      <c:pt idx="21">
                        <c:v>4885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Daten!$F$4:$F$25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2.7227439636205382E-6</c:v>
                      </c:pt>
                      <c:pt idx="1">
                        <c:v>2.6888279553343568E-6</c:v>
                      </c:pt>
                      <c:pt idx="2">
                        <c:v>2.6611014675472131E-6</c:v>
                      </c:pt>
                      <c:pt idx="3">
                        <c:v>2.602834629938687E-6</c:v>
                      </c:pt>
                      <c:pt idx="4">
                        <c:v>2.5648401618623086E-6</c:v>
                      </c:pt>
                      <c:pt idx="5">
                        <c:v>2.5100759275621363E-6</c:v>
                      </c:pt>
                      <c:pt idx="6">
                        <c:v>2.4380553215374556E-6</c:v>
                      </c:pt>
                      <c:pt idx="7">
                        <c:v>2.368648016133698E-6</c:v>
                      </c:pt>
                      <c:pt idx="8">
                        <c:v>2.2911259421015574E-6</c:v>
                      </c:pt>
                      <c:pt idx="9">
                        <c:v>2.1938288877697483E-6</c:v>
                      </c:pt>
                      <c:pt idx="10">
                        <c:v>2.0784504678265734E-6</c:v>
                      </c:pt>
                      <c:pt idx="11">
                        <c:v>1.9115983829639624E-6</c:v>
                      </c:pt>
                      <c:pt idx="12">
                        <c:v>1.7017798072527755E-6</c:v>
                      </c:pt>
                      <c:pt idx="13">
                        <c:v>1.4897603294665878E-6</c:v>
                      </c:pt>
                      <c:pt idx="14">
                        <c:v>1.2777305599361608E-6</c:v>
                      </c:pt>
                      <c:pt idx="15">
                        <c:v>1.06578024163015E-6</c:v>
                      </c:pt>
                      <c:pt idx="16">
                        <c:v>8.5641175832731423E-7</c:v>
                      </c:pt>
                      <c:pt idx="17">
                        <c:v>7.5135984201804258E-7</c:v>
                      </c:pt>
                      <c:pt idx="18">
                        <c:v>6.479426726611364E-7</c:v>
                      </c:pt>
                      <c:pt idx="19">
                        <c:v>5.427691541754392E-7</c:v>
                      </c:pt>
                      <c:pt idx="20">
                        <c:v>5.5272609899796663E-7</c:v>
                      </c:pt>
                      <c:pt idx="21">
                        <c:v>6.7351336855091149E-7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079-BCC7-FB2D410E7B53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Daten!$H$4:$H$25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1820</c:v>
                      </c:pt>
                      <c:pt idx="1">
                        <c:v>1896</c:v>
                      </c:pt>
                      <c:pt idx="2">
                        <c:v>1979</c:v>
                      </c:pt>
                      <c:pt idx="3">
                        <c:v>2064</c:v>
                      </c:pt>
                      <c:pt idx="4">
                        <c:v>2163</c:v>
                      </c:pt>
                      <c:pt idx="5">
                        <c:v>2260</c:v>
                      </c:pt>
                      <c:pt idx="6">
                        <c:v>2364</c:v>
                      </c:pt>
                      <c:pt idx="7">
                        <c:v>2480</c:v>
                      </c:pt>
                      <c:pt idx="8">
                        <c:v>2607</c:v>
                      </c:pt>
                      <c:pt idx="9">
                        <c:v>2740</c:v>
                      </c:pt>
                      <c:pt idx="10">
                        <c:v>2884</c:v>
                      </c:pt>
                      <c:pt idx="11">
                        <c:v>3027</c:v>
                      </c:pt>
                      <c:pt idx="12">
                        <c:v>3173</c:v>
                      </c:pt>
                      <c:pt idx="13">
                        <c:v>3313</c:v>
                      </c:pt>
                      <c:pt idx="14">
                        <c:v>3388</c:v>
                      </c:pt>
                      <c:pt idx="15">
                        <c:v>3396</c:v>
                      </c:pt>
                      <c:pt idx="16">
                        <c:v>3400</c:v>
                      </c:pt>
                      <c:pt idx="17">
                        <c:v>3408</c:v>
                      </c:pt>
                      <c:pt idx="18">
                        <c:v>3419</c:v>
                      </c:pt>
                      <c:pt idx="19">
                        <c:v>3451</c:v>
                      </c:pt>
                      <c:pt idx="20">
                        <c:v>4725</c:v>
                      </c:pt>
                      <c:pt idx="21">
                        <c:v>4945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Daten!$L$4:$L$25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2.7804213411711048E-6</c:v>
                      </c:pt>
                      <c:pt idx="1">
                        <c:v>2.7503793487078752E-6</c:v>
                      </c:pt>
                      <c:pt idx="2">
                        <c:v>2.7181760855294448E-6</c:v>
                      </c:pt>
                      <c:pt idx="3">
                        <c:v>2.6766014041479308E-6</c:v>
                      </c:pt>
                      <c:pt idx="4">
                        <c:v>2.6391954360717526E-6</c:v>
                      </c:pt>
                      <c:pt idx="5">
                        <c:v>2.5843260242414793E-6</c:v>
                      </c:pt>
                      <c:pt idx="6">
                        <c:v>2.5223074817946134E-6</c:v>
                      </c:pt>
                      <c:pt idx="7">
                        <c:v>2.4567863065559734E-6</c:v>
                      </c:pt>
                      <c:pt idx="8">
                        <c:v>2.3836447437441728E-6</c:v>
                      </c:pt>
                      <c:pt idx="9">
                        <c:v>2.2963789597742527E-6</c:v>
                      </c:pt>
                      <c:pt idx="10">
                        <c:v>2.1970064555836901E-6</c:v>
                      </c:pt>
                      <c:pt idx="11">
                        <c:v>2.0752492176868681E-6</c:v>
                      </c:pt>
                      <c:pt idx="12">
                        <c:v>1.9337344111882579E-6</c:v>
                      </c:pt>
                      <c:pt idx="13">
                        <c:v>1.7665108787914047E-6</c:v>
                      </c:pt>
                      <c:pt idx="14">
                        <c:v>1.5481057135869906E-6</c:v>
                      </c:pt>
                      <c:pt idx="15">
                        <c:v>1.2924946711753658E-6</c:v>
                      </c:pt>
                      <c:pt idx="16">
                        <c:v>1.0349378698321428E-6</c:v>
                      </c:pt>
                      <c:pt idx="17">
                        <c:v>9.0761394969620273E-7</c:v>
                      </c:pt>
                      <c:pt idx="18">
                        <c:v>7.8021311549772958E-7</c:v>
                      </c:pt>
                      <c:pt idx="19">
                        <c:v>6.5622061224512538E-7</c:v>
                      </c:pt>
                      <c:pt idx="20">
                        <c:v>7.3862353003851588E-7</c:v>
                      </c:pt>
                      <c:pt idx="21">
                        <c:v>7.5438809944547967E-7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079-BCC7-FB2D410E7B53}"/>
                  </c:ext>
                </c:extLst>
              </c15:ser>
            </c15:filteredScatterSeries>
          </c:ext>
        </c:extLst>
      </c:scatterChart>
      <c:valAx>
        <c:axId val="15564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15679"/>
        <c:crosses val="autoZero"/>
        <c:crossBetween val="midCat"/>
      </c:valAx>
      <c:valAx>
        <c:axId val="15564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Daten!$G$4:$G$25</c:f>
              <c:numCache>
                <c:formatCode>0.00</c:formatCode>
                <c:ptCount val="22"/>
                <c:pt idx="0">
                  <c:v>1.1232715769499904</c:v>
                </c:pt>
                <c:pt idx="1">
                  <c:v>1.0671079981024907</c:v>
                </c:pt>
                <c:pt idx="2">
                  <c:v>1.0109444192549912</c:v>
                </c:pt>
                <c:pt idx="3">
                  <c:v>0.95478084040749156</c:v>
                </c:pt>
                <c:pt idx="4">
                  <c:v>0.898617261559992</c:v>
                </c:pt>
                <c:pt idx="5">
                  <c:v>0.84245368271249244</c:v>
                </c:pt>
                <c:pt idx="6">
                  <c:v>0.78629010386499287</c:v>
                </c:pt>
                <c:pt idx="7">
                  <c:v>0.73012652501749342</c:v>
                </c:pt>
                <c:pt idx="8">
                  <c:v>0.67396294616999386</c:v>
                </c:pt>
                <c:pt idx="9">
                  <c:v>0.6177993673224943</c:v>
                </c:pt>
                <c:pt idx="10">
                  <c:v>0.56163578847499462</c:v>
                </c:pt>
                <c:pt idx="11">
                  <c:v>0.50547220962749517</c:v>
                </c:pt>
                <c:pt idx="12">
                  <c:v>0.44930863077999572</c:v>
                </c:pt>
                <c:pt idx="13">
                  <c:v>0.39314505193249621</c:v>
                </c:pt>
                <c:pt idx="14">
                  <c:v>0.33698147308499665</c:v>
                </c:pt>
                <c:pt idx="15">
                  <c:v>0.2808178942374972</c:v>
                </c:pt>
                <c:pt idx="16">
                  <c:v>0.22465431538999769</c:v>
                </c:pt>
                <c:pt idx="17">
                  <c:v>0.19657252596624794</c:v>
                </c:pt>
                <c:pt idx="18">
                  <c:v>0.16849073654249819</c:v>
                </c:pt>
                <c:pt idx="19">
                  <c:v>0.14040894711874843</c:v>
                </c:pt>
                <c:pt idx="20">
                  <c:v>0.11232715769499869</c:v>
                </c:pt>
                <c:pt idx="21">
                  <c:v>9.8286262983124151E-2</c:v>
                </c:pt>
              </c:numCache>
            </c:numRef>
          </c:xVal>
          <c:yVal>
            <c:numRef>
              <c:f>Daten!$C$4:$C$25</c:f>
              <c:numCache>
                <c:formatCode>General</c:formatCode>
                <c:ptCount val="22"/>
                <c:pt idx="0">
                  <c:v>1715.593552</c:v>
                </c:pt>
                <c:pt idx="1">
                  <c:v>1783.3928080000001</c:v>
                </c:pt>
                <c:pt idx="2">
                  <c:v>1863.0586479999999</c:v>
                </c:pt>
                <c:pt idx="3">
                  <c:v>1929.457656</c:v>
                </c:pt>
                <c:pt idx="4">
                  <c:v>2020.1234959999999</c:v>
                </c:pt>
                <c:pt idx="5">
                  <c:v>2108.7893359999998</c:v>
                </c:pt>
                <c:pt idx="6">
                  <c:v>2194.5885920000001</c:v>
                </c:pt>
                <c:pt idx="7">
                  <c:v>2296.1210160000001</c:v>
                </c:pt>
                <c:pt idx="8">
                  <c:v>2406.053688</c:v>
                </c:pt>
                <c:pt idx="9">
                  <c:v>2513.3192800000002</c:v>
                </c:pt>
                <c:pt idx="10">
                  <c:v>2619.2519520000001</c:v>
                </c:pt>
                <c:pt idx="11">
                  <c:v>2676.6509599999999</c:v>
                </c:pt>
                <c:pt idx="12">
                  <c:v>2680.717048</c:v>
                </c:pt>
                <c:pt idx="13">
                  <c:v>2681.9826400000002</c:v>
                </c:pt>
                <c:pt idx="14">
                  <c:v>2683.6484799999998</c:v>
                </c:pt>
                <c:pt idx="15">
                  <c:v>2686.1809039999998</c:v>
                </c:pt>
                <c:pt idx="16">
                  <c:v>2698.1135760000002</c:v>
                </c:pt>
                <c:pt idx="17">
                  <c:v>2705.3130799999999</c:v>
                </c:pt>
                <c:pt idx="18">
                  <c:v>2721.7794159999999</c:v>
                </c:pt>
                <c:pt idx="19">
                  <c:v>2735.97892</c:v>
                </c:pt>
                <c:pt idx="20">
                  <c:v>3482.7120880000002</c:v>
                </c:pt>
                <c:pt idx="21">
                  <c:v>4850.0450080000001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B-4E7A-9626-C3E9FD5A664F}"/>
            </c:ext>
          </c:extLst>
        </c:ser>
        <c:ser>
          <c:idx val="1"/>
          <c:order val="1"/>
          <c:tx>
            <c:v>40°C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Daten!$M$4:$M$25</c:f>
              <c:numCache>
                <c:formatCode>0.00</c:formatCode>
                <c:ptCount val="22"/>
                <c:pt idx="0">
                  <c:v>1.1232715769499904</c:v>
                </c:pt>
                <c:pt idx="1">
                  <c:v>1.0671079981024907</c:v>
                </c:pt>
                <c:pt idx="2">
                  <c:v>1.0109444192549912</c:v>
                </c:pt>
                <c:pt idx="3">
                  <c:v>0.95478084040749156</c:v>
                </c:pt>
                <c:pt idx="4">
                  <c:v>0.898617261559992</c:v>
                </c:pt>
                <c:pt idx="5">
                  <c:v>0.84245368271249244</c:v>
                </c:pt>
                <c:pt idx="6">
                  <c:v>0.78629010386499287</c:v>
                </c:pt>
                <c:pt idx="7">
                  <c:v>0.73012652501749342</c:v>
                </c:pt>
                <c:pt idx="8">
                  <c:v>0.67396294616999386</c:v>
                </c:pt>
                <c:pt idx="9">
                  <c:v>0.6177993673224943</c:v>
                </c:pt>
                <c:pt idx="10">
                  <c:v>0.56163578847499462</c:v>
                </c:pt>
                <c:pt idx="11">
                  <c:v>0.50547220962749517</c:v>
                </c:pt>
                <c:pt idx="12">
                  <c:v>0.44930863077999572</c:v>
                </c:pt>
                <c:pt idx="13">
                  <c:v>0.39314505193249621</c:v>
                </c:pt>
                <c:pt idx="14">
                  <c:v>0.33698147308499665</c:v>
                </c:pt>
                <c:pt idx="15">
                  <c:v>0.2808178942374972</c:v>
                </c:pt>
                <c:pt idx="16">
                  <c:v>0.22465431538999769</c:v>
                </c:pt>
                <c:pt idx="17">
                  <c:v>0.1965725259662483</c:v>
                </c:pt>
                <c:pt idx="18">
                  <c:v>0.16849073654249855</c:v>
                </c:pt>
                <c:pt idx="19">
                  <c:v>0.14040894711874879</c:v>
                </c:pt>
                <c:pt idx="20">
                  <c:v>0.11513533663737399</c:v>
                </c:pt>
                <c:pt idx="21">
                  <c:v>0.11232715769499903</c:v>
                </c:pt>
              </c:numCache>
            </c:numRef>
          </c:xVal>
          <c:yVal>
            <c:numRef>
              <c:f>Daten!$I$4:$I$25</c:f>
              <c:numCache>
                <c:formatCode>General</c:formatCode>
                <c:ptCount val="22"/>
                <c:pt idx="0">
                  <c:v>1809.7269679999999</c:v>
                </c:pt>
                <c:pt idx="1">
                  <c:v>1884.3928080000001</c:v>
                </c:pt>
                <c:pt idx="2">
                  <c:v>1965.7918159999999</c:v>
                </c:pt>
                <c:pt idx="3">
                  <c:v>2049.5910720000002</c:v>
                </c:pt>
                <c:pt idx="4">
                  <c:v>2147.2569119999998</c:v>
                </c:pt>
                <c:pt idx="5">
                  <c:v>2242.7893359999998</c:v>
                </c:pt>
                <c:pt idx="6">
                  <c:v>2345.3217599999998</c:v>
                </c:pt>
                <c:pt idx="7">
                  <c:v>2460.1210160000001</c:v>
                </c:pt>
                <c:pt idx="8">
                  <c:v>2585.7868560000002</c:v>
                </c:pt>
                <c:pt idx="9">
                  <c:v>2717.586112</c:v>
                </c:pt>
                <c:pt idx="10">
                  <c:v>2859.9851199999998</c:v>
                </c:pt>
                <c:pt idx="11">
                  <c:v>3001.6509599999999</c:v>
                </c:pt>
                <c:pt idx="12">
                  <c:v>3146.5836319999999</c:v>
                </c:pt>
                <c:pt idx="13">
                  <c:v>3285.1160559999998</c:v>
                </c:pt>
                <c:pt idx="14">
                  <c:v>3358.781896</c:v>
                </c:pt>
                <c:pt idx="15">
                  <c:v>3365.0474880000002</c:v>
                </c:pt>
                <c:pt idx="16">
                  <c:v>3368.1135760000002</c:v>
                </c:pt>
                <c:pt idx="17">
                  <c:v>3375.7133279999998</c:v>
                </c:pt>
                <c:pt idx="18">
                  <c:v>3385.5125840000001</c:v>
                </c:pt>
                <c:pt idx="19">
                  <c:v>3416.97892</c:v>
                </c:pt>
                <c:pt idx="20">
                  <c:v>4690.3118400000003</c:v>
                </c:pt>
                <c:pt idx="21">
                  <c:v>4910.1784239999997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29D-99D1-F645951EAD32}"/>
            </c:ext>
          </c:extLst>
        </c:ser>
        <c:ser>
          <c:idx val="2"/>
          <c:order val="2"/>
          <c:tx>
            <c:v>50°C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Daten!$S$4:$S$22</c:f>
              <c:numCache>
                <c:formatCode>0.00</c:formatCode>
                <c:ptCount val="19"/>
                <c:pt idx="0">
                  <c:v>1.1232715769499904</c:v>
                </c:pt>
                <c:pt idx="1">
                  <c:v>1.0671079981024907</c:v>
                </c:pt>
                <c:pt idx="2">
                  <c:v>1.0109444192549912</c:v>
                </c:pt>
                <c:pt idx="3">
                  <c:v>0.95478084040749156</c:v>
                </c:pt>
                <c:pt idx="4">
                  <c:v>0.898617261559992</c:v>
                </c:pt>
                <c:pt idx="5">
                  <c:v>0.84245368271249244</c:v>
                </c:pt>
                <c:pt idx="6">
                  <c:v>0.78629010386499287</c:v>
                </c:pt>
                <c:pt idx="7">
                  <c:v>0.73012652501749342</c:v>
                </c:pt>
                <c:pt idx="8">
                  <c:v>0.67396294616999386</c:v>
                </c:pt>
                <c:pt idx="9">
                  <c:v>0.6177993673224943</c:v>
                </c:pt>
                <c:pt idx="10">
                  <c:v>0.56163578847499462</c:v>
                </c:pt>
                <c:pt idx="11">
                  <c:v>0.50547220962749517</c:v>
                </c:pt>
                <c:pt idx="12">
                  <c:v>0.44930863077999572</c:v>
                </c:pt>
                <c:pt idx="13">
                  <c:v>0.39314505193249621</c:v>
                </c:pt>
                <c:pt idx="14">
                  <c:v>0.33698147308499665</c:v>
                </c:pt>
                <c:pt idx="15">
                  <c:v>0.2808178942374972</c:v>
                </c:pt>
                <c:pt idx="16">
                  <c:v>0.22465431538999769</c:v>
                </c:pt>
                <c:pt idx="17">
                  <c:v>0.16849073654249855</c:v>
                </c:pt>
                <c:pt idx="18">
                  <c:v>0.14040894711874879</c:v>
                </c:pt>
              </c:numCache>
            </c:numRef>
          </c:xVal>
          <c:yVal>
            <c:numRef>
              <c:f>Daten!$O$4:$O$22</c:f>
              <c:numCache>
                <c:formatCode>General</c:formatCode>
                <c:ptCount val="19"/>
                <c:pt idx="0">
                  <c:v>1900.7269679999999</c:v>
                </c:pt>
                <c:pt idx="1">
                  <c:v>1983.2593919999999</c:v>
                </c:pt>
                <c:pt idx="2">
                  <c:v>2070.7918159999999</c:v>
                </c:pt>
                <c:pt idx="3">
                  <c:v>2162.3242399999999</c:v>
                </c:pt>
                <c:pt idx="4">
                  <c:v>2265.2569119999998</c:v>
                </c:pt>
                <c:pt idx="5">
                  <c:v>2372.7893359999998</c:v>
                </c:pt>
                <c:pt idx="6">
                  <c:v>2488.4551759999999</c:v>
                </c:pt>
                <c:pt idx="7">
                  <c:v>2619.2544320000002</c:v>
                </c:pt>
                <c:pt idx="8">
                  <c:v>2758.65344</c:v>
                </c:pt>
                <c:pt idx="9">
                  <c:v>2911.7195280000001</c:v>
                </c:pt>
                <c:pt idx="10">
                  <c:v>3075.2519520000001</c:v>
                </c:pt>
                <c:pt idx="11">
                  <c:v>3260.7843760000001</c:v>
                </c:pt>
                <c:pt idx="12">
                  <c:v>3451.1833839999999</c:v>
                </c:pt>
                <c:pt idx="13">
                  <c:v>3638.7158079999999</c:v>
                </c:pt>
                <c:pt idx="14">
                  <c:v>3834.381648</c:v>
                </c:pt>
                <c:pt idx="15">
                  <c:v>3997.31432</c:v>
                </c:pt>
                <c:pt idx="16">
                  <c:v>4118.1135759999997</c:v>
                </c:pt>
                <c:pt idx="17">
                  <c:v>4268.6459999999997</c:v>
                </c:pt>
                <c:pt idx="18">
                  <c:v>4772.8455039999999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5-429D-99D1-F645951EAD32}"/>
            </c:ext>
          </c:extLst>
        </c:ser>
        <c:ser>
          <c:idx val="3"/>
          <c:order val="3"/>
          <c:tx>
            <c:v>55°C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Daten!$Y$4:$Y$23</c:f>
              <c:numCache>
                <c:formatCode>0.00</c:formatCode>
                <c:ptCount val="20"/>
                <c:pt idx="0">
                  <c:v>1.1232715769499904</c:v>
                </c:pt>
                <c:pt idx="1">
                  <c:v>1.0671079981024907</c:v>
                </c:pt>
                <c:pt idx="2">
                  <c:v>1.0109444192549912</c:v>
                </c:pt>
                <c:pt idx="3">
                  <c:v>0.95478084040749156</c:v>
                </c:pt>
                <c:pt idx="4">
                  <c:v>0.898617261559992</c:v>
                </c:pt>
                <c:pt idx="5">
                  <c:v>0.84245368271249244</c:v>
                </c:pt>
                <c:pt idx="6">
                  <c:v>0.78629010386499287</c:v>
                </c:pt>
                <c:pt idx="7">
                  <c:v>0.73012652501749342</c:v>
                </c:pt>
                <c:pt idx="8">
                  <c:v>0.67396294616999386</c:v>
                </c:pt>
                <c:pt idx="9">
                  <c:v>0.6177993673224943</c:v>
                </c:pt>
                <c:pt idx="10">
                  <c:v>0.56163578847499462</c:v>
                </c:pt>
                <c:pt idx="11">
                  <c:v>0.50547220962749517</c:v>
                </c:pt>
                <c:pt idx="12">
                  <c:v>0.44930863077999572</c:v>
                </c:pt>
                <c:pt idx="13">
                  <c:v>0.39314505193249621</c:v>
                </c:pt>
                <c:pt idx="14">
                  <c:v>0.33698147308499665</c:v>
                </c:pt>
                <c:pt idx="15">
                  <c:v>0.2808178942374972</c:v>
                </c:pt>
                <c:pt idx="16">
                  <c:v>0.25273610481374781</c:v>
                </c:pt>
                <c:pt idx="17">
                  <c:v>0.22465431538999805</c:v>
                </c:pt>
                <c:pt idx="18">
                  <c:v>0.1965725259662483</c:v>
                </c:pt>
                <c:pt idx="19">
                  <c:v>0.16849073654249855</c:v>
                </c:pt>
              </c:numCache>
            </c:numRef>
          </c:xVal>
          <c:yVal>
            <c:numRef>
              <c:f>Daten!$U$4:$U$23</c:f>
              <c:numCache>
                <c:formatCode>General</c:formatCode>
                <c:ptCount val="20"/>
                <c:pt idx="0">
                  <c:v>1950.7269679999999</c:v>
                </c:pt>
                <c:pt idx="1">
                  <c:v>2031.3928080000001</c:v>
                </c:pt>
                <c:pt idx="2">
                  <c:v>2122.9252320000001</c:v>
                </c:pt>
                <c:pt idx="3">
                  <c:v>2217.5910720000002</c:v>
                </c:pt>
                <c:pt idx="4">
                  <c:v>2327.1234960000002</c:v>
                </c:pt>
                <c:pt idx="5">
                  <c:v>2439.6559200000002</c:v>
                </c:pt>
                <c:pt idx="6">
                  <c:v>2561.5885920000001</c:v>
                </c:pt>
                <c:pt idx="7">
                  <c:v>2696.2544320000002</c:v>
                </c:pt>
                <c:pt idx="8">
                  <c:v>2848.7868560000002</c:v>
                </c:pt>
                <c:pt idx="9">
                  <c:v>3011.3192800000002</c:v>
                </c:pt>
                <c:pt idx="10">
                  <c:v>3181.9851199999998</c:v>
                </c:pt>
                <c:pt idx="11">
                  <c:v>3380.7843760000001</c:v>
                </c:pt>
                <c:pt idx="12">
                  <c:v>3594.4502160000002</c:v>
                </c:pt>
                <c:pt idx="13">
                  <c:v>3819.849224</c:v>
                </c:pt>
                <c:pt idx="14">
                  <c:v>4049.6484799999998</c:v>
                </c:pt>
                <c:pt idx="15">
                  <c:v>4271.4477360000001</c:v>
                </c:pt>
                <c:pt idx="16">
                  <c:v>4369.5138239999997</c:v>
                </c:pt>
                <c:pt idx="17">
                  <c:v>4476.4464959999996</c:v>
                </c:pt>
                <c:pt idx="18">
                  <c:v>4593.912832</c:v>
                </c:pt>
                <c:pt idx="19">
                  <c:v>4800.5125840000001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55-429D-99D1-F645951E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8552"/>
        <c:axId val="88986912"/>
      </c:scatterChart>
      <c:valAx>
        <c:axId val="8898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6912"/>
        <c:crosses val="autoZero"/>
        <c:crossBetween val="midCat"/>
      </c:valAx>
      <c:valAx>
        <c:axId val="88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BCCF49-055A-4CDB-AB26-126BDAF98EA6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494D1A-E1E7-4829-AA8E-76151BBE34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DAC20-684A-49F6-BC4C-8CC94EF51221}" name="Tabelle1" displayName="Tabelle1" ref="P31:Q32" totalsRowShown="0">
  <autoFilter ref="P31:Q32" xr:uid="{AB3B8460-73DA-402A-A679-0F3D7DAB2820}"/>
  <tableColumns count="2">
    <tableColumn id="1" xr3:uid="{C3E51D52-6D1B-44F2-8B5B-6EEAA23C2D6E}" name="323,15">
      <calculatedColumnFormula>O27*8.314*P31/$O$29*1000</calculatedColumnFormula>
    </tableColumn>
    <tableColumn id="2" xr3:uid="{FC089E75-8DC5-4394-9A8F-08902DFEB2A6}" name="328,15">
      <calculatedColumnFormula>T27*8.314*Q31/O29*1000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tabSelected="1" topLeftCell="O1" zoomScale="80" zoomScaleNormal="80" workbookViewId="0">
      <selection activeCell="F8" sqref="F8"/>
    </sheetView>
  </sheetViews>
  <sheetFormatPr baseColWidth="10" defaultColWidth="9.140625" defaultRowHeight="15" x14ac:dyDescent="0.25"/>
  <cols>
    <col min="1" max="1" width="9.140625" style="1"/>
    <col min="4" max="4" width="12.7109375" bestFit="1" customWidth="1"/>
    <col min="5" max="5" width="11.42578125" bestFit="1" customWidth="1"/>
    <col min="6" max="6" width="12" bestFit="1" customWidth="1"/>
    <col min="7" max="7" width="12" customWidth="1"/>
    <col min="9" max="9" width="11.42578125" bestFit="1" customWidth="1"/>
    <col min="10" max="10" width="13.7109375" bestFit="1" customWidth="1"/>
    <col min="11" max="11" width="12" bestFit="1" customWidth="1"/>
    <col min="12" max="12" width="17.5703125" customWidth="1"/>
    <col min="13" max="13" width="16.85546875" customWidth="1"/>
    <col min="14" max="14" width="11.42578125" bestFit="1" customWidth="1"/>
    <col min="15" max="15" width="14.28515625" bestFit="1" customWidth="1"/>
    <col min="16" max="17" width="10.7109375" bestFit="1" customWidth="1"/>
    <col min="18" max="18" width="12.7109375" bestFit="1" customWidth="1"/>
    <col min="19" max="20" width="11.42578125" bestFit="1" customWidth="1"/>
    <col min="21" max="21" width="12" bestFit="1" customWidth="1"/>
    <col min="22" max="22" width="10" bestFit="1" customWidth="1"/>
    <col min="23" max="23" width="12.140625" bestFit="1" customWidth="1"/>
    <col min="24" max="24" width="13" bestFit="1" customWidth="1"/>
  </cols>
  <sheetData>
    <row r="1" spans="1:25" ht="15.75" thickBot="1" x14ac:dyDescent="0.3"/>
    <row r="2" spans="1:25" x14ac:dyDescent="0.25">
      <c r="B2" s="2" t="s">
        <v>0</v>
      </c>
      <c r="C2" s="3"/>
      <c r="D2" s="3"/>
      <c r="E2" s="3"/>
      <c r="F2" s="4"/>
      <c r="H2" s="2" t="s">
        <v>1</v>
      </c>
      <c r="I2" s="3"/>
      <c r="J2" s="3"/>
      <c r="K2" s="3"/>
      <c r="L2" s="4"/>
      <c r="N2" s="2" t="s">
        <v>2</v>
      </c>
      <c r="O2" s="3"/>
      <c r="P2" s="3"/>
      <c r="Q2" s="3"/>
      <c r="R2" s="4"/>
      <c r="T2" s="2" t="s">
        <v>3</v>
      </c>
      <c r="U2" s="3"/>
      <c r="V2" s="3"/>
      <c r="W2" s="3"/>
      <c r="X2" s="4"/>
    </row>
    <row r="3" spans="1:25" x14ac:dyDescent="0.25">
      <c r="A3" s="9" t="s">
        <v>7</v>
      </c>
      <c r="B3" s="10" t="s">
        <v>4</v>
      </c>
      <c r="C3" s="11" t="s">
        <v>8</v>
      </c>
      <c r="D3" s="11" t="s">
        <v>5</v>
      </c>
      <c r="E3" s="11" t="s">
        <v>6</v>
      </c>
      <c r="F3" s="12" t="s">
        <v>12</v>
      </c>
      <c r="G3" s="20" t="s">
        <v>19</v>
      </c>
      <c r="H3" s="10" t="s">
        <v>4</v>
      </c>
      <c r="I3" s="11" t="s">
        <v>9</v>
      </c>
      <c r="J3" s="11" t="s">
        <v>5</v>
      </c>
      <c r="K3" s="11" t="s">
        <v>6</v>
      </c>
      <c r="L3" s="12" t="s">
        <v>18</v>
      </c>
      <c r="M3" t="s">
        <v>19</v>
      </c>
      <c r="N3" s="10" t="s">
        <v>4</v>
      </c>
      <c r="O3" s="11" t="s">
        <v>10</v>
      </c>
      <c r="P3" s="11" t="s">
        <v>5</v>
      </c>
      <c r="Q3" s="11" t="s">
        <v>6</v>
      </c>
      <c r="R3" s="12" t="s">
        <v>12</v>
      </c>
      <c r="S3" t="s">
        <v>19</v>
      </c>
      <c r="T3" s="10" t="s">
        <v>4</v>
      </c>
      <c r="U3" s="11" t="s">
        <v>11</v>
      </c>
      <c r="V3" s="11" t="s">
        <v>5</v>
      </c>
      <c r="W3" s="11" t="s">
        <v>6</v>
      </c>
      <c r="X3" s="12" t="s">
        <v>12</v>
      </c>
      <c r="Y3" t="s">
        <v>15</v>
      </c>
    </row>
    <row r="4" spans="1:25" x14ac:dyDescent="0.25">
      <c r="A4" s="1">
        <v>1</v>
      </c>
      <c r="B4" s="5">
        <v>1726</v>
      </c>
      <c r="C4" s="6">
        <f t="shared" ref="C4:C25" si="0">B4-D4*9.81*13.6</f>
        <v>1715.593552</v>
      </c>
      <c r="D4" s="13">
        <v>7.8E-2</v>
      </c>
      <c r="E4" s="14">
        <v>4</v>
      </c>
      <c r="F4" s="7">
        <f>E4*C4/8.314/303.15*10^-6</f>
        <v>2.7227439636205382E-6</v>
      </c>
      <c r="G4" s="21">
        <f>E4*10^-6/($O$29)</f>
        <v>1.1232715769499904</v>
      </c>
      <c r="H4" s="5">
        <v>1820</v>
      </c>
      <c r="I4" s="6">
        <f>H4-J4*9.81*13.6</f>
        <v>1809.7269679999999</v>
      </c>
      <c r="J4" s="6">
        <v>7.6999999999999999E-2</v>
      </c>
      <c r="K4" s="14">
        <v>4</v>
      </c>
      <c r="L4" s="7">
        <f>K4*10^(-6)*I4/8.314/313.15</f>
        <v>2.7804213411711048E-6</v>
      </c>
      <c r="M4" s="21">
        <f>K4*10^-6/$O$29</f>
        <v>1.1232715769499904</v>
      </c>
      <c r="N4" s="5">
        <v>1911</v>
      </c>
      <c r="O4" s="6">
        <f>N4-P4*9.81*13.6</f>
        <v>1900.7269679999999</v>
      </c>
      <c r="P4" s="15">
        <v>7.6999999999999999E-2</v>
      </c>
      <c r="Q4" s="14">
        <v>4</v>
      </c>
      <c r="R4" s="7">
        <f>Q4*10^(-6)*O4/8.314/323.15</f>
        <v>2.8298638905699252E-6</v>
      </c>
      <c r="S4" s="21">
        <f>Q4*10^-6/$O$29</f>
        <v>1.1232715769499904</v>
      </c>
      <c r="T4" s="5">
        <v>1961</v>
      </c>
      <c r="U4" s="6">
        <f t="shared" ref="U4:U23" si="1">T4-V4*9.81*13.6</f>
        <v>1950.7269679999999</v>
      </c>
      <c r="V4" s="15">
        <v>7.6999999999999999E-2</v>
      </c>
      <c r="W4" s="14">
        <v>4</v>
      </c>
      <c r="X4" s="7">
        <f>W4*10^(-6)*U4/8.314/328.15</f>
        <v>2.8600527981583431E-6</v>
      </c>
      <c r="Y4" s="21">
        <f>W4*10^-6/$O$29</f>
        <v>1.1232715769499904</v>
      </c>
    </row>
    <row r="5" spans="1:25" x14ac:dyDescent="0.25">
      <c r="A5" s="1">
        <f>A4+1</f>
        <v>2</v>
      </c>
      <c r="B5" s="5">
        <v>1795</v>
      </c>
      <c r="C5" s="6">
        <f t="shared" si="0"/>
        <v>1783.3928080000001</v>
      </c>
      <c r="D5" s="13">
        <v>8.6999999999999994E-2</v>
      </c>
      <c r="E5" s="14">
        <f>E4-0.2</f>
        <v>3.8</v>
      </c>
      <c r="F5" s="7">
        <f t="shared" ref="F5:F25" si="2">E5*C5/8.314/303.15*10^-6</f>
        <v>2.6888279553343568E-6</v>
      </c>
      <c r="G5" s="21">
        <f t="shared" ref="G5:G25" si="3">E5*10^-6/($O$29)</f>
        <v>1.0671079981024907</v>
      </c>
      <c r="H5" s="5">
        <v>1896</v>
      </c>
      <c r="I5" s="6">
        <f t="shared" ref="I5:I25" si="4">H5-J5*9.81*13.6</f>
        <v>1884.3928080000001</v>
      </c>
      <c r="J5" s="6">
        <v>8.6999999999999994E-2</v>
      </c>
      <c r="K5" s="14">
        <f>K4-0.2</f>
        <v>3.8</v>
      </c>
      <c r="L5" s="7">
        <f t="shared" ref="L5:L25" si="5">K5*10^(-6)*I5/8.314/313.15</f>
        <v>2.7503793487078752E-6</v>
      </c>
      <c r="M5" s="21">
        <f t="shared" ref="M5:M25" si="6">K5*10^-6/$O$29</f>
        <v>1.0671079981024907</v>
      </c>
      <c r="N5" s="5">
        <v>1995</v>
      </c>
      <c r="O5" s="6">
        <f t="shared" ref="O5:O22" si="7">N5-P5*9.81*13.6</f>
        <v>1983.2593919999999</v>
      </c>
      <c r="P5" s="15">
        <v>8.7999999999999995E-2</v>
      </c>
      <c r="Q5" s="14">
        <f>Q4-0.2</f>
        <v>3.8</v>
      </c>
      <c r="R5" s="7">
        <f t="shared" ref="R5:R21" si="8">Q5*10^(-6)*O5/8.314/323.15</f>
        <v>2.8051037954767114E-6</v>
      </c>
      <c r="S5" s="21">
        <f>Q5*10^-6/$O$29</f>
        <v>1.0671079981024907</v>
      </c>
      <c r="T5" s="5">
        <v>2043</v>
      </c>
      <c r="U5" s="6">
        <f t="shared" si="1"/>
        <v>2031.3928080000001</v>
      </c>
      <c r="V5" s="15">
        <v>8.6999999999999994E-2</v>
      </c>
      <c r="W5" s="14">
        <f>W4-0.2</f>
        <v>3.8</v>
      </c>
      <c r="X5" s="7">
        <f t="shared" ref="X5:X23" si="9">W5*10^(-6)*U5/8.314/328.15</f>
        <v>2.8294047506320099E-6</v>
      </c>
      <c r="Y5" s="21">
        <f t="shared" ref="Y5:Y23" si="10">W5*10^-6/$O$29</f>
        <v>1.0671079981024907</v>
      </c>
    </row>
    <row r="6" spans="1:25" x14ac:dyDescent="0.25">
      <c r="A6" s="1">
        <f t="shared" ref="A6:A25" si="11">A5+1</f>
        <v>3</v>
      </c>
      <c r="B6" s="5">
        <v>1876</v>
      </c>
      <c r="C6" s="6">
        <f t="shared" si="0"/>
        <v>1863.0586479999999</v>
      </c>
      <c r="D6" s="13">
        <v>9.7000000000000003E-2</v>
      </c>
      <c r="E6" s="6">
        <f t="shared" ref="E6:E20" si="12">E5-0.2</f>
        <v>3.5999999999999996</v>
      </c>
      <c r="F6" s="7">
        <f t="shared" si="2"/>
        <v>2.6611014675472131E-6</v>
      </c>
      <c r="G6" s="21">
        <f t="shared" si="3"/>
        <v>1.0109444192549912</v>
      </c>
      <c r="H6" s="5">
        <v>1979</v>
      </c>
      <c r="I6" s="6">
        <f t="shared" si="4"/>
        <v>1965.7918159999999</v>
      </c>
      <c r="J6" s="6">
        <v>9.9000000000000005E-2</v>
      </c>
      <c r="K6" s="6">
        <f t="shared" ref="K6:K20" si="13">K5-0.2</f>
        <v>3.5999999999999996</v>
      </c>
      <c r="L6" s="7">
        <f t="shared" si="5"/>
        <v>2.7181760855294448E-6</v>
      </c>
      <c r="M6" s="21">
        <f t="shared" si="6"/>
        <v>1.0109444192549912</v>
      </c>
      <c r="N6" s="5">
        <v>2084</v>
      </c>
      <c r="O6" s="6">
        <f t="shared" si="7"/>
        <v>2070.7918159999999</v>
      </c>
      <c r="P6" s="15">
        <v>9.9000000000000005E-2</v>
      </c>
      <c r="Q6" s="6">
        <f t="shared" ref="Q6:Q20" si="14">Q5-0.2</f>
        <v>3.5999999999999996</v>
      </c>
      <c r="R6" s="7">
        <f t="shared" si="8"/>
        <v>2.774755751499133E-6</v>
      </c>
      <c r="S6" s="21">
        <f t="shared" ref="S6:S22" si="15">Q6*10^-6/$O$29</f>
        <v>1.0109444192549912</v>
      </c>
      <c r="T6" s="5">
        <v>2136</v>
      </c>
      <c r="U6" s="6">
        <f t="shared" si="1"/>
        <v>2122.9252320000001</v>
      </c>
      <c r="V6" s="15">
        <v>9.8000000000000004E-2</v>
      </c>
      <c r="W6" s="6">
        <f t="shared" ref="W6:W19" si="16">W5-0.2</f>
        <v>3.5999999999999996</v>
      </c>
      <c r="X6" s="7">
        <f t="shared" si="9"/>
        <v>2.8012687140214358E-6</v>
      </c>
      <c r="Y6" s="21">
        <f t="shared" si="10"/>
        <v>1.0109444192549912</v>
      </c>
    </row>
    <row r="7" spans="1:25" x14ac:dyDescent="0.25">
      <c r="A7" s="1">
        <f t="shared" si="11"/>
        <v>4</v>
      </c>
      <c r="B7" s="5">
        <v>1944</v>
      </c>
      <c r="C7" s="6">
        <f t="shared" si="0"/>
        <v>1929.457656</v>
      </c>
      <c r="D7" s="13">
        <v>0.109</v>
      </c>
      <c r="E7" s="6">
        <f t="shared" si="12"/>
        <v>3.3999999999999995</v>
      </c>
      <c r="F7" s="7">
        <f t="shared" si="2"/>
        <v>2.602834629938687E-6</v>
      </c>
      <c r="G7" s="21">
        <f t="shared" si="3"/>
        <v>0.95478084040749156</v>
      </c>
      <c r="H7" s="5">
        <v>2064</v>
      </c>
      <c r="I7" s="6">
        <f t="shared" si="4"/>
        <v>2049.5910720000002</v>
      </c>
      <c r="J7" s="6">
        <v>0.108</v>
      </c>
      <c r="K7" s="6">
        <f t="shared" si="13"/>
        <v>3.3999999999999995</v>
      </c>
      <c r="L7" s="7">
        <f t="shared" si="5"/>
        <v>2.6766014041479308E-6</v>
      </c>
      <c r="M7" s="21">
        <f t="shared" si="6"/>
        <v>0.95478084040749156</v>
      </c>
      <c r="N7" s="5">
        <v>2177</v>
      </c>
      <c r="O7" s="6">
        <f t="shared" si="7"/>
        <v>2162.3242399999999</v>
      </c>
      <c r="P7" s="15">
        <v>0.11</v>
      </c>
      <c r="Q7" s="6">
        <f t="shared" si="14"/>
        <v>3.3999999999999995</v>
      </c>
      <c r="R7" s="7">
        <f t="shared" si="8"/>
        <v>2.7364376267996674E-6</v>
      </c>
      <c r="S7" s="21">
        <f t="shared" si="15"/>
        <v>0.95478084040749156</v>
      </c>
      <c r="T7" s="5">
        <v>2232</v>
      </c>
      <c r="U7" s="6">
        <f t="shared" si="1"/>
        <v>2217.5910720000002</v>
      </c>
      <c r="V7" s="15">
        <v>0.108</v>
      </c>
      <c r="W7" s="6">
        <f t="shared" si="16"/>
        <v>3.3999999999999995</v>
      </c>
      <c r="X7" s="7">
        <f t="shared" si="9"/>
        <v>2.7636176187050468E-6</v>
      </c>
      <c r="Y7" s="21">
        <f t="shared" si="10"/>
        <v>0.95478084040749156</v>
      </c>
    </row>
    <row r="8" spans="1:25" x14ac:dyDescent="0.25">
      <c r="A8" s="1">
        <f t="shared" si="11"/>
        <v>5</v>
      </c>
      <c r="B8" s="5">
        <v>2036</v>
      </c>
      <c r="C8" s="6">
        <f t="shared" si="0"/>
        <v>2020.1234959999999</v>
      </c>
      <c r="D8" s="13">
        <v>0.11899999999999999</v>
      </c>
      <c r="E8" s="6">
        <f t="shared" si="12"/>
        <v>3.1999999999999993</v>
      </c>
      <c r="F8" s="7">
        <f t="shared" si="2"/>
        <v>2.5648401618623086E-6</v>
      </c>
      <c r="G8" s="21">
        <f t="shared" si="3"/>
        <v>0.898617261559992</v>
      </c>
      <c r="H8" s="5">
        <v>2163</v>
      </c>
      <c r="I8" s="6">
        <f t="shared" si="4"/>
        <v>2147.2569119999998</v>
      </c>
      <c r="J8" s="6">
        <v>0.11799999999999999</v>
      </c>
      <c r="K8" s="6">
        <f t="shared" si="13"/>
        <v>3.1999999999999993</v>
      </c>
      <c r="L8" s="7">
        <f t="shared" si="5"/>
        <v>2.6391954360717526E-6</v>
      </c>
      <c r="M8" s="21">
        <f t="shared" si="6"/>
        <v>0.898617261559992</v>
      </c>
      <c r="N8" s="5">
        <v>2281</v>
      </c>
      <c r="O8" s="6">
        <f t="shared" si="7"/>
        <v>2265.2569119999998</v>
      </c>
      <c r="P8" s="15">
        <v>0.11799999999999999</v>
      </c>
      <c r="Q8" s="6">
        <f t="shared" si="14"/>
        <v>3.1999999999999993</v>
      </c>
      <c r="R8" s="7">
        <f t="shared" si="8"/>
        <v>2.6980703051224274E-6</v>
      </c>
      <c r="S8" s="21">
        <f t="shared" si="15"/>
        <v>0.898617261559992</v>
      </c>
      <c r="T8" s="5">
        <v>2343</v>
      </c>
      <c r="U8" s="6">
        <f t="shared" si="1"/>
        <v>2327.1234960000002</v>
      </c>
      <c r="V8" s="15">
        <v>0.11899999999999999</v>
      </c>
      <c r="W8" s="6">
        <f t="shared" si="16"/>
        <v>3.1999999999999993</v>
      </c>
      <c r="X8" s="7">
        <f t="shared" si="9"/>
        <v>2.7295243980632044E-6</v>
      </c>
      <c r="Y8" s="21">
        <f t="shared" si="10"/>
        <v>0.898617261559992</v>
      </c>
    </row>
    <row r="9" spans="1:25" x14ac:dyDescent="0.25">
      <c r="A9" s="1">
        <f t="shared" si="11"/>
        <v>6</v>
      </c>
      <c r="B9" s="5">
        <v>2126</v>
      </c>
      <c r="C9" s="6">
        <f t="shared" si="0"/>
        <v>2108.7893359999998</v>
      </c>
      <c r="D9" s="13">
        <v>0.129</v>
      </c>
      <c r="E9" s="6">
        <f t="shared" si="12"/>
        <v>2.9999999999999991</v>
      </c>
      <c r="F9" s="7">
        <f t="shared" si="2"/>
        <v>2.5100759275621363E-6</v>
      </c>
      <c r="G9" s="21">
        <f t="shared" si="3"/>
        <v>0.84245368271249244</v>
      </c>
      <c r="H9" s="5">
        <v>2260</v>
      </c>
      <c r="I9" s="6">
        <f t="shared" si="4"/>
        <v>2242.7893359999998</v>
      </c>
      <c r="J9" s="6">
        <v>0.129</v>
      </c>
      <c r="K9" s="6">
        <f t="shared" si="13"/>
        <v>2.9999999999999991</v>
      </c>
      <c r="L9" s="7">
        <f t="shared" si="5"/>
        <v>2.5843260242414793E-6</v>
      </c>
      <c r="M9" s="21">
        <f t="shared" si="6"/>
        <v>0.84245368271249244</v>
      </c>
      <c r="N9" s="5">
        <v>2390</v>
      </c>
      <c r="O9" s="6">
        <f t="shared" si="7"/>
        <v>2372.7893359999998</v>
      </c>
      <c r="P9" s="15">
        <v>0.129</v>
      </c>
      <c r="Q9" s="6">
        <f t="shared" si="14"/>
        <v>2.9999999999999991</v>
      </c>
      <c r="R9" s="7">
        <f t="shared" si="8"/>
        <v>2.6495142286037373E-6</v>
      </c>
      <c r="S9" s="21">
        <f t="shared" si="15"/>
        <v>0.84245368271249244</v>
      </c>
      <c r="T9" s="5">
        <v>2457</v>
      </c>
      <c r="U9" s="6">
        <f t="shared" si="1"/>
        <v>2439.6559200000002</v>
      </c>
      <c r="V9" s="15">
        <v>0.13</v>
      </c>
      <c r="W9" s="6">
        <f t="shared" si="16"/>
        <v>2.9999999999999991</v>
      </c>
      <c r="X9" s="7">
        <f t="shared" si="9"/>
        <v>2.6826709433201796E-6</v>
      </c>
      <c r="Y9" s="21">
        <f t="shared" si="10"/>
        <v>0.84245368271249244</v>
      </c>
    </row>
    <row r="10" spans="1:25" x14ac:dyDescent="0.25">
      <c r="A10" s="1">
        <f t="shared" si="11"/>
        <v>7</v>
      </c>
      <c r="B10" s="5">
        <v>2213</v>
      </c>
      <c r="C10" s="6">
        <f t="shared" si="0"/>
        <v>2194.5885920000001</v>
      </c>
      <c r="D10" s="13">
        <v>0.13800000000000001</v>
      </c>
      <c r="E10" s="6">
        <f t="shared" si="12"/>
        <v>2.7999999999999989</v>
      </c>
      <c r="F10" s="7">
        <f t="shared" si="2"/>
        <v>2.4380553215374556E-6</v>
      </c>
      <c r="G10" s="21">
        <f t="shared" si="3"/>
        <v>0.78629010386499287</v>
      </c>
      <c r="H10" s="5">
        <v>2364</v>
      </c>
      <c r="I10" s="6">
        <f t="shared" si="4"/>
        <v>2345.3217599999998</v>
      </c>
      <c r="J10" s="6">
        <v>0.14000000000000001</v>
      </c>
      <c r="K10" s="6">
        <f t="shared" si="13"/>
        <v>2.7999999999999989</v>
      </c>
      <c r="L10" s="7">
        <f t="shared" si="5"/>
        <v>2.5223074817946134E-6</v>
      </c>
      <c r="M10" s="21">
        <f t="shared" si="6"/>
        <v>0.78629010386499287</v>
      </c>
      <c r="N10" s="5">
        <v>2507</v>
      </c>
      <c r="O10" s="6">
        <f t="shared" si="7"/>
        <v>2488.4551759999999</v>
      </c>
      <c r="P10" s="15">
        <v>0.13900000000000001</v>
      </c>
      <c r="Q10" s="6">
        <f t="shared" si="14"/>
        <v>2.7999999999999989</v>
      </c>
      <c r="R10" s="7">
        <f t="shared" si="8"/>
        <v>2.5934248816871406E-6</v>
      </c>
      <c r="S10" s="21">
        <f t="shared" si="15"/>
        <v>0.78629010386499287</v>
      </c>
      <c r="T10" s="5">
        <v>2580</v>
      </c>
      <c r="U10" s="6">
        <f t="shared" si="1"/>
        <v>2561.5885920000001</v>
      </c>
      <c r="V10" s="15">
        <v>0.13800000000000001</v>
      </c>
      <c r="W10" s="6">
        <f t="shared" si="16"/>
        <v>2.7999999999999989</v>
      </c>
      <c r="X10" s="7">
        <f t="shared" si="9"/>
        <v>2.6289660820417085E-6</v>
      </c>
      <c r="Y10" s="21">
        <f t="shared" si="10"/>
        <v>0.78629010386499287</v>
      </c>
    </row>
    <row r="11" spans="1:25" x14ac:dyDescent="0.25">
      <c r="A11" s="1">
        <f t="shared" si="11"/>
        <v>8</v>
      </c>
      <c r="B11" s="5">
        <v>2316</v>
      </c>
      <c r="C11" s="6">
        <f t="shared" si="0"/>
        <v>2296.1210160000001</v>
      </c>
      <c r="D11" s="13">
        <v>0.14899999999999999</v>
      </c>
      <c r="E11" s="6">
        <f t="shared" si="12"/>
        <v>2.5999999999999988</v>
      </c>
      <c r="F11" s="7">
        <f t="shared" si="2"/>
        <v>2.368648016133698E-6</v>
      </c>
      <c r="G11" s="21">
        <f t="shared" si="3"/>
        <v>0.73012652501749342</v>
      </c>
      <c r="H11" s="5">
        <v>2480</v>
      </c>
      <c r="I11" s="6">
        <f t="shared" si="4"/>
        <v>2460.1210160000001</v>
      </c>
      <c r="J11" s="6">
        <v>0.14899999999999999</v>
      </c>
      <c r="K11" s="6">
        <f t="shared" si="13"/>
        <v>2.5999999999999988</v>
      </c>
      <c r="L11" s="7">
        <f t="shared" si="5"/>
        <v>2.4567863065559734E-6</v>
      </c>
      <c r="M11" s="21">
        <f t="shared" si="6"/>
        <v>0.73012652501749342</v>
      </c>
      <c r="N11" s="5">
        <v>2639</v>
      </c>
      <c r="O11" s="6">
        <f t="shared" si="7"/>
        <v>2619.2544320000002</v>
      </c>
      <c r="P11" s="15">
        <v>0.14799999999999999</v>
      </c>
      <c r="Q11" s="6">
        <f t="shared" si="14"/>
        <v>2.5999999999999988</v>
      </c>
      <c r="R11" s="7">
        <f t="shared" si="8"/>
        <v>2.5347600577979615E-6</v>
      </c>
      <c r="S11" s="21">
        <f t="shared" si="15"/>
        <v>0.73012652501749342</v>
      </c>
      <c r="T11" s="5">
        <v>2716</v>
      </c>
      <c r="U11" s="6">
        <f t="shared" si="1"/>
        <v>2696.2544320000002</v>
      </c>
      <c r="V11" s="15">
        <v>0.14799999999999999</v>
      </c>
      <c r="W11" s="6">
        <f t="shared" si="16"/>
        <v>2.5999999999999988</v>
      </c>
      <c r="X11" s="7">
        <f t="shared" si="9"/>
        <v>2.5695187504643555E-6</v>
      </c>
      <c r="Y11" s="21">
        <f t="shared" si="10"/>
        <v>0.73012652501749342</v>
      </c>
    </row>
    <row r="12" spans="1:25" x14ac:dyDescent="0.25">
      <c r="A12" s="1">
        <f t="shared" si="11"/>
        <v>9</v>
      </c>
      <c r="B12" s="5">
        <v>2427</v>
      </c>
      <c r="C12" s="6">
        <f t="shared" si="0"/>
        <v>2406.053688</v>
      </c>
      <c r="D12" s="13">
        <v>0.157</v>
      </c>
      <c r="E12" s="6">
        <f t="shared" si="12"/>
        <v>2.3999999999999986</v>
      </c>
      <c r="F12" s="7">
        <f t="shared" si="2"/>
        <v>2.2911259421015574E-6</v>
      </c>
      <c r="G12" s="21">
        <f t="shared" si="3"/>
        <v>0.67396294616999386</v>
      </c>
      <c r="H12" s="5">
        <v>2607</v>
      </c>
      <c r="I12" s="6">
        <f t="shared" si="4"/>
        <v>2585.7868560000002</v>
      </c>
      <c r="J12" s="6">
        <v>0.159</v>
      </c>
      <c r="K12" s="6">
        <f t="shared" si="13"/>
        <v>2.3999999999999986</v>
      </c>
      <c r="L12" s="7">
        <f t="shared" si="5"/>
        <v>2.3836447437441728E-6</v>
      </c>
      <c r="M12" s="21">
        <f t="shared" si="6"/>
        <v>0.67396294616999386</v>
      </c>
      <c r="N12" s="5">
        <v>2780</v>
      </c>
      <c r="O12" s="6">
        <f t="shared" si="7"/>
        <v>2758.65344</v>
      </c>
      <c r="P12" s="15">
        <v>0.16</v>
      </c>
      <c r="Q12" s="6">
        <f t="shared" si="14"/>
        <v>2.3999999999999986</v>
      </c>
      <c r="R12" s="7">
        <f t="shared" si="8"/>
        <v>2.4643035705439115E-6</v>
      </c>
      <c r="S12" s="21">
        <f t="shared" si="15"/>
        <v>0.67396294616999386</v>
      </c>
      <c r="T12" s="5">
        <v>2870</v>
      </c>
      <c r="U12" s="6">
        <f t="shared" si="1"/>
        <v>2848.7868560000002</v>
      </c>
      <c r="V12" s="15">
        <v>0.159</v>
      </c>
      <c r="W12" s="6">
        <f t="shared" si="16"/>
        <v>2.3999999999999986</v>
      </c>
      <c r="X12" s="7">
        <f t="shared" si="9"/>
        <v>2.506044449843123E-6</v>
      </c>
      <c r="Y12" s="21">
        <f t="shared" si="10"/>
        <v>0.67396294616999386</v>
      </c>
    </row>
    <row r="13" spans="1:25" x14ac:dyDescent="0.25">
      <c r="A13" s="1">
        <f t="shared" si="11"/>
        <v>10</v>
      </c>
      <c r="B13" s="5">
        <v>2536</v>
      </c>
      <c r="C13" s="6">
        <f t="shared" si="0"/>
        <v>2513.3192800000002</v>
      </c>
      <c r="D13" s="13">
        <v>0.17</v>
      </c>
      <c r="E13" s="6">
        <f t="shared" si="12"/>
        <v>2.1999999999999984</v>
      </c>
      <c r="F13" s="7">
        <f t="shared" si="2"/>
        <v>2.1938288877697483E-6</v>
      </c>
      <c r="G13" s="21">
        <f t="shared" si="3"/>
        <v>0.6177993673224943</v>
      </c>
      <c r="H13" s="5">
        <v>2740</v>
      </c>
      <c r="I13" s="6">
        <f t="shared" si="4"/>
        <v>2717.586112</v>
      </c>
      <c r="J13" s="6">
        <v>0.16800000000000001</v>
      </c>
      <c r="K13" s="6">
        <f t="shared" si="13"/>
        <v>2.1999999999999984</v>
      </c>
      <c r="L13" s="7">
        <f t="shared" si="5"/>
        <v>2.2963789597742527E-6</v>
      </c>
      <c r="M13" s="21">
        <f t="shared" si="6"/>
        <v>0.6177993673224943</v>
      </c>
      <c r="N13" s="5">
        <v>2934</v>
      </c>
      <c r="O13" s="6">
        <f t="shared" si="7"/>
        <v>2911.7195280000001</v>
      </c>
      <c r="P13" s="15">
        <v>0.16700000000000001</v>
      </c>
      <c r="Q13" s="6">
        <f t="shared" si="14"/>
        <v>2.1999999999999984</v>
      </c>
      <c r="R13" s="7">
        <f t="shared" si="8"/>
        <v>2.3842843026705433E-6</v>
      </c>
      <c r="S13" s="21">
        <f t="shared" si="15"/>
        <v>0.6177993673224943</v>
      </c>
      <c r="T13" s="5">
        <v>3034</v>
      </c>
      <c r="U13" s="6">
        <f t="shared" si="1"/>
        <v>3011.3192800000002</v>
      </c>
      <c r="V13" s="15">
        <v>0.17</v>
      </c>
      <c r="W13" s="6">
        <f t="shared" si="16"/>
        <v>2.1999999999999984</v>
      </c>
      <c r="X13" s="7">
        <f t="shared" si="9"/>
        <v>2.4282704606058891E-6</v>
      </c>
      <c r="Y13" s="21">
        <f t="shared" si="10"/>
        <v>0.6177993673224943</v>
      </c>
    </row>
    <row r="14" spans="1:25" x14ac:dyDescent="0.25">
      <c r="A14" s="1">
        <f t="shared" si="11"/>
        <v>11</v>
      </c>
      <c r="B14" s="5">
        <v>2643</v>
      </c>
      <c r="C14" s="6">
        <f t="shared" si="0"/>
        <v>2619.2519520000001</v>
      </c>
      <c r="D14" s="13">
        <v>0.17799999999999999</v>
      </c>
      <c r="E14" s="6">
        <f t="shared" si="12"/>
        <v>1.9999999999999984</v>
      </c>
      <c r="F14" s="7">
        <f t="shared" si="2"/>
        <v>2.0784504678265734E-6</v>
      </c>
      <c r="G14" s="21">
        <f t="shared" si="3"/>
        <v>0.56163578847499462</v>
      </c>
      <c r="H14" s="5">
        <v>2884</v>
      </c>
      <c r="I14" s="6">
        <f t="shared" si="4"/>
        <v>2859.9851199999998</v>
      </c>
      <c r="J14" s="6">
        <v>0.18</v>
      </c>
      <c r="K14" s="6">
        <f t="shared" si="13"/>
        <v>1.9999999999999984</v>
      </c>
      <c r="L14" s="7">
        <f t="shared" si="5"/>
        <v>2.1970064555836901E-6</v>
      </c>
      <c r="M14" s="21">
        <f t="shared" si="6"/>
        <v>0.56163578847499462</v>
      </c>
      <c r="N14" s="5">
        <v>3099</v>
      </c>
      <c r="O14" s="6">
        <f t="shared" si="7"/>
        <v>3075.2519520000001</v>
      </c>
      <c r="P14" s="15">
        <v>0.17799999999999999</v>
      </c>
      <c r="Q14" s="6">
        <f t="shared" si="14"/>
        <v>1.9999999999999984</v>
      </c>
      <c r="R14" s="7">
        <f t="shared" si="8"/>
        <v>2.2892673697702464E-6</v>
      </c>
      <c r="S14" s="21">
        <f t="shared" si="15"/>
        <v>0.56163578847499462</v>
      </c>
      <c r="T14" s="5">
        <v>3206</v>
      </c>
      <c r="U14" s="6">
        <f t="shared" si="1"/>
        <v>3181.9851199999998</v>
      </c>
      <c r="V14" s="15">
        <v>0.18</v>
      </c>
      <c r="W14" s="6">
        <f t="shared" si="16"/>
        <v>1.9999999999999984</v>
      </c>
      <c r="X14" s="7">
        <f t="shared" si="9"/>
        <v>2.332629218604775E-6</v>
      </c>
      <c r="Y14" s="21">
        <f t="shared" si="10"/>
        <v>0.56163578847499462</v>
      </c>
    </row>
    <row r="15" spans="1:25" x14ac:dyDescent="0.25">
      <c r="A15" s="1">
        <f t="shared" si="11"/>
        <v>12</v>
      </c>
      <c r="B15" s="5">
        <v>2702</v>
      </c>
      <c r="C15" s="6">
        <f t="shared" si="0"/>
        <v>2676.6509599999999</v>
      </c>
      <c r="D15" s="13">
        <v>0.19</v>
      </c>
      <c r="E15" s="6">
        <f t="shared" si="12"/>
        <v>1.7999999999999985</v>
      </c>
      <c r="F15" s="7">
        <f t="shared" si="2"/>
        <v>1.9115983829639624E-6</v>
      </c>
      <c r="G15" s="21">
        <f t="shared" si="3"/>
        <v>0.50547220962749517</v>
      </c>
      <c r="H15" s="5">
        <v>3027</v>
      </c>
      <c r="I15" s="6">
        <f t="shared" si="4"/>
        <v>3001.6509599999999</v>
      </c>
      <c r="J15" s="6">
        <v>0.19</v>
      </c>
      <c r="K15" s="6">
        <f t="shared" si="13"/>
        <v>1.7999999999999985</v>
      </c>
      <c r="L15" s="7">
        <f t="shared" si="5"/>
        <v>2.0752492176868681E-6</v>
      </c>
      <c r="M15" s="21">
        <f t="shared" si="6"/>
        <v>0.50547220962749517</v>
      </c>
      <c r="N15" s="5">
        <v>3286</v>
      </c>
      <c r="O15" s="6">
        <f t="shared" si="7"/>
        <v>3260.7843760000001</v>
      </c>
      <c r="P15" s="15">
        <v>0.189</v>
      </c>
      <c r="Q15" s="6">
        <f t="shared" si="14"/>
        <v>1.7999999999999985</v>
      </c>
      <c r="R15" s="7">
        <f t="shared" si="8"/>
        <v>2.1846426405097655E-6</v>
      </c>
      <c r="S15" s="21">
        <f t="shared" si="15"/>
        <v>0.50547220962749517</v>
      </c>
      <c r="T15" s="5">
        <v>3406</v>
      </c>
      <c r="U15" s="6">
        <f t="shared" si="1"/>
        <v>3380.7843760000001</v>
      </c>
      <c r="V15" s="15">
        <v>0.189</v>
      </c>
      <c r="W15" s="6">
        <f t="shared" si="16"/>
        <v>1.7999999999999985</v>
      </c>
      <c r="X15" s="7">
        <f t="shared" si="9"/>
        <v>2.230527330540786E-6</v>
      </c>
      <c r="Y15" s="21">
        <f t="shared" si="10"/>
        <v>0.50547220962749517</v>
      </c>
    </row>
    <row r="16" spans="1:25" x14ac:dyDescent="0.25">
      <c r="A16" s="1">
        <f t="shared" si="11"/>
        <v>13</v>
      </c>
      <c r="B16" s="5">
        <v>2707</v>
      </c>
      <c r="C16" s="6">
        <f t="shared" si="0"/>
        <v>2680.717048</v>
      </c>
      <c r="D16" s="13">
        <v>0.19700000000000001</v>
      </c>
      <c r="E16" s="6">
        <f t="shared" si="12"/>
        <v>1.5999999999999985</v>
      </c>
      <c r="F16" s="7">
        <f t="shared" si="2"/>
        <v>1.7017798072527755E-6</v>
      </c>
      <c r="G16" s="21">
        <f t="shared" si="3"/>
        <v>0.44930863077999572</v>
      </c>
      <c r="H16" s="5">
        <v>3173</v>
      </c>
      <c r="I16" s="6">
        <f t="shared" si="4"/>
        <v>3146.5836319999999</v>
      </c>
      <c r="J16" s="6">
        <v>0.19800000000000001</v>
      </c>
      <c r="K16" s="6">
        <f t="shared" si="13"/>
        <v>1.5999999999999985</v>
      </c>
      <c r="L16" s="7">
        <f t="shared" si="5"/>
        <v>1.9337344111882579E-6</v>
      </c>
      <c r="M16" s="21">
        <f t="shared" si="6"/>
        <v>0.44930863077999572</v>
      </c>
      <c r="N16" s="5">
        <v>3478</v>
      </c>
      <c r="O16" s="6">
        <f t="shared" si="7"/>
        <v>3451.1833839999999</v>
      </c>
      <c r="P16" s="15">
        <v>0.20100000000000001</v>
      </c>
      <c r="Q16" s="6">
        <f t="shared" si="14"/>
        <v>1.5999999999999985</v>
      </c>
      <c r="R16" s="7">
        <f t="shared" si="8"/>
        <v>2.0552934540394254E-6</v>
      </c>
      <c r="S16" s="21">
        <f t="shared" si="15"/>
        <v>0.44930863077999572</v>
      </c>
      <c r="T16" s="5">
        <v>3621</v>
      </c>
      <c r="U16" s="6">
        <f t="shared" si="1"/>
        <v>3594.4502160000002</v>
      </c>
      <c r="V16" s="15">
        <v>0.19900000000000001</v>
      </c>
      <c r="W16" s="6">
        <f t="shared" si="16"/>
        <v>1.5999999999999985</v>
      </c>
      <c r="X16" s="7">
        <f t="shared" si="9"/>
        <v>2.1079971860237598E-6</v>
      </c>
      <c r="Y16" s="21">
        <f t="shared" si="10"/>
        <v>0.44930863077999572</v>
      </c>
    </row>
    <row r="17" spans="1:25" x14ac:dyDescent="0.25">
      <c r="A17" s="1">
        <f t="shared" si="11"/>
        <v>14</v>
      </c>
      <c r="B17" s="5">
        <v>2710</v>
      </c>
      <c r="C17" s="6">
        <f t="shared" si="0"/>
        <v>2681.9826400000002</v>
      </c>
      <c r="D17" s="13">
        <v>0.21</v>
      </c>
      <c r="E17" s="6">
        <f t="shared" si="12"/>
        <v>1.3999999999999986</v>
      </c>
      <c r="F17" s="7">
        <f t="shared" si="2"/>
        <v>1.4897603294665878E-6</v>
      </c>
      <c r="G17" s="21">
        <f t="shared" si="3"/>
        <v>0.39314505193249621</v>
      </c>
      <c r="H17" s="5">
        <v>3313</v>
      </c>
      <c r="I17" s="6">
        <f t="shared" si="4"/>
        <v>3285.1160559999998</v>
      </c>
      <c r="J17" s="6">
        <v>0.20899999999999999</v>
      </c>
      <c r="K17" s="6">
        <f t="shared" si="13"/>
        <v>1.3999999999999986</v>
      </c>
      <c r="L17" s="7">
        <f t="shared" si="5"/>
        <v>1.7665108787914047E-6</v>
      </c>
      <c r="M17" s="21">
        <f t="shared" si="6"/>
        <v>0.39314505193249621</v>
      </c>
      <c r="N17" s="5">
        <v>3667</v>
      </c>
      <c r="O17" s="6">
        <f t="shared" si="7"/>
        <v>3638.7158079999999</v>
      </c>
      <c r="P17" s="15">
        <v>0.21199999999999999</v>
      </c>
      <c r="Q17" s="6">
        <f t="shared" si="14"/>
        <v>1.3999999999999986</v>
      </c>
      <c r="R17" s="7">
        <f t="shared" si="8"/>
        <v>1.8961032942985031E-6</v>
      </c>
      <c r="S17" s="21">
        <f t="shared" si="15"/>
        <v>0.39314505193249621</v>
      </c>
      <c r="T17" s="5">
        <v>3848</v>
      </c>
      <c r="U17" s="6">
        <f t="shared" si="1"/>
        <v>3819.849224</v>
      </c>
      <c r="V17" s="15">
        <v>0.21099999999999999</v>
      </c>
      <c r="W17" s="6">
        <f t="shared" si="16"/>
        <v>1.3999999999999986</v>
      </c>
      <c r="X17" s="7">
        <f t="shared" si="9"/>
        <v>1.9601613779378775E-6</v>
      </c>
      <c r="Y17" s="21">
        <f t="shared" si="10"/>
        <v>0.39314505193249621</v>
      </c>
    </row>
    <row r="18" spans="1:25" x14ac:dyDescent="0.25">
      <c r="A18" s="1">
        <f t="shared" si="11"/>
        <v>15</v>
      </c>
      <c r="B18" s="5">
        <v>2713</v>
      </c>
      <c r="C18" s="6">
        <f t="shared" si="0"/>
        <v>2683.6484799999998</v>
      </c>
      <c r="D18" s="13">
        <v>0.22</v>
      </c>
      <c r="E18" s="6">
        <f t="shared" si="12"/>
        <v>1.1999999999999986</v>
      </c>
      <c r="F18" s="7">
        <f t="shared" si="2"/>
        <v>1.2777305599361608E-6</v>
      </c>
      <c r="G18" s="21">
        <f t="shared" si="3"/>
        <v>0.33698147308499665</v>
      </c>
      <c r="H18" s="5">
        <v>3388</v>
      </c>
      <c r="I18" s="6">
        <f t="shared" si="4"/>
        <v>3358.781896</v>
      </c>
      <c r="J18" s="6">
        <v>0.219</v>
      </c>
      <c r="K18" s="6">
        <f t="shared" si="13"/>
        <v>1.1999999999999986</v>
      </c>
      <c r="L18" s="7">
        <f t="shared" si="5"/>
        <v>1.5481057135869906E-6</v>
      </c>
      <c r="M18" s="21">
        <f t="shared" si="6"/>
        <v>0.33698147308499665</v>
      </c>
      <c r="N18" s="5">
        <v>3864</v>
      </c>
      <c r="O18" s="6">
        <f t="shared" si="7"/>
        <v>3834.381648</v>
      </c>
      <c r="P18" s="15">
        <v>0.222</v>
      </c>
      <c r="Q18" s="6">
        <f t="shared" si="14"/>
        <v>1.1999999999999986</v>
      </c>
      <c r="R18" s="7">
        <f t="shared" si="8"/>
        <v>1.7126254876717028E-6</v>
      </c>
      <c r="S18" s="21">
        <f t="shared" si="15"/>
        <v>0.33698147308499665</v>
      </c>
      <c r="T18" s="5">
        <v>4079</v>
      </c>
      <c r="U18" s="6">
        <f t="shared" si="1"/>
        <v>4049.6484799999998</v>
      </c>
      <c r="V18" s="15">
        <v>0.22</v>
      </c>
      <c r="W18" s="6">
        <f t="shared" si="16"/>
        <v>1.1999999999999986</v>
      </c>
      <c r="X18" s="7">
        <f t="shared" si="9"/>
        <v>1.7812141817042334E-6</v>
      </c>
      <c r="Y18" s="21">
        <f t="shared" si="10"/>
        <v>0.33698147308499665</v>
      </c>
    </row>
    <row r="19" spans="1:25" x14ac:dyDescent="0.25">
      <c r="A19" s="1">
        <f t="shared" si="11"/>
        <v>16</v>
      </c>
      <c r="B19" s="5">
        <v>2717</v>
      </c>
      <c r="C19" s="6">
        <f t="shared" si="0"/>
        <v>2686.1809039999998</v>
      </c>
      <c r="D19" s="13">
        <v>0.23100000000000001</v>
      </c>
      <c r="E19" s="6">
        <f t="shared" si="12"/>
        <v>0.99999999999999867</v>
      </c>
      <c r="F19" s="7">
        <f t="shared" si="2"/>
        <v>1.06578024163015E-6</v>
      </c>
      <c r="G19" s="21">
        <f t="shared" si="3"/>
        <v>0.2808178942374972</v>
      </c>
      <c r="H19" s="5">
        <v>3396</v>
      </c>
      <c r="I19" s="6">
        <f t="shared" si="4"/>
        <v>3365.0474880000002</v>
      </c>
      <c r="J19" s="6">
        <v>0.23200000000000001</v>
      </c>
      <c r="K19" s="6">
        <f t="shared" si="13"/>
        <v>0.99999999999999867</v>
      </c>
      <c r="L19" s="7">
        <f t="shared" si="5"/>
        <v>1.2924946711753658E-6</v>
      </c>
      <c r="M19" s="21">
        <f t="shared" si="6"/>
        <v>0.2808178942374972</v>
      </c>
      <c r="N19" s="5">
        <v>4028</v>
      </c>
      <c r="O19" s="6">
        <f t="shared" si="7"/>
        <v>3997.31432</v>
      </c>
      <c r="P19" s="15">
        <v>0.23</v>
      </c>
      <c r="Q19" s="6">
        <f t="shared" si="14"/>
        <v>0.99999999999999867</v>
      </c>
      <c r="R19" s="7">
        <f t="shared" si="8"/>
        <v>1.4878327666030754E-6</v>
      </c>
      <c r="S19" s="21">
        <f t="shared" si="15"/>
        <v>0.2808178942374972</v>
      </c>
      <c r="T19" s="5">
        <v>4302</v>
      </c>
      <c r="U19" s="6">
        <f t="shared" si="1"/>
        <v>4271.4477360000001</v>
      </c>
      <c r="V19" s="15">
        <v>0.22900000000000001</v>
      </c>
      <c r="W19" s="6">
        <f t="shared" si="16"/>
        <v>0.99999999999999867</v>
      </c>
      <c r="X19" s="7">
        <f t="shared" si="9"/>
        <v>1.565642738570822E-6</v>
      </c>
      <c r="Y19" s="21">
        <f t="shared" si="10"/>
        <v>0.2808178942374972</v>
      </c>
    </row>
    <row r="20" spans="1:25" x14ac:dyDescent="0.25">
      <c r="A20" s="1">
        <f t="shared" si="11"/>
        <v>17</v>
      </c>
      <c r="B20" s="5">
        <v>2730</v>
      </c>
      <c r="C20" s="6">
        <f t="shared" si="0"/>
        <v>2698.1135760000002</v>
      </c>
      <c r="D20" s="13">
        <v>0.23899999999999999</v>
      </c>
      <c r="E20" s="6">
        <f t="shared" si="12"/>
        <v>0.79999999999999871</v>
      </c>
      <c r="F20" s="7">
        <f t="shared" si="2"/>
        <v>8.5641175832731423E-7</v>
      </c>
      <c r="G20" s="21">
        <f t="shared" si="3"/>
        <v>0.22465431538999769</v>
      </c>
      <c r="H20" s="5">
        <v>3400</v>
      </c>
      <c r="I20" s="6">
        <f t="shared" si="4"/>
        <v>3368.1135760000002</v>
      </c>
      <c r="J20" s="6">
        <v>0.23899999999999999</v>
      </c>
      <c r="K20" s="6">
        <f t="shared" si="13"/>
        <v>0.79999999999999871</v>
      </c>
      <c r="L20" s="7">
        <f t="shared" si="5"/>
        <v>1.0349378698321428E-6</v>
      </c>
      <c r="M20" s="21">
        <f t="shared" si="6"/>
        <v>0.22465431538999769</v>
      </c>
      <c r="N20" s="5">
        <v>4150</v>
      </c>
      <c r="O20" s="6">
        <f t="shared" si="7"/>
        <v>4118.1135759999997</v>
      </c>
      <c r="P20" s="15">
        <v>0.23899999999999999</v>
      </c>
      <c r="Q20" s="6">
        <f t="shared" si="14"/>
        <v>0.79999999999999871</v>
      </c>
      <c r="R20" s="7">
        <f t="shared" si="8"/>
        <v>1.2262361824908003E-6</v>
      </c>
      <c r="S20" s="21">
        <f t="shared" si="15"/>
        <v>0.22465431538999769</v>
      </c>
      <c r="T20" s="5">
        <v>4401</v>
      </c>
      <c r="U20" s="6">
        <f t="shared" si="1"/>
        <v>4369.5138239999997</v>
      </c>
      <c r="V20" s="15">
        <v>0.23599999999999999</v>
      </c>
      <c r="W20" s="6">
        <v>0.9</v>
      </c>
      <c r="X20" s="7">
        <f t="shared" si="9"/>
        <v>1.4414288108399295E-6</v>
      </c>
      <c r="Y20" s="21">
        <f t="shared" si="10"/>
        <v>0.25273610481374781</v>
      </c>
    </row>
    <row r="21" spans="1:25" x14ac:dyDescent="0.25">
      <c r="A21" s="1">
        <f t="shared" si="11"/>
        <v>18</v>
      </c>
      <c r="B21" s="5">
        <v>2738</v>
      </c>
      <c r="C21" s="6">
        <f t="shared" si="0"/>
        <v>2705.3130799999999</v>
      </c>
      <c r="D21" s="13">
        <v>0.245</v>
      </c>
      <c r="E21" s="6">
        <f>E20-0.1</f>
        <v>0.69999999999999873</v>
      </c>
      <c r="F21" s="7">
        <f t="shared" si="2"/>
        <v>7.5135984201804258E-7</v>
      </c>
      <c r="G21" s="21">
        <f t="shared" si="3"/>
        <v>0.19657252596624794</v>
      </c>
      <c r="H21" s="5">
        <v>3408</v>
      </c>
      <c r="I21" s="6">
        <f t="shared" si="4"/>
        <v>3375.7133279999998</v>
      </c>
      <c r="J21" s="6">
        <v>0.24199999999999999</v>
      </c>
      <c r="K21" s="6">
        <v>0.7</v>
      </c>
      <c r="L21" s="7">
        <f t="shared" si="5"/>
        <v>9.0761394969620273E-7</v>
      </c>
      <c r="M21" s="21">
        <f t="shared" si="6"/>
        <v>0.1965725259662483</v>
      </c>
      <c r="N21" s="5">
        <v>4302</v>
      </c>
      <c r="O21" s="6">
        <f t="shared" si="7"/>
        <v>4268.6459999999997</v>
      </c>
      <c r="P21" s="15">
        <v>0.25</v>
      </c>
      <c r="Q21" s="6">
        <v>0.6</v>
      </c>
      <c r="R21" s="7">
        <f t="shared" si="8"/>
        <v>9.5329476934840987E-7</v>
      </c>
      <c r="S21" s="21">
        <f t="shared" si="15"/>
        <v>0.16849073654249855</v>
      </c>
      <c r="T21" s="5">
        <v>4509</v>
      </c>
      <c r="U21" s="6">
        <f t="shared" si="1"/>
        <v>4476.4464959999996</v>
      </c>
      <c r="V21" s="15">
        <v>0.24399999999999999</v>
      </c>
      <c r="W21" s="6">
        <v>0.8</v>
      </c>
      <c r="X21" s="7">
        <f t="shared" si="9"/>
        <v>1.3126258606879432E-6</v>
      </c>
      <c r="Y21" s="21">
        <f t="shared" si="10"/>
        <v>0.22465431538999805</v>
      </c>
    </row>
    <row r="22" spans="1:25" x14ac:dyDescent="0.25">
      <c r="A22" s="1">
        <f t="shared" si="11"/>
        <v>19</v>
      </c>
      <c r="B22" s="5">
        <v>2755</v>
      </c>
      <c r="C22" s="6">
        <f t="shared" si="0"/>
        <v>2721.7794159999999</v>
      </c>
      <c r="D22" s="13">
        <v>0.249</v>
      </c>
      <c r="E22" s="6">
        <f>E21-0.1</f>
        <v>0.59999999999999876</v>
      </c>
      <c r="F22" s="7">
        <f t="shared" si="2"/>
        <v>6.479426726611364E-7</v>
      </c>
      <c r="G22" s="21">
        <f t="shared" si="3"/>
        <v>0.16849073654249819</v>
      </c>
      <c r="H22" s="5">
        <v>3419</v>
      </c>
      <c r="I22" s="6">
        <f t="shared" si="4"/>
        <v>3385.5125840000001</v>
      </c>
      <c r="J22" s="6">
        <v>0.251</v>
      </c>
      <c r="K22" s="6">
        <v>0.6</v>
      </c>
      <c r="L22" s="7">
        <f t="shared" si="5"/>
        <v>7.8021311549772958E-7</v>
      </c>
      <c r="M22" s="21">
        <f t="shared" si="6"/>
        <v>0.16849073654249855</v>
      </c>
      <c r="N22" s="5">
        <v>4807</v>
      </c>
      <c r="O22" s="6">
        <f t="shared" si="7"/>
        <v>4772.8455039999999</v>
      </c>
      <c r="P22" s="15">
        <v>0.25600000000000001</v>
      </c>
      <c r="Q22" s="6">
        <v>0.5</v>
      </c>
      <c r="R22" s="7">
        <f>Q22*10^(-6)*O22/8.314/323.15</f>
        <v>8.8824587739517327E-7</v>
      </c>
      <c r="S22" s="21">
        <f t="shared" si="15"/>
        <v>0.14040894711874879</v>
      </c>
      <c r="T22" s="5">
        <v>4627</v>
      </c>
      <c r="U22" s="6">
        <f t="shared" si="1"/>
        <v>4593.912832</v>
      </c>
      <c r="V22" s="15">
        <v>0.248</v>
      </c>
      <c r="W22" s="6">
        <v>0.7</v>
      </c>
      <c r="X22" s="7">
        <f t="shared" si="9"/>
        <v>1.1786866416510197E-6</v>
      </c>
      <c r="Y22" s="21">
        <f t="shared" si="10"/>
        <v>0.1965725259662483</v>
      </c>
    </row>
    <row r="23" spans="1:25" x14ac:dyDescent="0.25">
      <c r="A23" s="1">
        <f t="shared" si="11"/>
        <v>20</v>
      </c>
      <c r="B23" s="5">
        <v>2770</v>
      </c>
      <c r="C23" s="6">
        <f t="shared" si="0"/>
        <v>2735.97892</v>
      </c>
      <c r="D23" s="13">
        <v>0.255</v>
      </c>
      <c r="E23" s="6">
        <f>E22-0.1</f>
        <v>0.49999999999999878</v>
      </c>
      <c r="F23" s="7">
        <f t="shared" si="2"/>
        <v>5.427691541754392E-7</v>
      </c>
      <c r="G23" s="21">
        <f t="shared" si="3"/>
        <v>0.14040894711874843</v>
      </c>
      <c r="H23" s="5">
        <v>3451</v>
      </c>
      <c r="I23" s="6">
        <f t="shared" si="4"/>
        <v>3416.97892</v>
      </c>
      <c r="J23" s="6">
        <v>0.255</v>
      </c>
      <c r="K23" s="6">
        <v>0.5</v>
      </c>
      <c r="L23" s="7">
        <f t="shared" si="5"/>
        <v>6.5622061224512538E-7</v>
      </c>
      <c r="M23" s="21">
        <f t="shared" si="6"/>
        <v>0.14040894711874879</v>
      </c>
      <c r="N23" s="5"/>
      <c r="O23" s="6"/>
      <c r="P23" s="6"/>
      <c r="Q23" s="6"/>
      <c r="R23" s="7"/>
      <c r="T23" s="5">
        <v>4834</v>
      </c>
      <c r="U23" s="6">
        <f t="shared" si="1"/>
        <v>4800.5125840000001</v>
      </c>
      <c r="V23" s="15">
        <v>0.251</v>
      </c>
      <c r="W23" s="6">
        <v>0.6</v>
      </c>
      <c r="X23" s="7">
        <f t="shared" si="9"/>
        <v>1.0557386815547068E-6</v>
      </c>
      <c r="Y23" s="21">
        <f t="shared" si="10"/>
        <v>0.16849073654249855</v>
      </c>
    </row>
    <row r="24" spans="1:25" x14ac:dyDescent="0.25">
      <c r="A24" s="1">
        <f t="shared" si="11"/>
        <v>21</v>
      </c>
      <c r="B24" s="5">
        <v>3517</v>
      </c>
      <c r="C24" s="6">
        <f t="shared" si="0"/>
        <v>3482.7120880000002</v>
      </c>
      <c r="D24" s="13">
        <v>0.25700000000000001</v>
      </c>
      <c r="E24" s="6">
        <f>E23-0.1</f>
        <v>0.3999999999999988</v>
      </c>
      <c r="F24" s="7">
        <f t="shared" si="2"/>
        <v>5.5272609899796663E-7</v>
      </c>
      <c r="G24" s="21">
        <f t="shared" si="3"/>
        <v>0.11232715769499869</v>
      </c>
      <c r="H24" s="5">
        <v>4725</v>
      </c>
      <c r="I24" s="6">
        <f t="shared" si="4"/>
        <v>4690.3118400000003</v>
      </c>
      <c r="J24" s="6">
        <v>0.26</v>
      </c>
      <c r="K24" s="6">
        <v>0.41</v>
      </c>
      <c r="L24" s="7">
        <f t="shared" si="5"/>
        <v>7.3862353003851588E-7</v>
      </c>
      <c r="M24" s="21">
        <f t="shared" si="6"/>
        <v>0.11513533663737399</v>
      </c>
      <c r="N24" s="5"/>
      <c r="O24" s="6"/>
      <c r="P24" s="6"/>
      <c r="Q24" s="6"/>
      <c r="R24" s="7"/>
      <c r="T24" s="5"/>
      <c r="U24" s="6"/>
      <c r="V24" s="6"/>
      <c r="W24" s="6"/>
      <c r="X24" s="7"/>
    </row>
    <row r="25" spans="1:25" ht="15.75" thickBot="1" x14ac:dyDescent="0.3">
      <c r="A25" s="1">
        <f t="shared" si="11"/>
        <v>22</v>
      </c>
      <c r="B25" s="16">
        <v>4885</v>
      </c>
      <c r="C25" s="17">
        <f t="shared" si="0"/>
        <v>4850.0450080000001</v>
      </c>
      <c r="D25" s="18">
        <v>0.26200000000000001</v>
      </c>
      <c r="E25" s="17">
        <v>0.35</v>
      </c>
      <c r="F25" s="7">
        <f t="shared" si="2"/>
        <v>6.7351336855091149E-7</v>
      </c>
      <c r="G25" s="21">
        <f t="shared" si="3"/>
        <v>9.8286262983124151E-2</v>
      </c>
      <c r="H25" s="16">
        <v>4945</v>
      </c>
      <c r="I25" s="17">
        <f t="shared" si="4"/>
        <v>4910.1784239999997</v>
      </c>
      <c r="J25" s="17">
        <v>0.26100000000000001</v>
      </c>
      <c r="K25" s="17">
        <v>0.4</v>
      </c>
      <c r="L25" s="7">
        <f t="shared" si="5"/>
        <v>7.5438809944547967E-7</v>
      </c>
      <c r="M25" s="21">
        <f t="shared" si="6"/>
        <v>0.11232715769499903</v>
      </c>
      <c r="N25" s="16"/>
      <c r="O25" s="17"/>
      <c r="P25" s="17"/>
      <c r="Q25" s="17"/>
      <c r="R25" s="19"/>
      <c r="T25" s="16"/>
      <c r="U25" s="17"/>
      <c r="V25" s="17"/>
      <c r="W25" s="17"/>
      <c r="X25" s="19"/>
    </row>
    <row r="27" spans="1:25" x14ac:dyDescent="0.25">
      <c r="C27" s="21">
        <v>0.86514927521183205</v>
      </c>
      <c r="D27" s="5">
        <v>1726</v>
      </c>
      <c r="F27" s="15">
        <f>AVERAGE(F4:F25)</f>
        <v>1.7541774980552145E-6</v>
      </c>
      <c r="I27" t="s">
        <v>27</v>
      </c>
      <c r="J27">
        <f>SLOPE(L4:L9,I4:I9)</f>
        <v>-4.4714085078763102E-10</v>
      </c>
      <c r="K27" t="s">
        <v>28</v>
      </c>
      <c r="N27" t="s">
        <v>13</v>
      </c>
      <c r="O27">
        <f>SLOPE(R4:R9,O4:O9)</f>
        <v>-3.8351821723224883E-10</v>
      </c>
      <c r="P27" t="s">
        <v>14</v>
      </c>
      <c r="Q27" s="8">
        <f>INTERCEPT(R4:R9,O4:O9)</f>
        <v>3.5642629123701971E-6</v>
      </c>
      <c r="R27" t="s">
        <v>17</v>
      </c>
      <c r="S27" t="s">
        <v>13</v>
      </c>
      <c r="T27" s="22">
        <f>SLOPE(X4:X9,U4:U9)</f>
        <v>-3.5755629295290215E-10</v>
      </c>
      <c r="U27" t="s">
        <v>14</v>
      </c>
      <c r="V27" s="22">
        <f>INTERCEPT(X4:X9,U4:U9)</f>
        <v>3.5577903507617088E-6</v>
      </c>
      <c r="W27" t="s">
        <v>17</v>
      </c>
    </row>
    <row r="28" spans="1:25" x14ac:dyDescent="0.25">
      <c r="C28" s="21">
        <v>0.82189181145124002</v>
      </c>
      <c r="D28" s="5">
        <v>1795</v>
      </c>
    </row>
    <row r="29" spans="1:25" x14ac:dyDescent="0.25">
      <c r="C29" s="21">
        <v>0.77863434769064876</v>
      </c>
      <c r="D29" s="5">
        <v>1876</v>
      </c>
      <c r="G29">
        <f>SLOPE(F4:F9,C4:C9)</f>
        <v>-5.4437096307479814E-10</v>
      </c>
      <c r="N29" t="s">
        <v>16</v>
      </c>
      <c r="O29" s="8">
        <f>AVERAGE(Q27,V27)</f>
        <v>3.5610266315659527E-6</v>
      </c>
      <c r="P29" t="s">
        <v>17</v>
      </c>
      <c r="R29" s="22">
        <f>AVERAGE(O27,T27)</f>
        <v>-3.7053725509257549E-10</v>
      </c>
    </row>
    <row r="30" spans="1:25" x14ac:dyDescent="0.25">
      <c r="C30" s="21">
        <v>0.73537688393005707</v>
      </c>
      <c r="D30" s="5">
        <v>1944</v>
      </c>
    </row>
    <row r="31" spans="1:25" x14ac:dyDescent="0.25">
      <c r="C31" s="21">
        <v>0.69211942016946548</v>
      </c>
      <c r="D31" s="5">
        <v>2036</v>
      </c>
      <c r="L31">
        <v>300</v>
      </c>
      <c r="N31">
        <v>303.14999999999998</v>
      </c>
      <c r="O31">
        <v>313.14999999999998</v>
      </c>
      <c r="P31" t="s">
        <v>24</v>
      </c>
      <c r="Q31" t="s">
        <v>25</v>
      </c>
    </row>
    <row r="32" spans="1:25" x14ac:dyDescent="0.25">
      <c r="C32" s="21">
        <v>0.64886195640887379</v>
      </c>
      <c r="D32" s="5">
        <v>2126</v>
      </c>
      <c r="L32">
        <v>-275</v>
      </c>
      <c r="N32" s="21">
        <f>G29*8.314*N31/$O$29*1000</f>
        <v>-385.28963235719419</v>
      </c>
      <c r="O32" s="21">
        <f>J27*8.314*O31/$O$29*1000</f>
        <v>-326.91252755737628</v>
      </c>
      <c r="P32" s="21">
        <f>O27*8.314*P31/$O$29*1000</f>
        <v>-289.35097940333583</v>
      </c>
      <c r="Q32" s="21">
        <f>T27*8.314*Q31/O29*1000</f>
        <v>-273.93759154679179</v>
      </c>
    </row>
    <row r="33" spans="3:4" x14ac:dyDescent="0.25">
      <c r="C33" s="21">
        <v>0.60560449264828209</v>
      </c>
      <c r="D33" s="5">
        <v>2213</v>
      </c>
    </row>
    <row r="34" spans="3:4" x14ac:dyDescent="0.25">
      <c r="C34" s="21">
        <v>0.56234702888769061</v>
      </c>
      <c r="D34" s="5">
        <v>2316</v>
      </c>
    </row>
    <row r="35" spans="3:4" x14ac:dyDescent="0.25">
      <c r="C35" s="21">
        <v>0.51908956512709892</v>
      </c>
      <c r="D35" s="5">
        <v>2427</v>
      </c>
    </row>
    <row r="36" spans="3:4" x14ac:dyDescent="0.25">
      <c r="C36" s="21">
        <v>0.47583210136650728</v>
      </c>
      <c r="D36" s="5">
        <v>2536</v>
      </c>
    </row>
    <row r="37" spans="3:4" x14ac:dyDescent="0.25">
      <c r="C37" s="21">
        <v>0.43257463760591564</v>
      </c>
      <c r="D37" s="5">
        <v>2643</v>
      </c>
    </row>
    <row r="38" spans="3:4" x14ac:dyDescent="0.25">
      <c r="C38" s="21">
        <v>0.3893171738453241</v>
      </c>
      <c r="D38" s="5">
        <v>2702</v>
      </c>
    </row>
    <row r="39" spans="3:4" x14ac:dyDescent="0.25">
      <c r="C39" s="21">
        <v>0.34605971008473246</v>
      </c>
      <c r="D39" s="5">
        <v>2707</v>
      </c>
    </row>
    <row r="40" spans="3:4" x14ac:dyDescent="0.25">
      <c r="C40" s="21">
        <v>0.30280224632414088</v>
      </c>
      <c r="D40" s="5">
        <v>2710</v>
      </c>
    </row>
    <row r="41" spans="3:4" x14ac:dyDescent="0.25">
      <c r="C41" s="21">
        <v>0.25954478256354929</v>
      </c>
      <c r="D41" s="5">
        <v>2713</v>
      </c>
    </row>
    <row r="42" spans="3:4" x14ac:dyDescent="0.25">
      <c r="C42" s="21">
        <v>0.21628731880295773</v>
      </c>
      <c r="D42" s="5">
        <v>2717</v>
      </c>
    </row>
    <row r="43" spans="3:4" x14ac:dyDescent="0.25">
      <c r="C43" s="21">
        <v>0.17302985504236612</v>
      </c>
      <c r="D43" s="5">
        <v>2730</v>
      </c>
    </row>
    <row r="44" spans="3:4" x14ac:dyDescent="0.25">
      <c r="C44" s="21">
        <v>0.15140112316207033</v>
      </c>
      <c r="D44" s="5">
        <v>2738</v>
      </c>
    </row>
    <row r="45" spans="3:4" x14ac:dyDescent="0.25">
      <c r="C45" s="21">
        <v>0.12977239128177454</v>
      </c>
      <c r="D45" s="5">
        <v>2755</v>
      </c>
    </row>
    <row r="46" spans="3:4" x14ac:dyDescent="0.25">
      <c r="C46" s="21">
        <v>0.10814365940147873</v>
      </c>
      <c r="D46" s="5">
        <v>2770</v>
      </c>
    </row>
    <row r="47" spans="3:4" x14ac:dyDescent="0.25">
      <c r="C47" s="21">
        <v>8.6514927521182935E-2</v>
      </c>
      <c r="D47" s="5">
        <v>3517</v>
      </c>
    </row>
    <row r="48" spans="3:4" ht="15.75" thickBot="1" x14ac:dyDescent="0.3">
      <c r="C48" s="21">
        <v>7.5700561581035303E-2</v>
      </c>
      <c r="D48" s="16">
        <v>4885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A420-91A0-4193-ACA6-D26D3BB31E5A}">
  <dimension ref="A1:L25"/>
  <sheetViews>
    <sheetView workbookViewId="0">
      <selection activeCell="K2" sqref="K2:L21"/>
    </sheetView>
  </sheetViews>
  <sheetFormatPr baseColWidth="10" defaultRowHeight="15" x14ac:dyDescent="0.25"/>
  <cols>
    <col min="2" max="2" width="13.5703125" bestFit="1" customWidth="1"/>
  </cols>
  <sheetData>
    <row r="1" spans="1:12" ht="15.75" thickBot="1" x14ac:dyDescent="0.3">
      <c r="A1" s="6" t="s">
        <v>20</v>
      </c>
      <c r="B1" s="14"/>
      <c r="E1" t="s">
        <v>21</v>
      </c>
      <c r="I1" t="s">
        <v>22</v>
      </c>
      <c r="K1" t="s">
        <v>23</v>
      </c>
    </row>
    <row r="2" spans="1:12" x14ac:dyDescent="0.25">
      <c r="A2" s="6">
        <v>1715.593552</v>
      </c>
      <c r="B2" s="23">
        <v>2.7227439636205382E-6</v>
      </c>
      <c r="C2" s="6">
        <v>1715.593552</v>
      </c>
      <c r="D2" s="3">
        <v>0.93509401838643269</v>
      </c>
      <c r="E2" s="3">
        <v>1809.7269679999999</v>
      </c>
      <c r="F2" s="4">
        <v>2.7804213411711048E-6</v>
      </c>
      <c r="G2">
        <v>1809.7269679999999</v>
      </c>
      <c r="H2">
        <v>0.93509401838643269</v>
      </c>
      <c r="I2">
        <v>1900.7269679999999</v>
      </c>
      <c r="J2">
        <v>0.93509401838643269</v>
      </c>
      <c r="K2">
        <v>1950.7269679999999</v>
      </c>
      <c r="L2" s="21">
        <v>0.93509401838643269</v>
      </c>
    </row>
    <row r="3" spans="1:12" x14ac:dyDescent="0.25">
      <c r="A3" s="6">
        <v>1783.3928080000001</v>
      </c>
      <c r="B3" s="6">
        <v>2.6888279553343568E-6</v>
      </c>
      <c r="C3" s="6">
        <v>1783.3928080000001</v>
      </c>
      <c r="D3" s="11">
        <v>0.88833931746711103</v>
      </c>
      <c r="E3" s="11">
        <v>1884.3928080000001</v>
      </c>
      <c r="F3" s="12">
        <v>2.7503793487078752E-6</v>
      </c>
      <c r="G3">
        <v>1884.3928080000001</v>
      </c>
      <c r="H3">
        <v>0.88833931746711103</v>
      </c>
      <c r="I3">
        <v>1983.2593919999999</v>
      </c>
      <c r="J3">
        <v>0.88833931746711103</v>
      </c>
      <c r="K3">
        <v>2031.3928080000001</v>
      </c>
      <c r="L3" s="21">
        <v>0.88833931746711103</v>
      </c>
    </row>
    <row r="4" spans="1:12" x14ac:dyDescent="0.25">
      <c r="A4" s="6">
        <v>1863.0586479999999</v>
      </c>
      <c r="B4" s="6">
        <v>2.6611014675472131E-6</v>
      </c>
      <c r="C4" s="6">
        <v>1863.0586479999999</v>
      </c>
      <c r="D4" s="15">
        <v>0.84158461654778938</v>
      </c>
      <c r="E4" s="14">
        <v>1965.7918159999999</v>
      </c>
      <c r="F4" s="7">
        <v>2.7181760855294448E-6</v>
      </c>
      <c r="G4" s="21">
        <v>1965.7918159999999</v>
      </c>
      <c r="H4">
        <v>0.84158461654778938</v>
      </c>
      <c r="I4">
        <v>2070.7918159999999</v>
      </c>
      <c r="J4">
        <v>0.84158461654778938</v>
      </c>
      <c r="K4">
        <v>2122.9252320000001</v>
      </c>
      <c r="L4" s="21">
        <v>0.84158461654778938</v>
      </c>
    </row>
    <row r="5" spans="1:12" x14ac:dyDescent="0.25">
      <c r="A5" s="6">
        <v>1929.457656</v>
      </c>
      <c r="B5" s="6">
        <v>2.602834629938687E-6</v>
      </c>
      <c r="C5" s="6">
        <v>1929.457656</v>
      </c>
      <c r="D5" s="15">
        <v>0.79482991562846772</v>
      </c>
      <c r="E5" s="14">
        <v>2049.5910720000002</v>
      </c>
      <c r="F5" s="7">
        <v>2.6766014041479308E-6</v>
      </c>
      <c r="G5" s="21">
        <v>2049.5910720000002</v>
      </c>
      <c r="H5">
        <v>0.79482991562846772</v>
      </c>
      <c r="I5">
        <v>2162.3242399999999</v>
      </c>
      <c r="J5">
        <v>0.79482991562846772</v>
      </c>
      <c r="K5">
        <v>2217.5910720000002</v>
      </c>
      <c r="L5" s="21">
        <v>0.79482991562846772</v>
      </c>
    </row>
    <row r="6" spans="1:12" x14ac:dyDescent="0.25">
      <c r="A6" s="6">
        <v>2020.1234959999999</v>
      </c>
      <c r="B6" s="6">
        <v>2.5648401618623086E-6</v>
      </c>
      <c r="C6" s="6">
        <v>2020.1234959999999</v>
      </c>
      <c r="D6" s="15">
        <v>0.74807521470914595</v>
      </c>
      <c r="E6" s="6">
        <v>2147.2569119999998</v>
      </c>
      <c r="F6" s="7">
        <v>2.6391954360717526E-6</v>
      </c>
      <c r="G6" s="21">
        <v>2147.2569119999998</v>
      </c>
      <c r="H6">
        <v>0.74807521470914595</v>
      </c>
      <c r="I6">
        <v>2265.2569119999998</v>
      </c>
      <c r="J6">
        <v>0.74807521470914595</v>
      </c>
      <c r="K6">
        <v>2327.1234960000002</v>
      </c>
      <c r="L6" s="21">
        <v>0.74807521470914595</v>
      </c>
    </row>
    <row r="7" spans="1:12" x14ac:dyDescent="0.25">
      <c r="A7" s="6">
        <v>2108.7893359999998</v>
      </c>
      <c r="B7" s="6">
        <v>2.5100759275621363E-6</v>
      </c>
      <c r="C7" s="6">
        <v>2108.7893359999998</v>
      </c>
      <c r="D7" s="15">
        <v>0.7013205137898243</v>
      </c>
      <c r="E7" s="6">
        <v>2242.7893359999998</v>
      </c>
      <c r="F7" s="7">
        <v>2.5843260242414793E-6</v>
      </c>
      <c r="G7" s="21">
        <v>2242.7893359999998</v>
      </c>
      <c r="H7">
        <v>0.7013205137898243</v>
      </c>
      <c r="I7">
        <v>2372.7893359999998</v>
      </c>
      <c r="J7">
        <v>0.7013205137898243</v>
      </c>
      <c r="K7">
        <v>2439.6559200000002</v>
      </c>
      <c r="L7" s="21">
        <v>0.7013205137898243</v>
      </c>
    </row>
    <row r="8" spans="1:12" x14ac:dyDescent="0.25">
      <c r="A8" s="6">
        <v>2194.5885920000001</v>
      </c>
      <c r="B8" s="6">
        <v>2.4380553215374556E-6</v>
      </c>
      <c r="C8" s="6">
        <v>2194.5885920000001</v>
      </c>
      <c r="D8" s="15">
        <v>0.65456581287050264</v>
      </c>
      <c r="E8" s="6">
        <v>2345.3217599999998</v>
      </c>
      <c r="F8" s="7">
        <v>2.5223074817946134E-6</v>
      </c>
      <c r="G8" s="21">
        <v>2345.3217599999998</v>
      </c>
      <c r="H8">
        <v>0.65456581287050264</v>
      </c>
      <c r="I8">
        <v>2488.4551759999999</v>
      </c>
      <c r="J8">
        <v>0.65456581287050264</v>
      </c>
      <c r="K8">
        <v>2561.5885920000001</v>
      </c>
      <c r="L8" s="21">
        <v>0.65456581287050264</v>
      </c>
    </row>
    <row r="9" spans="1:12" x14ac:dyDescent="0.25">
      <c r="A9" s="6">
        <v>2296.1210160000001</v>
      </c>
      <c r="B9" s="6">
        <v>2.368648016133698E-6</v>
      </c>
      <c r="C9" s="6">
        <v>2296.1210160000001</v>
      </c>
      <c r="D9" s="15">
        <v>0.60781111195118098</v>
      </c>
      <c r="E9" s="6">
        <v>2460.1210160000001</v>
      </c>
      <c r="F9" s="7">
        <v>2.4567863065559734E-6</v>
      </c>
      <c r="G9" s="21">
        <v>2460.1210160000001</v>
      </c>
      <c r="H9">
        <v>0.60781111195118098</v>
      </c>
      <c r="I9">
        <v>2619.2544320000002</v>
      </c>
      <c r="J9">
        <v>0.60781111195118098</v>
      </c>
      <c r="K9">
        <v>2696.2544320000002</v>
      </c>
      <c r="L9" s="21">
        <v>0.60781111195118098</v>
      </c>
    </row>
    <row r="10" spans="1:12" x14ac:dyDescent="0.25">
      <c r="A10" s="6">
        <v>2406.053688</v>
      </c>
      <c r="B10" s="6">
        <v>2.2911259421015574E-6</v>
      </c>
      <c r="C10" s="6">
        <v>2406.053688</v>
      </c>
      <c r="D10" s="15">
        <v>0.56105641103185933</v>
      </c>
      <c r="E10" s="6">
        <v>2585.7868560000002</v>
      </c>
      <c r="F10" s="7">
        <v>2.3836447437441728E-6</v>
      </c>
      <c r="G10" s="21">
        <v>2585.7868560000002</v>
      </c>
      <c r="H10">
        <v>0.56105641103185933</v>
      </c>
      <c r="I10">
        <v>2758.65344</v>
      </c>
      <c r="J10">
        <v>0.56105641103185933</v>
      </c>
      <c r="K10">
        <v>2848.7868560000002</v>
      </c>
      <c r="L10" s="21">
        <v>0.56105641103185933</v>
      </c>
    </row>
    <row r="11" spans="1:12" x14ac:dyDescent="0.25">
      <c r="A11" s="6">
        <v>2513.3192800000002</v>
      </c>
      <c r="B11" s="6">
        <v>2.1938288877697483E-6</v>
      </c>
      <c r="C11" s="6">
        <v>2513.3192800000002</v>
      </c>
      <c r="D11" s="15">
        <v>0.51430171011253767</v>
      </c>
      <c r="E11" s="6">
        <v>2717.586112</v>
      </c>
      <c r="F11" s="7">
        <v>2.2963789597742527E-6</v>
      </c>
      <c r="G11" s="21">
        <v>2717.586112</v>
      </c>
      <c r="H11">
        <v>0.51430171011253767</v>
      </c>
      <c r="I11">
        <v>2911.7195280000001</v>
      </c>
      <c r="J11">
        <v>0.51430171011253767</v>
      </c>
      <c r="K11">
        <v>3011.3192800000002</v>
      </c>
      <c r="L11" s="21">
        <v>0.51430171011253767</v>
      </c>
    </row>
    <row r="12" spans="1:12" x14ac:dyDescent="0.25">
      <c r="A12" s="6">
        <v>2619.2519520000001</v>
      </c>
      <c r="B12" s="6">
        <v>2.0784504678265734E-6</v>
      </c>
      <c r="C12" s="6">
        <v>2619.2519520000001</v>
      </c>
      <c r="D12" s="15">
        <v>0.46754700919321596</v>
      </c>
      <c r="E12" s="6">
        <v>2859.9851199999998</v>
      </c>
      <c r="F12" s="7">
        <v>2.1970064555836901E-6</v>
      </c>
      <c r="G12" s="21">
        <v>2859.9851199999998</v>
      </c>
      <c r="H12">
        <v>0.46754700919321596</v>
      </c>
      <c r="I12">
        <v>3075.2519520000001</v>
      </c>
      <c r="J12">
        <v>0.46754700919321596</v>
      </c>
      <c r="K12">
        <v>3181.9851199999998</v>
      </c>
      <c r="L12" s="21">
        <v>0.46754700919321596</v>
      </c>
    </row>
    <row r="13" spans="1:12" x14ac:dyDescent="0.25">
      <c r="A13" s="6">
        <v>2676.6509599999999</v>
      </c>
      <c r="B13" s="6">
        <v>1.9115983829639624E-6</v>
      </c>
      <c r="C13" s="6">
        <v>2676.6509599999999</v>
      </c>
      <c r="D13" s="15">
        <v>0.42079230827389436</v>
      </c>
      <c r="E13" s="6">
        <v>3001.6509599999999</v>
      </c>
      <c r="F13" s="7">
        <v>2.0752492176868681E-6</v>
      </c>
      <c r="G13" s="21">
        <v>3001.6509599999999</v>
      </c>
      <c r="H13">
        <v>0.42079230827389436</v>
      </c>
      <c r="I13">
        <v>3260.7843760000001</v>
      </c>
      <c r="J13">
        <v>0.42079230827389436</v>
      </c>
      <c r="K13">
        <v>3380.7843760000001</v>
      </c>
      <c r="L13" s="21">
        <v>0.42079230827389436</v>
      </c>
    </row>
    <row r="14" spans="1:12" x14ac:dyDescent="0.25">
      <c r="A14" s="6">
        <v>2680.717048</v>
      </c>
      <c r="B14" s="6">
        <v>1.7017798072527755E-6</v>
      </c>
      <c r="C14" s="6">
        <v>2680.717048</v>
      </c>
      <c r="D14" s="15">
        <v>0.37403760735457275</v>
      </c>
      <c r="E14" s="6">
        <v>3146.5836319999999</v>
      </c>
      <c r="F14" s="7">
        <v>1.9337344111882579E-6</v>
      </c>
      <c r="G14" s="21">
        <v>3146.5836319999999</v>
      </c>
      <c r="H14">
        <v>0.37403760735457275</v>
      </c>
      <c r="I14">
        <v>3451.1833839999999</v>
      </c>
      <c r="J14">
        <v>0.37403760735457275</v>
      </c>
      <c r="K14">
        <v>3594.4502160000002</v>
      </c>
      <c r="L14" s="21">
        <v>0.37403760735457275</v>
      </c>
    </row>
    <row r="15" spans="1:12" x14ac:dyDescent="0.25">
      <c r="A15" s="6">
        <v>2681.9826400000002</v>
      </c>
      <c r="B15" s="6">
        <v>1.4897603294665878E-6</v>
      </c>
      <c r="C15" s="6">
        <v>2681.9826400000002</v>
      </c>
      <c r="D15" s="15">
        <v>0.3272829064352511</v>
      </c>
      <c r="E15" s="6">
        <v>3285.1160559999998</v>
      </c>
      <c r="F15" s="7">
        <v>1.7665108787914047E-6</v>
      </c>
      <c r="G15" s="21">
        <v>3285.1160559999998</v>
      </c>
      <c r="H15">
        <v>0.3272829064352511</v>
      </c>
      <c r="I15">
        <v>3638.7158079999999</v>
      </c>
      <c r="J15">
        <v>0.3272829064352511</v>
      </c>
      <c r="K15">
        <v>3819.849224</v>
      </c>
      <c r="L15" s="21">
        <v>0.3272829064352511</v>
      </c>
    </row>
    <row r="16" spans="1:12" x14ac:dyDescent="0.25">
      <c r="A16" s="6">
        <v>2683.6484799999998</v>
      </c>
      <c r="B16" s="6">
        <v>1.2777305599361608E-6</v>
      </c>
      <c r="C16" s="6">
        <v>2683.6484799999998</v>
      </c>
      <c r="D16" s="15">
        <v>0.2805282055159295</v>
      </c>
      <c r="E16" s="6">
        <v>3358.781896</v>
      </c>
      <c r="F16" s="7">
        <v>1.5481057135869906E-6</v>
      </c>
      <c r="G16" s="21">
        <v>3358.781896</v>
      </c>
      <c r="H16">
        <v>0.2805282055159295</v>
      </c>
      <c r="I16">
        <v>3834.381648</v>
      </c>
      <c r="J16">
        <v>0.2805282055159295</v>
      </c>
      <c r="K16">
        <v>4049.6484799999998</v>
      </c>
      <c r="L16" s="21">
        <v>0.2805282055159295</v>
      </c>
    </row>
    <row r="17" spans="1:12" x14ac:dyDescent="0.25">
      <c r="A17" s="6">
        <v>2686.1809039999998</v>
      </c>
      <c r="B17" s="6">
        <v>1.06578024163015E-6</v>
      </c>
      <c r="C17" s="6">
        <v>2686.1809039999998</v>
      </c>
      <c r="D17" s="15">
        <v>0.2337735045966079</v>
      </c>
      <c r="E17" s="6">
        <v>3365.0474880000002</v>
      </c>
      <c r="F17" s="7">
        <v>1.2924946711753658E-6</v>
      </c>
      <c r="G17" s="21">
        <v>3365.0474880000002</v>
      </c>
      <c r="H17">
        <v>0.2337735045966079</v>
      </c>
      <c r="I17">
        <v>3997.31432</v>
      </c>
      <c r="J17">
        <v>0.2337735045966079</v>
      </c>
      <c r="K17">
        <v>4271.4477360000001</v>
      </c>
      <c r="L17" s="21">
        <v>0.2337735045966079</v>
      </c>
    </row>
    <row r="18" spans="1:12" x14ac:dyDescent="0.25">
      <c r="A18" s="6">
        <v>2698.1135760000002</v>
      </c>
      <c r="B18" s="6">
        <v>8.5641175832731423E-7</v>
      </c>
      <c r="C18" s="6">
        <v>2698.1135760000002</v>
      </c>
      <c r="D18" s="15">
        <v>0.18701880367728624</v>
      </c>
      <c r="E18" s="6">
        <v>3368.1135760000002</v>
      </c>
      <c r="F18" s="7">
        <v>1.0349378698321428E-6</v>
      </c>
      <c r="G18" s="21">
        <v>3368.1135760000002</v>
      </c>
      <c r="H18">
        <v>0.18701880367728624</v>
      </c>
      <c r="I18">
        <v>4118.1135759999997</v>
      </c>
      <c r="J18">
        <v>0.18701880367728624</v>
      </c>
      <c r="K18">
        <v>4369.5138239999997</v>
      </c>
      <c r="L18" s="21">
        <v>0.21039615413694737</v>
      </c>
    </row>
    <row r="19" spans="1:12" x14ac:dyDescent="0.25">
      <c r="A19" s="6">
        <v>2705.3130799999999</v>
      </c>
      <c r="B19" s="6">
        <v>7.5135984201804258E-7</v>
      </c>
      <c r="C19" s="6">
        <v>2705.3130799999999</v>
      </c>
      <c r="D19" s="15">
        <v>0.16364145321762544</v>
      </c>
      <c r="E19" s="6">
        <v>3375.7133279999998</v>
      </c>
      <c r="F19" s="7">
        <v>9.0761394969620273E-7</v>
      </c>
      <c r="G19" s="21">
        <v>3375.7133279999998</v>
      </c>
      <c r="H19">
        <v>0.16364145321762572</v>
      </c>
      <c r="I19">
        <v>4268.6459999999997</v>
      </c>
      <c r="J19">
        <v>0.14026410275796491</v>
      </c>
      <c r="K19">
        <v>4476.4464959999996</v>
      </c>
      <c r="L19" s="21">
        <v>0.18701880367728654</v>
      </c>
    </row>
    <row r="20" spans="1:12" x14ac:dyDescent="0.25">
      <c r="A20" s="6">
        <v>2721.7794159999999</v>
      </c>
      <c r="B20" s="6">
        <v>6.479426726611364E-7</v>
      </c>
      <c r="C20" s="6">
        <v>2721.7794159999999</v>
      </c>
      <c r="D20" s="15">
        <v>0.14026410275796461</v>
      </c>
      <c r="E20" s="6">
        <v>3385.5125840000001</v>
      </c>
      <c r="F20" s="7">
        <v>7.8021311549772958E-7</v>
      </c>
      <c r="G20" s="21">
        <v>3385.5125840000001</v>
      </c>
      <c r="H20">
        <v>0.14026410275796491</v>
      </c>
      <c r="I20">
        <v>4772.8455039999999</v>
      </c>
      <c r="J20">
        <v>0.11688675229830409</v>
      </c>
      <c r="K20">
        <v>4593.912832</v>
      </c>
      <c r="L20" s="21">
        <v>0.16364145321762572</v>
      </c>
    </row>
    <row r="21" spans="1:12" x14ac:dyDescent="0.25">
      <c r="A21" s="6">
        <v>2735.97892</v>
      </c>
      <c r="B21" s="6">
        <v>5.427691541754392E-7</v>
      </c>
      <c r="C21" s="6">
        <v>2735.97892</v>
      </c>
      <c r="D21" s="15">
        <v>0.11688675229830379</v>
      </c>
      <c r="E21" s="6">
        <v>3416.97892</v>
      </c>
      <c r="F21" s="7">
        <v>6.5622061224512538E-7</v>
      </c>
      <c r="G21" s="21">
        <v>3416.97892</v>
      </c>
      <c r="H21">
        <v>0.11688675229830409</v>
      </c>
      <c r="K21">
        <v>4800.5125840000001</v>
      </c>
      <c r="L21" s="21">
        <v>0.14026410275796491</v>
      </c>
    </row>
    <row r="22" spans="1:12" ht="15.75" thickBot="1" x14ac:dyDescent="0.3">
      <c r="A22" s="6">
        <v>3482.7120880000002</v>
      </c>
      <c r="B22" s="17">
        <v>5.5272609899796663E-7</v>
      </c>
      <c r="C22" s="6">
        <v>3482.7120880000002</v>
      </c>
      <c r="D22" s="15">
        <v>9.3509401838642994E-2</v>
      </c>
      <c r="E22" s="6">
        <v>4690.3118400000003</v>
      </c>
      <c r="F22" s="7">
        <v>7.3862353003851588E-7</v>
      </c>
      <c r="G22" s="21">
        <v>4690.3118400000003</v>
      </c>
      <c r="H22">
        <v>9.5847136884609344E-2</v>
      </c>
    </row>
    <row r="23" spans="1:12" ht="15.75" thickBot="1" x14ac:dyDescent="0.3">
      <c r="A23" s="17">
        <v>4850.0450080000001</v>
      </c>
      <c r="B23" s="5">
        <v>6.7351336855091149E-7</v>
      </c>
      <c r="C23" s="17">
        <v>4850.0450080000001</v>
      </c>
      <c r="D23" s="6">
        <v>8.1820726608812858E-2</v>
      </c>
      <c r="E23" s="6">
        <v>4910.1784239999997</v>
      </c>
      <c r="F23" s="7">
        <v>7.5438809944547967E-7</v>
      </c>
      <c r="G23">
        <v>4910.1784239999997</v>
      </c>
      <c r="H23">
        <v>9.3509401838643272E-2</v>
      </c>
    </row>
    <row r="24" spans="1:12" x14ac:dyDescent="0.25">
      <c r="A24" s="1"/>
      <c r="B24" s="5"/>
      <c r="C24" s="6"/>
      <c r="D24" s="6"/>
      <c r="E24" s="6"/>
      <c r="F24" s="7"/>
    </row>
    <row r="25" spans="1:12" ht="15.75" thickBot="1" x14ac:dyDescent="0.3">
      <c r="A25" s="1"/>
      <c r="B25" s="16"/>
      <c r="C25" s="17"/>
      <c r="D25" s="17"/>
      <c r="E25" s="17"/>
      <c r="F25" s="1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98A4-1EE5-436C-8B5D-0D6379275E1D}">
  <dimension ref="A1:O245"/>
  <sheetViews>
    <sheetView workbookViewId="0">
      <selection activeCell="N2" sqref="N2:O21"/>
    </sheetView>
  </sheetViews>
  <sheetFormatPr baseColWidth="10" defaultRowHeight="15" x14ac:dyDescent="0.25"/>
  <sheetData>
    <row r="1" spans="1:15" x14ac:dyDescent="0.25">
      <c r="A1" t="s">
        <v>26</v>
      </c>
    </row>
    <row r="2" spans="1:15" x14ac:dyDescent="0.25">
      <c r="B2" s="8">
        <v>9.2494649999999998E-2</v>
      </c>
      <c r="C2">
        <v>480181.9</v>
      </c>
      <c r="E2">
        <v>1.1232715769499904</v>
      </c>
      <c r="F2" s="6">
        <v>1715.593552</v>
      </c>
      <c r="G2" s="6"/>
      <c r="H2">
        <v>1.1232715769499904</v>
      </c>
      <c r="I2">
        <v>1809.7269679999999</v>
      </c>
      <c r="K2">
        <v>1.1232715769499904</v>
      </c>
      <c r="L2">
        <v>1900.7269679999999</v>
      </c>
      <c r="N2" s="21">
        <v>1.1232715769499904</v>
      </c>
      <c r="O2">
        <v>1950.7269679999999</v>
      </c>
    </row>
    <row r="3" spans="1:15" x14ac:dyDescent="0.25">
      <c r="B3" s="8">
        <v>9.8660960000000006E-2</v>
      </c>
      <c r="C3">
        <v>157512.29999999999</v>
      </c>
      <c r="E3">
        <v>1.0671079981024907</v>
      </c>
      <c r="F3" s="6">
        <v>1783.3928080000001</v>
      </c>
      <c r="G3" s="6"/>
      <c r="H3">
        <v>1.0671079981024907</v>
      </c>
      <c r="I3">
        <v>1884.3928080000001</v>
      </c>
      <c r="K3">
        <v>1.0671079981024907</v>
      </c>
      <c r="L3">
        <v>1983.2593919999999</v>
      </c>
      <c r="N3" s="21">
        <v>1.0671079981024907</v>
      </c>
      <c r="O3">
        <v>2031.3928080000001</v>
      </c>
    </row>
    <row r="4" spans="1:15" x14ac:dyDescent="0.25">
      <c r="B4">
        <v>0.1048273</v>
      </c>
      <c r="C4">
        <v>78906.039999999994</v>
      </c>
      <c r="E4">
        <v>1.0109444192549912</v>
      </c>
      <c r="F4" s="6">
        <v>1863.0586479999999</v>
      </c>
      <c r="G4" s="6"/>
      <c r="H4">
        <v>1.0109444192549912</v>
      </c>
      <c r="I4">
        <v>1965.7918159999999</v>
      </c>
      <c r="K4">
        <v>1.0109444192549912</v>
      </c>
      <c r="L4">
        <v>2070.7918159999999</v>
      </c>
      <c r="N4" s="21">
        <v>1.0109444192549912</v>
      </c>
      <c r="O4">
        <v>2122.9252320000001</v>
      </c>
    </row>
    <row r="5" spans="1:15" x14ac:dyDescent="0.25">
      <c r="B5">
        <v>0.1109936</v>
      </c>
      <c r="C5">
        <v>46105.29</v>
      </c>
      <c r="E5">
        <v>0.95478084040749156</v>
      </c>
      <c r="F5" s="6">
        <v>1929.457656</v>
      </c>
      <c r="G5" s="6"/>
      <c r="H5">
        <v>0.95478084040749156</v>
      </c>
      <c r="I5">
        <v>2049.5910720000002</v>
      </c>
      <c r="K5">
        <v>0.95478084040749156</v>
      </c>
      <c r="L5">
        <v>2162.3242399999999</v>
      </c>
      <c r="N5" s="21">
        <v>0.95478084040749156</v>
      </c>
      <c r="O5">
        <v>2217.5910720000002</v>
      </c>
    </row>
    <row r="6" spans="1:15" x14ac:dyDescent="0.25">
      <c r="B6">
        <v>0.1171599</v>
      </c>
      <c r="C6">
        <v>29315.15</v>
      </c>
      <c r="E6">
        <v>0.898617261559992</v>
      </c>
      <c r="F6" s="6">
        <v>2020.1234959999999</v>
      </c>
      <c r="G6" s="6"/>
      <c r="H6">
        <v>0.898617261559992</v>
      </c>
      <c r="I6">
        <v>2147.2569119999998</v>
      </c>
      <c r="K6">
        <v>0.898617261559992</v>
      </c>
      <c r="L6">
        <v>2265.2569119999998</v>
      </c>
      <c r="N6" s="21">
        <v>0.898617261559992</v>
      </c>
      <c r="O6">
        <v>2327.1234960000002</v>
      </c>
    </row>
    <row r="7" spans="1:15" x14ac:dyDescent="0.25">
      <c r="B7">
        <v>0.1233262</v>
      </c>
      <c r="C7">
        <v>19737.150000000001</v>
      </c>
      <c r="E7">
        <v>0.84245368271249244</v>
      </c>
      <c r="F7" s="6">
        <v>2108.7893359999998</v>
      </c>
      <c r="G7" s="6"/>
      <c r="H7">
        <v>0.84245368271249244</v>
      </c>
      <c r="I7">
        <v>2242.7893359999998</v>
      </c>
      <c r="K7">
        <v>0.84245368271249244</v>
      </c>
      <c r="L7">
        <v>2372.7893359999998</v>
      </c>
      <c r="N7" s="21">
        <v>0.84245368271249244</v>
      </c>
      <c r="O7">
        <v>2439.6559200000002</v>
      </c>
    </row>
    <row r="8" spans="1:15" x14ac:dyDescent="0.25">
      <c r="B8">
        <v>0.12949250000000001</v>
      </c>
      <c r="C8">
        <v>13898.79</v>
      </c>
      <c r="E8">
        <v>0.78629010386499287</v>
      </c>
      <c r="F8" s="6">
        <v>2194.5885920000001</v>
      </c>
      <c r="G8" s="6"/>
      <c r="H8">
        <v>0.78629010386499287</v>
      </c>
      <c r="I8">
        <v>2345.3217599999998</v>
      </c>
      <c r="K8">
        <v>0.78629010386499287</v>
      </c>
      <c r="L8">
        <v>2488.4551759999999</v>
      </c>
      <c r="N8" s="21">
        <v>0.78629010386499287</v>
      </c>
      <c r="O8">
        <v>2561.5885920000001</v>
      </c>
    </row>
    <row r="9" spans="1:15" x14ac:dyDescent="0.25">
      <c r="B9">
        <v>0.1356588</v>
      </c>
      <c r="C9">
        <v>10180.92</v>
      </c>
      <c r="E9">
        <v>0.73012652501749342</v>
      </c>
      <c r="F9" s="6">
        <v>2296.1210160000001</v>
      </c>
      <c r="G9" s="6"/>
      <c r="H9">
        <v>0.73012652501749342</v>
      </c>
      <c r="I9">
        <v>2460.1210160000001</v>
      </c>
      <c r="K9">
        <v>0.73012652501749342</v>
      </c>
      <c r="L9">
        <v>2619.2544320000002</v>
      </c>
      <c r="N9" s="21">
        <v>0.73012652501749342</v>
      </c>
      <c r="O9">
        <v>2696.2544320000002</v>
      </c>
    </row>
    <row r="10" spans="1:15" x14ac:dyDescent="0.25">
      <c r="B10">
        <v>0.14182510000000001</v>
      </c>
      <c r="C10">
        <v>7741.7820000000002</v>
      </c>
      <c r="E10">
        <v>0.67396294616999386</v>
      </c>
      <c r="F10" s="6">
        <v>2406.053688</v>
      </c>
      <c r="G10" s="6"/>
      <c r="H10">
        <v>0.67396294616999386</v>
      </c>
      <c r="I10">
        <v>2585.7868560000002</v>
      </c>
      <c r="K10">
        <v>0.67396294616999386</v>
      </c>
      <c r="L10">
        <v>2758.65344</v>
      </c>
      <c r="N10" s="21">
        <v>0.67396294616999386</v>
      </c>
      <c r="O10">
        <v>2848.7868560000002</v>
      </c>
    </row>
    <row r="11" spans="1:15" x14ac:dyDescent="0.25">
      <c r="B11">
        <v>0.1479914</v>
      </c>
      <c r="C11">
        <v>6108.8959999999997</v>
      </c>
      <c r="E11">
        <v>0.6177993673224943</v>
      </c>
      <c r="F11" s="6">
        <v>2513.3192800000002</v>
      </c>
      <c r="G11" s="6"/>
      <c r="H11">
        <v>0.6177993673224943</v>
      </c>
      <c r="I11">
        <v>2717.586112</v>
      </c>
      <c r="K11">
        <v>0.6177993673224943</v>
      </c>
      <c r="L11">
        <v>2911.7195280000001</v>
      </c>
      <c r="N11" s="21">
        <v>0.6177993673224943</v>
      </c>
      <c r="O11">
        <v>3011.3192800000002</v>
      </c>
    </row>
    <row r="12" spans="1:15" x14ac:dyDescent="0.25">
      <c r="B12">
        <v>0.15415770000000001</v>
      </c>
      <c r="C12">
        <v>5001.59</v>
      </c>
      <c r="E12">
        <v>0.56163578847499462</v>
      </c>
      <c r="F12" s="6">
        <v>2619.2519520000001</v>
      </c>
      <c r="G12" s="6"/>
      <c r="H12">
        <v>0.56163578847499462</v>
      </c>
      <c r="I12">
        <v>2859.9851199999998</v>
      </c>
      <c r="K12">
        <v>0.56163578847499462</v>
      </c>
      <c r="L12">
        <v>3075.2519520000001</v>
      </c>
      <c r="N12" s="21">
        <v>0.56163578847499462</v>
      </c>
      <c r="O12">
        <v>3181.9851199999998</v>
      </c>
    </row>
    <row r="13" spans="1:15" x14ac:dyDescent="0.25">
      <c r="B13">
        <v>0.1603241</v>
      </c>
      <c r="C13">
        <v>4245.7150000000001</v>
      </c>
      <c r="E13">
        <v>0.50547220962749517</v>
      </c>
      <c r="F13" s="6">
        <v>2676.6509599999999</v>
      </c>
      <c r="G13" s="6"/>
      <c r="H13">
        <v>0.50547220962749517</v>
      </c>
      <c r="I13">
        <v>3001.6509599999999</v>
      </c>
      <c r="K13">
        <v>0.50547220962749517</v>
      </c>
      <c r="L13">
        <v>3260.7843760000001</v>
      </c>
      <c r="N13" s="21">
        <v>0.50547220962749517</v>
      </c>
      <c r="O13">
        <v>3380.7843760000001</v>
      </c>
    </row>
    <row r="14" spans="1:15" x14ac:dyDescent="0.25">
      <c r="B14">
        <v>0.16649040000000001</v>
      </c>
      <c r="C14">
        <v>3729.444</v>
      </c>
      <c r="E14">
        <v>0.44930863077999572</v>
      </c>
      <c r="F14" s="6">
        <v>2680.717048</v>
      </c>
      <c r="G14" s="6"/>
      <c r="H14">
        <v>0.44930863077999572</v>
      </c>
      <c r="I14">
        <v>3146.5836319999999</v>
      </c>
      <c r="K14">
        <v>0.44930863077999572</v>
      </c>
      <c r="L14">
        <v>3451.1833839999999</v>
      </c>
      <c r="N14" s="21">
        <v>0.44930863077999572</v>
      </c>
      <c r="O14">
        <v>3594.4502160000002</v>
      </c>
    </row>
    <row r="15" spans="1:15" x14ac:dyDescent="0.25">
      <c r="B15">
        <v>0.1726567</v>
      </c>
      <c r="C15">
        <v>3378.9630000000002</v>
      </c>
      <c r="E15">
        <v>0.39314505193249621</v>
      </c>
      <c r="F15" s="6">
        <v>2681.9826400000002</v>
      </c>
      <c r="G15" s="6"/>
      <c r="H15">
        <v>0.39314505193249621</v>
      </c>
      <c r="I15">
        <v>3285.1160559999998</v>
      </c>
      <c r="K15">
        <v>0.39314505193249621</v>
      </c>
      <c r="L15">
        <v>3638.7158079999999</v>
      </c>
      <c r="N15" s="21">
        <v>0.39314505193249621</v>
      </c>
      <c r="O15">
        <v>3819.849224</v>
      </c>
    </row>
    <row r="16" spans="1:15" x14ac:dyDescent="0.25">
      <c r="B16">
        <v>0.17882300000000001</v>
      </c>
      <c r="C16">
        <v>3144.444</v>
      </c>
      <c r="E16">
        <v>0.33698147308499665</v>
      </c>
      <c r="F16" s="6">
        <v>2683.6484799999998</v>
      </c>
      <c r="G16" s="6"/>
      <c r="H16">
        <v>0.33698147308499665</v>
      </c>
      <c r="I16">
        <v>3358.781896</v>
      </c>
      <c r="K16">
        <v>0.33698147308499665</v>
      </c>
      <c r="L16">
        <v>3834.381648</v>
      </c>
      <c r="N16" s="21">
        <v>0.33698147308499665</v>
      </c>
      <c r="O16">
        <v>4049.6484799999998</v>
      </c>
    </row>
    <row r="17" spans="2:15" x14ac:dyDescent="0.25">
      <c r="B17">
        <v>0.18152180000000001</v>
      </c>
      <c r="C17">
        <v>3069.1089999999999</v>
      </c>
      <c r="E17">
        <v>0.2808178942374972</v>
      </c>
      <c r="F17" s="6">
        <v>2686.1809039999998</v>
      </c>
      <c r="G17" s="6"/>
      <c r="H17">
        <v>0.2808178942374972</v>
      </c>
      <c r="I17">
        <v>3365.0474880000002</v>
      </c>
      <c r="K17">
        <v>0.2808178942374972</v>
      </c>
      <c r="L17">
        <v>3997.31432</v>
      </c>
      <c r="N17" s="21">
        <v>0.2808178942374972</v>
      </c>
      <c r="O17">
        <v>4271.4477360000001</v>
      </c>
    </row>
    <row r="18" spans="2:15" x14ac:dyDescent="0.25">
      <c r="B18">
        <v>0.4526308</v>
      </c>
      <c r="C18">
        <v>3069.1089999999999</v>
      </c>
      <c r="E18">
        <v>0.22465431538999769</v>
      </c>
      <c r="F18" s="6">
        <v>2698.1135760000002</v>
      </c>
      <c r="G18" s="6"/>
      <c r="H18">
        <v>0.22465431538999769</v>
      </c>
      <c r="I18">
        <v>3368.1135760000002</v>
      </c>
      <c r="K18">
        <v>0.22465431538999769</v>
      </c>
      <c r="L18">
        <v>4118.1135759999997</v>
      </c>
      <c r="N18" s="21">
        <v>0.25273610481374781</v>
      </c>
      <c r="O18">
        <v>4369.5138239999997</v>
      </c>
    </row>
    <row r="19" spans="2:15" x14ac:dyDescent="0.25">
      <c r="B19">
        <v>0.45630690000000002</v>
      </c>
      <c r="C19">
        <v>3061.7860000000001</v>
      </c>
      <c r="E19">
        <v>0.19657252596624794</v>
      </c>
      <c r="F19" s="6">
        <v>2705.3130799999999</v>
      </c>
      <c r="G19" s="6"/>
      <c r="H19">
        <v>0.1965725259662483</v>
      </c>
      <c r="I19">
        <v>3375.7133279999998</v>
      </c>
      <c r="K19">
        <v>0.16849073654249855</v>
      </c>
      <c r="L19">
        <v>4268.6459999999997</v>
      </c>
      <c r="N19" s="21">
        <v>0.22465431538999805</v>
      </c>
      <c r="O19">
        <v>4476.4464959999996</v>
      </c>
    </row>
    <row r="20" spans="2:15" x14ac:dyDescent="0.25">
      <c r="B20">
        <v>0.46247319999999997</v>
      </c>
      <c r="C20">
        <v>3049.26</v>
      </c>
      <c r="E20">
        <v>0.16849073654249819</v>
      </c>
      <c r="F20" s="6">
        <v>2721.7794159999999</v>
      </c>
      <c r="G20" s="6"/>
      <c r="H20">
        <v>0.16849073654249855</v>
      </c>
      <c r="I20">
        <v>3385.5125840000001</v>
      </c>
      <c r="K20">
        <v>0.14040894711874879</v>
      </c>
      <c r="L20">
        <v>4772.8455039999999</v>
      </c>
      <c r="N20" s="21">
        <v>0.1965725259662483</v>
      </c>
      <c r="O20">
        <v>4593.912832</v>
      </c>
    </row>
    <row r="21" spans="2:15" x14ac:dyDescent="0.25">
      <c r="B21">
        <v>0.46863959999999999</v>
      </c>
      <c r="C21">
        <v>3036.4589999999998</v>
      </c>
      <c r="E21">
        <v>0.14040894711874843</v>
      </c>
      <c r="F21" s="6">
        <v>2735.97892</v>
      </c>
      <c r="G21" s="6"/>
      <c r="H21">
        <v>0.14040894711874879</v>
      </c>
      <c r="I21">
        <v>3416.97892</v>
      </c>
      <c r="N21" s="21">
        <v>0.16849073654249855</v>
      </c>
      <c r="O21">
        <v>4800.5125840000001</v>
      </c>
    </row>
    <row r="22" spans="2:15" x14ac:dyDescent="0.25">
      <c r="B22">
        <v>0.4748059</v>
      </c>
      <c r="C22">
        <v>3023.4090000000001</v>
      </c>
      <c r="E22">
        <v>0.11232715769499869</v>
      </c>
      <c r="F22" s="6">
        <v>3482.7120880000002</v>
      </c>
      <c r="G22" s="6"/>
      <c r="H22">
        <v>0.11513533663737399</v>
      </c>
      <c r="I22">
        <v>4690.3118400000003</v>
      </c>
    </row>
    <row r="23" spans="2:15" ht="15.75" thickBot="1" x14ac:dyDescent="0.3">
      <c r="B23">
        <v>0.48097220000000002</v>
      </c>
      <c r="C23">
        <v>3010.1379999999999</v>
      </c>
      <c r="E23">
        <v>9.8286262983124151E-2</v>
      </c>
      <c r="F23" s="17">
        <v>4850.0450080000001</v>
      </c>
      <c r="G23" s="17"/>
      <c r="H23">
        <v>0.11232715769499903</v>
      </c>
      <c r="I23">
        <v>4910.1784239999997</v>
      </c>
    </row>
    <row r="24" spans="2:15" x14ac:dyDescent="0.25">
      <c r="B24">
        <v>0.48713849999999997</v>
      </c>
      <c r="C24">
        <v>2996.6680000000001</v>
      </c>
    </row>
    <row r="25" spans="2:15" x14ac:dyDescent="0.25">
      <c r="B25">
        <v>0.49330479999999999</v>
      </c>
      <c r="C25">
        <v>2983.0230000000001</v>
      </c>
    </row>
    <row r="26" spans="2:15" x14ac:dyDescent="0.25">
      <c r="B26">
        <v>0.4994711</v>
      </c>
      <c r="C26">
        <v>2969.2249999999999</v>
      </c>
    </row>
    <row r="27" spans="2:15" x14ac:dyDescent="0.25">
      <c r="B27">
        <v>0.50563740000000001</v>
      </c>
      <c r="C27">
        <v>2955.2910000000002</v>
      </c>
    </row>
    <row r="28" spans="2:15" x14ac:dyDescent="0.25">
      <c r="B28">
        <v>0.51180369999999997</v>
      </c>
      <c r="C28">
        <v>2941.241</v>
      </c>
    </row>
    <row r="29" spans="2:15" x14ac:dyDescent="0.25">
      <c r="B29">
        <v>0.51797000000000004</v>
      </c>
      <c r="C29">
        <v>2927.0909999999999</v>
      </c>
    </row>
    <row r="30" spans="2:15" x14ac:dyDescent="0.25">
      <c r="B30">
        <v>0.52413639999999995</v>
      </c>
      <c r="C30">
        <v>2912.857</v>
      </c>
    </row>
    <row r="31" spans="2:15" x14ac:dyDescent="0.25">
      <c r="B31">
        <v>0.53030259999999996</v>
      </c>
      <c r="C31">
        <v>2898.5540000000001</v>
      </c>
    </row>
    <row r="32" spans="2:15" x14ac:dyDescent="0.25">
      <c r="B32">
        <v>0.53646899999999997</v>
      </c>
      <c r="C32">
        <v>2884.194</v>
      </c>
    </row>
    <row r="33" spans="2:3" x14ac:dyDescent="0.25">
      <c r="B33">
        <v>0.54263530000000004</v>
      </c>
      <c r="C33">
        <v>2869.7919999999999</v>
      </c>
    </row>
    <row r="34" spans="2:3" x14ac:dyDescent="0.25">
      <c r="B34">
        <v>0.5488016</v>
      </c>
      <c r="C34">
        <v>2855.3560000000002</v>
      </c>
    </row>
    <row r="35" spans="2:3" x14ac:dyDescent="0.25">
      <c r="B35">
        <v>0.55496789999999996</v>
      </c>
      <c r="C35">
        <v>2840.9</v>
      </c>
    </row>
    <row r="36" spans="2:3" x14ac:dyDescent="0.25">
      <c r="B36">
        <v>0.56113420000000003</v>
      </c>
      <c r="C36">
        <v>2826.433</v>
      </c>
    </row>
    <row r="37" spans="2:3" x14ac:dyDescent="0.25">
      <c r="B37">
        <v>0.56730049999999999</v>
      </c>
      <c r="C37">
        <v>2811.9630000000002</v>
      </c>
    </row>
    <row r="38" spans="2:3" x14ac:dyDescent="0.25">
      <c r="B38">
        <v>0.57346680000000005</v>
      </c>
      <c r="C38">
        <v>2797.5</v>
      </c>
    </row>
    <row r="39" spans="2:3" x14ac:dyDescent="0.25">
      <c r="B39">
        <v>0.57963310000000001</v>
      </c>
      <c r="C39">
        <v>2783.0520000000001</v>
      </c>
    </row>
    <row r="40" spans="2:3" x14ac:dyDescent="0.25">
      <c r="B40">
        <v>0.58579950000000003</v>
      </c>
      <c r="C40">
        <v>2768.625</v>
      </c>
    </row>
    <row r="41" spans="2:3" x14ac:dyDescent="0.25">
      <c r="B41">
        <v>0.59196570000000004</v>
      </c>
      <c r="C41">
        <v>2754.2269999999999</v>
      </c>
    </row>
    <row r="42" spans="2:3" x14ac:dyDescent="0.25">
      <c r="B42">
        <v>0.59813210000000006</v>
      </c>
      <c r="C42">
        <v>2739.8629999999998</v>
      </c>
    </row>
    <row r="43" spans="2:3" x14ac:dyDescent="0.25">
      <c r="B43">
        <v>0.60429840000000001</v>
      </c>
      <c r="C43">
        <v>2725.54</v>
      </c>
    </row>
    <row r="44" spans="2:3" x14ac:dyDescent="0.25">
      <c r="B44">
        <v>0.61046469999999997</v>
      </c>
      <c r="C44">
        <v>2711.2620000000002</v>
      </c>
    </row>
    <row r="45" spans="2:3" x14ac:dyDescent="0.25">
      <c r="B45">
        <v>0.61663100000000004</v>
      </c>
      <c r="C45">
        <v>2697.0360000000001</v>
      </c>
    </row>
    <row r="46" spans="2:3" x14ac:dyDescent="0.25">
      <c r="B46">
        <v>0.6227973</v>
      </c>
      <c r="C46">
        <v>2682.864</v>
      </c>
    </row>
    <row r="47" spans="2:3" x14ac:dyDescent="0.25">
      <c r="B47">
        <v>0.62896359999999996</v>
      </c>
      <c r="C47">
        <v>2668.7510000000002</v>
      </c>
    </row>
    <row r="48" spans="2:3" x14ac:dyDescent="0.25">
      <c r="B48">
        <v>0.63512990000000002</v>
      </c>
      <c r="C48">
        <v>2654.701</v>
      </c>
    </row>
    <row r="49" spans="2:3" x14ac:dyDescent="0.25">
      <c r="B49">
        <v>0.64129619999999998</v>
      </c>
      <c r="C49">
        <v>2640.7179999999998</v>
      </c>
    </row>
    <row r="50" spans="2:3" x14ac:dyDescent="0.25">
      <c r="B50">
        <v>0.64746250000000005</v>
      </c>
      <c r="C50">
        <v>2626.8040000000001</v>
      </c>
    </row>
    <row r="51" spans="2:3" x14ac:dyDescent="0.25">
      <c r="B51">
        <v>0.65362880000000001</v>
      </c>
      <c r="C51">
        <v>2612.9630000000002</v>
      </c>
    </row>
    <row r="52" spans="2:3" x14ac:dyDescent="0.25">
      <c r="B52">
        <v>0.65979520000000003</v>
      </c>
      <c r="C52">
        <v>2599.1959999999999</v>
      </c>
    </row>
    <row r="53" spans="2:3" x14ac:dyDescent="0.25">
      <c r="B53">
        <v>0.66596140000000004</v>
      </c>
      <c r="C53">
        <v>2585.5070000000001</v>
      </c>
    </row>
    <row r="54" spans="2:3" x14ac:dyDescent="0.25">
      <c r="B54">
        <v>0.67212780000000005</v>
      </c>
      <c r="C54">
        <v>2571.8980000000001</v>
      </c>
    </row>
    <row r="55" spans="2:3" x14ac:dyDescent="0.25">
      <c r="B55">
        <v>0.67829410000000001</v>
      </c>
      <c r="C55">
        <v>2558.37</v>
      </c>
    </row>
    <row r="56" spans="2:3" x14ac:dyDescent="0.25">
      <c r="B56">
        <v>0.68446039999999997</v>
      </c>
      <c r="C56">
        <v>2544.9259999999999</v>
      </c>
    </row>
    <row r="57" spans="2:3" x14ac:dyDescent="0.25">
      <c r="B57">
        <v>0.69062670000000004</v>
      </c>
      <c r="C57">
        <v>2531.5659999999998</v>
      </c>
    </row>
    <row r="58" spans="2:3" x14ac:dyDescent="0.25">
      <c r="B58">
        <v>0.696793</v>
      </c>
      <c r="C58">
        <v>2518.2919999999999</v>
      </c>
    </row>
    <row r="59" spans="2:3" x14ac:dyDescent="0.25">
      <c r="B59">
        <v>0.70295940000000001</v>
      </c>
      <c r="C59">
        <v>2505.1060000000002</v>
      </c>
    </row>
    <row r="60" spans="2:3" x14ac:dyDescent="0.25">
      <c r="B60">
        <v>0.70912560000000002</v>
      </c>
      <c r="C60">
        <v>2492.009</v>
      </c>
    </row>
    <row r="61" spans="2:3" x14ac:dyDescent="0.25">
      <c r="B61">
        <v>0.71529200000000004</v>
      </c>
      <c r="C61">
        <v>2479</v>
      </c>
    </row>
    <row r="62" spans="2:3" x14ac:dyDescent="0.25">
      <c r="B62">
        <v>0.7214583</v>
      </c>
      <c r="C62">
        <v>2466.0830000000001</v>
      </c>
    </row>
    <row r="63" spans="2:3" x14ac:dyDescent="0.25">
      <c r="B63">
        <v>0.72762459999999995</v>
      </c>
      <c r="C63">
        <v>2453.2559999999999</v>
      </c>
    </row>
    <row r="64" spans="2:3" x14ac:dyDescent="0.25">
      <c r="B64">
        <v>0.73379090000000002</v>
      </c>
      <c r="C64">
        <v>2440.5210000000002</v>
      </c>
    </row>
    <row r="65" spans="2:3" x14ac:dyDescent="0.25">
      <c r="B65">
        <v>0.73995719999999998</v>
      </c>
      <c r="C65">
        <v>2427.8780000000002</v>
      </c>
    </row>
    <row r="66" spans="2:3" x14ac:dyDescent="0.25">
      <c r="B66">
        <v>0.74612350000000005</v>
      </c>
      <c r="C66">
        <v>2415.3270000000002</v>
      </c>
    </row>
    <row r="67" spans="2:3" x14ac:dyDescent="0.25">
      <c r="B67">
        <v>0.75228980000000001</v>
      </c>
      <c r="C67">
        <v>2402.8690000000001</v>
      </c>
    </row>
    <row r="68" spans="2:3" x14ac:dyDescent="0.25">
      <c r="B68">
        <v>0.75845609999999997</v>
      </c>
      <c r="C68">
        <v>2390.5050000000001</v>
      </c>
    </row>
    <row r="69" spans="2:3" x14ac:dyDescent="0.25">
      <c r="B69">
        <v>0.76462240000000004</v>
      </c>
      <c r="C69">
        <v>2378.2330000000002</v>
      </c>
    </row>
    <row r="70" spans="2:3" x14ac:dyDescent="0.25">
      <c r="B70">
        <v>0.77078869999999999</v>
      </c>
      <c r="C70">
        <v>2366.0549999999998</v>
      </c>
    </row>
    <row r="71" spans="2:3" x14ac:dyDescent="0.25">
      <c r="B71">
        <v>0.77695510000000001</v>
      </c>
      <c r="C71">
        <v>2353.9690000000001</v>
      </c>
    </row>
    <row r="72" spans="2:3" x14ac:dyDescent="0.25">
      <c r="B72">
        <v>0.78312130000000002</v>
      </c>
      <c r="C72">
        <v>2341.9780000000001</v>
      </c>
    </row>
    <row r="73" spans="2:3" x14ac:dyDescent="0.25">
      <c r="B73">
        <v>0.78928770000000004</v>
      </c>
      <c r="C73">
        <v>2330.0790000000002</v>
      </c>
    </row>
    <row r="74" spans="2:3" x14ac:dyDescent="0.25">
      <c r="B74">
        <v>0.79545399999999999</v>
      </c>
      <c r="C74">
        <v>2318.2719999999999</v>
      </c>
    </row>
    <row r="75" spans="2:3" x14ac:dyDescent="0.25">
      <c r="B75">
        <v>0.80162029999999995</v>
      </c>
      <c r="C75">
        <v>2306.5590000000002</v>
      </c>
    </row>
    <row r="76" spans="2:3" x14ac:dyDescent="0.25">
      <c r="B76">
        <v>0.80778660000000002</v>
      </c>
      <c r="C76">
        <v>2294.9380000000001</v>
      </c>
    </row>
    <row r="77" spans="2:3" x14ac:dyDescent="0.25">
      <c r="B77">
        <v>0.81395289999999998</v>
      </c>
      <c r="C77">
        <v>2283.4090000000001</v>
      </c>
    </row>
    <row r="78" spans="2:3" x14ac:dyDescent="0.25">
      <c r="B78">
        <v>0.82011920000000005</v>
      </c>
      <c r="C78">
        <v>2271.9720000000002</v>
      </c>
    </row>
    <row r="79" spans="2:3" x14ac:dyDescent="0.25">
      <c r="B79">
        <v>0.82628550000000001</v>
      </c>
      <c r="C79">
        <v>2260.6260000000002</v>
      </c>
    </row>
    <row r="80" spans="2:3" x14ac:dyDescent="0.25">
      <c r="B80">
        <v>0.83245179999999996</v>
      </c>
      <c r="C80">
        <v>2249.3710000000001</v>
      </c>
    </row>
    <row r="81" spans="2:3" x14ac:dyDescent="0.25">
      <c r="B81">
        <v>0.83861819999999998</v>
      </c>
      <c r="C81">
        <v>2238.2069999999999</v>
      </c>
    </row>
    <row r="82" spans="2:3" x14ac:dyDescent="0.25">
      <c r="B82">
        <v>0.84478439999999999</v>
      </c>
      <c r="C82">
        <v>2227.1320000000001</v>
      </c>
    </row>
    <row r="83" spans="2:3" x14ac:dyDescent="0.25">
      <c r="B83">
        <v>0.85095080000000001</v>
      </c>
      <c r="C83">
        <v>2216.1469999999999</v>
      </c>
    </row>
    <row r="84" spans="2:3" x14ac:dyDescent="0.25">
      <c r="B84">
        <v>0.85711709999999997</v>
      </c>
      <c r="C84">
        <v>2205.252</v>
      </c>
    </row>
    <row r="85" spans="2:3" x14ac:dyDescent="0.25">
      <c r="B85">
        <v>0.86328340000000003</v>
      </c>
      <c r="C85">
        <v>2194.444</v>
      </c>
    </row>
    <row r="86" spans="2:3" x14ac:dyDescent="0.25">
      <c r="B86">
        <v>0.86944969999999999</v>
      </c>
      <c r="C86">
        <v>2183.7249999999999</v>
      </c>
    </row>
    <row r="87" spans="2:3" x14ac:dyDescent="0.25">
      <c r="B87">
        <v>0.87561599999999995</v>
      </c>
      <c r="C87">
        <v>2173.0929999999998</v>
      </c>
    </row>
    <row r="88" spans="2:3" x14ac:dyDescent="0.25">
      <c r="B88">
        <v>0.88178230000000002</v>
      </c>
      <c r="C88">
        <v>2162.547</v>
      </c>
    </row>
    <row r="89" spans="2:3" x14ac:dyDescent="0.25">
      <c r="B89">
        <v>0.88794859999999998</v>
      </c>
      <c r="C89">
        <v>2152.087</v>
      </c>
    </row>
    <row r="90" spans="2:3" x14ac:dyDescent="0.25">
      <c r="B90">
        <v>0.89411490000000005</v>
      </c>
      <c r="C90">
        <v>2141.7139999999999</v>
      </c>
    </row>
    <row r="91" spans="2:3" x14ac:dyDescent="0.25">
      <c r="B91">
        <v>0.90028129999999995</v>
      </c>
      <c r="C91">
        <v>2131.424</v>
      </c>
    </row>
    <row r="92" spans="2:3" x14ac:dyDescent="0.25">
      <c r="B92">
        <v>0.90644749999999996</v>
      </c>
      <c r="C92">
        <v>2121.2190000000001</v>
      </c>
    </row>
    <row r="93" spans="2:3" x14ac:dyDescent="0.25">
      <c r="B93">
        <v>0.91261389999999998</v>
      </c>
      <c r="C93">
        <v>2111.098</v>
      </c>
    </row>
    <row r="94" spans="2:3" x14ac:dyDescent="0.25">
      <c r="B94">
        <v>0.91878009999999999</v>
      </c>
      <c r="C94">
        <v>2101.0590000000002</v>
      </c>
    </row>
    <row r="95" spans="2:3" x14ac:dyDescent="0.25">
      <c r="B95">
        <v>0.9249465</v>
      </c>
      <c r="C95">
        <v>2091.1030000000001</v>
      </c>
    </row>
    <row r="96" spans="2:3" x14ac:dyDescent="0.25">
      <c r="B96">
        <v>0.93111279999999996</v>
      </c>
      <c r="C96">
        <v>2081.2280000000001</v>
      </c>
    </row>
    <row r="97" spans="2:3" x14ac:dyDescent="0.25">
      <c r="B97">
        <v>0.93727910000000003</v>
      </c>
      <c r="C97">
        <v>2071.4340000000002</v>
      </c>
    </row>
    <row r="98" spans="2:3" x14ac:dyDescent="0.25">
      <c r="B98">
        <v>0.94344539999999999</v>
      </c>
      <c r="C98">
        <v>2061.7199999999998</v>
      </c>
    </row>
    <row r="99" spans="2:3" x14ac:dyDescent="0.25">
      <c r="B99">
        <v>0.94961169999999995</v>
      </c>
      <c r="C99">
        <v>2052.085</v>
      </c>
    </row>
    <row r="100" spans="2:3" x14ac:dyDescent="0.25">
      <c r="B100">
        <v>0.95577809999999996</v>
      </c>
      <c r="C100">
        <v>2042.53</v>
      </c>
    </row>
    <row r="101" spans="2:3" x14ac:dyDescent="0.25">
      <c r="B101">
        <v>0.96194429999999997</v>
      </c>
      <c r="C101">
        <v>2033.0519999999999</v>
      </c>
    </row>
    <row r="102" spans="2:3" x14ac:dyDescent="0.25">
      <c r="B102">
        <v>0.96811069999999999</v>
      </c>
      <c r="C102">
        <v>2023.652</v>
      </c>
    </row>
    <row r="103" spans="2:3" x14ac:dyDescent="0.25">
      <c r="B103">
        <v>0.97427699999999995</v>
      </c>
      <c r="C103">
        <v>2014.328</v>
      </c>
    </row>
    <row r="104" spans="2:3" x14ac:dyDescent="0.25">
      <c r="B104">
        <v>0.98044330000000002</v>
      </c>
      <c r="C104">
        <v>2005.08</v>
      </c>
    </row>
    <row r="105" spans="2:3" x14ac:dyDescent="0.25">
      <c r="B105">
        <v>0.98660959999999998</v>
      </c>
      <c r="C105">
        <v>1995.9079999999999</v>
      </c>
    </row>
    <row r="106" spans="2:3" x14ac:dyDescent="0.25">
      <c r="B106">
        <v>0.99277590000000004</v>
      </c>
      <c r="C106">
        <v>1986.81</v>
      </c>
    </row>
    <row r="107" spans="2:3" x14ac:dyDescent="0.25">
      <c r="B107">
        <v>0.9989422</v>
      </c>
      <c r="C107">
        <v>1977.7860000000001</v>
      </c>
    </row>
    <row r="108" spans="2:3" x14ac:dyDescent="0.25">
      <c r="B108">
        <v>1.0051079999999999</v>
      </c>
      <c r="C108">
        <v>1968.835</v>
      </c>
    </row>
    <row r="109" spans="2:3" x14ac:dyDescent="0.25">
      <c r="B109">
        <v>1.0112749999999999</v>
      </c>
      <c r="C109">
        <v>1959.9559999999999</v>
      </c>
    </row>
    <row r="110" spans="2:3" x14ac:dyDescent="0.25">
      <c r="B110">
        <v>1.017441</v>
      </c>
      <c r="C110">
        <v>1951.15</v>
      </c>
    </row>
    <row r="111" spans="2:3" x14ac:dyDescent="0.25">
      <c r="B111">
        <v>1.0236069999999999</v>
      </c>
      <c r="C111">
        <v>1942.414</v>
      </c>
    </row>
    <row r="112" spans="2:3" x14ac:dyDescent="0.25">
      <c r="B112">
        <v>1.029774</v>
      </c>
      <c r="C112">
        <v>1933.749</v>
      </c>
    </row>
    <row r="113" spans="2:3" x14ac:dyDescent="0.25">
      <c r="B113">
        <v>1.0359400000000001</v>
      </c>
      <c r="C113">
        <v>1925.153</v>
      </c>
    </row>
    <row r="114" spans="2:3" x14ac:dyDescent="0.25">
      <c r="B114">
        <v>1.042106</v>
      </c>
      <c r="C114">
        <v>1916.627</v>
      </c>
    </row>
    <row r="115" spans="2:3" x14ac:dyDescent="0.25">
      <c r="B115">
        <v>1.048273</v>
      </c>
      <c r="C115">
        <v>1908.1690000000001</v>
      </c>
    </row>
    <row r="116" spans="2:3" x14ac:dyDescent="0.25">
      <c r="B116">
        <v>1.0544389999999999</v>
      </c>
      <c r="C116">
        <v>1899.778</v>
      </c>
    </row>
    <row r="117" spans="2:3" x14ac:dyDescent="0.25">
      <c r="B117">
        <v>1.060605</v>
      </c>
      <c r="C117">
        <v>1891.4549999999999</v>
      </c>
    </row>
    <row r="118" spans="2:3" x14ac:dyDescent="0.25">
      <c r="B118">
        <v>1.0667720000000001</v>
      </c>
      <c r="C118">
        <v>1883.1980000000001</v>
      </c>
    </row>
    <row r="119" spans="2:3" x14ac:dyDescent="0.25">
      <c r="B119">
        <v>1.0729379999999999</v>
      </c>
      <c r="C119">
        <v>1875.0070000000001</v>
      </c>
    </row>
    <row r="120" spans="2:3" x14ac:dyDescent="0.25">
      <c r="B120">
        <v>1.0791040000000001</v>
      </c>
      <c r="C120">
        <v>1866.88</v>
      </c>
    </row>
    <row r="121" spans="2:3" x14ac:dyDescent="0.25">
      <c r="B121">
        <v>1.0852710000000001</v>
      </c>
      <c r="C121">
        <v>1858.818</v>
      </c>
    </row>
    <row r="122" spans="2:3" x14ac:dyDescent="0.25">
      <c r="B122">
        <v>1.091437</v>
      </c>
      <c r="C122">
        <v>1850.82</v>
      </c>
    </row>
    <row r="123" spans="2:3" x14ac:dyDescent="0.25">
      <c r="B123">
        <v>1.0976030000000001</v>
      </c>
      <c r="C123">
        <v>1842.885</v>
      </c>
    </row>
    <row r="124" spans="2:3" x14ac:dyDescent="0.25">
      <c r="B124">
        <v>1.103769</v>
      </c>
      <c r="C124">
        <v>1835.0129999999999</v>
      </c>
    </row>
    <row r="125" spans="2:3" x14ac:dyDescent="0.25">
      <c r="B125">
        <v>1.109936</v>
      </c>
      <c r="C125">
        <v>1827.202</v>
      </c>
    </row>
    <row r="126" spans="2:3" x14ac:dyDescent="0.25">
      <c r="B126">
        <v>1.1161019999999999</v>
      </c>
      <c r="C126">
        <v>1819.453</v>
      </c>
    </row>
    <row r="127" spans="2:3" x14ac:dyDescent="0.25">
      <c r="B127">
        <v>1.122268</v>
      </c>
      <c r="C127">
        <v>1811.7639999999999</v>
      </c>
    </row>
    <row r="128" spans="2:3" x14ac:dyDescent="0.25">
      <c r="B128">
        <v>1.1284350000000001</v>
      </c>
      <c r="C128">
        <v>1804.135</v>
      </c>
    </row>
    <row r="129" spans="2:3" x14ac:dyDescent="0.25">
      <c r="B129">
        <v>1.134601</v>
      </c>
      <c r="C129">
        <v>1796.566</v>
      </c>
    </row>
    <row r="130" spans="2:3" x14ac:dyDescent="0.25">
      <c r="B130">
        <v>1.1407670000000001</v>
      </c>
      <c r="C130">
        <v>1789.0550000000001</v>
      </c>
    </row>
    <row r="131" spans="2:3" x14ac:dyDescent="0.25">
      <c r="B131">
        <v>1.1469339999999999</v>
      </c>
      <c r="C131">
        <v>1781.6030000000001</v>
      </c>
    </row>
    <row r="132" spans="2:3" x14ac:dyDescent="0.25">
      <c r="B132">
        <v>1.1531</v>
      </c>
      <c r="C132">
        <v>1774.2080000000001</v>
      </c>
    </row>
    <row r="133" spans="2:3" x14ac:dyDescent="0.25">
      <c r="B133">
        <v>1.1592659999999999</v>
      </c>
      <c r="C133">
        <v>1766.87</v>
      </c>
    </row>
    <row r="134" spans="2:3" x14ac:dyDescent="0.25">
      <c r="B134">
        <v>1.1654329999999999</v>
      </c>
      <c r="C134">
        <v>1759.5889999999999</v>
      </c>
    </row>
    <row r="135" spans="2:3" x14ac:dyDescent="0.25">
      <c r="B135">
        <v>1.1715990000000001</v>
      </c>
      <c r="C135">
        <v>1752.3630000000001</v>
      </c>
    </row>
    <row r="136" spans="2:3" x14ac:dyDescent="0.25">
      <c r="B136">
        <v>1.177765</v>
      </c>
      <c r="C136">
        <v>1745.193</v>
      </c>
    </row>
    <row r="137" spans="2:3" x14ac:dyDescent="0.25">
      <c r="B137">
        <v>1.1839310000000001</v>
      </c>
      <c r="C137">
        <v>1738.077</v>
      </c>
    </row>
    <row r="138" spans="2:3" x14ac:dyDescent="0.25">
      <c r="B138">
        <v>1.1900980000000001</v>
      </c>
      <c r="C138">
        <v>1731.0160000000001</v>
      </c>
    </row>
    <row r="139" spans="2:3" x14ac:dyDescent="0.25">
      <c r="B139">
        <v>1.196264</v>
      </c>
      <c r="C139">
        <v>1724.009</v>
      </c>
    </row>
    <row r="140" spans="2:3" x14ac:dyDescent="0.25">
      <c r="B140">
        <v>1.2024300000000001</v>
      </c>
      <c r="C140">
        <v>1717.0540000000001</v>
      </c>
    </row>
    <row r="141" spans="2:3" x14ac:dyDescent="0.25">
      <c r="B141">
        <v>1.2085969999999999</v>
      </c>
      <c r="C141">
        <v>1710.152</v>
      </c>
    </row>
    <row r="142" spans="2:3" x14ac:dyDescent="0.25">
      <c r="B142">
        <v>1.214763</v>
      </c>
      <c r="C142">
        <v>1703.3019999999999</v>
      </c>
    </row>
    <row r="143" spans="2:3" x14ac:dyDescent="0.25">
      <c r="B143">
        <v>1.2209289999999999</v>
      </c>
      <c r="C143">
        <v>1696.5029999999999</v>
      </c>
    </row>
    <row r="144" spans="2:3" x14ac:dyDescent="0.25">
      <c r="B144">
        <v>1.227096</v>
      </c>
      <c r="C144">
        <v>1689.7560000000001</v>
      </c>
    </row>
    <row r="145" spans="2:3" x14ac:dyDescent="0.25">
      <c r="B145">
        <v>1.2332620000000001</v>
      </c>
      <c r="C145">
        <v>1683.059</v>
      </c>
    </row>
    <row r="146" spans="2:3" x14ac:dyDescent="0.25">
      <c r="B146">
        <v>1.239428</v>
      </c>
      <c r="C146">
        <v>1676.412</v>
      </c>
    </row>
    <row r="147" spans="2:3" x14ac:dyDescent="0.25">
      <c r="B147">
        <v>1.245595</v>
      </c>
      <c r="C147">
        <v>1669.8140000000001</v>
      </c>
    </row>
    <row r="148" spans="2:3" x14ac:dyDescent="0.25">
      <c r="B148">
        <v>1.2517609999999999</v>
      </c>
      <c r="C148">
        <v>1663.2650000000001</v>
      </c>
    </row>
    <row r="149" spans="2:3" x14ac:dyDescent="0.25">
      <c r="B149">
        <v>1.257927</v>
      </c>
      <c r="C149">
        <v>1656.7650000000001</v>
      </c>
    </row>
    <row r="150" spans="2:3" x14ac:dyDescent="0.25">
      <c r="B150">
        <v>1.2640940000000001</v>
      </c>
      <c r="C150">
        <v>1650.3119999999999</v>
      </c>
    </row>
    <row r="151" spans="2:3" x14ac:dyDescent="0.25">
      <c r="B151">
        <v>1.2702599999999999</v>
      </c>
      <c r="C151">
        <v>1643.9069999999999</v>
      </c>
    </row>
    <row r="152" spans="2:3" x14ac:dyDescent="0.25">
      <c r="B152">
        <v>1.2764260000000001</v>
      </c>
      <c r="C152">
        <v>1637.549</v>
      </c>
    </row>
    <row r="153" spans="2:3" x14ac:dyDescent="0.25">
      <c r="B153">
        <v>1.282592</v>
      </c>
      <c r="C153">
        <v>1631.2380000000001</v>
      </c>
    </row>
    <row r="154" spans="2:3" x14ac:dyDescent="0.25">
      <c r="B154">
        <v>1.288759</v>
      </c>
      <c r="C154">
        <v>1624.973</v>
      </c>
    </row>
    <row r="155" spans="2:3" x14ac:dyDescent="0.25">
      <c r="B155">
        <v>1.2949250000000001</v>
      </c>
      <c r="C155">
        <v>1618.7529999999999</v>
      </c>
    </row>
    <row r="156" spans="2:3" x14ac:dyDescent="0.25">
      <c r="B156">
        <v>1.301091</v>
      </c>
      <c r="C156">
        <v>1612.578</v>
      </c>
    </row>
    <row r="157" spans="2:3" x14ac:dyDescent="0.25">
      <c r="B157">
        <v>1.307258</v>
      </c>
      <c r="C157">
        <v>1606.4480000000001</v>
      </c>
    </row>
    <row r="158" spans="2:3" x14ac:dyDescent="0.25">
      <c r="B158">
        <v>1.3134239999999999</v>
      </c>
      <c r="C158">
        <v>1600.3630000000001</v>
      </c>
    </row>
    <row r="159" spans="2:3" x14ac:dyDescent="0.25">
      <c r="B159">
        <v>1.31959</v>
      </c>
      <c r="C159">
        <v>1594.3209999999999</v>
      </c>
    </row>
    <row r="160" spans="2:3" x14ac:dyDescent="0.25">
      <c r="B160">
        <v>1.3257570000000001</v>
      </c>
      <c r="C160">
        <v>1588.3219999999999</v>
      </c>
    </row>
    <row r="161" spans="2:3" x14ac:dyDescent="0.25">
      <c r="B161">
        <v>1.331923</v>
      </c>
      <c r="C161">
        <v>1582.366</v>
      </c>
    </row>
    <row r="162" spans="2:3" x14ac:dyDescent="0.25">
      <c r="B162">
        <v>1.3380890000000001</v>
      </c>
      <c r="C162">
        <v>1576.453</v>
      </c>
    </row>
    <row r="163" spans="2:3" x14ac:dyDescent="0.25">
      <c r="B163">
        <v>1.3442559999999999</v>
      </c>
      <c r="C163">
        <v>1570.5820000000001</v>
      </c>
    </row>
    <row r="164" spans="2:3" x14ac:dyDescent="0.25">
      <c r="B164">
        <v>1.350422</v>
      </c>
      <c r="C164">
        <v>1564.7529999999999</v>
      </c>
    </row>
    <row r="165" spans="2:3" x14ac:dyDescent="0.25">
      <c r="B165">
        <v>1.3565879999999999</v>
      </c>
      <c r="C165">
        <v>1558.9649999999999</v>
      </c>
    </row>
    <row r="166" spans="2:3" x14ac:dyDescent="0.25">
      <c r="B166">
        <v>1.362754</v>
      </c>
      <c r="C166">
        <v>1553.2170000000001</v>
      </c>
    </row>
    <row r="167" spans="2:3" x14ac:dyDescent="0.25">
      <c r="B167">
        <v>1.3689210000000001</v>
      </c>
      <c r="C167">
        <v>1547.51</v>
      </c>
    </row>
    <row r="168" spans="2:3" x14ac:dyDescent="0.25">
      <c r="B168">
        <v>1.3750869999999999</v>
      </c>
      <c r="C168">
        <v>1541.8440000000001</v>
      </c>
    </row>
    <row r="169" spans="2:3" x14ac:dyDescent="0.25">
      <c r="B169">
        <v>1.3812530000000001</v>
      </c>
      <c r="C169">
        <v>1536.2159999999999</v>
      </c>
    </row>
    <row r="170" spans="2:3" x14ac:dyDescent="0.25">
      <c r="B170">
        <v>1.3874200000000001</v>
      </c>
      <c r="C170">
        <v>1530.6289999999999</v>
      </c>
    </row>
    <row r="171" spans="2:3" x14ac:dyDescent="0.25">
      <c r="B171">
        <v>1.393586</v>
      </c>
      <c r="C171">
        <v>1525.079</v>
      </c>
    </row>
    <row r="172" spans="2:3" x14ac:dyDescent="0.25">
      <c r="B172">
        <v>1.3997520000000001</v>
      </c>
      <c r="C172">
        <v>1519.569</v>
      </c>
    </row>
    <row r="173" spans="2:3" x14ac:dyDescent="0.25">
      <c r="B173">
        <v>1.4059189999999999</v>
      </c>
      <c r="C173">
        <v>1514.096</v>
      </c>
    </row>
    <row r="174" spans="2:3" x14ac:dyDescent="0.25">
      <c r="B174">
        <v>1.412085</v>
      </c>
      <c r="C174">
        <v>1508.662</v>
      </c>
    </row>
    <row r="175" spans="2:3" x14ac:dyDescent="0.25">
      <c r="B175">
        <v>1.4182509999999999</v>
      </c>
      <c r="C175">
        <v>1503.2650000000001</v>
      </c>
    </row>
    <row r="176" spans="2:3" x14ac:dyDescent="0.25">
      <c r="B176">
        <v>1.424418</v>
      </c>
      <c r="C176">
        <v>1497.904</v>
      </c>
    </row>
    <row r="177" spans="2:3" x14ac:dyDescent="0.25">
      <c r="B177">
        <v>1.4305840000000001</v>
      </c>
      <c r="C177">
        <v>1492.5809999999999</v>
      </c>
    </row>
    <row r="178" spans="2:3" x14ac:dyDescent="0.25">
      <c r="B178">
        <v>1.43675</v>
      </c>
      <c r="C178">
        <v>1487.2929999999999</v>
      </c>
    </row>
    <row r="179" spans="2:3" x14ac:dyDescent="0.25">
      <c r="B179">
        <v>1.442917</v>
      </c>
      <c r="C179">
        <v>1482.0419999999999</v>
      </c>
    </row>
    <row r="180" spans="2:3" x14ac:dyDescent="0.25">
      <c r="B180">
        <v>1.4490829999999999</v>
      </c>
      <c r="C180">
        <v>1476.826</v>
      </c>
    </row>
    <row r="181" spans="2:3" x14ac:dyDescent="0.25">
      <c r="B181">
        <v>1.455249</v>
      </c>
      <c r="C181">
        <v>1471.646</v>
      </c>
    </row>
    <row r="182" spans="2:3" x14ac:dyDescent="0.25">
      <c r="B182">
        <v>1.4614149999999999</v>
      </c>
      <c r="C182">
        <v>1466.5</v>
      </c>
    </row>
    <row r="183" spans="2:3" x14ac:dyDescent="0.25">
      <c r="B183">
        <v>1.4675819999999999</v>
      </c>
      <c r="C183">
        <v>1461.39</v>
      </c>
    </row>
    <row r="184" spans="2:3" x14ac:dyDescent="0.25">
      <c r="B184">
        <v>1.4737480000000001</v>
      </c>
      <c r="C184">
        <v>1456.3130000000001</v>
      </c>
    </row>
    <row r="185" spans="2:3" x14ac:dyDescent="0.25">
      <c r="B185">
        <v>1.479914</v>
      </c>
      <c r="C185">
        <v>1451.27</v>
      </c>
    </row>
    <row r="186" spans="2:3" x14ac:dyDescent="0.25">
      <c r="B186">
        <v>1.486081</v>
      </c>
      <c r="C186">
        <v>1446.261</v>
      </c>
    </row>
    <row r="187" spans="2:3" x14ac:dyDescent="0.25">
      <c r="B187">
        <v>1.4922470000000001</v>
      </c>
      <c r="C187">
        <v>1441.2850000000001</v>
      </c>
    </row>
    <row r="188" spans="2:3" x14ac:dyDescent="0.25">
      <c r="B188">
        <v>1.498413</v>
      </c>
      <c r="C188">
        <v>1436.3430000000001</v>
      </c>
    </row>
    <row r="189" spans="2:3" x14ac:dyDescent="0.25">
      <c r="B189">
        <v>1.50458</v>
      </c>
      <c r="C189">
        <v>1431.433</v>
      </c>
    </row>
    <row r="190" spans="2:3" x14ac:dyDescent="0.25">
      <c r="B190">
        <v>1.5107459999999999</v>
      </c>
      <c r="C190">
        <v>1426.5550000000001</v>
      </c>
    </row>
    <row r="191" spans="2:3" x14ac:dyDescent="0.25">
      <c r="B191">
        <v>1.516912</v>
      </c>
      <c r="C191">
        <v>1421.7090000000001</v>
      </c>
    </row>
    <row r="192" spans="2:3" x14ac:dyDescent="0.25">
      <c r="B192">
        <v>1.5230790000000001</v>
      </c>
      <c r="C192">
        <v>1416.895</v>
      </c>
    </row>
    <row r="193" spans="2:3" x14ac:dyDescent="0.25">
      <c r="B193">
        <v>1.529245</v>
      </c>
      <c r="C193">
        <v>1412.1130000000001</v>
      </c>
    </row>
    <row r="194" spans="2:3" x14ac:dyDescent="0.25">
      <c r="B194">
        <v>1.5354110000000001</v>
      </c>
      <c r="C194">
        <v>1407.3620000000001</v>
      </c>
    </row>
    <row r="195" spans="2:3" x14ac:dyDescent="0.25">
      <c r="B195">
        <v>1.541577</v>
      </c>
      <c r="C195">
        <v>1402.6410000000001</v>
      </c>
    </row>
    <row r="196" spans="2:3" x14ac:dyDescent="0.25">
      <c r="B196">
        <v>1.547744</v>
      </c>
      <c r="C196">
        <v>1397.952</v>
      </c>
    </row>
    <row r="197" spans="2:3" x14ac:dyDescent="0.25">
      <c r="B197">
        <v>1.5539099999999999</v>
      </c>
      <c r="C197">
        <v>1393.2919999999999</v>
      </c>
    </row>
    <row r="198" spans="2:3" x14ac:dyDescent="0.25">
      <c r="B198">
        <v>1.560076</v>
      </c>
      <c r="C198">
        <v>1388.663</v>
      </c>
    </row>
    <row r="199" spans="2:3" x14ac:dyDescent="0.25">
      <c r="B199">
        <v>1.5662430000000001</v>
      </c>
      <c r="C199">
        <v>1384.0630000000001</v>
      </c>
    </row>
    <row r="200" spans="2:3" x14ac:dyDescent="0.25">
      <c r="B200">
        <v>1.5724089999999999</v>
      </c>
      <c r="C200">
        <v>1379.4929999999999</v>
      </c>
    </row>
    <row r="201" spans="2:3" x14ac:dyDescent="0.25">
      <c r="B201">
        <v>1.5785750000000001</v>
      </c>
      <c r="C201">
        <v>1374.952</v>
      </c>
    </row>
    <row r="202" spans="2:3" x14ac:dyDescent="0.25">
      <c r="B202">
        <v>1.5847420000000001</v>
      </c>
      <c r="C202">
        <v>1370.44</v>
      </c>
    </row>
    <row r="203" spans="2:3" x14ac:dyDescent="0.25">
      <c r="B203">
        <v>1.590908</v>
      </c>
      <c r="C203">
        <v>1365.9570000000001</v>
      </c>
    </row>
    <row r="204" spans="2:3" x14ac:dyDescent="0.25">
      <c r="B204">
        <v>1.5970740000000001</v>
      </c>
      <c r="C204">
        <v>1361.502</v>
      </c>
    </row>
    <row r="205" spans="2:3" x14ac:dyDescent="0.25">
      <c r="B205">
        <v>1.6032409999999999</v>
      </c>
      <c r="C205">
        <v>1357.075</v>
      </c>
    </row>
    <row r="206" spans="2:3" x14ac:dyDescent="0.25">
      <c r="B206">
        <v>1.609407</v>
      </c>
      <c r="C206">
        <v>1352.6769999999999</v>
      </c>
    </row>
    <row r="207" spans="2:3" x14ac:dyDescent="0.25">
      <c r="B207">
        <v>1.6155729999999999</v>
      </c>
      <c r="C207">
        <v>1348.3050000000001</v>
      </c>
    </row>
    <row r="208" spans="2:3" x14ac:dyDescent="0.25">
      <c r="B208">
        <v>1.62174</v>
      </c>
      <c r="C208">
        <v>1343.962</v>
      </c>
    </row>
    <row r="209" spans="2:3" x14ac:dyDescent="0.25">
      <c r="B209">
        <v>1.6279060000000001</v>
      </c>
      <c r="C209">
        <v>1339.645</v>
      </c>
    </row>
    <row r="210" spans="2:3" x14ac:dyDescent="0.25">
      <c r="B210">
        <v>1.634072</v>
      </c>
      <c r="C210">
        <v>1335.355</v>
      </c>
    </row>
    <row r="211" spans="2:3" x14ac:dyDescent="0.25">
      <c r="B211">
        <v>1.6402380000000001</v>
      </c>
      <c r="C211">
        <v>1331.0920000000001</v>
      </c>
    </row>
    <row r="212" spans="2:3" x14ac:dyDescent="0.25">
      <c r="B212">
        <v>1.6464049999999999</v>
      </c>
      <c r="C212">
        <v>1326.856</v>
      </c>
    </row>
    <row r="213" spans="2:3" x14ac:dyDescent="0.25">
      <c r="B213">
        <v>1.652571</v>
      </c>
      <c r="C213">
        <v>1322.645</v>
      </c>
    </row>
    <row r="214" spans="2:3" x14ac:dyDescent="0.25">
      <c r="B214">
        <v>1.6587369999999999</v>
      </c>
      <c r="C214">
        <v>1318.461</v>
      </c>
    </row>
    <row r="215" spans="2:3" x14ac:dyDescent="0.25">
      <c r="B215">
        <v>1.6649039999999999</v>
      </c>
      <c r="C215">
        <v>1314.3019999999999</v>
      </c>
    </row>
    <row r="216" spans="2:3" x14ac:dyDescent="0.25">
      <c r="B216">
        <v>1.6710700000000001</v>
      </c>
      <c r="C216">
        <v>1310.1690000000001</v>
      </c>
    </row>
    <row r="217" spans="2:3" x14ac:dyDescent="0.25">
      <c r="B217">
        <v>1.6772359999999999</v>
      </c>
      <c r="C217">
        <v>1306.0609999999999</v>
      </c>
    </row>
    <row r="218" spans="2:3" x14ac:dyDescent="0.25">
      <c r="B218">
        <v>1.683403</v>
      </c>
      <c r="C218">
        <v>1301.9780000000001</v>
      </c>
    </row>
    <row r="219" spans="2:3" x14ac:dyDescent="0.25">
      <c r="B219">
        <v>1.6895690000000001</v>
      </c>
      <c r="C219">
        <v>1297.92</v>
      </c>
    </row>
    <row r="220" spans="2:3" x14ac:dyDescent="0.25">
      <c r="B220">
        <v>1.695735</v>
      </c>
      <c r="C220">
        <v>1293.886</v>
      </c>
    </row>
    <row r="221" spans="2:3" x14ac:dyDescent="0.25">
      <c r="B221">
        <v>1.701902</v>
      </c>
      <c r="C221">
        <v>1289.877</v>
      </c>
    </row>
    <row r="222" spans="2:3" x14ac:dyDescent="0.25">
      <c r="B222">
        <v>1.7080679999999999</v>
      </c>
      <c r="C222">
        <v>1285.893</v>
      </c>
    </row>
    <row r="223" spans="2:3" x14ac:dyDescent="0.25">
      <c r="B223">
        <v>1.714234</v>
      </c>
      <c r="C223">
        <v>1281.932</v>
      </c>
    </row>
    <row r="224" spans="2:3" x14ac:dyDescent="0.25">
      <c r="B224">
        <v>1.7203999999999999</v>
      </c>
      <c r="C224">
        <v>1277.9949999999999</v>
      </c>
    </row>
    <row r="225" spans="2:3" x14ac:dyDescent="0.25">
      <c r="B225">
        <v>1.726567</v>
      </c>
      <c r="C225">
        <v>1274.0809999999999</v>
      </c>
    </row>
    <row r="226" spans="2:3" x14ac:dyDescent="0.25">
      <c r="B226">
        <v>1.7327330000000001</v>
      </c>
      <c r="C226">
        <v>1270.191</v>
      </c>
    </row>
    <row r="227" spans="2:3" x14ac:dyDescent="0.25">
      <c r="B227">
        <v>1.738899</v>
      </c>
      <c r="C227">
        <v>1266.3240000000001</v>
      </c>
    </row>
    <row r="228" spans="2:3" x14ac:dyDescent="0.25">
      <c r="B228">
        <v>1.745066</v>
      </c>
      <c r="C228">
        <v>1262.479</v>
      </c>
    </row>
    <row r="229" spans="2:3" x14ac:dyDescent="0.25">
      <c r="B229">
        <v>1.7512319999999999</v>
      </c>
      <c r="C229">
        <v>1258.6579999999999</v>
      </c>
    </row>
    <row r="230" spans="2:3" x14ac:dyDescent="0.25">
      <c r="B230">
        <v>1.757398</v>
      </c>
      <c r="C230">
        <v>1254.8589999999999</v>
      </c>
    </row>
    <row r="231" spans="2:3" x14ac:dyDescent="0.25">
      <c r="B231">
        <v>1.763565</v>
      </c>
      <c r="C231">
        <v>1251.0830000000001</v>
      </c>
    </row>
    <row r="232" spans="2:3" x14ac:dyDescent="0.25">
      <c r="B232">
        <v>1.7697309999999999</v>
      </c>
      <c r="C232">
        <v>1247.329</v>
      </c>
    </row>
    <row r="233" spans="2:3" x14ac:dyDescent="0.25">
      <c r="B233">
        <v>1.7758970000000001</v>
      </c>
      <c r="C233">
        <v>1243.596</v>
      </c>
    </row>
    <row r="234" spans="2:3" x14ac:dyDescent="0.25">
      <c r="B234">
        <v>1.7820640000000001</v>
      </c>
      <c r="C234">
        <v>1239.886</v>
      </c>
    </row>
    <row r="235" spans="2:3" x14ac:dyDescent="0.25">
      <c r="B235">
        <v>1.78823</v>
      </c>
      <c r="C235">
        <v>1236.1969999999999</v>
      </c>
    </row>
    <row r="236" spans="2:3" x14ac:dyDescent="0.25">
      <c r="B236">
        <v>1.7943960000000001</v>
      </c>
      <c r="C236">
        <v>1232.53</v>
      </c>
    </row>
    <row r="237" spans="2:3" x14ac:dyDescent="0.25">
      <c r="B237">
        <v>1.8005629999999999</v>
      </c>
      <c r="C237">
        <v>1228.883</v>
      </c>
    </row>
    <row r="238" spans="2:3" x14ac:dyDescent="0.25">
      <c r="B238">
        <v>1.806729</v>
      </c>
      <c r="C238">
        <v>1225.258</v>
      </c>
    </row>
    <row r="239" spans="2:3" x14ac:dyDescent="0.25">
      <c r="B239">
        <v>1.8128949999999999</v>
      </c>
      <c r="C239">
        <v>1221.654</v>
      </c>
    </row>
    <row r="240" spans="2:3" x14ac:dyDescent="0.25">
      <c r="B240">
        <v>1.819061</v>
      </c>
      <c r="C240">
        <v>1218.07</v>
      </c>
    </row>
    <row r="241" spans="2:3" x14ac:dyDescent="0.25">
      <c r="B241">
        <v>1.8252280000000001</v>
      </c>
      <c r="C241">
        <v>1214.5070000000001</v>
      </c>
    </row>
    <row r="242" spans="2:3" x14ac:dyDescent="0.25">
      <c r="B242">
        <v>1.831394</v>
      </c>
      <c r="C242">
        <v>1210.9649999999999</v>
      </c>
    </row>
    <row r="243" spans="2:3" x14ac:dyDescent="0.25">
      <c r="B243">
        <v>1.8375600000000001</v>
      </c>
      <c r="C243">
        <v>1207.442</v>
      </c>
    </row>
    <row r="244" spans="2:3" x14ac:dyDescent="0.25">
      <c r="B244">
        <v>1.8437269999999999</v>
      </c>
      <c r="C244">
        <v>1203.94</v>
      </c>
    </row>
    <row r="245" spans="2:3" x14ac:dyDescent="0.25">
      <c r="B245">
        <v>1.849893</v>
      </c>
      <c r="C245">
        <v>1200.4580000000001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Daten</vt:lpstr>
      <vt:lpstr>Tabelle1</vt:lpstr>
      <vt:lpstr>Tabelle2</vt:lpstr>
      <vt:lpstr>Stoffmenge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2020-06-19T11:01:45Z</dcterms:modified>
</cp:coreProperties>
</file>