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7C9D5D42-274B-46C1-8901-04F720ABB1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en" sheetId="1" r:id="rId1"/>
    <sheet name="Diagramm" sheetId="2" r:id="rId2"/>
    <sheet name="Stoffmeng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5" i="1" l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4" i="1"/>
  <c r="O29" i="1"/>
  <c r="X20" i="1"/>
  <c r="X21" i="1"/>
  <c r="X22" i="1"/>
  <c r="X23" i="1"/>
  <c r="X4" i="1"/>
  <c r="R21" i="1"/>
  <c r="R22" i="1"/>
  <c r="R4" i="1"/>
  <c r="L21" i="1"/>
  <c r="L22" i="1"/>
  <c r="L23" i="1"/>
  <c r="L24" i="1"/>
  <c r="L25" i="1"/>
  <c r="L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4" i="1"/>
  <c r="C25" i="1"/>
  <c r="F25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4" i="1"/>
  <c r="F4" i="1" s="1"/>
  <c r="W5" i="1" l="1"/>
  <c r="Q5" i="1"/>
  <c r="K5" i="1"/>
  <c r="E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W6" i="1" l="1"/>
  <c r="X5" i="1"/>
  <c r="E6" i="1"/>
  <c r="F5" i="1"/>
  <c r="K6" i="1"/>
  <c r="L5" i="1"/>
  <c r="Q6" i="1"/>
  <c r="R5" i="1"/>
  <c r="Q7" i="1" l="1"/>
  <c r="R6" i="1"/>
  <c r="E7" i="1"/>
  <c r="F6" i="1"/>
  <c r="K7" i="1"/>
  <c r="L6" i="1"/>
  <c r="W7" i="1"/>
  <c r="X6" i="1"/>
  <c r="E8" i="1" l="1"/>
  <c r="F7" i="1"/>
  <c r="W8" i="1"/>
  <c r="X7" i="1"/>
  <c r="K8" i="1"/>
  <c r="L7" i="1"/>
  <c r="Q8" i="1"/>
  <c r="R7" i="1"/>
  <c r="K9" i="1" l="1"/>
  <c r="L8" i="1"/>
  <c r="E9" i="1"/>
  <c r="F8" i="1"/>
  <c r="Q9" i="1"/>
  <c r="R8" i="1"/>
  <c r="W9" i="1"/>
  <c r="X8" i="1"/>
  <c r="Q10" i="1" l="1"/>
  <c r="R9" i="1"/>
  <c r="K10" i="1"/>
  <c r="L9" i="1"/>
  <c r="W10" i="1"/>
  <c r="X9" i="1"/>
  <c r="E10" i="1"/>
  <c r="F9" i="1"/>
  <c r="E11" i="1" l="1"/>
  <c r="F10" i="1"/>
  <c r="K11" i="1"/>
  <c r="L10" i="1"/>
  <c r="W11" i="1"/>
  <c r="X10" i="1"/>
  <c r="Q11" i="1"/>
  <c r="R10" i="1"/>
  <c r="W12" i="1" l="1"/>
  <c r="X11" i="1"/>
  <c r="E12" i="1"/>
  <c r="F11" i="1"/>
  <c r="Q12" i="1"/>
  <c r="R11" i="1"/>
  <c r="K12" i="1"/>
  <c r="L11" i="1"/>
  <c r="K13" i="1" l="1"/>
  <c r="L12" i="1"/>
  <c r="Q13" i="1"/>
  <c r="R12" i="1"/>
  <c r="W13" i="1"/>
  <c r="X12" i="1"/>
  <c r="E13" i="1"/>
  <c r="F12" i="1"/>
  <c r="W14" i="1" l="1"/>
  <c r="X13" i="1"/>
  <c r="E14" i="1"/>
  <c r="F13" i="1"/>
  <c r="K14" i="1"/>
  <c r="L13" i="1"/>
  <c r="Q14" i="1"/>
  <c r="R13" i="1"/>
  <c r="E15" i="1" l="1"/>
  <c r="F14" i="1"/>
  <c r="Q15" i="1"/>
  <c r="R14" i="1"/>
  <c r="K15" i="1"/>
  <c r="L14" i="1"/>
  <c r="W15" i="1"/>
  <c r="X14" i="1"/>
  <c r="W16" i="1" l="1"/>
  <c r="X15" i="1"/>
  <c r="Q16" i="1"/>
  <c r="R15" i="1"/>
  <c r="E16" i="1"/>
  <c r="F15" i="1"/>
  <c r="K16" i="1"/>
  <c r="L15" i="1"/>
  <c r="E17" i="1" l="1"/>
  <c r="F16" i="1"/>
  <c r="W17" i="1"/>
  <c r="X16" i="1"/>
  <c r="K17" i="1"/>
  <c r="L16" i="1"/>
  <c r="Q17" i="1"/>
  <c r="R16" i="1"/>
  <c r="Q18" i="1" l="1"/>
  <c r="R17" i="1"/>
  <c r="W18" i="1"/>
  <c r="X17" i="1"/>
  <c r="K18" i="1"/>
  <c r="L17" i="1"/>
  <c r="E18" i="1"/>
  <c r="F17" i="1"/>
  <c r="K19" i="1" l="1"/>
  <c r="L18" i="1"/>
  <c r="Q19" i="1"/>
  <c r="R18" i="1"/>
  <c r="E19" i="1"/>
  <c r="F18" i="1"/>
  <c r="W19" i="1"/>
  <c r="X19" i="1" s="1"/>
  <c r="X18" i="1"/>
  <c r="E20" i="1" l="1"/>
  <c r="F19" i="1"/>
  <c r="K20" i="1"/>
  <c r="L20" i="1" s="1"/>
  <c r="L19" i="1"/>
  <c r="T27" i="1"/>
  <c r="V27" i="1"/>
  <c r="Q20" i="1"/>
  <c r="R20" i="1" s="1"/>
  <c r="R19" i="1"/>
  <c r="O27" i="1" l="1"/>
  <c r="Q27" i="1"/>
  <c r="E21" i="1"/>
  <c r="F20" i="1"/>
  <c r="E22" i="1" l="1"/>
  <c r="F21" i="1"/>
  <c r="E23" i="1" l="1"/>
  <c r="F22" i="1"/>
  <c r="E24" i="1" l="1"/>
  <c r="F24" i="1" s="1"/>
  <c r="F23" i="1"/>
</calcChain>
</file>

<file path=xl/sharedStrings.xml><?xml version="1.0" encoding="utf-8"?>
<sst xmlns="http://schemas.openxmlformats.org/spreadsheetml/2006/main" count="37" uniqueCount="18">
  <si>
    <t>Messreihe T1= 303,15K</t>
  </si>
  <si>
    <t>Messreihe T2= 313,15K</t>
  </si>
  <si>
    <t>Messreihe T3= 323,15K</t>
  </si>
  <si>
    <t>Messreihe T4= 328,15K</t>
  </si>
  <si>
    <t>p [kPa]</t>
  </si>
  <si>
    <t>h[m]</t>
  </si>
  <si>
    <t>V[10^6m^3]</t>
  </si>
  <si>
    <t>Nr.</t>
  </si>
  <si>
    <t>pkorr1</t>
  </si>
  <si>
    <t>pkorr2</t>
  </si>
  <si>
    <t>pkorr3</t>
  </si>
  <si>
    <t>pkorr4</t>
  </si>
  <si>
    <t>V*P/(R*T)</t>
  </si>
  <si>
    <t>m=b=</t>
  </si>
  <si>
    <t>n=a=</t>
  </si>
  <si>
    <t>Vm</t>
  </si>
  <si>
    <t>Mittelwert</t>
  </si>
  <si>
    <t>[kmol]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</si>
</sst>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30°C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Daten!$G$4:$G$25</c:f>
              <c:numCache>
                <c:formatCode>0.00</c:formatCode>
                <c:ptCount val="22"/>
                <c:pt idx="0">
                  <c:v>0.86514927521183205</c:v>
                </c:pt>
                <c:pt idx="1">
                  <c:v>0.82189181145124035</c:v>
                </c:pt>
                <c:pt idx="2">
                  <c:v>0.77863434769064876</c:v>
                </c:pt>
                <c:pt idx="3">
                  <c:v>0.73537688393005707</c:v>
                </c:pt>
                <c:pt idx="4">
                  <c:v>0.69211942016946548</c:v>
                </c:pt>
                <c:pt idx="5">
                  <c:v>0.64886195640887379</c:v>
                </c:pt>
                <c:pt idx="6">
                  <c:v>0.60560449264828209</c:v>
                </c:pt>
                <c:pt idx="7">
                  <c:v>0.56234702888769061</c:v>
                </c:pt>
                <c:pt idx="8">
                  <c:v>0.51908956512709892</c:v>
                </c:pt>
                <c:pt idx="9">
                  <c:v>0.47583210136650728</c:v>
                </c:pt>
                <c:pt idx="10">
                  <c:v>0.43257463760591564</c:v>
                </c:pt>
                <c:pt idx="11">
                  <c:v>0.3893171738453241</c:v>
                </c:pt>
                <c:pt idx="12">
                  <c:v>0.34605971008473246</c:v>
                </c:pt>
                <c:pt idx="13">
                  <c:v>0.30280224632414088</c:v>
                </c:pt>
                <c:pt idx="14">
                  <c:v>0.25954478256354929</c:v>
                </c:pt>
                <c:pt idx="15">
                  <c:v>0.21628731880295773</c:v>
                </c:pt>
                <c:pt idx="16">
                  <c:v>0.17302985504236612</c:v>
                </c:pt>
                <c:pt idx="17">
                  <c:v>0.15140112316207033</c:v>
                </c:pt>
                <c:pt idx="18">
                  <c:v>0.12977239128177454</c:v>
                </c:pt>
                <c:pt idx="19">
                  <c:v>0.10814365940147873</c:v>
                </c:pt>
                <c:pt idx="20">
                  <c:v>8.6514927521182935E-2</c:v>
                </c:pt>
                <c:pt idx="21">
                  <c:v>7.5700561581035303E-2</c:v>
                </c:pt>
              </c:numCache>
            </c:numRef>
          </c:xVal>
          <c:yVal>
            <c:numRef>
              <c:f>Daten!$C$4:$C$25</c:f>
              <c:numCache>
                <c:formatCode>General</c:formatCode>
                <c:ptCount val="22"/>
                <c:pt idx="0">
                  <c:v>1715.593552</c:v>
                </c:pt>
                <c:pt idx="1">
                  <c:v>1783.3928080000001</c:v>
                </c:pt>
                <c:pt idx="2">
                  <c:v>1863.0586479999999</c:v>
                </c:pt>
                <c:pt idx="3">
                  <c:v>1929.457656</c:v>
                </c:pt>
                <c:pt idx="4">
                  <c:v>2020.1234959999999</c:v>
                </c:pt>
                <c:pt idx="5">
                  <c:v>2108.7893359999998</c:v>
                </c:pt>
                <c:pt idx="6">
                  <c:v>2194.5885920000001</c:v>
                </c:pt>
                <c:pt idx="7">
                  <c:v>2296.1210160000001</c:v>
                </c:pt>
                <c:pt idx="8">
                  <c:v>2406.053688</c:v>
                </c:pt>
                <c:pt idx="9">
                  <c:v>2513.3192800000002</c:v>
                </c:pt>
                <c:pt idx="10">
                  <c:v>2619.2519520000001</c:v>
                </c:pt>
                <c:pt idx="11">
                  <c:v>2676.6509599999999</c:v>
                </c:pt>
                <c:pt idx="12">
                  <c:v>2680.717048</c:v>
                </c:pt>
                <c:pt idx="13">
                  <c:v>2681.9826400000002</c:v>
                </c:pt>
                <c:pt idx="14">
                  <c:v>2683.6484799999998</c:v>
                </c:pt>
                <c:pt idx="15">
                  <c:v>2686.1809039999998</c:v>
                </c:pt>
                <c:pt idx="16">
                  <c:v>2698.1135760000002</c:v>
                </c:pt>
                <c:pt idx="17">
                  <c:v>2705.3130799999999</c:v>
                </c:pt>
                <c:pt idx="18">
                  <c:v>2721.7794159999999</c:v>
                </c:pt>
                <c:pt idx="19">
                  <c:v>2735.97892</c:v>
                </c:pt>
                <c:pt idx="20">
                  <c:v>3482.7120880000002</c:v>
                </c:pt>
                <c:pt idx="21">
                  <c:v>4850.0450080000001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B-4E7A-9626-C3E9FD5A664F}"/>
            </c:ext>
          </c:extLst>
        </c:ser>
        <c:ser>
          <c:idx val="1"/>
          <c:order val="1"/>
          <c:tx>
            <c:v>40°C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Daten!$M$4:$M$25</c:f>
              <c:numCache>
                <c:formatCode>0.00</c:formatCode>
                <c:ptCount val="22"/>
                <c:pt idx="0">
                  <c:v>0.86514927521183205</c:v>
                </c:pt>
                <c:pt idx="1">
                  <c:v>0.82189181145124035</c:v>
                </c:pt>
                <c:pt idx="2">
                  <c:v>0.77863434769064876</c:v>
                </c:pt>
                <c:pt idx="3">
                  <c:v>0.73537688393005707</c:v>
                </c:pt>
                <c:pt idx="4">
                  <c:v>0.69211942016946548</c:v>
                </c:pt>
                <c:pt idx="5">
                  <c:v>0.64886195640887379</c:v>
                </c:pt>
                <c:pt idx="6">
                  <c:v>0.60560449264828209</c:v>
                </c:pt>
                <c:pt idx="7">
                  <c:v>0.56234702888769061</c:v>
                </c:pt>
                <c:pt idx="8">
                  <c:v>0.51908956512709892</c:v>
                </c:pt>
                <c:pt idx="9">
                  <c:v>0.47583210136650728</c:v>
                </c:pt>
                <c:pt idx="10">
                  <c:v>0.43257463760591564</c:v>
                </c:pt>
                <c:pt idx="11">
                  <c:v>0.3893171738453241</c:v>
                </c:pt>
                <c:pt idx="12">
                  <c:v>0.34605971008473246</c:v>
                </c:pt>
                <c:pt idx="13">
                  <c:v>0.30280224632414088</c:v>
                </c:pt>
                <c:pt idx="14">
                  <c:v>0.25954478256354929</c:v>
                </c:pt>
                <c:pt idx="15">
                  <c:v>0.21628731880295773</c:v>
                </c:pt>
                <c:pt idx="16">
                  <c:v>0.17302985504236612</c:v>
                </c:pt>
                <c:pt idx="17">
                  <c:v>0.15140112316207061</c:v>
                </c:pt>
                <c:pt idx="18">
                  <c:v>0.12977239128177481</c:v>
                </c:pt>
                <c:pt idx="19">
                  <c:v>0.10814365940147901</c:v>
                </c:pt>
                <c:pt idx="20">
                  <c:v>8.8677800709212773E-2</c:v>
                </c:pt>
                <c:pt idx="21">
                  <c:v>8.6514927521183199E-2</c:v>
                </c:pt>
              </c:numCache>
            </c:numRef>
          </c:xVal>
          <c:yVal>
            <c:numRef>
              <c:f>Daten!$I$4:$I$25</c:f>
              <c:numCache>
                <c:formatCode>General</c:formatCode>
                <c:ptCount val="22"/>
                <c:pt idx="0">
                  <c:v>1809.7269679999999</c:v>
                </c:pt>
                <c:pt idx="1">
                  <c:v>1884.3928080000001</c:v>
                </c:pt>
                <c:pt idx="2">
                  <c:v>1965.7918159999999</c:v>
                </c:pt>
                <c:pt idx="3">
                  <c:v>2049.5910720000002</c:v>
                </c:pt>
                <c:pt idx="4">
                  <c:v>2147.2569119999998</c:v>
                </c:pt>
                <c:pt idx="5">
                  <c:v>2242.7893359999998</c:v>
                </c:pt>
                <c:pt idx="6">
                  <c:v>2345.3217599999998</c:v>
                </c:pt>
                <c:pt idx="7">
                  <c:v>2460.1210160000001</c:v>
                </c:pt>
                <c:pt idx="8">
                  <c:v>2585.7868560000002</c:v>
                </c:pt>
                <c:pt idx="9">
                  <c:v>2717.586112</c:v>
                </c:pt>
                <c:pt idx="10">
                  <c:v>2859.9851199999998</c:v>
                </c:pt>
                <c:pt idx="11">
                  <c:v>3001.6509599999999</c:v>
                </c:pt>
                <c:pt idx="12">
                  <c:v>3146.5836319999999</c:v>
                </c:pt>
                <c:pt idx="13">
                  <c:v>3285.1160559999998</c:v>
                </c:pt>
                <c:pt idx="14">
                  <c:v>3358.781896</c:v>
                </c:pt>
                <c:pt idx="15">
                  <c:v>3365.0474880000002</c:v>
                </c:pt>
                <c:pt idx="16">
                  <c:v>3368.1135760000002</c:v>
                </c:pt>
                <c:pt idx="17">
                  <c:v>3375.7133279999998</c:v>
                </c:pt>
                <c:pt idx="18">
                  <c:v>3385.5125840000001</c:v>
                </c:pt>
                <c:pt idx="19">
                  <c:v>3416.97892</c:v>
                </c:pt>
                <c:pt idx="20">
                  <c:v>4690.3118400000003</c:v>
                </c:pt>
                <c:pt idx="21">
                  <c:v>4910.1784239999997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5-429D-99D1-F645951EAD32}"/>
            </c:ext>
          </c:extLst>
        </c:ser>
        <c:ser>
          <c:idx val="2"/>
          <c:order val="2"/>
          <c:tx>
            <c:v>50°C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Daten!$S$4:$S$22</c:f>
              <c:numCache>
                <c:formatCode>0.00</c:formatCode>
                <c:ptCount val="19"/>
                <c:pt idx="0">
                  <c:v>0.86514927521183205</c:v>
                </c:pt>
                <c:pt idx="1">
                  <c:v>0.82189181145124035</c:v>
                </c:pt>
                <c:pt idx="2">
                  <c:v>0.77863434769064876</c:v>
                </c:pt>
                <c:pt idx="3">
                  <c:v>0.73537688393005707</c:v>
                </c:pt>
                <c:pt idx="4">
                  <c:v>0.69211942016946548</c:v>
                </c:pt>
                <c:pt idx="5">
                  <c:v>0.64886195640887379</c:v>
                </c:pt>
                <c:pt idx="6">
                  <c:v>0.60560449264828209</c:v>
                </c:pt>
                <c:pt idx="7">
                  <c:v>0.56234702888769061</c:v>
                </c:pt>
                <c:pt idx="8">
                  <c:v>0.51908956512709892</c:v>
                </c:pt>
                <c:pt idx="9">
                  <c:v>0.47583210136650728</c:v>
                </c:pt>
                <c:pt idx="10">
                  <c:v>0.43257463760591564</c:v>
                </c:pt>
                <c:pt idx="11">
                  <c:v>0.3893171738453241</c:v>
                </c:pt>
                <c:pt idx="12">
                  <c:v>0.34605971008473246</c:v>
                </c:pt>
                <c:pt idx="13">
                  <c:v>0.30280224632414088</c:v>
                </c:pt>
                <c:pt idx="14">
                  <c:v>0.25954478256354929</c:v>
                </c:pt>
                <c:pt idx="15">
                  <c:v>0.21628731880295773</c:v>
                </c:pt>
                <c:pt idx="16">
                  <c:v>0.17302985504236612</c:v>
                </c:pt>
                <c:pt idx="17">
                  <c:v>0.12977239128177481</c:v>
                </c:pt>
                <c:pt idx="18">
                  <c:v>0.10814365940147901</c:v>
                </c:pt>
              </c:numCache>
            </c:numRef>
          </c:xVal>
          <c:yVal>
            <c:numRef>
              <c:f>Daten!$O$4:$O$22</c:f>
              <c:numCache>
                <c:formatCode>General</c:formatCode>
                <c:ptCount val="19"/>
                <c:pt idx="0">
                  <c:v>1900.7269679999999</c:v>
                </c:pt>
                <c:pt idx="1">
                  <c:v>1983.2593919999999</c:v>
                </c:pt>
                <c:pt idx="2">
                  <c:v>2070.7918159999999</c:v>
                </c:pt>
                <c:pt idx="3">
                  <c:v>2162.3242399999999</c:v>
                </c:pt>
                <c:pt idx="4">
                  <c:v>2265.2569119999998</c:v>
                </c:pt>
                <c:pt idx="5">
                  <c:v>2372.7893359999998</c:v>
                </c:pt>
                <c:pt idx="6">
                  <c:v>2488.4551759999999</c:v>
                </c:pt>
                <c:pt idx="7">
                  <c:v>2619.2544320000002</c:v>
                </c:pt>
                <c:pt idx="8">
                  <c:v>2758.65344</c:v>
                </c:pt>
                <c:pt idx="9">
                  <c:v>2911.7195280000001</c:v>
                </c:pt>
                <c:pt idx="10">
                  <c:v>3075.2519520000001</c:v>
                </c:pt>
                <c:pt idx="11">
                  <c:v>3260.7843760000001</c:v>
                </c:pt>
                <c:pt idx="12">
                  <c:v>3451.1833839999999</c:v>
                </c:pt>
                <c:pt idx="13">
                  <c:v>3638.7158079999999</c:v>
                </c:pt>
                <c:pt idx="14">
                  <c:v>3834.381648</c:v>
                </c:pt>
                <c:pt idx="15">
                  <c:v>3997.31432</c:v>
                </c:pt>
                <c:pt idx="16">
                  <c:v>4118.1135759999997</c:v>
                </c:pt>
                <c:pt idx="17">
                  <c:v>4268.6459999999997</c:v>
                </c:pt>
                <c:pt idx="18">
                  <c:v>4772.8455039999999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55-429D-99D1-F645951EAD32}"/>
            </c:ext>
          </c:extLst>
        </c:ser>
        <c:ser>
          <c:idx val="3"/>
          <c:order val="3"/>
          <c:tx>
            <c:v>55°C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Daten!$Y$4:$Y$23</c:f>
              <c:numCache>
                <c:formatCode>0.00</c:formatCode>
                <c:ptCount val="20"/>
                <c:pt idx="0">
                  <c:v>0.86514927521183205</c:v>
                </c:pt>
                <c:pt idx="1">
                  <c:v>0.82189181145124035</c:v>
                </c:pt>
                <c:pt idx="2">
                  <c:v>0.77863434769064876</c:v>
                </c:pt>
                <c:pt idx="3">
                  <c:v>0.73537688393005707</c:v>
                </c:pt>
                <c:pt idx="4">
                  <c:v>0.69211942016946548</c:v>
                </c:pt>
                <c:pt idx="5">
                  <c:v>0.64886195640887379</c:v>
                </c:pt>
                <c:pt idx="6">
                  <c:v>0.60560449264828209</c:v>
                </c:pt>
                <c:pt idx="7">
                  <c:v>0.56234702888769061</c:v>
                </c:pt>
                <c:pt idx="8">
                  <c:v>0.51908956512709892</c:v>
                </c:pt>
                <c:pt idx="9">
                  <c:v>0.47583210136650728</c:v>
                </c:pt>
                <c:pt idx="10">
                  <c:v>0.43257463760591564</c:v>
                </c:pt>
                <c:pt idx="11">
                  <c:v>0.3893171738453241</c:v>
                </c:pt>
                <c:pt idx="12">
                  <c:v>0.34605971008473246</c:v>
                </c:pt>
                <c:pt idx="13">
                  <c:v>0.30280224632414088</c:v>
                </c:pt>
                <c:pt idx="14">
                  <c:v>0.25954478256354929</c:v>
                </c:pt>
                <c:pt idx="15">
                  <c:v>0.21628731880295773</c:v>
                </c:pt>
                <c:pt idx="16">
                  <c:v>0.19465858692266222</c:v>
                </c:pt>
                <c:pt idx="17">
                  <c:v>0.1730298550423664</c:v>
                </c:pt>
                <c:pt idx="18">
                  <c:v>0.15140112316207061</c:v>
                </c:pt>
                <c:pt idx="19">
                  <c:v>0.12977239128177481</c:v>
                </c:pt>
              </c:numCache>
            </c:numRef>
          </c:xVal>
          <c:yVal>
            <c:numRef>
              <c:f>Daten!$U$4:$U$23</c:f>
              <c:numCache>
                <c:formatCode>General</c:formatCode>
                <c:ptCount val="20"/>
                <c:pt idx="0">
                  <c:v>1950.7269679999999</c:v>
                </c:pt>
                <c:pt idx="1">
                  <c:v>2031.3928080000001</c:v>
                </c:pt>
                <c:pt idx="2">
                  <c:v>2122.9252320000001</c:v>
                </c:pt>
                <c:pt idx="3">
                  <c:v>2217.5910720000002</c:v>
                </c:pt>
                <c:pt idx="4">
                  <c:v>2327.1234960000002</c:v>
                </c:pt>
                <c:pt idx="5">
                  <c:v>2439.6559200000002</c:v>
                </c:pt>
                <c:pt idx="6">
                  <c:v>2561.5885920000001</c:v>
                </c:pt>
                <c:pt idx="7">
                  <c:v>2696.2544320000002</c:v>
                </c:pt>
                <c:pt idx="8">
                  <c:v>2848.7868560000002</c:v>
                </c:pt>
                <c:pt idx="9">
                  <c:v>3011.3192800000002</c:v>
                </c:pt>
                <c:pt idx="10">
                  <c:v>3181.9851199999998</c:v>
                </c:pt>
                <c:pt idx="11">
                  <c:v>3380.7843760000001</c:v>
                </c:pt>
                <c:pt idx="12">
                  <c:v>3594.4502160000002</c:v>
                </c:pt>
                <c:pt idx="13">
                  <c:v>3819.849224</c:v>
                </c:pt>
                <c:pt idx="14">
                  <c:v>4049.6484799999998</c:v>
                </c:pt>
                <c:pt idx="15">
                  <c:v>4271.4477360000001</c:v>
                </c:pt>
                <c:pt idx="16">
                  <c:v>4369.5138239999997</c:v>
                </c:pt>
                <c:pt idx="17">
                  <c:v>4476.4464959999996</c:v>
                </c:pt>
                <c:pt idx="18">
                  <c:v>4593.912832</c:v>
                </c:pt>
                <c:pt idx="19">
                  <c:v>4800.5125840000001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55-429D-99D1-F645951EA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88552"/>
        <c:axId val="88986912"/>
      </c:scatterChart>
      <c:valAx>
        <c:axId val="8898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86912"/>
        <c:crosses val="autoZero"/>
        <c:crossBetween val="midCat"/>
      </c:valAx>
      <c:valAx>
        <c:axId val="889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8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176806027643399"/>
                  <c:y val="-0.10215707297516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Daten!$N$4:$N$22</c:f>
              <c:numCache>
                <c:formatCode>General</c:formatCode>
                <c:ptCount val="19"/>
                <c:pt idx="0">
                  <c:v>1911</c:v>
                </c:pt>
                <c:pt idx="1">
                  <c:v>1995</c:v>
                </c:pt>
                <c:pt idx="2">
                  <c:v>2084</c:v>
                </c:pt>
                <c:pt idx="3">
                  <c:v>2177</c:v>
                </c:pt>
                <c:pt idx="4">
                  <c:v>2281</c:v>
                </c:pt>
                <c:pt idx="5">
                  <c:v>2390</c:v>
                </c:pt>
                <c:pt idx="6">
                  <c:v>2507</c:v>
                </c:pt>
                <c:pt idx="7">
                  <c:v>2639</c:v>
                </c:pt>
                <c:pt idx="8">
                  <c:v>2780</c:v>
                </c:pt>
                <c:pt idx="9">
                  <c:v>2934</c:v>
                </c:pt>
                <c:pt idx="10">
                  <c:v>3099</c:v>
                </c:pt>
                <c:pt idx="11">
                  <c:v>3286</c:v>
                </c:pt>
                <c:pt idx="12">
                  <c:v>3478</c:v>
                </c:pt>
                <c:pt idx="13">
                  <c:v>3667</c:v>
                </c:pt>
                <c:pt idx="14">
                  <c:v>3864</c:v>
                </c:pt>
                <c:pt idx="15">
                  <c:v>4028</c:v>
                </c:pt>
                <c:pt idx="16">
                  <c:v>4150</c:v>
                </c:pt>
                <c:pt idx="17">
                  <c:v>4302</c:v>
                </c:pt>
                <c:pt idx="18">
                  <c:v>4807</c:v>
                </c:pt>
              </c:numCache>
            </c:numRef>
          </c:xVal>
          <c:yVal>
            <c:numRef>
              <c:f>Daten!$R$4:$R$22</c:f>
              <c:numCache>
                <c:formatCode>General</c:formatCode>
                <c:ptCount val="19"/>
                <c:pt idx="0">
                  <c:v>3.0328650445282441E-6</c:v>
                </c:pt>
                <c:pt idx="1">
                  <c:v>3.0078689040513623E-6</c:v>
                </c:pt>
                <c:pt idx="2">
                  <c:v>2.9766832430754436E-6</c:v>
                </c:pt>
                <c:pt idx="3">
                  <c:v>2.9367687711393449E-6</c:v>
                </c:pt>
                <c:pt idx="4">
                  <c:v>2.8960607709341379E-6</c:v>
                </c:pt>
                <c:pt idx="5">
                  <c:v>2.844798844749804E-6</c:v>
                </c:pt>
                <c:pt idx="6">
                  <c:v>2.7851255189129315E-6</c:v>
                </c:pt>
                <c:pt idx="7">
                  <c:v>2.7223574328265417E-6</c:v>
                </c:pt>
                <c:pt idx="8">
                  <c:v>2.6472103057420765E-6</c:v>
                </c:pt>
                <c:pt idx="9">
                  <c:v>2.5610331357170195E-6</c:v>
                </c:pt>
                <c:pt idx="10">
                  <c:v>2.4591441059636369E-6</c:v>
                </c:pt>
                <c:pt idx="11">
                  <c:v>2.3467805030580381E-6</c:v>
                </c:pt>
                <c:pt idx="12">
                  <c:v>2.2079130559642539E-6</c:v>
                </c:pt>
                <c:pt idx="13">
                  <c:v>2.036907713971622E-6</c:v>
                </c:pt>
                <c:pt idx="14">
                  <c:v>1.8397159390984488E-6</c:v>
                </c:pt>
                <c:pt idx="15">
                  <c:v>1.5981659339821758E-6</c:v>
                </c:pt>
                <c:pt idx="16">
                  <c:v>1.3172569267181782E-6</c:v>
                </c:pt>
                <c:pt idx="17">
                  <c:v>1.0241275841099298E-6</c:v>
                </c:pt>
                <c:pt idx="18">
                  <c:v>9.5362259739974268E-7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079-BCC7-FB2D410E7B5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4436469573530775E-2"/>
                  <c:y val="-0.11334211145778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Daten!$T$4:$T$23</c:f>
              <c:numCache>
                <c:formatCode>General</c:formatCode>
                <c:ptCount val="20"/>
                <c:pt idx="0">
                  <c:v>1961</c:v>
                </c:pt>
                <c:pt idx="1">
                  <c:v>2043</c:v>
                </c:pt>
                <c:pt idx="2">
                  <c:v>2136</c:v>
                </c:pt>
                <c:pt idx="3">
                  <c:v>2232</c:v>
                </c:pt>
                <c:pt idx="4">
                  <c:v>2343</c:v>
                </c:pt>
                <c:pt idx="5">
                  <c:v>2457</c:v>
                </c:pt>
                <c:pt idx="6">
                  <c:v>2580</c:v>
                </c:pt>
                <c:pt idx="7">
                  <c:v>2716</c:v>
                </c:pt>
                <c:pt idx="8">
                  <c:v>2870</c:v>
                </c:pt>
                <c:pt idx="9">
                  <c:v>3034</c:v>
                </c:pt>
                <c:pt idx="10">
                  <c:v>3206</c:v>
                </c:pt>
                <c:pt idx="11">
                  <c:v>3406</c:v>
                </c:pt>
                <c:pt idx="12">
                  <c:v>3621</c:v>
                </c:pt>
                <c:pt idx="13">
                  <c:v>3848</c:v>
                </c:pt>
                <c:pt idx="14">
                  <c:v>4079</c:v>
                </c:pt>
                <c:pt idx="15">
                  <c:v>4302</c:v>
                </c:pt>
                <c:pt idx="16">
                  <c:v>4401</c:v>
                </c:pt>
                <c:pt idx="17">
                  <c:v>4509</c:v>
                </c:pt>
                <c:pt idx="18">
                  <c:v>4627</c:v>
                </c:pt>
                <c:pt idx="19">
                  <c:v>4834</c:v>
                </c:pt>
              </c:numCache>
            </c:numRef>
          </c:xVal>
          <c:yVal>
            <c:numRef>
              <c:f>Daten!$X$4:$X$23</c:f>
              <c:numCache>
                <c:formatCode>General</c:formatCode>
                <c:ptCount val="20"/>
                <c:pt idx="0">
                  <c:v>3.1122178714389775E-6</c:v>
                </c:pt>
                <c:pt idx="1">
                  <c:v>3.0802386821939516E-6</c:v>
                </c:pt>
                <c:pt idx="2">
                  <c:v>3.0509574890638908E-6</c:v>
                </c:pt>
                <c:pt idx="3">
                  <c:v>3.0109636643008805E-6</c:v>
                </c:pt>
                <c:pt idx="4">
                  <c:v>2.9747787752295858E-6</c:v>
                </c:pt>
                <c:pt idx="5">
                  <c:v>2.9245484357950914E-6</c:v>
                </c:pt>
                <c:pt idx="6">
                  <c:v>2.8662241080157014E-6</c:v>
                </c:pt>
                <c:pt idx="7">
                  <c:v>2.8017896125641858E-6</c:v>
                </c:pt>
                <c:pt idx="8">
                  <c:v>2.7329113588056686E-6</c:v>
                </c:pt>
                <c:pt idx="9">
                  <c:v>2.6483212453188262E-6</c:v>
                </c:pt>
                <c:pt idx="10">
                  <c:v>2.5440516307581216E-6</c:v>
                </c:pt>
                <c:pt idx="11">
                  <c:v>2.4324815561216301E-6</c:v>
                </c:pt>
                <c:pt idx="12">
                  <c:v>2.2986926899501331E-6</c:v>
                </c:pt>
                <c:pt idx="13">
                  <c:v>2.137447745667522E-6</c:v>
                </c:pt>
                <c:pt idx="14">
                  <c:v>1.9420810858132951E-6</c:v>
                </c:pt>
                <c:pt idx="15">
                  <c:v>1.7068793068498807E-6</c:v>
                </c:pt>
                <c:pt idx="16">
                  <c:v>1.5715430605536265E-6</c:v>
                </c:pt>
                <c:pt idx="17">
                  <c:v>1.4312075861619937E-6</c:v>
                </c:pt>
                <c:pt idx="18">
                  <c:v>1.2850793554058776E-6</c:v>
                </c:pt>
                <c:pt idx="19">
                  <c:v>1.1507746958594609E-6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1D-4079-BCC7-FB2D410E7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498335"/>
        <c:axId val="15564156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Daten!$B$4:$B$25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1726</c:v>
                      </c:pt>
                      <c:pt idx="1">
                        <c:v>1795</c:v>
                      </c:pt>
                      <c:pt idx="2">
                        <c:v>1876</c:v>
                      </c:pt>
                      <c:pt idx="3">
                        <c:v>1944</c:v>
                      </c:pt>
                      <c:pt idx="4">
                        <c:v>2036</c:v>
                      </c:pt>
                      <c:pt idx="5">
                        <c:v>2126</c:v>
                      </c:pt>
                      <c:pt idx="6">
                        <c:v>2213</c:v>
                      </c:pt>
                      <c:pt idx="7">
                        <c:v>2316</c:v>
                      </c:pt>
                      <c:pt idx="8">
                        <c:v>2427</c:v>
                      </c:pt>
                      <c:pt idx="9">
                        <c:v>2536</c:v>
                      </c:pt>
                      <c:pt idx="10">
                        <c:v>2643</c:v>
                      </c:pt>
                      <c:pt idx="11">
                        <c:v>2702</c:v>
                      </c:pt>
                      <c:pt idx="12">
                        <c:v>2707</c:v>
                      </c:pt>
                      <c:pt idx="13">
                        <c:v>2710</c:v>
                      </c:pt>
                      <c:pt idx="14">
                        <c:v>2713</c:v>
                      </c:pt>
                      <c:pt idx="15">
                        <c:v>2717</c:v>
                      </c:pt>
                      <c:pt idx="16">
                        <c:v>2730</c:v>
                      </c:pt>
                      <c:pt idx="17">
                        <c:v>2738</c:v>
                      </c:pt>
                      <c:pt idx="18">
                        <c:v>2755</c:v>
                      </c:pt>
                      <c:pt idx="19">
                        <c:v>2770</c:v>
                      </c:pt>
                      <c:pt idx="20">
                        <c:v>3517</c:v>
                      </c:pt>
                      <c:pt idx="21">
                        <c:v>4885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Daten!$F$4:$F$25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2.7227439636205382E-6</c:v>
                      </c:pt>
                      <c:pt idx="1">
                        <c:v>2.6888279553343568E-6</c:v>
                      </c:pt>
                      <c:pt idx="2">
                        <c:v>2.6611014675472131E-6</c:v>
                      </c:pt>
                      <c:pt idx="3">
                        <c:v>2.6028346299386866E-6</c:v>
                      </c:pt>
                      <c:pt idx="4">
                        <c:v>2.5648401618623086E-6</c:v>
                      </c:pt>
                      <c:pt idx="5">
                        <c:v>2.5100759275621359E-6</c:v>
                      </c:pt>
                      <c:pt idx="6">
                        <c:v>2.4380553215374556E-6</c:v>
                      </c:pt>
                      <c:pt idx="7">
                        <c:v>2.3686480161336984E-6</c:v>
                      </c:pt>
                      <c:pt idx="8">
                        <c:v>2.2911259421015578E-6</c:v>
                      </c:pt>
                      <c:pt idx="9">
                        <c:v>2.1938288877697483E-6</c:v>
                      </c:pt>
                      <c:pt idx="10">
                        <c:v>2.0784504678265734E-6</c:v>
                      </c:pt>
                      <c:pt idx="11">
                        <c:v>1.9115983829639624E-6</c:v>
                      </c:pt>
                      <c:pt idx="12">
                        <c:v>1.7017798072527757E-6</c:v>
                      </c:pt>
                      <c:pt idx="13">
                        <c:v>1.4897603294665876E-6</c:v>
                      </c:pt>
                      <c:pt idx="14">
                        <c:v>1.2777305599361606E-6</c:v>
                      </c:pt>
                      <c:pt idx="15">
                        <c:v>1.06578024163015E-6</c:v>
                      </c:pt>
                      <c:pt idx="16">
                        <c:v>8.5641175832731413E-7</c:v>
                      </c:pt>
                      <c:pt idx="17">
                        <c:v>7.5135984201804258E-7</c:v>
                      </c:pt>
                      <c:pt idx="18">
                        <c:v>6.479426726611365E-7</c:v>
                      </c:pt>
                      <c:pt idx="19">
                        <c:v>5.427691541754393E-7</c:v>
                      </c:pt>
                      <c:pt idx="20">
                        <c:v>5.5272609899796652E-7</c:v>
                      </c:pt>
                      <c:pt idx="21">
                        <c:v>6.7351336855091149E-7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079-BCC7-FB2D410E7B53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Daten!$H$4:$H$25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1820</c:v>
                      </c:pt>
                      <c:pt idx="1">
                        <c:v>1896</c:v>
                      </c:pt>
                      <c:pt idx="2">
                        <c:v>1979</c:v>
                      </c:pt>
                      <c:pt idx="3">
                        <c:v>2064</c:v>
                      </c:pt>
                      <c:pt idx="4">
                        <c:v>2163</c:v>
                      </c:pt>
                      <c:pt idx="5">
                        <c:v>2260</c:v>
                      </c:pt>
                      <c:pt idx="6">
                        <c:v>2364</c:v>
                      </c:pt>
                      <c:pt idx="7">
                        <c:v>2480</c:v>
                      </c:pt>
                      <c:pt idx="8">
                        <c:v>2607</c:v>
                      </c:pt>
                      <c:pt idx="9">
                        <c:v>2740</c:v>
                      </c:pt>
                      <c:pt idx="10">
                        <c:v>2884</c:v>
                      </c:pt>
                      <c:pt idx="11">
                        <c:v>3027</c:v>
                      </c:pt>
                      <c:pt idx="12">
                        <c:v>3173</c:v>
                      </c:pt>
                      <c:pt idx="13">
                        <c:v>3313</c:v>
                      </c:pt>
                      <c:pt idx="14">
                        <c:v>3388</c:v>
                      </c:pt>
                      <c:pt idx="15">
                        <c:v>3396</c:v>
                      </c:pt>
                      <c:pt idx="16">
                        <c:v>3400</c:v>
                      </c:pt>
                      <c:pt idx="17">
                        <c:v>3408</c:v>
                      </c:pt>
                      <c:pt idx="18">
                        <c:v>3419</c:v>
                      </c:pt>
                      <c:pt idx="19">
                        <c:v>3451</c:v>
                      </c:pt>
                      <c:pt idx="20">
                        <c:v>4725</c:v>
                      </c:pt>
                      <c:pt idx="21">
                        <c:v>4945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Daten!$L$4:$L$25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2.8884428995507087E-6</c:v>
                      </c:pt>
                      <c:pt idx="1">
                        <c:v>2.8586062366322722E-6</c:v>
                      </c:pt>
                      <c:pt idx="2">
                        <c:v>2.8267064002141574E-6</c:v>
                      </c:pt>
                      <c:pt idx="3">
                        <c:v>2.784331990643825E-6</c:v>
                      </c:pt>
                      <c:pt idx="4">
                        <c:v>2.7462426337266726E-6</c:v>
                      </c:pt>
                      <c:pt idx="5">
                        <c:v>2.690060832273873E-6</c:v>
                      </c:pt>
                      <c:pt idx="6">
                        <c:v>2.6262611594376428E-6</c:v>
                      </c:pt>
                      <c:pt idx="7">
                        <c:v>2.5583351396020547E-6</c:v>
                      </c:pt>
                      <c:pt idx="8">
                        <c:v>2.4824738370753929E-6</c:v>
                      </c:pt>
                      <c:pt idx="9">
                        <c:v>2.3916942030895138E-6</c:v>
                      </c:pt>
                      <c:pt idx="10">
                        <c:v>2.2885355281055593E-6</c:v>
                      </c:pt>
                      <c:pt idx="11">
                        <c:v>2.1618090635291179E-6</c:v>
                      </c:pt>
                      <c:pt idx="12">
                        <c:v>2.0142921583020639E-6</c:v>
                      </c:pt>
                      <c:pt idx="13">
                        <c:v>1.8402714088868245E-6</c:v>
                      </c:pt>
                      <c:pt idx="14">
                        <c:v>1.6130842654413938E-6</c:v>
                      </c:pt>
                      <c:pt idx="15">
                        <c:v>1.3474110009442574E-6</c:v>
                      </c:pt>
                      <c:pt idx="16">
                        <c:v>1.0791984459859772E-6</c:v>
                      </c:pt>
                      <c:pt idx="17">
                        <c:v>9.4652051939123219E-7</c:v>
                      </c:pt>
                      <c:pt idx="18">
                        <c:v>8.1392194562339617E-7</c:v>
                      </c:pt>
                      <c:pt idx="19">
                        <c:v>6.8461651417235538E-7</c:v>
                      </c:pt>
                      <c:pt idx="20">
                        <c:v>7.6863131966409462E-7</c:v>
                      </c:pt>
                      <c:pt idx="21">
                        <c:v>7.8479945814715665E-7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079-BCC7-FB2D410E7B53}"/>
                  </c:ext>
                </c:extLst>
              </c15:ser>
            </c15:filteredScatterSeries>
          </c:ext>
        </c:extLst>
      </c:scatterChart>
      <c:valAx>
        <c:axId val="155649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6415679"/>
        <c:crosses val="autoZero"/>
        <c:crossBetween val="midCat"/>
      </c:valAx>
      <c:valAx>
        <c:axId val="155641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649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9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BCCF49-055A-4CDB-AB26-126BDAF98EA6}">
  <sheetPr/>
  <sheetViews>
    <sheetView zoomScale="119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1115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1115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494D1A-E1E7-4829-AA8E-76151BBE34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8"/>
  <sheetViews>
    <sheetView tabSelected="1" topLeftCell="B1" workbookViewId="0">
      <selection activeCell="K39" sqref="K39"/>
    </sheetView>
  </sheetViews>
  <sheetFormatPr baseColWidth="10" defaultColWidth="9.140625" defaultRowHeight="15" x14ac:dyDescent="0.25"/>
  <cols>
    <col min="1" max="1" width="9.140625" style="1"/>
    <col min="4" max="4" width="12.7109375" bestFit="1" customWidth="1"/>
    <col min="5" max="5" width="11.42578125" bestFit="1" customWidth="1"/>
    <col min="6" max="6" width="12" bestFit="1" customWidth="1"/>
    <col min="7" max="7" width="8.5703125" customWidth="1"/>
    <col min="9" max="10" width="11.42578125" bestFit="1" customWidth="1"/>
    <col min="11" max="11" width="12" bestFit="1" customWidth="1"/>
    <col min="13" max="13" width="12.7109375" bestFit="1" customWidth="1"/>
    <col min="14" max="14" width="11.42578125" bestFit="1" customWidth="1"/>
    <col min="15" max="15" width="14.28515625" bestFit="1" customWidth="1"/>
    <col min="16" max="16" width="9.85546875" bestFit="1" customWidth="1"/>
    <col min="18" max="18" width="12.7109375" bestFit="1" customWidth="1"/>
    <col min="19" max="20" width="11.42578125" bestFit="1" customWidth="1"/>
    <col min="21" max="21" width="12" bestFit="1" customWidth="1"/>
  </cols>
  <sheetData>
    <row r="1" spans="1:25" ht="15.75" thickBot="1" x14ac:dyDescent="0.3"/>
    <row r="2" spans="1:25" x14ac:dyDescent="0.25">
      <c r="B2" s="2" t="s">
        <v>0</v>
      </c>
      <c r="C2" s="3"/>
      <c r="D2" s="3"/>
      <c r="E2" s="3"/>
      <c r="F2" s="4"/>
      <c r="H2" s="2" t="s">
        <v>1</v>
      </c>
      <c r="I2" s="3"/>
      <c r="J2" s="3"/>
      <c r="K2" s="3"/>
      <c r="L2" s="4"/>
      <c r="N2" s="2" t="s">
        <v>2</v>
      </c>
      <c r="O2" s="3"/>
      <c r="P2" s="3"/>
      <c r="Q2" s="3"/>
      <c r="R2" s="4"/>
      <c r="T2" s="2" t="s">
        <v>3</v>
      </c>
      <c r="U2" s="3"/>
      <c r="V2" s="3"/>
      <c r="W2" s="3"/>
      <c r="X2" s="4"/>
    </row>
    <row r="3" spans="1:25" x14ac:dyDescent="0.25">
      <c r="A3" s="9" t="s">
        <v>7</v>
      </c>
      <c r="B3" s="10" t="s">
        <v>4</v>
      </c>
      <c r="C3" s="11" t="s">
        <v>8</v>
      </c>
      <c r="D3" s="11" t="s">
        <v>5</v>
      </c>
      <c r="E3" s="11" t="s">
        <v>6</v>
      </c>
      <c r="F3" s="12" t="s">
        <v>12</v>
      </c>
      <c r="G3" s="20" t="s">
        <v>15</v>
      </c>
      <c r="H3" s="10" t="s">
        <v>4</v>
      </c>
      <c r="I3" s="11" t="s">
        <v>9</v>
      </c>
      <c r="J3" s="11" t="s">
        <v>5</v>
      </c>
      <c r="K3" s="11" t="s">
        <v>6</v>
      </c>
      <c r="L3" s="12" t="s">
        <v>12</v>
      </c>
      <c r="M3" t="s">
        <v>15</v>
      </c>
      <c r="N3" s="10" t="s">
        <v>4</v>
      </c>
      <c r="O3" s="11" t="s">
        <v>10</v>
      </c>
      <c r="P3" s="11" t="s">
        <v>5</v>
      </c>
      <c r="Q3" s="11" t="s">
        <v>6</v>
      </c>
      <c r="R3" s="12" t="s">
        <v>12</v>
      </c>
      <c r="S3" t="s">
        <v>15</v>
      </c>
      <c r="T3" s="10" t="s">
        <v>4</v>
      </c>
      <c r="U3" s="11" t="s">
        <v>11</v>
      </c>
      <c r="V3" s="11" t="s">
        <v>5</v>
      </c>
      <c r="W3" s="11" t="s">
        <v>6</v>
      </c>
      <c r="X3" s="12" t="s">
        <v>12</v>
      </c>
      <c r="Y3" t="s">
        <v>15</v>
      </c>
    </row>
    <row r="4" spans="1:25" x14ac:dyDescent="0.25">
      <c r="A4" s="1">
        <v>1</v>
      </c>
      <c r="B4" s="5">
        <v>1726</v>
      </c>
      <c r="C4" s="6">
        <f t="shared" ref="C4:C25" si="0">B4-D4*9.81*13.6</f>
        <v>1715.593552</v>
      </c>
      <c r="D4" s="13">
        <v>7.8E-2</v>
      </c>
      <c r="E4" s="14">
        <v>4</v>
      </c>
      <c r="F4" s="7">
        <f>E4*10^(-6)*C4/8.314/303.15</f>
        <v>2.7227439636205382E-6</v>
      </c>
      <c r="G4" s="21">
        <f>E4*10^-6/$O$29</f>
        <v>0.86514927521183205</v>
      </c>
      <c r="H4" s="5">
        <v>1820</v>
      </c>
      <c r="I4" s="6">
        <f t="shared" ref="I4:I25" si="1">H4-J4*9.81*13.6</f>
        <v>1809.7269679999999</v>
      </c>
      <c r="J4" s="6">
        <v>7.6999999999999999E-2</v>
      </c>
      <c r="K4" s="14">
        <v>4</v>
      </c>
      <c r="L4" s="7">
        <f>K4*10^(-6)*H4/8.314/303.15</f>
        <v>2.8884428995507087E-6</v>
      </c>
      <c r="M4" s="21">
        <f>K4*10^-6/$O$29</f>
        <v>0.86514927521183205</v>
      </c>
      <c r="N4" s="5">
        <v>1911</v>
      </c>
      <c r="O4" s="6">
        <f t="shared" ref="O4:O22" si="2">N4-P4*9.81*13.6</f>
        <v>1900.7269679999999</v>
      </c>
      <c r="P4" s="15">
        <v>7.6999999999999999E-2</v>
      </c>
      <c r="Q4" s="14">
        <v>4</v>
      </c>
      <c r="R4" s="7">
        <f>Q4*10^(-6)*N4/8.314/303.15</f>
        <v>3.0328650445282441E-6</v>
      </c>
      <c r="S4" s="21">
        <f>Q4*10^-6/$O$29</f>
        <v>0.86514927521183205</v>
      </c>
      <c r="T4" s="5">
        <v>1961</v>
      </c>
      <c r="U4" s="6">
        <f t="shared" ref="U4:U23" si="3">T4-V4*9.81*13.6</f>
        <v>1950.7269679999999</v>
      </c>
      <c r="V4" s="15">
        <v>7.6999999999999999E-2</v>
      </c>
      <c r="W4" s="14">
        <v>4</v>
      </c>
      <c r="X4" s="7">
        <f>W4*10^(-6)*T4/8.314/303.15</f>
        <v>3.1122178714389775E-6</v>
      </c>
      <c r="Y4" s="21">
        <f>W4*10^-6/$O$29</f>
        <v>0.86514927521183205</v>
      </c>
    </row>
    <row r="5" spans="1:25" x14ac:dyDescent="0.25">
      <c r="A5" s="1">
        <f>A4+1</f>
        <v>2</v>
      </c>
      <c r="B5" s="5">
        <v>1795</v>
      </c>
      <c r="C5" s="6">
        <f t="shared" si="0"/>
        <v>1783.3928080000001</v>
      </c>
      <c r="D5" s="13">
        <v>8.6999999999999994E-2</v>
      </c>
      <c r="E5" s="14">
        <f>E4-0.2</f>
        <v>3.8</v>
      </c>
      <c r="F5" s="7">
        <f t="shared" ref="F5:F25" si="4">E5*10^(-6)*C5/8.314/303.15</f>
        <v>2.6888279553343568E-6</v>
      </c>
      <c r="G5" s="21">
        <f t="shared" ref="G5:G25" si="5">E5*10^-6/$O$29</f>
        <v>0.82189181145124035</v>
      </c>
      <c r="H5" s="5">
        <v>1896</v>
      </c>
      <c r="I5" s="6">
        <f t="shared" si="1"/>
        <v>1884.3928080000001</v>
      </c>
      <c r="J5" s="6">
        <v>8.6999999999999994E-2</v>
      </c>
      <c r="K5" s="14">
        <f>K4-0.2</f>
        <v>3.8</v>
      </c>
      <c r="L5" s="7">
        <f t="shared" ref="L5:L25" si="6">K5*10^(-6)*H5/8.314/303.15</f>
        <v>2.8586062366322722E-6</v>
      </c>
      <c r="M5" s="21">
        <f t="shared" ref="M5:M25" si="7">K5*10^-6/$O$29</f>
        <v>0.82189181145124035</v>
      </c>
      <c r="N5" s="5">
        <v>1995</v>
      </c>
      <c r="O5" s="6">
        <f t="shared" si="2"/>
        <v>1983.2593919999999</v>
      </c>
      <c r="P5" s="15">
        <v>8.7999999999999995E-2</v>
      </c>
      <c r="Q5" s="14">
        <f>Q4-0.2</f>
        <v>3.8</v>
      </c>
      <c r="R5" s="7">
        <f t="shared" ref="R5:R22" si="8">Q5*10^(-6)*N5/8.314/303.15</f>
        <v>3.0078689040513623E-6</v>
      </c>
      <c r="S5" s="21">
        <f t="shared" ref="S5:S22" si="9">Q5*10^-6/$O$29</f>
        <v>0.82189181145124035</v>
      </c>
      <c r="T5" s="5">
        <v>2043</v>
      </c>
      <c r="U5" s="6">
        <f t="shared" si="3"/>
        <v>2031.3928080000001</v>
      </c>
      <c r="V5" s="15">
        <v>8.6999999999999994E-2</v>
      </c>
      <c r="W5" s="14">
        <f>W4-0.2</f>
        <v>3.8</v>
      </c>
      <c r="X5" s="7">
        <f t="shared" ref="X5:X23" si="10">W5*10^(-6)*T5/8.314/303.15</f>
        <v>3.0802386821939516E-6</v>
      </c>
      <c r="Y5" s="21">
        <f t="shared" ref="Y5:Y23" si="11">W5*10^-6/$O$29</f>
        <v>0.82189181145124035</v>
      </c>
    </row>
    <row r="6" spans="1:25" x14ac:dyDescent="0.25">
      <c r="A6" s="1">
        <f t="shared" ref="A6:A25" si="12">A5+1</f>
        <v>3</v>
      </c>
      <c r="B6" s="5">
        <v>1876</v>
      </c>
      <c r="C6" s="6">
        <f t="shared" si="0"/>
        <v>1863.0586479999999</v>
      </c>
      <c r="D6" s="13">
        <v>9.7000000000000003E-2</v>
      </c>
      <c r="E6" s="6">
        <f t="shared" ref="E6:E20" si="13">E5-0.2</f>
        <v>3.5999999999999996</v>
      </c>
      <c r="F6" s="7">
        <f t="shared" si="4"/>
        <v>2.6611014675472131E-6</v>
      </c>
      <c r="G6" s="21">
        <f t="shared" si="5"/>
        <v>0.77863434769064876</v>
      </c>
      <c r="H6" s="5">
        <v>1979</v>
      </c>
      <c r="I6" s="6">
        <f t="shared" si="1"/>
        <v>1965.7918159999999</v>
      </c>
      <c r="J6" s="6">
        <v>9.9000000000000005E-2</v>
      </c>
      <c r="K6" s="6">
        <f t="shared" ref="K6:K20" si="14">K5-0.2</f>
        <v>3.5999999999999996</v>
      </c>
      <c r="L6" s="7">
        <f t="shared" si="6"/>
        <v>2.8267064002141574E-6</v>
      </c>
      <c r="M6" s="21">
        <f t="shared" si="7"/>
        <v>0.77863434769064876</v>
      </c>
      <c r="N6" s="5">
        <v>2084</v>
      </c>
      <c r="O6" s="6">
        <f t="shared" si="2"/>
        <v>2070.7918159999999</v>
      </c>
      <c r="P6" s="15">
        <v>9.9000000000000005E-2</v>
      </c>
      <c r="Q6" s="6">
        <f t="shared" ref="Q6:Q20" si="15">Q5-0.2</f>
        <v>3.5999999999999996</v>
      </c>
      <c r="R6" s="7">
        <f t="shared" si="8"/>
        <v>2.9766832430754436E-6</v>
      </c>
      <c r="S6" s="21">
        <f t="shared" si="9"/>
        <v>0.77863434769064876</v>
      </c>
      <c r="T6" s="5">
        <v>2136</v>
      </c>
      <c r="U6" s="6">
        <f t="shared" si="3"/>
        <v>2122.9252320000001</v>
      </c>
      <c r="V6" s="15">
        <v>9.8000000000000004E-2</v>
      </c>
      <c r="W6" s="6">
        <f t="shared" ref="W6:W19" si="16">W5-0.2</f>
        <v>3.5999999999999996</v>
      </c>
      <c r="X6" s="7">
        <f t="shared" si="10"/>
        <v>3.0509574890638908E-6</v>
      </c>
      <c r="Y6" s="21">
        <f t="shared" si="11"/>
        <v>0.77863434769064876</v>
      </c>
    </row>
    <row r="7" spans="1:25" x14ac:dyDescent="0.25">
      <c r="A7" s="1">
        <f t="shared" si="12"/>
        <v>4</v>
      </c>
      <c r="B7" s="5">
        <v>1944</v>
      </c>
      <c r="C7" s="6">
        <f t="shared" si="0"/>
        <v>1929.457656</v>
      </c>
      <c r="D7" s="13">
        <v>0.109</v>
      </c>
      <c r="E7" s="6">
        <f t="shared" si="13"/>
        <v>3.3999999999999995</v>
      </c>
      <c r="F7" s="7">
        <f t="shared" si="4"/>
        <v>2.6028346299386866E-6</v>
      </c>
      <c r="G7" s="21">
        <f t="shared" si="5"/>
        <v>0.73537688393005707</v>
      </c>
      <c r="H7" s="5">
        <v>2064</v>
      </c>
      <c r="I7" s="6">
        <f t="shared" si="1"/>
        <v>2049.5910720000002</v>
      </c>
      <c r="J7" s="6">
        <v>0.108</v>
      </c>
      <c r="K7" s="6">
        <f t="shared" si="14"/>
        <v>3.3999999999999995</v>
      </c>
      <c r="L7" s="7">
        <f t="shared" si="6"/>
        <v>2.784331990643825E-6</v>
      </c>
      <c r="M7" s="21">
        <f t="shared" si="7"/>
        <v>0.73537688393005707</v>
      </c>
      <c r="N7" s="5">
        <v>2177</v>
      </c>
      <c r="O7" s="6">
        <f t="shared" si="2"/>
        <v>2162.3242399999999</v>
      </c>
      <c r="P7" s="15">
        <v>0.11</v>
      </c>
      <c r="Q7" s="6">
        <f t="shared" si="15"/>
        <v>3.3999999999999995</v>
      </c>
      <c r="R7" s="7">
        <f t="shared" si="8"/>
        <v>2.9367687711393449E-6</v>
      </c>
      <c r="S7" s="21">
        <f t="shared" si="9"/>
        <v>0.73537688393005707</v>
      </c>
      <c r="T7" s="5">
        <v>2232</v>
      </c>
      <c r="U7" s="6">
        <f t="shared" si="3"/>
        <v>2217.5910720000002</v>
      </c>
      <c r="V7" s="15">
        <v>0.108</v>
      </c>
      <c r="W7" s="6">
        <f t="shared" si="16"/>
        <v>3.3999999999999995</v>
      </c>
      <c r="X7" s="7">
        <f t="shared" si="10"/>
        <v>3.0109636643008805E-6</v>
      </c>
      <c r="Y7" s="21">
        <f t="shared" si="11"/>
        <v>0.73537688393005707</v>
      </c>
    </row>
    <row r="8" spans="1:25" x14ac:dyDescent="0.25">
      <c r="A8" s="1">
        <f t="shared" si="12"/>
        <v>5</v>
      </c>
      <c r="B8" s="5">
        <v>2036</v>
      </c>
      <c r="C8" s="6">
        <f t="shared" si="0"/>
        <v>2020.1234959999999</v>
      </c>
      <c r="D8" s="13">
        <v>0.11899999999999999</v>
      </c>
      <c r="E8" s="6">
        <f t="shared" si="13"/>
        <v>3.1999999999999993</v>
      </c>
      <c r="F8" s="7">
        <f t="shared" si="4"/>
        <v>2.5648401618623086E-6</v>
      </c>
      <c r="G8" s="21">
        <f t="shared" si="5"/>
        <v>0.69211942016946548</v>
      </c>
      <c r="H8" s="5">
        <v>2163</v>
      </c>
      <c r="I8" s="6">
        <f t="shared" si="1"/>
        <v>2147.2569119999998</v>
      </c>
      <c r="J8" s="6">
        <v>0.11799999999999999</v>
      </c>
      <c r="K8" s="6">
        <f t="shared" si="14"/>
        <v>3.1999999999999993</v>
      </c>
      <c r="L8" s="7">
        <f t="shared" si="6"/>
        <v>2.7462426337266726E-6</v>
      </c>
      <c r="M8" s="21">
        <f t="shared" si="7"/>
        <v>0.69211942016946548</v>
      </c>
      <c r="N8" s="5">
        <v>2281</v>
      </c>
      <c r="O8" s="6">
        <f t="shared" si="2"/>
        <v>2265.2569119999998</v>
      </c>
      <c r="P8" s="15">
        <v>0.11799999999999999</v>
      </c>
      <c r="Q8" s="6">
        <f t="shared" si="15"/>
        <v>3.1999999999999993</v>
      </c>
      <c r="R8" s="7">
        <f t="shared" si="8"/>
        <v>2.8960607709341379E-6</v>
      </c>
      <c r="S8" s="21">
        <f t="shared" si="9"/>
        <v>0.69211942016946548</v>
      </c>
      <c r="T8" s="5">
        <v>2343</v>
      </c>
      <c r="U8" s="6">
        <f t="shared" si="3"/>
        <v>2327.1234960000002</v>
      </c>
      <c r="V8" s="15">
        <v>0.11899999999999999</v>
      </c>
      <c r="W8" s="6">
        <f t="shared" si="16"/>
        <v>3.1999999999999993</v>
      </c>
      <c r="X8" s="7">
        <f t="shared" si="10"/>
        <v>2.9747787752295858E-6</v>
      </c>
      <c r="Y8" s="21">
        <f t="shared" si="11"/>
        <v>0.69211942016946548</v>
      </c>
    </row>
    <row r="9" spans="1:25" x14ac:dyDescent="0.25">
      <c r="A9" s="1">
        <f t="shared" si="12"/>
        <v>6</v>
      </c>
      <c r="B9" s="5">
        <v>2126</v>
      </c>
      <c r="C9" s="6">
        <f t="shared" si="0"/>
        <v>2108.7893359999998</v>
      </c>
      <c r="D9" s="13">
        <v>0.129</v>
      </c>
      <c r="E9" s="6">
        <f t="shared" si="13"/>
        <v>2.9999999999999991</v>
      </c>
      <c r="F9" s="7">
        <f t="shared" si="4"/>
        <v>2.5100759275621359E-6</v>
      </c>
      <c r="G9" s="21">
        <f t="shared" si="5"/>
        <v>0.64886195640887379</v>
      </c>
      <c r="H9" s="5">
        <v>2260</v>
      </c>
      <c r="I9" s="6">
        <f t="shared" si="1"/>
        <v>2242.7893359999998</v>
      </c>
      <c r="J9" s="6">
        <v>0.129</v>
      </c>
      <c r="K9" s="6">
        <f t="shared" si="14"/>
        <v>2.9999999999999991</v>
      </c>
      <c r="L9" s="7">
        <f t="shared" si="6"/>
        <v>2.690060832273873E-6</v>
      </c>
      <c r="M9" s="21">
        <f t="shared" si="7"/>
        <v>0.64886195640887379</v>
      </c>
      <c r="N9" s="5">
        <v>2390</v>
      </c>
      <c r="O9" s="6">
        <f t="shared" si="2"/>
        <v>2372.7893359999998</v>
      </c>
      <c r="P9" s="15">
        <v>0.129</v>
      </c>
      <c r="Q9" s="6">
        <f t="shared" si="15"/>
        <v>2.9999999999999991</v>
      </c>
      <c r="R9" s="7">
        <f t="shared" si="8"/>
        <v>2.844798844749804E-6</v>
      </c>
      <c r="S9" s="21">
        <f t="shared" si="9"/>
        <v>0.64886195640887379</v>
      </c>
      <c r="T9" s="5">
        <v>2457</v>
      </c>
      <c r="U9" s="6">
        <f t="shared" si="3"/>
        <v>2439.6559200000002</v>
      </c>
      <c r="V9" s="15">
        <v>0.13</v>
      </c>
      <c r="W9" s="6">
        <f t="shared" si="16"/>
        <v>2.9999999999999991</v>
      </c>
      <c r="X9" s="7">
        <f t="shared" si="10"/>
        <v>2.9245484357950914E-6</v>
      </c>
      <c r="Y9" s="21">
        <f t="shared" si="11"/>
        <v>0.64886195640887379</v>
      </c>
    </row>
    <row r="10" spans="1:25" x14ac:dyDescent="0.25">
      <c r="A10" s="1">
        <f t="shared" si="12"/>
        <v>7</v>
      </c>
      <c r="B10" s="5">
        <v>2213</v>
      </c>
      <c r="C10" s="6">
        <f t="shared" si="0"/>
        <v>2194.5885920000001</v>
      </c>
      <c r="D10" s="13">
        <v>0.13800000000000001</v>
      </c>
      <c r="E10" s="6">
        <f t="shared" si="13"/>
        <v>2.7999999999999989</v>
      </c>
      <c r="F10" s="7">
        <f t="shared" si="4"/>
        <v>2.4380553215374556E-6</v>
      </c>
      <c r="G10" s="21">
        <f t="shared" si="5"/>
        <v>0.60560449264828209</v>
      </c>
      <c r="H10" s="5">
        <v>2364</v>
      </c>
      <c r="I10" s="6">
        <f t="shared" si="1"/>
        <v>2345.3217599999998</v>
      </c>
      <c r="J10" s="6">
        <v>0.14000000000000001</v>
      </c>
      <c r="K10" s="6">
        <f t="shared" si="14"/>
        <v>2.7999999999999989</v>
      </c>
      <c r="L10" s="7">
        <f t="shared" si="6"/>
        <v>2.6262611594376428E-6</v>
      </c>
      <c r="M10" s="21">
        <f t="shared" si="7"/>
        <v>0.60560449264828209</v>
      </c>
      <c r="N10" s="5">
        <v>2507</v>
      </c>
      <c r="O10" s="6">
        <f t="shared" si="2"/>
        <v>2488.4551759999999</v>
      </c>
      <c r="P10" s="15">
        <v>0.13900000000000001</v>
      </c>
      <c r="Q10" s="6">
        <f t="shared" si="15"/>
        <v>2.7999999999999989</v>
      </c>
      <c r="R10" s="7">
        <f t="shared" si="8"/>
        <v>2.7851255189129315E-6</v>
      </c>
      <c r="S10" s="21">
        <f t="shared" si="9"/>
        <v>0.60560449264828209</v>
      </c>
      <c r="T10" s="5">
        <v>2580</v>
      </c>
      <c r="U10" s="6">
        <f t="shared" si="3"/>
        <v>2561.5885920000001</v>
      </c>
      <c r="V10" s="15">
        <v>0.13800000000000001</v>
      </c>
      <c r="W10" s="6">
        <f t="shared" si="16"/>
        <v>2.7999999999999989</v>
      </c>
      <c r="X10" s="7">
        <f t="shared" si="10"/>
        <v>2.8662241080157014E-6</v>
      </c>
      <c r="Y10" s="21">
        <f t="shared" si="11"/>
        <v>0.60560449264828209</v>
      </c>
    </row>
    <row r="11" spans="1:25" x14ac:dyDescent="0.25">
      <c r="A11" s="1">
        <f t="shared" si="12"/>
        <v>8</v>
      </c>
      <c r="B11" s="5">
        <v>2316</v>
      </c>
      <c r="C11" s="6">
        <f t="shared" si="0"/>
        <v>2296.1210160000001</v>
      </c>
      <c r="D11" s="13">
        <v>0.14899999999999999</v>
      </c>
      <c r="E11" s="6">
        <f t="shared" si="13"/>
        <v>2.5999999999999988</v>
      </c>
      <c r="F11" s="7">
        <f t="shared" si="4"/>
        <v>2.3686480161336984E-6</v>
      </c>
      <c r="G11" s="21">
        <f t="shared" si="5"/>
        <v>0.56234702888769061</v>
      </c>
      <c r="H11" s="5">
        <v>2480</v>
      </c>
      <c r="I11" s="6">
        <f t="shared" si="1"/>
        <v>2460.1210160000001</v>
      </c>
      <c r="J11" s="6">
        <v>0.14899999999999999</v>
      </c>
      <c r="K11" s="6">
        <f t="shared" si="14"/>
        <v>2.5999999999999988</v>
      </c>
      <c r="L11" s="7">
        <f t="shared" si="6"/>
        <v>2.5583351396020547E-6</v>
      </c>
      <c r="M11" s="21">
        <f t="shared" si="7"/>
        <v>0.56234702888769061</v>
      </c>
      <c r="N11" s="5">
        <v>2639</v>
      </c>
      <c r="O11" s="6">
        <f t="shared" si="2"/>
        <v>2619.2544320000002</v>
      </c>
      <c r="P11" s="15">
        <v>0.14799999999999999</v>
      </c>
      <c r="Q11" s="6">
        <f t="shared" si="15"/>
        <v>2.5999999999999988</v>
      </c>
      <c r="R11" s="7">
        <f t="shared" si="8"/>
        <v>2.7223574328265417E-6</v>
      </c>
      <c r="S11" s="21">
        <f t="shared" si="9"/>
        <v>0.56234702888769061</v>
      </c>
      <c r="T11" s="5">
        <v>2716</v>
      </c>
      <c r="U11" s="6">
        <f t="shared" si="3"/>
        <v>2696.2544320000002</v>
      </c>
      <c r="V11" s="15">
        <v>0.14799999999999999</v>
      </c>
      <c r="W11" s="6">
        <f t="shared" si="16"/>
        <v>2.5999999999999988</v>
      </c>
      <c r="X11" s="7">
        <f t="shared" si="10"/>
        <v>2.8017896125641858E-6</v>
      </c>
      <c r="Y11" s="21">
        <f t="shared" si="11"/>
        <v>0.56234702888769061</v>
      </c>
    </row>
    <row r="12" spans="1:25" x14ac:dyDescent="0.25">
      <c r="A12" s="1">
        <f t="shared" si="12"/>
        <v>9</v>
      </c>
      <c r="B12" s="5">
        <v>2427</v>
      </c>
      <c r="C12" s="6">
        <f t="shared" si="0"/>
        <v>2406.053688</v>
      </c>
      <c r="D12" s="13">
        <v>0.157</v>
      </c>
      <c r="E12" s="6">
        <f t="shared" si="13"/>
        <v>2.3999999999999986</v>
      </c>
      <c r="F12" s="7">
        <f t="shared" si="4"/>
        <v>2.2911259421015578E-6</v>
      </c>
      <c r="G12" s="21">
        <f t="shared" si="5"/>
        <v>0.51908956512709892</v>
      </c>
      <c r="H12" s="5">
        <v>2607</v>
      </c>
      <c r="I12" s="6">
        <f t="shared" si="1"/>
        <v>2585.7868560000002</v>
      </c>
      <c r="J12" s="6">
        <v>0.159</v>
      </c>
      <c r="K12" s="6">
        <f t="shared" si="14"/>
        <v>2.3999999999999986</v>
      </c>
      <c r="L12" s="7">
        <f t="shared" si="6"/>
        <v>2.4824738370753929E-6</v>
      </c>
      <c r="M12" s="21">
        <f t="shared" si="7"/>
        <v>0.51908956512709892</v>
      </c>
      <c r="N12" s="5">
        <v>2780</v>
      </c>
      <c r="O12" s="6">
        <f t="shared" si="2"/>
        <v>2758.65344</v>
      </c>
      <c r="P12" s="15">
        <v>0.16</v>
      </c>
      <c r="Q12" s="6">
        <f t="shared" si="15"/>
        <v>2.3999999999999986</v>
      </c>
      <c r="R12" s="7">
        <f t="shared" si="8"/>
        <v>2.6472103057420765E-6</v>
      </c>
      <c r="S12" s="21">
        <f t="shared" si="9"/>
        <v>0.51908956512709892</v>
      </c>
      <c r="T12" s="5">
        <v>2870</v>
      </c>
      <c r="U12" s="6">
        <f t="shared" si="3"/>
        <v>2848.7868560000002</v>
      </c>
      <c r="V12" s="15">
        <v>0.159</v>
      </c>
      <c r="W12" s="6">
        <f t="shared" si="16"/>
        <v>2.3999999999999986</v>
      </c>
      <c r="X12" s="7">
        <f t="shared" si="10"/>
        <v>2.7329113588056686E-6</v>
      </c>
      <c r="Y12" s="21">
        <f t="shared" si="11"/>
        <v>0.51908956512709892</v>
      </c>
    </row>
    <row r="13" spans="1:25" x14ac:dyDescent="0.25">
      <c r="A13" s="1">
        <f t="shared" si="12"/>
        <v>10</v>
      </c>
      <c r="B13" s="5">
        <v>2536</v>
      </c>
      <c r="C13" s="6">
        <f t="shared" si="0"/>
        <v>2513.3192800000002</v>
      </c>
      <c r="D13" s="13">
        <v>0.17</v>
      </c>
      <c r="E13" s="6">
        <f t="shared" si="13"/>
        <v>2.1999999999999984</v>
      </c>
      <c r="F13" s="7">
        <f t="shared" si="4"/>
        <v>2.1938288877697483E-6</v>
      </c>
      <c r="G13" s="21">
        <f t="shared" si="5"/>
        <v>0.47583210136650728</v>
      </c>
      <c r="H13" s="5">
        <v>2740</v>
      </c>
      <c r="I13" s="6">
        <f t="shared" si="1"/>
        <v>2717.586112</v>
      </c>
      <c r="J13" s="6">
        <v>0.16800000000000001</v>
      </c>
      <c r="K13" s="6">
        <f t="shared" si="14"/>
        <v>2.1999999999999984</v>
      </c>
      <c r="L13" s="7">
        <f t="shared" si="6"/>
        <v>2.3916942030895138E-6</v>
      </c>
      <c r="M13" s="21">
        <f t="shared" si="7"/>
        <v>0.47583210136650728</v>
      </c>
      <c r="N13" s="5">
        <v>2934</v>
      </c>
      <c r="O13" s="6">
        <f t="shared" si="2"/>
        <v>2911.7195280000001</v>
      </c>
      <c r="P13" s="15">
        <v>0.16700000000000001</v>
      </c>
      <c r="Q13" s="6">
        <f t="shared" si="15"/>
        <v>2.1999999999999984</v>
      </c>
      <c r="R13" s="7">
        <f t="shared" si="8"/>
        <v>2.5610331357170195E-6</v>
      </c>
      <c r="S13" s="21">
        <f t="shared" si="9"/>
        <v>0.47583210136650728</v>
      </c>
      <c r="T13" s="5">
        <v>3034</v>
      </c>
      <c r="U13" s="6">
        <f t="shared" si="3"/>
        <v>3011.3192800000002</v>
      </c>
      <c r="V13" s="15">
        <v>0.17</v>
      </c>
      <c r="W13" s="6">
        <f t="shared" si="16"/>
        <v>2.1999999999999984</v>
      </c>
      <c r="X13" s="7">
        <f t="shared" si="10"/>
        <v>2.6483212453188262E-6</v>
      </c>
      <c r="Y13" s="21">
        <f t="shared" si="11"/>
        <v>0.47583210136650728</v>
      </c>
    </row>
    <row r="14" spans="1:25" x14ac:dyDescent="0.25">
      <c r="A14" s="1">
        <f t="shared" si="12"/>
        <v>11</v>
      </c>
      <c r="B14" s="5">
        <v>2643</v>
      </c>
      <c r="C14" s="6">
        <f t="shared" si="0"/>
        <v>2619.2519520000001</v>
      </c>
      <c r="D14" s="13">
        <v>0.17799999999999999</v>
      </c>
      <c r="E14" s="6">
        <f t="shared" si="13"/>
        <v>1.9999999999999984</v>
      </c>
      <c r="F14" s="7">
        <f t="shared" si="4"/>
        <v>2.0784504678265734E-6</v>
      </c>
      <c r="G14" s="21">
        <f t="shared" si="5"/>
        <v>0.43257463760591564</v>
      </c>
      <c r="H14" s="5">
        <v>2884</v>
      </c>
      <c r="I14" s="6">
        <f t="shared" si="1"/>
        <v>2859.9851199999998</v>
      </c>
      <c r="J14" s="6">
        <v>0.18</v>
      </c>
      <c r="K14" s="6">
        <f t="shared" si="14"/>
        <v>1.9999999999999984</v>
      </c>
      <c r="L14" s="7">
        <f t="shared" si="6"/>
        <v>2.2885355281055593E-6</v>
      </c>
      <c r="M14" s="21">
        <f t="shared" si="7"/>
        <v>0.43257463760591564</v>
      </c>
      <c r="N14" s="5">
        <v>3099</v>
      </c>
      <c r="O14" s="6">
        <f t="shared" si="2"/>
        <v>3075.2519520000001</v>
      </c>
      <c r="P14" s="15">
        <v>0.17799999999999999</v>
      </c>
      <c r="Q14" s="6">
        <f t="shared" si="15"/>
        <v>1.9999999999999984</v>
      </c>
      <c r="R14" s="7">
        <f t="shared" si="8"/>
        <v>2.4591441059636369E-6</v>
      </c>
      <c r="S14" s="21">
        <f t="shared" si="9"/>
        <v>0.43257463760591564</v>
      </c>
      <c r="T14" s="5">
        <v>3206</v>
      </c>
      <c r="U14" s="6">
        <f t="shared" si="3"/>
        <v>3181.9851199999998</v>
      </c>
      <c r="V14" s="15">
        <v>0.18</v>
      </c>
      <c r="W14" s="6">
        <f t="shared" si="16"/>
        <v>1.9999999999999984</v>
      </c>
      <c r="X14" s="7">
        <f t="shared" si="10"/>
        <v>2.5440516307581216E-6</v>
      </c>
      <c r="Y14" s="21">
        <f t="shared" si="11"/>
        <v>0.43257463760591564</v>
      </c>
    </row>
    <row r="15" spans="1:25" x14ac:dyDescent="0.25">
      <c r="A15" s="1">
        <f t="shared" si="12"/>
        <v>12</v>
      </c>
      <c r="B15" s="5">
        <v>2702</v>
      </c>
      <c r="C15" s="6">
        <f t="shared" si="0"/>
        <v>2676.6509599999999</v>
      </c>
      <c r="D15" s="13">
        <v>0.19</v>
      </c>
      <c r="E15" s="6">
        <f t="shared" si="13"/>
        <v>1.7999999999999985</v>
      </c>
      <c r="F15" s="7">
        <f t="shared" si="4"/>
        <v>1.9115983829639624E-6</v>
      </c>
      <c r="G15" s="21">
        <f t="shared" si="5"/>
        <v>0.3893171738453241</v>
      </c>
      <c r="H15" s="5">
        <v>3027</v>
      </c>
      <c r="I15" s="6">
        <f t="shared" si="1"/>
        <v>3001.6509599999999</v>
      </c>
      <c r="J15" s="6">
        <v>0.19</v>
      </c>
      <c r="K15" s="6">
        <f t="shared" si="14"/>
        <v>1.7999999999999985</v>
      </c>
      <c r="L15" s="7">
        <f t="shared" si="6"/>
        <v>2.1618090635291179E-6</v>
      </c>
      <c r="M15" s="21">
        <f t="shared" si="7"/>
        <v>0.3893171738453241</v>
      </c>
      <c r="N15" s="5">
        <v>3286</v>
      </c>
      <c r="O15" s="6">
        <f t="shared" si="2"/>
        <v>3260.7843760000001</v>
      </c>
      <c r="P15" s="15">
        <v>0.189</v>
      </c>
      <c r="Q15" s="6">
        <f t="shared" si="15"/>
        <v>1.7999999999999985</v>
      </c>
      <c r="R15" s="7">
        <f t="shared" si="8"/>
        <v>2.3467805030580381E-6</v>
      </c>
      <c r="S15" s="21">
        <f t="shared" si="9"/>
        <v>0.3893171738453241</v>
      </c>
      <c r="T15" s="5">
        <v>3406</v>
      </c>
      <c r="U15" s="6">
        <f t="shared" si="3"/>
        <v>3380.7843760000001</v>
      </c>
      <c r="V15" s="15">
        <v>0.189</v>
      </c>
      <c r="W15" s="6">
        <f t="shared" si="16"/>
        <v>1.7999999999999985</v>
      </c>
      <c r="X15" s="7">
        <f t="shared" si="10"/>
        <v>2.4324815561216301E-6</v>
      </c>
      <c r="Y15" s="21">
        <f t="shared" si="11"/>
        <v>0.3893171738453241</v>
      </c>
    </row>
    <row r="16" spans="1:25" x14ac:dyDescent="0.25">
      <c r="A16" s="1">
        <f t="shared" si="12"/>
        <v>13</v>
      </c>
      <c r="B16" s="5">
        <v>2707</v>
      </c>
      <c r="C16" s="6">
        <f t="shared" si="0"/>
        <v>2680.717048</v>
      </c>
      <c r="D16" s="13">
        <v>0.19700000000000001</v>
      </c>
      <c r="E16" s="6">
        <f t="shared" si="13"/>
        <v>1.5999999999999985</v>
      </c>
      <c r="F16" s="7">
        <f t="shared" si="4"/>
        <v>1.7017798072527757E-6</v>
      </c>
      <c r="G16" s="21">
        <f t="shared" si="5"/>
        <v>0.34605971008473246</v>
      </c>
      <c r="H16" s="5">
        <v>3173</v>
      </c>
      <c r="I16" s="6">
        <f t="shared" si="1"/>
        <v>3146.5836319999999</v>
      </c>
      <c r="J16" s="6">
        <v>0.19800000000000001</v>
      </c>
      <c r="K16" s="6">
        <f t="shared" si="14"/>
        <v>1.5999999999999985</v>
      </c>
      <c r="L16" s="7">
        <f t="shared" si="6"/>
        <v>2.0142921583020639E-6</v>
      </c>
      <c r="M16" s="21">
        <f t="shared" si="7"/>
        <v>0.34605971008473246</v>
      </c>
      <c r="N16" s="5">
        <v>3478</v>
      </c>
      <c r="O16" s="6">
        <f t="shared" si="2"/>
        <v>3451.1833839999999</v>
      </c>
      <c r="P16" s="15">
        <v>0.20100000000000001</v>
      </c>
      <c r="Q16" s="6">
        <f t="shared" si="15"/>
        <v>1.5999999999999985</v>
      </c>
      <c r="R16" s="7">
        <f t="shared" si="8"/>
        <v>2.2079130559642539E-6</v>
      </c>
      <c r="S16" s="21">
        <f t="shared" si="9"/>
        <v>0.34605971008473246</v>
      </c>
      <c r="T16" s="5">
        <v>3621</v>
      </c>
      <c r="U16" s="6">
        <f t="shared" si="3"/>
        <v>3594.4502160000002</v>
      </c>
      <c r="V16" s="15">
        <v>0.19900000000000001</v>
      </c>
      <c r="W16" s="6">
        <f t="shared" si="16"/>
        <v>1.5999999999999985</v>
      </c>
      <c r="X16" s="7">
        <f t="shared" si="10"/>
        <v>2.2986926899501331E-6</v>
      </c>
      <c r="Y16" s="21">
        <f t="shared" si="11"/>
        <v>0.34605971008473246</v>
      </c>
    </row>
    <row r="17" spans="1:25" x14ac:dyDescent="0.25">
      <c r="A17" s="1">
        <f t="shared" si="12"/>
        <v>14</v>
      </c>
      <c r="B17" s="5">
        <v>2710</v>
      </c>
      <c r="C17" s="6">
        <f t="shared" si="0"/>
        <v>2681.9826400000002</v>
      </c>
      <c r="D17" s="13">
        <v>0.21</v>
      </c>
      <c r="E17" s="6">
        <f t="shared" si="13"/>
        <v>1.3999999999999986</v>
      </c>
      <c r="F17" s="7">
        <f t="shared" si="4"/>
        <v>1.4897603294665876E-6</v>
      </c>
      <c r="G17" s="21">
        <f t="shared" si="5"/>
        <v>0.30280224632414088</v>
      </c>
      <c r="H17" s="5">
        <v>3313</v>
      </c>
      <c r="I17" s="6">
        <f t="shared" si="1"/>
        <v>3285.1160559999998</v>
      </c>
      <c r="J17" s="6">
        <v>0.20899999999999999</v>
      </c>
      <c r="K17" s="6">
        <f t="shared" si="14"/>
        <v>1.3999999999999986</v>
      </c>
      <c r="L17" s="7">
        <f t="shared" si="6"/>
        <v>1.8402714088868245E-6</v>
      </c>
      <c r="M17" s="21">
        <f t="shared" si="7"/>
        <v>0.30280224632414088</v>
      </c>
      <c r="N17" s="5">
        <v>3667</v>
      </c>
      <c r="O17" s="6">
        <f t="shared" si="2"/>
        <v>3638.7158079999999</v>
      </c>
      <c r="P17" s="15">
        <v>0.21199999999999999</v>
      </c>
      <c r="Q17" s="6">
        <f t="shared" si="15"/>
        <v>1.3999999999999986</v>
      </c>
      <c r="R17" s="7">
        <f t="shared" si="8"/>
        <v>2.036907713971622E-6</v>
      </c>
      <c r="S17" s="21">
        <f t="shared" si="9"/>
        <v>0.30280224632414088</v>
      </c>
      <c r="T17" s="5">
        <v>3848</v>
      </c>
      <c r="U17" s="6">
        <f t="shared" si="3"/>
        <v>3819.849224</v>
      </c>
      <c r="V17" s="15">
        <v>0.21099999999999999</v>
      </c>
      <c r="W17" s="6">
        <f t="shared" si="16"/>
        <v>1.3999999999999986</v>
      </c>
      <c r="X17" s="7">
        <f t="shared" si="10"/>
        <v>2.137447745667522E-6</v>
      </c>
      <c r="Y17" s="21">
        <f t="shared" si="11"/>
        <v>0.30280224632414088</v>
      </c>
    </row>
    <row r="18" spans="1:25" x14ac:dyDescent="0.25">
      <c r="A18" s="1">
        <f t="shared" si="12"/>
        <v>15</v>
      </c>
      <c r="B18" s="5">
        <v>2713</v>
      </c>
      <c r="C18" s="6">
        <f t="shared" si="0"/>
        <v>2683.6484799999998</v>
      </c>
      <c r="D18" s="13">
        <v>0.22</v>
      </c>
      <c r="E18" s="6">
        <f t="shared" si="13"/>
        <v>1.1999999999999986</v>
      </c>
      <c r="F18" s="7">
        <f t="shared" si="4"/>
        <v>1.2777305599361606E-6</v>
      </c>
      <c r="G18" s="21">
        <f t="shared" si="5"/>
        <v>0.25954478256354929</v>
      </c>
      <c r="H18" s="5">
        <v>3388</v>
      </c>
      <c r="I18" s="6">
        <f t="shared" si="1"/>
        <v>3358.781896</v>
      </c>
      <c r="J18" s="6">
        <v>0.219</v>
      </c>
      <c r="K18" s="6">
        <f t="shared" si="14"/>
        <v>1.1999999999999986</v>
      </c>
      <c r="L18" s="7">
        <f t="shared" si="6"/>
        <v>1.6130842654413938E-6</v>
      </c>
      <c r="M18" s="21">
        <f t="shared" si="7"/>
        <v>0.25954478256354929</v>
      </c>
      <c r="N18" s="5">
        <v>3864</v>
      </c>
      <c r="O18" s="6">
        <f t="shared" si="2"/>
        <v>3834.381648</v>
      </c>
      <c r="P18" s="15">
        <v>0.222</v>
      </c>
      <c r="Q18" s="6">
        <f t="shared" si="15"/>
        <v>1.1999999999999986</v>
      </c>
      <c r="R18" s="7">
        <f t="shared" si="8"/>
        <v>1.8397159390984488E-6</v>
      </c>
      <c r="S18" s="21">
        <f t="shared" si="9"/>
        <v>0.25954478256354929</v>
      </c>
      <c r="T18" s="5">
        <v>4079</v>
      </c>
      <c r="U18" s="6">
        <f t="shared" si="3"/>
        <v>4049.6484799999998</v>
      </c>
      <c r="V18" s="15">
        <v>0.22</v>
      </c>
      <c r="W18" s="6">
        <f t="shared" si="16"/>
        <v>1.1999999999999986</v>
      </c>
      <c r="X18" s="7">
        <f t="shared" si="10"/>
        <v>1.9420810858132951E-6</v>
      </c>
      <c r="Y18" s="21">
        <f t="shared" si="11"/>
        <v>0.25954478256354929</v>
      </c>
    </row>
    <row r="19" spans="1:25" x14ac:dyDescent="0.25">
      <c r="A19" s="1">
        <f t="shared" si="12"/>
        <v>16</v>
      </c>
      <c r="B19" s="5">
        <v>2717</v>
      </c>
      <c r="C19" s="6">
        <f t="shared" si="0"/>
        <v>2686.1809039999998</v>
      </c>
      <c r="D19" s="13">
        <v>0.23100000000000001</v>
      </c>
      <c r="E19" s="6">
        <f t="shared" si="13"/>
        <v>0.99999999999999867</v>
      </c>
      <c r="F19" s="7">
        <f t="shared" si="4"/>
        <v>1.06578024163015E-6</v>
      </c>
      <c r="G19" s="21">
        <f t="shared" si="5"/>
        <v>0.21628731880295773</v>
      </c>
      <c r="H19" s="5">
        <v>3396</v>
      </c>
      <c r="I19" s="6">
        <f t="shared" si="1"/>
        <v>3365.0474880000002</v>
      </c>
      <c r="J19" s="6">
        <v>0.23200000000000001</v>
      </c>
      <c r="K19" s="6">
        <f t="shared" si="14"/>
        <v>0.99999999999999867</v>
      </c>
      <c r="L19" s="7">
        <f t="shared" si="6"/>
        <v>1.3474110009442574E-6</v>
      </c>
      <c r="M19" s="21">
        <f t="shared" si="7"/>
        <v>0.21628731880295773</v>
      </c>
      <c r="N19" s="5">
        <v>4028</v>
      </c>
      <c r="O19" s="6">
        <f t="shared" si="2"/>
        <v>3997.31432</v>
      </c>
      <c r="P19" s="15">
        <v>0.23</v>
      </c>
      <c r="Q19" s="6">
        <f t="shared" si="15"/>
        <v>0.99999999999999867</v>
      </c>
      <c r="R19" s="7">
        <f t="shared" si="8"/>
        <v>1.5981659339821758E-6</v>
      </c>
      <c r="S19" s="21">
        <f t="shared" si="9"/>
        <v>0.21628731880295773</v>
      </c>
      <c r="T19" s="5">
        <v>4302</v>
      </c>
      <c r="U19" s="6">
        <f t="shared" si="3"/>
        <v>4271.4477360000001</v>
      </c>
      <c r="V19" s="15">
        <v>0.22900000000000001</v>
      </c>
      <c r="W19" s="6">
        <f t="shared" si="16"/>
        <v>0.99999999999999867</v>
      </c>
      <c r="X19" s="7">
        <f t="shared" si="10"/>
        <v>1.7068793068498807E-6</v>
      </c>
      <c r="Y19" s="21">
        <f t="shared" si="11"/>
        <v>0.21628731880295773</v>
      </c>
    </row>
    <row r="20" spans="1:25" x14ac:dyDescent="0.25">
      <c r="A20" s="1">
        <f t="shared" si="12"/>
        <v>17</v>
      </c>
      <c r="B20" s="5">
        <v>2730</v>
      </c>
      <c r="C20" s="6">
        <f t="shared" si="0"/>
        <v>2698.1135760000002</v>
      </c>
      <c r="D20" s="13">
        <v>0.23899999999999999</v>
      </c>
      <c r="E20" s="6">
        <f t="shared" si="13"/>
        <v>0.79999999999999871</v>
      </c>
      <c r="F20" s="7">
        <f t="shared" si="4"/>
        <v>8.5641175832731413E-7</v>
      </c>
      <c r="G20" s="21">
        <f t="shared" si="5"/>
        <v>0.17302985504236612</v>
      </c>
      <c r="H20" s="5">
        <v>3400</v>
      </c>
      <c r="I20" s="6">
        <f t="shared" si="1"/>
        <v>3368.1135760000002</v>
      </c>
      <c r="J20" s="6">
        <v>0.23899999999999999</v>
      </c>
      <c r="K20" s="6">
        <f t="shared" si="14"/>
        <v>0.79999999999999871</v>
      </c>
      <c r="L20" s="7">
        <f t="shared" si="6"/>
        <v>1.0791984459859772E-6</v>
      </c>
      <c r="M20" s="21">
        <f t="shared" si="7"/>
        <v>0.17302985504236612</v>
      </c>
      <c r="N20" s="5">
        <v>4150</v>
      </c>
      <c r="O20" s="6">
        <f t="shared" si="2"/>
        <v>4118.1135759999997</v>
      </c>
      <c r="P20" s="15">
        <v>0.23899999999999999</v>
      </c>
      <c r="Q20" s="6">
        <f t="shared" si="15"/>
        <v>0.79999999999999871</v>
      </c>
      <c r="R20" s="7">
        <f t="shared" si="8"/>
        <v>1.3172569267181782E-6</v>
      </c>
      <c r="S20" s="21">
        <f t="shared" si="9"/>
        <v>0.17302985504236612</v>
      </c>
      <c r="T20" s="5">
        <v>4401</v>
      </c>
      <c r="U20" s="6">
        <f t="shared" si="3"/>
        <v>4369.5138239999997</v>
      </c>
      <c r="V20" s="15">
        <v>0.23599999999999999</v>
      </c>
      <c r="W20" s="6">
        <v>0.9</v>
      </c>
      <c r="X20" s="7">
        <f t="shared" si="10"/>
        <v>1.5715430605536265E-6</v>
      </c>
      <c r="Y20" s="21">
        <f t="shared" si="11"/>
        <v>0.19465858692266222</v>
      </c>
    </row>
    <row r="21" spans="1:25" x14ac:dyDescent="0.25">
      <c r="A21" s="1">
        <f t="shared" si="12"/>
        <v>18</v>
      </c>
      <c r="B21" s="5">
        <v>2738</v>
      </c>
      <c r="C21" s="6">
        <f t="shared" si="0"/>
        <v>2705.3130799999999</v>
      </c>
      <c r="D21" s="13">
        <v>0.245</v>
      </c>
      <c r="E21" s="6">
        <f>E20-0.1</f>
        <v>0.69999999999999873</v>
      </c>
      <c r="F21" s="7">
        <f t="shared" si="4"/>
        <v>7.5135984201804258E-7</v>
      </c>
      <c r="G21" s="21">
        <f t="shared" si="5"/>
        <v>0.15140112316207033</v>
      </c>
      <c r="H21" s="5">
        <v>3408</v>
      </c>
      <c r="I21" s="6">
        <f t="shared" si="1"/>
        <v>3375.7133279999998</v>
      </c>
      <c r="J21" s="6">
        <v>0.24199999999999999</v>
      </c>
      <c r="K21" s="6">
        <v>0.7</v>
      </c>
      <c r="L21" s="7">
        <f t="shared" si="6"/>
        <v>9.4652051939123219E-7</v>
      </c>
      <c r="M21" s="21">
        <f t="shared" si="7"/>
        <v>0.15140112316207061</v>
      </c>
      <c r="N21" s="5">
        <v>4302</v>
      </c>
      <c r="O21" s="6">
        <f t="shared" si="2"/>
        <v>4268.6459999999997</v>
      </c>
      <c r="P21" s="15">
        <v>0.25</v>
      </c>
      <c r="Q21" s="6">
        <v>0.6</v>
      </c>
      <c r="R21" s="7">
        <f t="shared" si="8"/>
        <v>1.0241275841099298E-6</v>
      </c>
      <c r="S21" s="21">
        <f t="shared" si="9"/>
        <v>0.12977239128177481</v>
      </c>
      <c r="T21" s="5">
        <v>4509</v>
      </c>
      <c r="U21" s="6">
        <f t="shared" si="3"/>
        <v>4476.4464959999996</v>
      </c>
      <c r="V21" s="15">
        <v>0.24399999999999999</v>
      </c>
      <c r="W21" s="6">
        <v>0.8</v>
      </c>
      <c r="X21" s="7">
        <f t="shared" si="10"/>
        <v>1.4312075861619937E-6</v>
      </c>
      <c r="Y21" s="21">
        <f t="shared" si="11"/>
        <v>0.1730298550423664</v>
      </c>
    </row>
    <row r="22" spans="1:25" x14ac:dyDescent="0.25">
      <c r="A22" s="1">
        <f t="shared" si="12"/>
        <v>19</v>
      </c>
      <c r="B22" s="5">
        <v>2755</v>
      </c>
      <c r="C22" s="6">
        <f t="shared" si="0"/>
        <v>2721.7794159999999</v>
      </c>
      <c r="D22" s="13">
        <v>0.249</v>
      </c>
      <c r="E22" s="6">
        <f>E21-0.1</f>
        <v>0.59999999999999876</v>
      </c>
      <c r="F22" s="7">
        <f t="shared" si="4"/>
        <v>6.479426726611365E-7</v>
      </c>
      <c r="G22" s="21">
        <f t="shared" si="5"/>
        <v>0.12977239128177454</v>
      </c>
      <c r="H22" s="5">
        <v>3419</v>
      </c>
      <c r="I22" s="6">
        <f t="shared" si="1"/>
        <v>3385.5125840000001</v>
      </c>
      <c r="J22" s="6">
        <v>0.251</v>
      </c>
      <c r="K22" s="6">
        <v>0.6</v>
      </c>
      <c r="L22" s="7">
        <f t="shared" si="6"/>
        <v>8.1392194562339617E-7</v>
      </c>
      <c r="M22" s="21">
        <f t="shared" si="7"/>
        <v>0.12977239128177481</v>
      </c>
      <c r="N22" s="5">
        <v>4807</v>
      </c>
      <c r="O22" s="6">
        <f t="shared" si="2"/>
        <v>4772.8455039999999</v>
      </c>
      <c r="P22" s="15">
        <v>0.25600000000000001</v>
      </c>
      <c r="Q22" s="6">
        <v>0.5</v>
      </c>
      <c r="R22" s="7">
        <f t="shared" si="8"/>
        <v>9.5362259739974268E-7</v>
      </c>
      <c r="S22" s="21">
        <f t="shared" si="9"/>
        <v>0.10814365940147901</v>
      </c>
      <c r="T22" s="5">
        <v>4627</v>
      </c>
      <c r="U22" s="6">
        <f t="shared" si="3"/>
        <v>4593.912832</v>
      </c>
      <c r="V22" s="15">
        <v>0.248</v>
      </c>
      <c r="W22" s="6">
        <v>0.7</v>
      </c>
      <c r="X22" s="7">
        <f t="shared" si="10"/>
        <v>1.2850793554058776E-6</v>
      </c>
      <c r="Y22" s="21">
        <f t="shared" si="11"/>
        <v>0.15140112316207061</v>
      </c>
    </row>
    <row r="23" spans="1:25" x14ac:dyDescent="0.25">
      <c r="A23" s="1">
        <f t="shared" si="12"/>
        <v>20</v>
      </c>
      <c r="B23" s="5">
        <v>2770</v>
      </c>
      <c r="C23" s="6">
        <f t="shared" si="0"/>
        <v>2735.97892</v>
      </c>
      <c r="D23" s="13">
        <v>0.255</v>
      </c>
      <c r="E23" s="6">
        <f>E22-0.1</f>
        <v>0.49999999999999878</v>
      </c>
      <c r="F23" s="7">
        <f t="shared" si="4"/>
        <v>5.427691541754393E-7</v>
      </c>
      <c r="G23" s="21">
        <f t="shared" si="5"/>
        <v>0.10814365940147873</v>
      </c>
      <c r="H23" s="5">
        <v>3451</v>
      </c>
      <c r="I23" s="6">
        <f t="shared" si="1"/>
        <v>3416.97892</v>
      </c>
      <c r="J23" s="6">
        <v>0.255</v>
      </c>
      <c r="K23" s="6">
        <v>0.5</v>
      </c>
      <c r="L23" s="7">
        <f t="shared" si="6"/>
        <v>6.8461651417235538E-7</v>
      </c>
      <c r="M23" s="21">
        <f t="shared" si="7"/>
        <v>0.10814365940147901</v>
      </c>
      <c r="N23" s="5"/>
      <c r="O23" s="6"/>
      <c r="P23" s="6"/>
      <c r="Q23" s="6"/>
      <c r="R23" s="7"/>
      <c r="T23" s="5">
        <v>4834</v>
      </c>
      <c r="U23" s="6">
        <f t="shared" si="3"/>
        <v>4800.5125840000001</v>
      </c>
      <c r="V23" s="15">
        <v>0.251</v>
      </c>
      <c r="W23" s="6">
        <v>0.6</v>
      </c>
      <c r="X23" s="7">
        <f t="shared" si="10"/>
        <v>1.1507746958594609E-6</v>
      </c>
      <c r="Y23" s="21">
        <f t="shared" si="11"/>
        <v>0.12977239128177481</v>
      </c>
    </row>
    <row r="24" spans="1:25" x14ac:dyDescent="0.25">
      <c r="A24" s="1">
        <f t="shared" si="12"/>
        <v>21</v>
      </c>
      <c r="B24" s="5">
        <v>3517</v>
      </c>
      <c r="C24" s="6">
        <f t="shared" si="0"/>
        <v>3482.7120880000002</v>
      </c>
      <c r="D24" s="13">
        <v>0.25700000000000001</v>
      </c>
      <c r="E24" s="6">
        <f>E23-0.1</f>
        <v>0.3999999999999988</v>
      </c>
      <c r="F24" s="7">
        <f t="shared" si="4"/>
        <v>5.5272609899796652E-7</v>
      </c>
      <c r="G24" s="21">
        <f t="shared" si="5"/>
        <v>8.6514927521182935E-2</v>
      </c>
      <c r="H24" s="5">
        <v>4725</v>
      </c>
      <c r="I24" s="6">
        <f t="shared" si="1"/>
        <v>4690.3118400000003</v>
      </c>
      <c r="J24" s="6">
        <v>0.26</v>
      </c>
      <c r="K24" s="6">
        <v>0.41</v>
      </c>
      <c r="L24" s="7">
        <f t="shared" si="6"/>
        <v>7.6863131966409462E-7</v>
      </c>
      <c r="M24" s="21">
        <f t="shared" si="7"/>
        <v>8.8677800709212773E-2</v>
      </c>
      <c r="N24" s="5"/>
      <c r="O24" s="6"/>
      <c r="P24" s="6"/>
      <c r="Q24" s="6"/>
      <c r="R24" s="7"/>
      <c r="T24" s="5"/>
      <c r="U24" s="6"/>
      <c r="V24" s="6"/>
      <c r="W24" s="6"/>
      <c r="X24" s="7"/>
    </row>
    <row r="25" spans="1:25" ht="15.75" thickBot="1" x14ac:dyDescent="0.3">
      <c r="A25" s="1">
        <f t="shared" si="12"/>
        <v>22</v>
      </c>
      <c r="B25" s="16">
        <v>4885</v>
      </c>
      <c r="C25" s="17">
        <f t="shared" si="0"/>
        <v>4850.0450080000001</v>
      </c>
      <c r="D25" s="18">
        <v>0.26200000000000001</v>
      </c>
      <c r="E25" s="17">
        <v>0.35</v>
      </c>
      <c r="F25" s="19">
        <f t="shared" si="4"/>
        <v>6.7351336855091149E-7</v>
      </c>
      <c r="G25" s="21">
        <f t="shared" si="5"/>
        <v>7.5700561581035303E-2</v>
      </c>
      <c r="H25" s="16">
        <v>4945</v>
      </c>
      <c r="I25" s="17">
        <f t="shared" si="1"/>
        <v>4910.1784239999997</v>
      </c>
      <c r="J25" s="17">
        <v>0.26100000000000001</v>
      </c>
      <c r="K25" s="17">
        <v>0.4</v>
      </c>
      <c r="L25" s="19">
        <f t="shared" si="6"/>
        <v>7.8479945814715665E-7</v>
      </c>
      <c r="M25" s="21">
        <f t="shared" si="7"/>
        <v>8.6514927521183199E-2</v>
      </c>
      <c r="N25" s="16"/>
      <c r="O25" s="17"/>
      <c r="P25" s="17"/>
      <c r="Q25" s="17"/>
      <c r="R25" s="19"/>
      <c r="T25" s="16"/>
      <c r="U25" s="17"/>
      <c r="V25" s="17"/>
      <c r="W25" s="17"/>
      <c r="X25" s="19"/>
    </row>
    <row r="27" spans="1:25" x14ac:dyDescent="0.25">
      <c r="C27" s="21">
        <v>0.86514927521183205</v>
      </c>
      <c r="D27" s="5">
        <v>1726</v>
      </c>
      <c r="N27" t="s">
        <v>13</v>
      </c>
      <c r="O27">
        <f>SLOPE(R4:R22,O4:O22)</f>
        <v>-7.664845602607488E-10</v>
      </c>
      <c r="P27" t="s">
        <v>14</v>
      </c>
      <c r="Q27" s="8">
        <f>INTERCEPT(R4:R22,O4:O22)</f>
        <v>4.6638181666664465E-6</v>
      </c>
      <c r="R27" t="s">
        <v>17</v>
      </c>
      <c r="S27" t="s">
        <v>13</v>
      </c>
      <c r="T27">
        <f>SLOPE(X4:X23,U4:U23)</f>
        <v>-6.7895602665214094E-10</v>
      </c>
      <c r="U27" t="s">
        <v>14</v>
      </c>
      <c r="V27" s="8">
        <f>INTERCEPT(X4:X23,U4:U23)</f>
        <v>4.5831409757788818E-6</v>
      </c>
      <c r="W27" t="s">
        <v>17</v>
      </c>
    </row>
    <row r="28" spans="1:25" x14ac:dyDescent="0.25">
      <c r="C28" s="21">
        <v>0.82189181145124035</v>
      </c>
      <c r="D28" s="5">
        <v>1795</v>
      </c>
    </row>
    <row r="29" spans="1:25" x14ac:dyDescent="0.25">
      <c r="C29" s="21">
        <v>0.77863434769064876</v>
      </c>
      <c r="D29" s="5">
        <v>1876</v>
      </c>
      <c r="N29" t="s">
        <v>16</v>
      </c>
      <c r="O29" s="8">
        <f>AVERAGE(Q27,V27)</f>
        <v>4.6234795712226642E-6</v>
      </c>
      <c r="P29" t="s">
        <v>17</v>
      </c>
    </row>
    <row r="30" spans="1:25" x14ac:dyDescent="0.25">
      <c r="C30" s="21">
        <v>0.73537688393005707</v>
      </c>
      <c r="D30" s="5">
        <v>1944</v>
      </c>
    </row>
    <row r="31" spans="1:25" x14ac:dyDescent="0.25">
      <c r="C31" s="21">
        <v>0.69211942016946548</v>
      </c>
      <c r="D31" s="5">
        <v>2036</v>
      </c>
    </row>
    <row r="32" spans="1:25" x14ac:dyDescent="0.25">
      <c r="C32" s="21">
        <v>0.64886195640887379</v>
      </c>
      <c r="D32" s="5">
        <v>2126</v>
      </c>
    </row>
    <row r="33" spans="3:4" x14ac:dyDescent="0.25">
      <c r="C33" s="21">
        <v>0.60560449264828209</v>
      </c>
      <c r="D33" s="5">
        <v>2213</v>
      </c>
    </row>
    <row r="34" spans="3:4" x14ac:dyDescent="0.25">
      <c r="C34" s="21">
        <v>0.56234702888769061</v>
      </c>
      <c r="D34" s="5">
        <v>2316</v>
      </c>
    </row>
    <row r="35" spans="3:4" x14ac:dyDescent="0.25">
      <c r="C35" s="21">
        <v>0.51908956512709892</v>
      </c>
      <c r="D35" s="5">
        <v>2427</v>
      </c>
    </row>
    <row r="36" spans="3:4" x14ac:dyDescent="0.25">
      <c r="C36" s="21">
        <v>0.47583210136650728</v>
      </c>
      <c r="D36" s="5">
        <v>2536</v>
      </c>
    </row>
    <row r="37" spans="3:4" x14ac:dyDescent="0.25">
      <c r="C37" s="21">
        <v>0.43257463760591564</v>
      </c>
      <c r="D37" s="5">
        <v>2643</v>
      </c>
    </row>
    <row r="38" spans="3:4" x14ac:dyDescent="0.25">
      <c r="C38" s="21">
        <v>0.3893171738453241</v>
      </c>
      <c r="D38" s="5">
        <v>2702</v>
      </c>
    </row>
    <row r="39" spans="3:4" x14ac:dyDescent="0.25">
      <c r="C39" s="21">
        <v>0.34605971008473246</v>
      </c>
      <c r="D39" s="5">
        <v>2707</v>
      </c>
    </row>
    <row r="40" spans="3:4" x14ac:dyDescent="0.25">
      <c r="C40" s="21">
        <v>0.30280224632414088</v>
      </c>
      <c r="D40" s="5">
        <v>2710</v>
      </c>
    </row>
    <row r="41" spans="3:4" x14ac:dyDescent="0.25">
      <c r="C41" s="21">
        <v>0.25954478256354929</v>
      </c>
      <c r="D41" s="5">
        <v>2713</v>
      </c>
    </row>
    <row r="42" spans="3:4" x14ac:dyDescent="0.25">
      <c r="C42" s="21">
        <v>0.21628731880295773</v>
      </c>
      <c r="D42" s="5">
        <v>2717</v>
      </c>
    </row>
    <row r="43" spans="3:4" x14ac:dyDescent="0.25">
      <c r="C43" s="21">
        <v>0.17302985504236612</v>
      </c>
      <c r="D43" s="5">
        <v>2730</v>
      </c>
    </row>
    <row r="44" spans="3:4" x14ac:dyDescent="0.25">
      <c r="C44" s="21">
        <v>0.15140112316207033</v>
      </c>
      <c r="D44" s="5">
        <v>2738</v>
      </c>
    </row>
    <row r="45" spans="3:4" x14ac:dyDescent="0.25">
      <c r="C45" s="21">
        <v>0.12977239128177454</v>
      </c>
      <c r="D45" s="5">
        <v>2755</v>
      </c>
    </row>
    <row r="46" spans="3:4" x14ac:dyDescent="0.25">
      <c r="C46" s="21">
        <v>0.10814365940147873</v>
      </c>
      <c r="D46" s="5">
        <v>2770</v>
      </c>
    </row>
    <row r="47" spans="3:4" x14ac:dyDescent="0.25">
      <c r="C47" s="21">
        <v>8.6514927521182935E-2</v>
      </c>
      <c r="D47" s="5">
        <v>3517</v>
      </c>
    </row>
    <row r="48" spans="3:4" ht="15.75" thickBot="1" x14ac:dyDescent="0.3">
      <c r="C48" s="21">
        <v>7.5700561581035303E-2</v>
      </c>
      <c r="D48" s="16">
        <v>4885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2</vt:i4>
      </vt:variant>
    </vt:vector>
  </HeadingPairs>
  <TitlesOfParts>
    <vt:vector size="3" baseType="lpstr">
      <vt:lpstr>Daten</vt:lpstr>
      <vt:lpstr>Diagramm</vt:lpstr>
      <vt:lpstr>Stoffmenge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2020-06-12T21:07:26Z</dcterms:modified>
</cp:coreProperties>
</file>