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206651167/projects/retention_analysis/Data/"/>
    </mc:Choice>
  </mc:AlternateContent>
  <xr:revisionPtr revIDLastSave="0" documentId="13_ncr:1_{F4D2CFD8-C4C0-3244-B444-C65014A83844}" xr6:coauthVersionLast="45" xr6:coauthVersionMax="45" xr10:uidLastSave="{00000000-0000-0000-0000-000000000000}"/>
  <bookViews>
    <workbookView xWindow="7180" yWindow="460" windowWidth="38400" windowHeight="20080" xr2:uid="{2444B0CC-363B-5144-963F-7ACAD0505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1" i="1"/>
  <c r="I10" i="1"/>
  <c r="I4" i="1"/>
  <c r="I3" i="1"/>
  <c r="L18" i="1"/>
  <c r="L17" i="1"/>
  <c r="L11" i="1"/>
  <c r="L10" i="1"/>
  <c r="L4" i="1"/>
  <c r="L3" i="1"/>
  <c r="F12" i="1" l="1"/>
  <c r="D18" i="1"/>
  <c r="D17" i="1"/>
  <c r="D11" i="1"/>
  <c r="D10" i="1"/>
  <c r="D4" i="1"/>
  <c r="D3" i="1"/>
  <c r="L20" i="1"/>
  <c r="I20" i="1"/>
  <c r="F20" i="1"/>
  <c r="E20" i="1"/>
  <c r="L19" i="1"/>
  <c r="I19" i="1"/>
  <c r="F19" i="1"/>
  <c r="E19" i="1"/>
  <c r="L13" i="1"/>
  <c r="I13" i="1"/>
  <c r="F13" i="1"/>
  <c r="E13" i="1"/>
  <c r="L12" i="1"/>
  <c r="I12" i="1"/>
  <c r="E12" i="1"/>
  <c r="L6" i="1"/>
  <c r="I6" i="1"/>
  <c r="F6" i="1"/>
  <c r="E6" i="1"/>
  <c r="L5" i="1"/>
  <c r="I5" i="1"/>
  <c r="F5" i="1"/>
  <c r="E5" i="1"/>
  <c r="D20" i="1" l="1"/>
  <c r="D19" i="1"/>
  <c r="D12" i="1"/>
  <c r="D13" i="1"/>
  <c r="D6" i="1"/>
  <c r="D5" i="1"/>
</calcChain>
</file>

<file path=xl/sharedStrings.xml><?xml version="1.0" encoding="utf-8"?>
<sst xmlns="http://schemas.openxmlformats.org/spreadsheetml/2006/main" count="75" uniqueCount="26">
  <si>
    <t>All Paid Media</t>
  </si>
  <si>
    <t>Audience Cohort</t>
  </si>
  <si>
    <t>Cohort Size</t>
  </si>
  <si>
    <t>Total User Return</t>
  </si>
  <si>
    <t>Return Rate</t>
  </si>
  <si>
    <t>Repertoire (Distinct Shows)</t>
  </si>
  <si>
    <t>Usage (hrs)</t>
  </si>
  <si>
    <t>Number of Winbacks</t>
  </si>
  <si>
    <t>Winback Rate</t>
  </si>
  <si>
    <t>Save Rate</t>
  </si>
  <si>
    <t>Targetable</t>
  </si>
  <si>
    <t>Holdout</t>
  </si>
  <si>
    <t>Difference</t>
  </si>
  <si>
    <t>Variance Index</t>
  </si>
  <si>
    <t>Stat. Significance</t>
  </si>
  <si>
    <t>No</t>
  </si>
  <si>
    <t>Yes</t>
  </si>
  <si>
    <t>Paid Social</t>
  </si>
  <si>
    <t>Repertoire</t>
  </si>
  <si>
    <t>Paid Display</t>
  </si>
  <si>
    <t>Start Date: Oct 1st</t>
  </si>
  <si>
    <t>Denom Winbacks</t>
  </si>
  <si>
    <t>Number of Saves</t>
  </si>
  <si>
    <t>Denom Saves</t>
  </si>
  <si>
    <t>Incremental Saves</t>
  </si>
  <si>
    <t>Incremental Winbacks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</si>
</sst>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\p\p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  <font>
      <sz val="11"/>
      <color theme="1"/>
      <name val="Calibri (Body)"/>
    </font>
    <font>
      <b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3" borderId="0" xfId="0" applyFont="1" applyFill="1"/>
    <xf numFmtId="164" fontId="2" fillId="3" borderId="0" xfId="1" applyNumberFormat="1" applyFont="1" applyFill="1" applyBorder="1" applyAlignment="1">
      <alignment horizontal="center"/>
    </xf>
    <xf numFmtId="165" fontId="2" fillId="3" borderId="0" xfId="2" applyNumberFormat="1" applyFont="1" applyFill="1" applyBorder="1" applyAlignment="1">
      <alignment horizontal="center"/>
    </xf>
    <xf numFmtId="43" fontId="2" fillId="3" borderId="0" xfId="1" applyFont="1" applyFill="1" applyBorder="1" applyAlignment="1">
      <alignment horizontal="center"/>
    </xf>
    <xf numFmtId="164" fontId="0" fillId="0" borderId="0" xfId="1" applyNumberFormat="1" applyFont="1"/>
    <xf numFmtId="10" fontId="4" fillId="0" borderId="2" xfId="2" applyNumberFormat="1" applyFont="1" applyBorder="1"/>
    <xf numFmtId="10" fontId="3" fillId="0" borderId="2" xfId="2" applyNumberFormat="1" applyFont="1" applyBorder="1"/>
    <xf numFmtId="166" fontId="4" fillId="0" borderId="2" xfId="0" applyNumberFormat="1" applyFont="1" applyBorder="1"/>
    <xf numFmtId="1" fontId="4" fillId="0" borderId="0" xfId="0" applyNumberFormat="1" applyFont="1"/>
    <xf numFmtId="2" fontId="4" fillId="0" borderId="0" xfId="0" applyNumberFormat="1" applyFont="1" applyAlignment="1">
      <alignment horizontal="right"/>
    </xf>
    <xf numFmtId="1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164" fontId="3" fillId="0" borderId="0" xfId="1" applyNumberFormat="1" applyFont="1"/>
    <xf numFmtId="10" fontId="3" fillId="0" borderId="0" xfId="2" applyNumberFormat="1" applyFont="1"/>
    <xf numFmtId="2" fontId="3" fillId="0" borderId="0" xfId="0" applyNumberFormat="1" applyFont="1"/>
    <xf numFmtId="0" fontId="5" fillId="0" borderId="2" xfId="0" applyFont="1" applyBorder="1" applyAlignment="1">
      <alignment horizontal="center" vertical="top"/>
    </xf>
    <xf numFmtId="0" fontId="3" fillId="0" borderId="2" xfId="0" applyFont="1" applyBorder="1"/>
    <xf numFmtId="164" fontId="3" fillId="0" borderId="2" xfId="1" applyNumberFormat="1" applyFont="1" applyBorder="1"/>
    <xf numFmtId="166" fontId="3" fillId="0" borderId="2" xfId="0" applyNumberFormat="1" applyFont="1" applyBorder="1"/>
    <xf numFmtId="0" fontId="3" fillId="0" borderId="0" xfId="0" applyFont="1"/>
    <xf numFmtId="164" fontId="3" fillId="0" borderId="0" xfId="1" applyNumberFormat="1" applyFont="1" applyBorder="1"/>
    <xf numFmtId="0" fontId="6" fillId="0" borderId="0" xfId="0" applyFont="1" applyAlignment="1">
      <alignment horizontal="center" vertical="top"/>
    </xf>
    <xf numFmtId="164" fontId="7" fillId="0" borderId="0" xfId="1" applyNumberFormat="1" applyFont="1"/>
    <xf numFmtId="10" fontId="7" fillId="0" borderId="0" xfId="2" applyNumberFormat="1" applyFont="1"/>
    <xf numFmtId="2" fontId="7" fillId="0" borderId="0" xfId="0" applyNumberFormat="1" applyFont="1"/>
    <xf numFmtId="0" fontId="6" fillId="0" borderId="2" xfId="0" applyFont="1" applyBorder="1" applyAlignment="1">
      <alignment horizontal="center" vertical="top"/>
    </xf>
    <xf numFmtId="0" fontId="7" fillId="0" borderId="2" xfId="0" applyFont="1" applyBorder="1"/>
    <xf numFmtId="164" fontId="7" fillId="0" borderId="2" xfId="1" applyNumberFormat="1" applyFont="1" applyBorder="1"/>
    <xf numFmtId="166" fontId="7" fillId="0" borderId="2" xfId="0" applyNumberFormat="1" applyFont="1" applyBorder="1"/>
    <xf numFmtId="10" fontId="8" fillId="0" borderId="2" xfId="2" applyNumberFormat="1" applyFont="1" applyBorder="1"/>
    <xf numFmtId="166" fontId="8" fillId="0" borderId="2" xfId="0" applyNumberFormat="1" applyFont="1" applyBorder="1"/>
    <xf numFmtId="0" fontId="7" fillId="0" borderId="0" xfId="0" applyFont="1"/>
    <xf numFmtId="164" fontId="7" fillId="0" borderId="0" xfId="1" applyNumberFormat="1" applyFont="1" applyBorder="1"/>
    <xf numFmtId="1" fontId="7" fillId="0" borderId="0" xfId="0" applyNumberFormat="1" applyFont="1"/>
    <xf numFmtId="1" fontId="8" fillId="0" borderId="0" xfId="0" applyNumberFormat="1" applyFont="1"/>
    <xf numFmtId="2" fontId="7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0" fontId="7" fillId="0" borderId="2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B02B-CA56-3E48-AA81-7246B439067F}">
  <dimension ref="A1:P24"/>
  <sheetViews>
    <sheetView tabSelected="1" zoomScale="130" zoomScaleNormal="130" workbookViewId="0">
      <selection activeCell="J24" sqref="J24"/>
    </sheetView>
  </sheetViews>
  <sheetFormatPr baseColWidth="10" defaultRowHeight="16"/>
  <cols>
    <col min="1" max="1" width="14.33203125" bestFit="1" customWidth="1"/>
    <col min="2" max="2" width="11.5" bestFit="1" customWidth="1"/>
    <col min="3" max="3" width="15.5" bestFit="1" customWidth="1"/>
    <col min="4" max="4" width="10.33203125" bestFit="1" customWidth="1"/>
    <col min="5" max="5" width="23.5" bestFit="1" customWidth="1"/>
    <col min="6" max="6" width="10.5" bestFit="1" customWidth="1"/>
    <col min="7" max="7" width="17.1640625" bestFit="1" customWidth="1"/>
    <col min="8" max="8" width="17.1640625" customWidth="1"/>
    <col min="9" max="9" width="11.6640625" bestFit="1" customWidth="1"/>
    <col min="10" max="10" width="17.1640625" bestFit="1" customWidth="1"/>
    <col min="11" max="11" width="17.1640625" customWidth="1"/>
    <col min="12" max="12" width="8.5" bestFit="1" customWidth="1"/>
    <col min="14" max="14" width="13.1640625" bestFit="1" customWidth="1"/>
    <col min="15" max="15" width="18.5" bestFit="1" customWidth="1"/>
    <col min="16" max="16" width="15.1640625" customWidth="1"/>
  </cols>
  <sheetData>
    <row r="1" spans="1:16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6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21</v>
      </c>
      <c r="I2" s="3" t="s">
        <v>8</v>
      </c>
      <c r="J2" s="3" t="s">
        <v>22</v>
      </c>
      <c r="K2" s="3" t="s">
        <v>23</v>
      </c>
      <c r="L2" s="3" t="s">
        <v>9</v>
      </c>
      <c r="O2" s="3" t="s">
        <v>25</v>
      </c>
      <c r="P2" s="3" t="s">
        <v>24</v>
      </c>
    </row>
    <row r="3" spans="1:16">
      <c r="A3" s="16" t="s">
        <v>10</v>
      </c>
      <c r="B3" s="17">
        <v>20884315</v>
      </c>
      <c r="C3" s="17">
        <v>3941728</v>
      </c>
      <c r="D3" s="18">
        <f>C3/B3</f>
        <v>0.18874107194801457</v>
      </c>
      <c r="E3" s="19">
        <v>2.290775</v>
      </c>
      <c r="F3" s="19">
        <v>4.3604659999999997</v>
      </c>
      <c r="G3" s="17">
        <v>1256518</v>
      </c>
      <c r="H3" s="17">
        <v>7096150</v>
      </c>
      <c r="I3" s="18">
        <f>G3/H3</f>
        <v>0.17707038323598007</v>
      </c>
      <c r="J3" s="17">
        <v>1171050</v>
      </c>
      <c r="K3" s="17">
        <v>5624357</v>
      </c>
      <c r="L3" s="18">
        <f>J3/K3</f>
        <v>0.20821046743654431</v>
      </c>
      <c r="N3" t="s">
        <v>0</v>
      </c>
      <c r="O3" s="5">
        <v>290635.92358078586</v>
      </c>
      <c r="P3" s="5">
        <v>189162.04408648764</v>
      </c>
    </row>
    <row r="4" spans="1:16">
      <c r="A4" s="16" t="s">
        <v>11</v>
      </c>
      <c r="B4" s="17">
        <v>534966</v>
      </c>
      <c r="C4" s="17">
        <v>102437</v>
      </c>
      <c r="D4" s="18">
        <f>C4/B4</f>
        <v>0.19148319706299091</v>
      </c>
      <c r="E4" s="19">
        <v>2.5385260000000001</v>
      </c>
      <c r="F4" s="19">
        <v>4.3811270000000002</v>
      </c>
      <c r="G4" s="17">
        <v>21819</v>
      </c>
      <c r="H4" s="17">
        <v>160300</v>
      </c>
      <c r="I4" s="18">
        <f>G4/H4</f>
        <v>0.13611353711790394</v>
      </c>
      <c r="J4" s="17">
        <v>35841</v>
      </c>
      <c r="K4" s="17">
        <v>205301</v>
      </c>
      <c r="L4" s="18">
        <f>J4/K4</f>
        <v>0.17457781501307837</v>
      </c>
      <c r="N4" t="s">
        <v>17</v>
      </c>
      <c r="O4" s="5">
        <v>262712.25575262913</v>
      </c>
      <c r="P4" s="5">
        <v>156290.63195990276</v>
      </c>
    </row>
    <row r="5" spans="1:16">
      <c r="A5" s="20" t="s">
        <v>12</v>
      </c>
      <c r="B5" s="21"/>
      <c r="C5" s="22"/>
      <c r="D5" s="23">
        <f>(D3-D4)*100</f>
        <v>-0.27421251149763459</v>
      </c>
      <c r="E5" s="6">
        <f>(E3-E4)/E4</f>
        <v>-9.75964004308012E-2</v>
      </c>
      <c r="F5" s="7">
        <f>(F3-F4)/F4</f>
        <v>-4.7159098560713908E-3</v>
      </c>
      <c r="G5" s="22"/>
      <c r="H5" s="22"/>
      <c r="I5" s="8">
        <f>(I3-I4)*100</f>
        <v>4.095684611807612</v>
      </c>
      <c r="J5" s="22"/>
      <c r="K5" s="22"/>
      <c r="L5" s="8">
        <f>(L3-L4)*100</f>
        <v>3.3632652423465941</v>
      </c>
      <c r="N5" t="s">
        <v>19</v>
      </c>
      <c r="O5" s="5">
        <v>265267.78763754974</v>
      </c>
      <c r="P5" s="5">
        <v>161563.0904928862</v>
      </c>
    </row>
    <row r="6" spans="1:16">
      <c r="A6" s="16" t="s">
        <v>13</v>
      </c>
      <c r="B6" s="24"/>
      <c r="C6" s="25"/>
      <c r="D6" s="11">
        <f>(D3/D4)*100</f>
        <v>98.567955226862907</v>
      </c>
      <c r="E6" s="9">
        <f>(E3/E4)*100</f>
        <v>90.240359956919875</v>
      </c>
      <c r="F6" s="11">
        <f>(F3/F4)*100</f>
        <v>99.528409014392864</v>
      </c>
      <c r="G6" s="25"/>
      <c r="H6" s="25"/>
      <c r="I6" s="9">
        <f>(I3/I4)*100</f>
        <v>130.09020776721025</v>
      </c>
      <c r="J6" s="25"/>
      <c r="K6" s="25"/>
      <c r="L6" s="9">
        <f>(L3/L4)*100</f>
        <v>119.26513539016763</v>
      </c>
    </row>
    <row r="7" spans="1:16">
      <c r="A7" s="16" t="s">
        <v>14</v>
      </c>
      <c r="B7" s="24"/>
      <c r="C7" s="25"/>
      <c r="D7" s="12" t="s">
        <v>15</v>
      </c>
      <c r="E7" s="10" t="s">
        <v>16</v>
      </c>
      <c r="F7" s="12" t="s">
        <v>15</v>
      </c>
      <c r="G7" s="25"/>
      <c r="H7" s="25"/>
      <c r="I7" s="10" t="s">
        <v>16</v>
      </c>
      <c r="J7" s="25"/>
      <c r="K7" s="25"/>
      <c r="L7" s="10" t="s">
        <v>16</v>
      </c>
    </row>
    <row r="8" spans="1:16">
      <c r="A8" s="13" t="s">
        <v>17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6">
      <c r="A9" s="1" t="s">
        <v>1</v>
      </c>
      <c r="B9" s="2" t="s">
        <v>2</v>
      </c>
      <c r="C9" s="2" t="s">
        <v>3</v>
      </c>
      <c r="D9" s="3" t="s">
        <v>4</v>
      </c>
      <c r="E9" s="4" t="s">
        <v>18</v>
      </c>
      <c r="F9" s="4" t="s">
        <v>6</v>
      </c>
      <c r="G9" s="3" t="s">
        <v>7</v>
      </c>
      <c r="H9" s="3" t="s">
        <v>21</v>
      </c>
      <c r="I9" s="3" t="s">
        <v>8</v>
      </c>
      <c r="J9" s="3" t="s">
        <v>22</v>
      </c>
      <c r="K9" s="3" t="s">
        <v>23</v>
      </c>
      <c r="L9" s="3" t="s">
        <v>9</v>
      </c>
    </row>
    <row r="10" spans="1:16">
      <c r="A10" s="26" t="s">
        <v>10</v>
      </c>
      <c r="B10" s="27">
        <v>21421228</v>
      </c>
      <c r="C10" s="27">
        <v>4047406</v>
      </c>
      <c r="D10" s="28">
        <f>C10/B10</f>
        <v>0.18894369641180234</v>
      </c>
      <c r="E10" s="29">
        <v>2.2975940000000001</v>
      </c>
      <c r="F10" s="29">
        <v>4.381507</v>
      </c>
      <c r="G10" s="27">
        <v>1278874</v>
      </c>
      <c r="H10" s="27">
        <v>7256183</v>
      </c>
      <c r="I10" s="28">
        <f>G10/H10</f>
        <v>0.17624610625173043</v>
      </c>
      <c r="J10" s="27">
        <v>1208214</v>
      </c>
      <c r="K10" s="27">
        <v>5831423</v>
      </c>
      <c r="L10" s="28">
        <f>J10/K10</f>
        <v>0.20719025184761936</v>
      </c>
    </row>
    <row r="11" spans="1:16">
      <c r="A11" s="26" t="s">
        <v>11</v>
      </c>
      <c r="B11" s="27">
        <v>535786</v>
      </c>
      <c r="C11" s="27">
        <v>105142</v>
      </c>
      <c r="D11" s="28">
        <f>C11/B11</f>
        <v>0.19623879683306394</v>
      </c>
      <c r="E11" s="29">
        <v>2.546109</v>
      </c>
      <c r="F11" s="29">
        <v>4.3495739999999996</v>
      </c>
      <c r="G11" s="27">
        <v>22305</v>
      </c>
      <c r="H11" s="27">
        <v>159275</v>
      </c>
      <c r="I11" s="28">
        <f>G11/H11</f>
        <v>0.14004080991994977</v>
      </c>
      <c r="J11" s="27">
        <v>37034</v>
      </c>
      <c r="K11" s="27">
        <v>205301</v>
      </c>
      <c r="L11" s="28">
        <f>J11/K11</f>
        <v>0.18038879498882129</v>
      </c>
    </row>
    <row r="12" spans="1:16">
      <c r="A12" s="30" t="s">
        <v>12</v>
      </c>
      <c r="B12" s="31"/>
      <c r="C12" s="32"/>
      <c r="D12" s="33">
        <f>(D10-D11)*100</f>
        <v>-0.72951004212616077</v>
      </c>
      <c r="E12" s="34">
        <f>(E10-E11)/E11</f>
        <v>-9.7605797709367434E-2</v>
      </c>
      <c r="F12" s="34">
        <f>(F10-F11)/F11</f>
        <v>7.3416385144845072E-3</v>
      </c>
      <c r="G12" s="32"/>
      <c r="H12" s="32"/>
      <c r="I12" s="35">
        <f>(I10-I11)*100</f>
        <v>3.6205296331780659</v>
      </c>
      <c r="J12" s="32"/>
      <c r="K12" s="32"/>
      <c r="L12" s="35">
        <f>(L10-L11)*100</f>
        <v>2.6801456858798063</v>
      </c>
    </row>
    <row r="13" spans="1:16">
      <c r="A13" s="26" t="s">
        <v>13</v>
      </c>
      <c r="B13" s="36"/>
      <c r="C13" s="37"/>
      <c r="D13" s="38">
        <f>(D10/D11)*100</f>
        <v>96.282539161984687</v>
      </c>
      <c r="E13" s="39">
        <f>(E10/E11)*100</f>
        <v>90.239420229063256</v>
      </c>
      <c r="F13" s="39">
        <f>(F10/F11)*100</f>
        <v>100.73416385144844</v>
      </c>
      <c r="G13" s="37"/>
      <c r="H13" s="37"/>
      <c r="I13" s="39">
        <f>(I10/I11)*100</f>
        <v>125.85338970295612</v>
      </c>
      <c r="J13" s="37"/>
      <c r="K13" s="37"/>
      <c r="L13" s="39">
        <f>(L10/L11)*100</f>
        <v>114.85760623904548</v>
      </c>
    </row>
    <row r="14" spans="1:16">
      <c r="A14" s="26" t="s">
        <v>14</v>
      </c>
      <c r="B14" s="36"/>
      <c r="C14" s="37"/>
      <c r="D14" s="40" t="s">
        <v>15</v>
      </c>
      <c r="E14" s="41" t="s">
        <v>16</v>
      </c>
      <c r="F14" s="41" t="s">
        <v>16</v>
      </c>
      <c r="G14" s="37"/>
      <c r="H14" s="37"/>
      <c r="I14" s="41" t="s">
        <v>16</v>
      </c>
      <c r="J14" s="37"/>
      <c r="K14" s="37"/>
      <c r="L14" s="41" t="s">
        <v>16</v>
      </c>
    </row>
    <row r="15" spans="1:16">
      <c r="A15" s="13" t="s">
        <v>19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6">
      <c r="A16" s="1" t="s">
        <v>1</v>
      </c>
      <c r="B16" s="2" t="s">
        <v>2</v>
      </c>
      <c r="C16" s="2" t="s">
        <v>3</v>
      </c>
      <c r="D16" s="3" t="s">
        <v>4</v>
      </c>
      <c r="E16" s="4" t="s">
        <v>18</v>
      </c>
      <c r="F16" s="4" t="s">
        <v>6</v>
      </c>
      <c r="G16" s="3" t="s">
        <v>7</v>
      </c>
      <c r="H16" s="3" t="s">
        <v>21</v>
      </c>
      <c r="I16" s="3" t="s">
        <v>8</v>
      </c>
      <c r="J16" s="3" t="s">
        <v>22</v>
      </c>
      <c r="K16" s="3" t="s">
        <v>23</v>
      </c>
      <c r="L16" s="3" t="s">
        <v>9</v>
      </c>
    </row>
    <row r="17" spans="1:12">
      <c r="A17" s="26" t="s">
        <v>10</v>
      </c>
      <c r="B17" s="27">
        <v>21420101</v>
      </c>
      <c r="C17" s="27">
        <v>4046870</v>
      </c>
      <c r="D17" s="28">
        <f>C17/B17</f>
        <v>0.18892861429551616</v>
      </c>
      <c r="E17" s="29">
        <v>2.297409</v>
      </c>
      <c r="F17" s="29">
        <v>4.3803070000000002</v>
      </c>
      <c r="G17" s="27">
        <v>1278823</v>
      </c>
      <c r="H17" s="27">
        <v>7255425</v>
      </c>
      <c r="I17" s="28">
        <f>G17/H17</f>
        <v>0.17625749008500535</v>
      </c>
      <c r="J17" s="27">
        <v>1208084</v>
      </c>
      <c r="K17" s="27">
        <v>5830882</v>
      </c>
      <c r="L17" s="28">
        <f>J17/K17</f>
        <v>0.20718718025849261</v>
      </c>
    </row>
    <row r="18" spans="1:12">
      <c r="A18" s="26" t="s">
        <v>11</v>
      </c>
      <c r="B18" s="27">
        <v>536913</v>
      </c>
      <c r="C18" s="27">
        <v>105678</v>
      </c>
      <c r="D18" s="28">
        <f>C18/B18</f>
        <v>0.19682518396835241</v>
      </c>
      <c r="E18" s="29">
        <v>2.5519500000000002</v>
      </c>
      <c r="F18" s="29">
        <v>4.3957100000000002</v>
      </c>
      <c r="G18" s="27">
        <v>22356</v>
      </c>
      <c r="H18" s="27">
        <v>160033</v>
      </c>
      <c r="I18" s="28">
        <f>G18/H18</f>
        <v>0.13969618766129485</v>
      </c>
      <c r="J18" s="27">
        <v>37164</v>
      </c>
      <c r="K18" s="27">
        <v>207066</v>
      </c>
      <c r="L18" s="28">
        <f>J18/K18</f>
        <v>0.17947900669351802</v>
      </c>
    </row>
    <row r="19" spans="1:12">
      <c r="A19" s="30" t="s">
        <v>12</v>
      </c>
      <c r="B19" s="31"/>
      <c r="C19" s="32"/>
      <c r="D19" s="33">
        <f>(D17-D18)*100</f>
        <v>-0.78965696728362511</v>
      </c>
      <c r="E19" s="34">
        <f>(E17-E18)/E18</f>
        <v>-9.9743725386469209E-2</v>
      </c>
      <c r="F19" s="42">
        <f>(F17-F18)/F18</f>
        <v>-3.5040983140380176E-3</v>
      </c>
      <c r="G19" s="32"/>
      <c r="H19" s="32"/>
      <c r="I19" s="35">
        <f>(I17-I18)*100</f>
        <v>3.65613024237105</v>
      </c>
      <c r="J19" s="32"/>
      <c r="K19" s="32"/>
      <c r="L19" s="35">
        <f>(L17-L18)*100</f>
        <v>2.7708173564974596</v>
      </c>
    </row>
    <row r="20" spans="1:12">
      <c r="A20" s="26" t="s">
        <v>13</v>
      </c>
      <c r="B20" s="36"/>
      <c r="C20" s="37"/>
      <c r="D20" s="38">
        <f>(D17/D18)*100</f>
        <v>95.988028811340556</v>
      </c>
      <c r="E20" s="39">
        <f>(E17/E18)*100</f>
        <v>90.025627461353082</v>
      </c>
      <c r="F20" s="38">
        <f>(F17/F18)*100</f>
        <v>99.649590168596205</v>
      </c>
      <c r="G20" s="37"/>
      <c r="H20" s="37"/>
      <c r="I20" s="39">
        <f>(I17/I18)*100</f>
        <v>126.1720115887174</v>
      </c>
      <c r="J20" s="37"/>
      <c r="K20" s="37"/>
      <c r="L20" s="39">
        <f>(L17/L18)*100</f>
        <v>115.43811394738195</v>
      </c>
    </row>
    <row r="21" spans="1:12">
      <c r="A21" s="26" t="s">
        <v>14</v>
      </c>
      <c r="B21" s="36"/>
      <c r="C21" s="37"/>
      <c r="D21" s="40" t="s">
        <v>15</v>
      </c>
      <c r="E21" s="41" t="s">
        <v>16</v>
      </c>
      <c r="F21" s="40" t="s">
        <v>15</v>
      </c>
      <c r="G21" s="37"/>
      <c r="H21" s="37"/>
      <c r="I21" s="41" t="s">
        <v>16</v>
      </c>
      <c r="J21" s="37"/>
      <c r="K21" s="37"/>
      <c r="L21" s="41" t="s">
        <v>16</v>
      </c>
    </row>
    <row r="24" spans="1:12">
      <c r="C24" s="15" t="s">
        <v>20</v>
      </c>
      <c r="D24" s="15"/>
    </row>
  </sheetData>
  <mergeCells count="4">
    <mergeCell ref="A1:L1"/>
    <mergeCell ref="A8:L8"/>
    <mergeCell ref="A15:L15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2020-11-10T17:13:19Z</dcterms:created>
  <dcterms:modified xsi:type="dcterms:W3CDTF">2020-11-16T21:41:17Z</dcterms:modified>
</cp:coreProperties>
</file>