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bookViews>
    <workbookView xWindow="0" yWindow="0" windowWidth="1293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9" i="1" l="1" a="1"/>
  <c r="C29" i="1" s="1"/>
  <c r="E27" i="1"/>
  <c r="H25" i="1"/>
  <c r="H22" i="1"/>
  <c r="E22" i="1"/>
  <c r="D22" i="1"/>
  <c r="C22" i="1"/>
  <c r="B22" i="1"/>
  <c r="B25" i="1" s="1"/>
  <c r="H26" i="1" s="1"/>
  <c r="H21" i="1"/>
  <c r="E21" i="1"/>
  <c r="D21" i="1"/>
  <c r="D27" i="1" s="1"/>
  <c r="C21" i="1"/>
  <c r="C27" i="1" s="1"/>
  <c r="B21" i="1"/>
  <c r="B27" i="1" s="1"/>
  <c r="H20" i="1"/>
  <c r="H19" i="1"/>
  <c r="B29" i="1" l="1"/>
</calcChain>
</file>

<file path=xl/sharedStrings.xml><?xml version="1.0" encoding="utf-8"?>
<sst xmlns="http://schemas.openxmlformats.org/spreadsheetml/2006/main" count="40" uniqueCount="38">
  <si>
    <t>Значення довжин хвиль спектральних ліній ртутної лампи</t>
  </si>
  <si>
    <t>N° (градусні поділки барабана монохроматора)</t>
  </si>
  <si>
    <t>Спектральна лінія</t>
  </si>
  <si>
    <r>
      <rPr>
        <sz val="12"/>
        <color theme="1"/>
        <rFont val="Calibri"/>
      </rPr>
      <t xml:space="preserve">Довжина хвилі </t>
    </r>
    <r>
      <rPr>
        <sz val="12"/>
        <color theme="1"/>
        <rFont val="Calibri Light"/>
      </rPr>
      <t>λ</t>
    </r>
    <r>
      <rPr>
        <sz val="12"/>
        <color theme="1"/>
        <rFont val="Calibri"/>
      </rPr>
      <t>, Å</t>
    </r>
  </si>
  <si>
    <t>Темно-червона</t>
  </si>
  <si>
    <t>Червона</t>
  </si>
  <si>
    <t>Червоно-жовтогаряча I</t>
  </si>
  <si>
    <t>Червоно-жовтогаряча II</t>
  </si>
  <si>
    <t>Жовтогаряча</t>
  </si>
  <si>
    <t>Жовта І</t>
  </si>
  <si>
    <t>Яскраво-зелена</t>
  </si>
  <si>
    <t>Зелено-синя</t>
  </si>
  <si>
    <t>Яскраво-синя</t>
  </si>
  <si>
    <t>Синя, слабка</t>
  </si>
  <si>
    <t>Фіолетова, середня</t>
  </si>
  <si>
    <t>Фіолетова, яскрава</t>
  </si>
  <si>
    <t>Назва лінії</t>
  </si>
  <si>
    <t>Hα</t>
  </si>
  <si>
    <t>Hβ</t>
  </si>
  <si>
    <t>Hγ</t>
  </si>
  <si>
    <t>Hδ</t>
  </si>
  <si>
    <t>λтеор, Å</t>
  </si>
  <si>
    <t>λекс, Å</t>
  </si>
  <si>
    <t>N° (град. поділка барабана)</t>
  </si>
  <si>
    <t>λα</t>
  </si>
  <si>
    <t>λβ</t>
  </si>
  <si>
    <t>λγ</t>
  </si>
  <si>
    <t>R, 1/c</t>
  </si>
  <si>
    <t>λδ</t>
  </si>
  <si>
    <t>&lt;R&gt; = 3,33E+15 c^-1</t>
  </si>
  <si>
    <t>ε = |Rтаб - &lt;R&gt;|/Rтаб * 100% = 1,14%</t>
  </si>
  <si>
    <t>c, м/c</t>
  </si>
  <si>
    <t>&lt;R&gt;, 1/c</t>
  </si>
  <si>
    <t>Rтаб, c^-1</t>
  </si>
  <si>
    <t>ε</t>
  </si>
  <si>
    <t>ε = |λтеор - λекс|/λтеор * 100%</t>
  </si>
  <si>
    <t>K</t>
  </si>
  <si>
    <t>lambda0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</si>
</sst>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"/>
      <scheme val="minor"/>
    </font>
    <font>
      <sz val="12"/>
      <color theme="1"/>
      <name val="Calibri Light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4" xfId="0" applyFont="1" applyBorder="1" applyAlignment="1"/>
    <xf numFmtId="2" fontId="1" fillId="0" borderId="4" xfId="0" applyNumberFormat="1" applyFont="1" applyBorder="1"/>
    <xf numFmtId="11" fontId="1" fillId="0" borderId="4" xfId="0" applyNumberFormat="1" applyFont="1" applyBorder="1"/>
    <xf numFmtId="3" fontId="1" fillId="0" borderId="4" xfId="0" applyNumberFormat="1" applyFont="1" applyBorder="1"/>
    <xf numFmtId="10" fontId="1" fillId="0" borderId="4" xfId="0" applyNumberFormat="1" applyFont="1" applyBorder="1"/>
    <xf numFmtId="0" fontId="3" fillId="0" borderId="0" xfId="0" applyFont="1" applyAlignment="1"/>
    <xf numFmtId="0" fontId="3" fillId="0" borderId="0" xfId="0" applyFont="1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/>
    <xf numFmtId="0" fontId="1" fillId="3" borderId="4" xfId="0" applyFont="1" applyFill="1" applyBorder="1"/>
    <xf numFmtId="0" fontId="5" fillId="3" borderId="4" xfId="0" applyFont="1" applyFill="1" applyBorder="1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E6F4"/>
      <color rgb="FFFE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Залежність λ від градусних поділок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trendline>
            <c:name>y = 3,796x + 3664,3</c:name>
            <c:spPr>
              <a:ln w="19050">
                <a:solidFill>
                  <a:srgbClr val="FFC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Sheet1!$C$3:$C$14</c:f>
              <c:numCache>
                <c:formatCode>General</c:formatCode>
                <c:ptCount val="12"/>
                <c:pt idx="0">
                  <c:v>766</c:v>
                </c:pt>
                <c:pt idx="1">
                  <c:v>741</c:v>
                </c:pt>
                <c:pt idx="2">
                  <c:v>677</c:v>
                </c:pt>
                <c:pt idx="3">
                  <c:v>662</c:v>
                </c:pt>
                <c:pt idx="4">
                  <c:v>655</c:v>
                </c:pt>
                <c:pt idx="5">
                  <c:v>607</c:v>
                </c:pt>
                <c:pt idx="6">
                  <c:v>547</c:v>
                </c:pt>
                <c:pt idx="7">
                  <c:v>394</c:v>
                </c:pt>
                <c:pt idx="8">
                  <c:v>191</c:v>
                </c:pt>
                <c:pt idx="9">
                  <c:v>183</c:v>
                </c:pt>
                <c:pt idx="10">
                  <c:v>71</c:v>
                </c:pt>
                <c:pt idx="11">
                  <c:v>57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6907</c:v>
                </c:pt>
                <c:pt idx="1">
                  <c:v>6716</c:v>
                </c:pt>
                <c:pt idx="2">
                  <c:v>6234</c:v>
                </c:pt>
                <c:pt idx="3">
                  <c:v>6123</c:v>
                </c:pt>
                <c:pt idx="4">
                  <c:v>6073</c:v>
                </c:pt>
                <c:pt idx="5">
                  <c:v>5791</c:v>
                </c:pt>
                <c:pt idx="6">
                  <c:v>5461</c:v>
                </c:pt>
                <c:pt idx="7">
                  <c:v>4916</c:v>
                </c:pt>
                <c:pt idx="8">
                  <c:v>4358</c:v>
                </c:pt>
                <c:pt idx="9">
                  <c:v>4339</c:v>
                </c:pt>
                <c:pt idx="10">
                  <c:v>4078</c:v>
                </c:pt>
                <c:pt idx="11">
                  <c:v>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3-45EE-B1B9-031893EE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99027"/>
        <c:axId val="181572743"/>
      </c:scatterChart>
      <c:valAx>
        <c:axId val="259499027"/>
        <c:scaling>
          <c:orientation val="minMax"/>
          <c:max val="1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N°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1572743"/>
        <c:crosses val="autoZero"/>
        <c:crossBetween val="midCat"/>
      </c:valAx>
      <c:valAx>
        <c:axId val="181572743"/>
        <c:scaling>
          <c:orientation val="minMax"/>
          <c:max val="7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l-GR" sz="1000" b="0" i="0">
                    <a:solidFill>
                      <a:srgbClr val="000000"/>
                    </a:solidFill>
                    <a:latin typeface="+mn-lt"/>
                  </a:rPr>
                  <a:t>λ, </a:t>
                </a: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Å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59499027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0280110293072573"/>
          <c:y val="4.5780657164689847E-2"/>
          <c:w val="0.79719889706927427"/>
          <c:h val="6.1039370078740156E-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ysClr val="window" lastClr="FFFFFF"/>
    </a:solidFill>
    <a:ln>
      <a:solidFill>
        <a:srgbClr val="FFC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771525</xdr:colOff>
      <xdr:row>0</xdr:row>
      <xdr:rowOff>0</xdr:rowOff>
    </xdr:from>
    <xdr:ext cx="5276850" cy="3762375"/>
    <xdr:graphicFrame macro="">
      <xdr:nvGraphicFramePr>
        <xdr:cNvPr id="2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workbookViewId="0">
      <selection activeCell="G34" sqref="G34"/>
    </sheetView>
  </sheetViews>
  <sheetFormatPr defaultColWidth="11.19921875" defaultRowHeight="15" customHeight="1" x14ac:dyDescent="0.3"/>
  <cols>
    <col min="1" max="1" width="35.09765625" customWidth="1"/>
    <col min="2" max="2" width="14.59765625" customWidth="1"/>
    <col min="3" max="3" width="23.5" customWidth="1"/>
    <col min="4" max="5" width="12.69921875" customWidth="1"/>
    <col min="6" max="6" width="10.5" customWidth="1"/>
    <col min="7" max="7" width="21.3984375" customWidth="1"/>
    <col min="8" max="8" width="22.09765625" customWidth="1"/>
    <col min="9" max="9" width="22.5" customWidth="1"/>
    <col min="10" max="26" width="10.5" customWidth="1"/>
  </cols>
  <sheetData>
    <row r="1" spans="1:3" ht="60.75" customHeight="1" x14ac:dyDescent="0.3">
      <c r="A1" s="15" t="s">
        <v>0</v>
      </c>
      <c r="B1" s="16"/>
      <c r="C1" s="17" t="s">
        <v>1</v>
      </c>
    </row>
    <row r="2" spans="1:3" ht="15.75" customHeight="1" x14ac:dyDescent="0.3">
      <c r="A2" s="11" t="s">
        <v>2</v>
      </c>
      <c r="B2" s="11" t="s">
        <v>3</v>
      </c>
      <c r="C2" s="18"/>
    </row>
    <row r="3" spans="1:3" ht="15.75" customHeight="1" x14ac:dyDescent="0.3">
      <c r="A3" s="1" t="s">
        <v>4</v>
      </c>
      <c r="B3" s="1">
        <v>6907</v>
      </c>
      <c r="C3" s="2">
        <v>766</v>
      </c>
    </row>
    <row r="4" spans="1:3" ht="15.75" customHeight="1" x14ac:dyDescent="0.3">
      <c r="A4" s="1" t="s">
        <v>5</v>
      </c>
      <c r="B4" s="1">
        <v>6716</v>
      </c>
      <c r="C4" s="2">
        <v>741</v>
      </c>
    </row>
    <row r="5" spans="1:3" ht="15.75" customHeight="1" x14ac:dyDescent="0.3">
      <c r="A5" s="1" t="s">
        <v>6</v>
      </c>
      <c r="B5" s="1">
        <v>6234</v>
      </c>
      <c r="C5" s="2">
        <v>677</v>
      </c>
    </row>
    <row r="6" spans="1:3" ht="15.75" customHeight="1" x14ac:dyDescent="0.3">
      <c r="A6" s="1" t="s">
        <v>7</v>
      </c>
      <c r="B6" s="1">
        <v>6123</v>
      </c>
      <c r="C6" s="2">
        <v>662</v>
      </c>
    </row>
    <row r="7" spans="1:3" ht="15.75" customHeight="1" x14ac:dyDescent="0.3">
      <c r="A7" s="1" t="s">
        <v>8</v>
      </c>
      <c r="B7" s="1">
        <v>6073</v>
      </c>
      <c r="C7" s="2">
        <v>655</v>
      </c>
    </row>
    <row r="8" spans="1:3" ht="15.75" customHeight="1" x14ac:dyDescent="0.3">
      <c r="A8" s="1" t="s">
        <v>9</v>
      </c>
      <c r="B8" s="1">
        <v>5791</v>
      </c>
      <c r="C8" s="2">
        <v>607</v>
      </c>
    </row>
    <row r="9" spans="1:3" ht="15.75" customHeight="1" x14ac:dyDescent="0.3">
      <c r="A9" s="1" t="s">
        <v>10</v>
      </c>
      <c r="B9" s="1">
        <v>5461</v>
      </c>
      <c r="C9" s="2">
        <v>547</v>
      </c>
    </row>
    <row r="10" spans="1:3" ht="15.75" customHeight="1" x14ac:dyDescent="0.3">
      <c r="A10" s="1" t="s">
        <v>11</v>
      </c>
      <c r="B10" s="1">
        <v>4916</v>
      </c>
      <c r="C10" s="2">
        <v>394</v>
      </c>
    </row>
    <row r="11" spans="1:3" ht="15.75" customHeight="1" x14ac:dyDescent="0.3">
      <c r="A11" s="1" t="s">
        <v>12</v>
      </c>
      <c r="B11" s="1">
        <v>4358</v>
      </c>
      <c r="C11" s="2">
        <v>191</v>
      </c>
    </row>
    <row r="12" spans="1:3" ht="15.75" customHeight="1" x14ac:dyDescent="0.3">
      <c r="A12" s="1" t="s">
        <v>13</v>
      </c>
      <c r="B12" s="1">
        <v>4339</v>
      </c>
      <c r="C12" s="2">
        <v>183</v>
      </c>
    </row>
    <row r="13" spans="1:3" ht="15.75" customHeight="1" x14ac:dyDescent="0.3">
      <c r="A13" s="1" t="s">
        <v>14</v>
      </c>
      <c r="B13" s="1">
        <v>4078</v>
      </c>
      <c r="C13" s="2">
        <v>71</v>
      </c>
    </row>
    <row r="14" spans="1:3" ht="15.75" customHeight="1" x14ac:dyDescent="0.3">
      <c r="A14" s="1" t="s">
        <v>15</v>
      </c>
      <c r="B14" s="1">
        <v>4047</v>
      </c>
      <c r="C14" s="2">
        <v>57</v>
      </c>
    </row>
    <row r="15" spans="1:3" ht="15.75" customHeight="1" x14ac:dyDescent="0.3"/>
    <row r="16" spans="1:3" ht="15.75" customHeight="1" x14ac:dyDescent="0.3"/>
    <row r="17" spans="1:9" ht="15.75" customHeight="1" x14ac:dyDescent="0.3"/>
    <row r="18" spans="1:9" ht="15.75" customHeight="1" x14ac:dyDescent="0.3">
      <c r="A18" s="13" t="s">
        <v>16</v>
      </c>
      <c r="B18" s="12" t="s">
        <v>17</v>
      </c>
      <c r="C18" s="12" t="s">
        <v>18</v>
      </c>
      <c r="D18" s="12" t="s">
        <v>19</v>
      </c>
      <c r="E18" s="12" t="s">
        <v>20</v>
      </c>
      <c r="G18" s="13"/>
      <c r="H18" s="12" t="s">
        <v>21</v>
      </c>
      <c r="I18" s="12" t="s">
        <v>22</v>
      </c>
    </row>
    <row r="19" spans="1:9" ht="15.75" customHeight="1" x14ac:dyDescent="0.3">
      <c r="A19" s="13" t="s">
        <v>23</v>
      </c>
      <c r="B19" s="4">
        <v>716</v>
      </c>
      <c r="C19" s="4">
        <v>301</v>
      </c>
      <c r="D19" s="4">
        <v>173</v>
      </c>
      <c r="E19" s="4">
        <v>115</v>
      </c>
      <c r="G19" s="13" t="s">
        <v>24</v>
      </c>
      <c r="H19" s="5">
        <f>$B$24/($H$25*10^(-10)*(1/2^2-1/3^2))</f>
        <v>6564.798350364963</v>
      </c>
      <c r="I19" s="4">
        <v>6382.24</v>
      </c>
    </row>
    <row r="20" spans="1:9" ht="15.75" customHeight="1" x14ac:dyDescent="0.3">
      <c r="A20" s="13" t="s">
        <v>22</v>
      </c>
      <c r="B20" s="4">
        <v>6382.24</v>
      </c>
      <c r="C20" s="4">
        <v>4806.8999999999996</v>
      </c>
      <c r="D20" s="4">
        <v>4321.01</v>
      </c>
      <c r="E20" s="4">
        <v>4100.84</v>
      </c>
      <c r="G20" s="13" t="s">
        <v>25</v>
      </c>
      <c r="H20" s="5">
        <f>$B$24/($H$25*10^(-10)*(1/2^2-1/4^2))</f>
        <v>4862.8135928629363</v>
      </c>
      <c r="I20" s="4">
        <v>4806.8999999999996</v>
      </c>
    </row>
    <row r="21" spans="1:9" ht="15.75" customHeight="1" x14ac:dyDescent="0.3">
      <c r="A21" s="13" t="s">
        <v>21</v>
      </c>
      <c r="B21" s="5">
        <f>$B$24/($H$25*10^(-10)*(1/2^2-1/3^2))</f>
        <v>6564.798350364963</v>
      </c>
      <c r="C21" s="5">
        <f>$B$24/($H$25*10^(-10)*(1/2^2-1/4^2))</f>
        <v>4862.8135928629363</v>
      </c>
      <c r="D21" s="5">
        <f>$B$24/($H$25*10^(-10)*(1/2^2-1/5^2))</f>
        <v>4341.7978507704784</v>
      </c>
      <c r="E21" s="5">
        <f>$B$24/($H$25*10^(-10)*(1/2^2-1/6^2))</f>
        <v>4102.9989689781023</v>
      </c>
      <c r="G21" s="13" t="s">
        <v>26</v>
      </c>
      <c r="H21" s="5">
        <f>$B$24/($H$25*10^(-10)*(1/2^2-1/5^2))</f>
        <v>4341.7978507704784</v>
      </c>
      <c r="I21" s="4">
        <v>4321.01</v>
      </c>
    </row>
    <row r="22" spans="1:9" ht="15.75" customHeight="1" x14ac:dyDescent="0.3">
      <c r="A22" s="13" t="s">
        <v>27</v>
      </c>
      <c r="B22" s="6">
        <f>B24/(B20*10^(-10)*(1/2^2-1/3^2))</f>
        <v>3382050342199604</v>
      </c>
      <c r="C22" s="3">
        <f>B24/(C20*10^(-10)*(1/2^2-1/4^2))</f>
        <v>3326245832726567.5</v>
      </c>
      <c r="D22" s="3">
        <f>B24/(D20*10^(-10)*(1/2^2-1/5^2))</f>
        <v>3303818165968913</v>
      </c>
      <c r="E22" s="3">
        <f>B24/(E20*10^(-10)*(1/2^2-1/6^2))</f>
        <v>3289731033154183</v>
      </c>
      <c r="G22" s="13" t="s">
        <v>28</v>
      </c>
      <c r="H22" s="5">
        <f>$B$24/($H$25*10^(-10)*(1/2^2-1/6^2))</f>
        <v>4102.9989689781023</v>
      </c>
      <c r="I22" s="4">
        <v>4100.84</v>
      </c>
    </row>
    <row r="23" spans="1:9" ht="15.75" customHeight="1" x14ac:dyDescent="0.3">
      <c r="G23" s="13" t="s">
        <v>29</v>
      </c>
      <c r="H23" s="19" t="s">
        <v>30</v>
      </c>
      <c r="I23" s="20"/>
    </row>
    <row r="24" spans="1:9" ht="15.75" customHeight="1" x14ac:dyDescent="0.3">
      <c r="A24" s="14" t="s">
        <v>31</v>
      </c>
      <c r="B24" s="7">
        <v>299792458</v>
      </c>
    </row>
    <row r="25" spans="1:9" ht="15.75" customHeight="1" x14ac:dyDescent="0.3">
      <c r="A25" s="14" t="s">
        <v>32</v>
      </c>
      <c r="B25" s="6">
        <f>AVERAGE(B22:E22)</f>
        <v>3325461343512317</v>
      </c>
      <c r="G25" s="13" t="s">
        <v>33</v>
      </c>
      <c r="H25" s="3">
        <f>3.288*10^15</f>
        <v>3288000000000000</v>
      </c>
    </row>
    <row r="26" spans="1:9" ht="15.75" customHeight="1" x14ac:dyDescent="0.3">
      <c r="G26" s="13" t="s">
        <v>34</v>
      </c>
      <c r="H26" s="8">
        <f>(ABS(H25-B25)/H25)</f>
        <v>1.1393352649731448E-2</v>
      </c>
    </row>
    <row r="27" spans="1:9" ht="15.75" customHeight="1" x14ac:dyDescent="0.3">
      <c r="A27" s="13" t="s">
        <v>35</v>
      </c>
      <c r="B27" s="8">
        <f t="shared" ref="B27:E27" si="0">ABS(B21-B20)/B21</f>
        <v>2.7808676005229325E-2</v>
      </c>
      <c r="C27" s="8">
        <f t="shared" si="0"/>
        <v>1.1498197863269942E-2</v>
      </c>
      <c r="D27" s="8">
        <f t="shared" si="0"/>
        <v>4.7878439957284545E-3</v>
      </c>
      <c r="E27" s="8">
        <f t="shared" si="0"/>
        <v>5.2619291265380982E-4</v>
      </c>
    </row>
    <row r="28" spans="1:9" ht="15.75" customHeight="1" x14ac:dyDescent="0.3">
      <c r="B28" s="9" t="s">
        <v>36</v>
      </c>
      <c r="C28" s="9" t="s">
        <v>37</v>
      </c>
    </row>
    <row r="29" spans="1:9" ht="15.75" customHeight="1" x14ac:dyDescent="0.3">
      <c r="B29" s="10">
        <f t="array" ref="B29:C29">LINEST(B3:B14,C3:C14,TRUE,FALSE)</f>
        <v>3.7959880752405217</v>
      </c>
      <c r="C29" s="10">
        <v>3664.2891828616557</v>
      </c>
    </row>
    <row r="30" spans="1:9" ht="15.75" customHeight="1" x14ac:dyDescent="0.3">
      <c r="B30" s="9">
        <v>3.7959999999999998</v>
      </c>
      <c r="C30" s="9">
        <v>3664.3</v>
      </c>
    </row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1:B1"/>
    <mergeCell ref="C1:C2"/>
    <mergeCell ref="H23:I2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HP</cp:lastModifiedBy>
  <dcterms:created xsi:type="dcterms:W3CDTF">2024-05-25T14:09:10Z</dcterms:created>
  <dcterms:modified xsi:type="dcterms:W3CDTF">2024-05-31T10:38:33Z</dcterms:modified>
</cp:coreProperties>
</file>