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универ\Групова динамік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C6" i="1"/>
  <c r="D25" i="1" s="1"/>
  <c r="I14" i="1" l="1"/>
  <c r="I16" i="1"/>
  <c r="I5" i="1" s="1"/>
  <c r="F24" i="1"/>
  <c r="I24" i="1"/>
  <c r="I3" i="1"/>
  <c r="C24" i="1"/>
  <c r="I15" i="1"/>
  <c r="I4" i="1" s="1"/>
  <c r="E25" i="1"/>
  <c r="H24" i="1"/>
  <c r="G25" i="1"/>
  <c r="E24" i="1"/>
  <c r="D24" i="1"/>
  <c r="D28" i="1" s="1"/>
  <c r="G24" i="1"/>
  <c r="I18" i="1"/>
  <c r="I7" i="1" s="1"/>
  <c r="I21" i="1"/>
  <c r="I10" i="1" s="1"/>
  <c r="F25" i="1"/>
  <c r="I17" i="1"/>
  <c r="I6" i="1" s="1"/>
  <c r="I20" i="1"/>
  <c r="I9" i="1" s="1"/>
  <c r="H25" i="1"/>
  <c r="C25" i="1"/>
  <c r="I25" i="1"/>
  <c r="I19" i="1"/>
  <c r="I8" i="1" s="1"/>
  <c r="C28" i="1" l="1"/>
  <c r="H28" i="1"/>
  <c r="E28" i="1"/>
  <c r="I28" i="1"/>
  <c r="F28" i="1"/>
  <c r="G28" i="1"/>
  <c r="C7" i="1"/>
  <c r="C8" i="1" l="1"/>
</calcChain>
</file>

<file path=xl/sharedStrings.xml><?xml version="1.0" encoding="utf-8"?>
<sst xmlns="http://schemas.openxmlformats.org/spreadsheetml/2006/main" count="25" uniqueCount="21">
  <si>
    <r>
      <rPr>
        <sz val="14"/>
        <color rgb="FF000000"/>
        <rFont val="Times New Roman"/>
      </rPr>
      <t>R</t>
    </r>
    <r>
      <rPr>
        <sz val="9"/>
        <color rgb="FF000000"/>
        <rFont val="Times New Roman"/>
      </rPr>
      <t>д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 xml:space="preserve">кОм </t>
    </r>
    <r>
      <rPr>
        <sz val="14"/>
        <color rgb="FF000000"/>
        <rFont val="Times New Roman"/>
      </rPr>
      <t>=</t>
    </r>
  </si>
  <si>
    <r>
      <rPr>
        <sz val="14"/>
        <color rgb="FF000000"/>
        <rFont val="Times New Roman"/>
      </rPr>
      <t>R</t>
    </r>
    <r>
      <rPr>
        <sz val="9"/>
        <color rgb="FF000000"/>
        <rFont val="Times New Roman"/>
      </rPr>
      <t>вн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 xml:space="preserve">мм </t>
    </r>
    <r>
      <rPr>
        <sz val="14"/>
        <color rgb="FF000000"/>
        <rFont val="Times New Roman"/>
      </rPr>
      <t>=</t>
    </r>
  </si>
  <si>
    <r>
      <rPr>
        <sz val="14"/>
        <color rgb="FF000000"/>
        <rFont val="Times New Roman"/>
      </rPr>
      <t>R</t>
    </r>
    <r>
      <rPr>
        <sz val="9"/>
        <color rgb="FF000000"/>
        <rFont val="Times New Roman"/>
      </rPr>
      <t>з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 xml:space="preserve">мм </t>
    </r>
    <r>
      <rPr>
        <sz val="14"/>
        <color rgb="FF000000"/>
        <rFont val="Times New Roman"/>
      </rPr>
      <t>=</t>
    </r>
  </si>
  <si>
    <r>
      <rPr>
        <sz val="14"/>
        <color rgb="FF000000"/>
        <rFont val="Times New Roman"/>
      </rPr>
      <t>I</t>
    </r>
    <r>
      <rPr>
        <sz val="9"/>
        <color rgb="FF000000"/>
        <rFont val="Times New Roman"/>
      </rPr>
      <t>0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 xml:space="preserve">мкА </t>
    </r>
    <r>
      <rPr>
        <sz val="14"/>
        <color rgb="FF000000"/>
        <rFont val="Times New Roman"/>
      </rPr>
      <t>=</t>
    </r>
  </si>
  <si>
    <r>
      <rPr>
        <sz val="14"/>
        <color rgb="FF000000"/>
        <rFont val="Times New Roman"/>
      </rPr>
      <t>U</t>
    </r>
    <r>
      <rPr>
        <sz val="9"/>
        <color rgb="FF000000"/>
        <rFont val="Times New Roman"/>
      </rPr>
      <t>0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 xml:space="preserve">в </t>
    </r>
    <r>
      <rPr>
        <sz val="14"/>
        <color rgb="FF000000"/>
        <rFont val="Times New Roman"/>
      </rPr>
      <t>=</t>
    </r>
  </si>
  <si>
    <r>
      <rPr>
        <sz val="16"/>
        <color rgb="FF000000"/>
        <rFont val="Times New Roman"/>
      </rPr>
      <t>ε</t>
    </r>
    <r>
      <rPr>
        <sz val="9"/>
        <color rgb="FF000000"/>
        <rFont val="Times New Roman"/>
      </rPr>
      <t>U ,%</t>
    </r>
    <r>
      <rPr>
        <sz val="11"/>
        <color rgb="FF000000"/>
        <rFont val="Times New Roman"/>
      </rPr>
      <t xml:space="preserve"> </t>
    </r>
    <r>
      <rPr>
        <sz val="14"/>
        <color rgb="FF000000"/>
        <rFont val="Times New Roman"/>
      </rPr>
      <t>=</t>
    </r>
  </si>
  <si>
    <r>
      <rPr>
        <sz val="18"/>
        <color rgb="FF000000"/>
        <rFont val="Times New Roman"/>
      </rPr>
      <t>ε</t>
    </r>
    <r>
      <rPr>
        <sz val="9"/>
        <color rgb="FF000000"/>
        <rFont val="Times New Roman"/>
      </rPr>
      <t xml:space="preserve">E ,% </t>
    </r>
    <r>
      <rPr>
        <sz val="14"/>
        <color rgb="FF000000"/>
        <rFont val="Times New Roman"/>
      </rPr>
      <t>=</t>
    </r>
  </si>
  <si>
    <t>Радіус      r, см</t>
  </si>
  <si>
    <t>Струм І(r), мкА, за            променями</t>
  </si>
  <si>
    <t>Середній струм   &lt;I(r)&gt; мкА</t>
  </si>
  <si>
    <t>U(r), B</t>
  </si>
  <si>
    <r>
      <rPr>
        <sz val="18"/>
        <color rgb="FF000000"/>
        <rFont val="Times New Roman"/>
      </rPr>
      <t>ε</t>
    </r>
    <r>
      <rPr>
        <sz val="9"/>
        <color rgb="FF000000"/>
        <rFont val="Times New Roman"/>
      </rPr>
      <t>U</t>
    </r>
  </si>
  <si>
    <r>
      <rPr>
        <sz val="14"/>
        <color rgb="FF000000"/>
        <rFont val="Times New Roman"/>
      </rPr>
      <t>I</t>
    </r>
    <r>
      <rPr>
        <sz val="9"/>
        <color rgb="FF000000"/>
        <rFont val="Times New Roman"/>
      </rPr>
      <t>1</t>
    </r>
    <r>
      <rPr>
        <sz val="14"/>
        <color rgb="FF000000"/>
        <rFont val="Times New Roman"/>
      </rPr>
      <t>(r)</t>
    </r>
  </si>
  <si>
    <r>
      <rPr>
        <sz val="14"/>
        <color rgb="FF000000"/>
        <rFont val="Times New Roman"/>
      </rPr>
      <t>I</t>
    </r>
    <r>
      <rPr>
        <sz val="9"/>
        <color rgb="FF000000"/>
        <rFont val="Times New Roman"/>
      </rPr>
      <t>2</t>
    </r>
    <r>
      <rPr>
        <sz val="14"/>
        <color rgb="FF000000"/>
        <rFont val="Times New Roman"/>
      </rPr>
      <t>(r)</t>
    </r>
  </si>
  <si>
    <r>
      <rPr>
        <sz val="14"/>
        <color rgb="FF000000"/>
        <rFont val="Times New Roman"/>
      </rPr>
      <t>I</t>
    </r>
    <r>
      <rPr>
        <sz val="9"/>
        <color rgb="FF000000"/>
        <rFont val="Times New Roman"/>
      </rPr>
      <t>3</t>
    </r>
    <r>
      <rPr>
        <sz val="14"/>
        <color rgb="FF000000"/>
        <rFont val="Times New Roman"/>
      </rPr>
      <t>(r)</t>
    </r>
  </si>
  <si>
    <r>
      <rPr>
        <sz val="14"/>
        <color rgb="FF000000"/>
        <rFont val="Times New Roman"/>
      </rPr>
      <t>I</t>
    </r>
    <r>
      <rPr>
        <sz val="9"/>
        <color rgb="FF000000"/>
        <rFont val="Times New Roman"/>
      </rPr>
      <t>4</t>
    </r>
    <r>
      <rPr>
        <sz val="14"/>
        <color rgb="FF000000"/>
        <rFont val="Times New Roman"/>
      </rPr>
      <t>(r)</t>
    </r>
  </si>
  <si>
    <r>
      <rPr>
        <sz val="14"/>
        <color rgb="FF000000"/>
        <rFont val="Times New Roman"/>
      </rPr>
      <t>Експериментальне значення U(r) = &lt;I(r)&gt; * R</t>
    </r>
    <r>
      <rPr>
        <sz val="9"/>
        <color rgb="FF000000"/>
        <rFont val="Times New Roman"/>
      </rPr>
      <t>д</t>
    </r>
  </si>
  <si>
    <t>Теоретичне значення</t>
  </si>
  <si>
    <r>
      <rPr>
        <sz val="14"/>
        <color rgb="FF000000"/>
        <rFont val="Times New Roman"/>
      </rPr>
      <t>E</t>
    </r>
    <r>
      <rPr>
        <sz val="9"/>
        <color rgb="FF000000"/>
        <rFont val="Times New Roman"/>
      </rPr>
      <t>екс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>В/м</t>
    </r>
  </si>
  <si>
    <r>
      <rPr>
        <sz val="14"/>
        <color rgb="FF000000"/>
        <rFont val="Times New Roman"/>
      </rPr>
      <t>E</t>
    </r>
    <r>
      <rPr>
        <sz val="9"/>
        <color rgb="FF000000"/>
        <rFont val="Times New Roman"/>
      </rPr>
      <t>теор</t>
    </r>
    <r>
      <rPr>
        <sz val="14"/>
        <color rgb="FF000000"/>
        <rFont val="Times New Roman"/>
      </rPr>
      <t xml:space="preserve">, </t>
    </r>
    <r>
      <rPr>
        <sz val="12"/>
        <color rgb="FF000000"/>
        <rFont val="Times New Roman"/>
      </rPr>
      <t>В/м</t>
    </r>
  </si>
  <si>
    <r>
      <rPr>
        <sz val="18"/>
        <color rgb="FF000000"/>
        <rFont val="Times New Roman"/>
      </rPr>
      <t>ε</t>
    </r>
    <r>
      <rPr>
        <sz val="9"/>
        <color rgb="FF000000"/>
        <rFont val="Times New Roman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</si>
</sst>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</font>
    <font>
      <sz val="9"/>
      <color rgb="FF000000"/>
      <name val="Times New Roman"/>
    </font>
    <font>
      <sz val="12"/>
      <color rgb="FF000000"/>
      <name val="Times New Roman"/>
    </font>
    <font>
      <sz val="16"/>
      <color rgb="FF000000"/>
      <name val="Times New Roman"/>
    </font>
    <font>
      <sz val="11"/>
      <color rgb="FF000000"/>
      <name val="Times New Roman"/>
    </font>
    <font>
      <sz val="14"/>
      <color theme="1"/>
      <name val="Times New Roman"/>
    </font>
    <font>
      <sz val="18"/>
      <color rgb="FF000000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/>
    <xf numFmtId="0" fontId="7" fillId="0" borderId="0" xfId="0" applyFont="1"/>
    <xf numFmtId="49" fontId="1" fillId="0" borderId="1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49" fontId="1" fillId="0" borderId="5" xfId="0" applyNumberFormat="1" applyFont="1" applyBorder="1" applyAlignment="1">
      <alignment horizontal="center" vertical="top" wrapText="1"/>
    </xf>
    <xf numFmtId="49" fontId="1" fillId="0" borderId="6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49" fontId="1" fillId="0" borderId="7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" fillId="0" borderId="8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topLeftCell="A16" workbookViewId="0">
      <selection activeCell="K8" sqref="K8"/>
    </sheetView>
  </sheetViews>
  <sheetFormatPr defaultRowHeight="14.4" x14ac:dyDescent="0.3"/>
  <sheetData>
    <row r="1" spans="2:9" x14ac:dyDescent="0.3">
      <c r="H1" s="13" t="s">
        <v>7</v>
      </c>
      <c r="I1" s="10" t="s">
        <v>11</v>
      </c>
    </row>
    <row r="2" spans="2:9" ht="18" x14ac:dyDescent="0.35">
      <c r="B2" s="1" t="s">
        <v>0</v>
      </c>
      <c r="C2" s="2">
        <v>91</v>
      </c>
      <c r="H2" s="19"/>
      <c r="I2" s="20"/>
    </row>
    <row r="3" spans="2:9" ht="18" x14ac:dyDescent="0.35">
      <c r="B3" s="1" t="s">
        <v>1</v>
      </c>
      <c r="C3" s="2">
        <v>5.5</v>
      </c>
      <c r="H3" s="23">
        <v>1</v>
      </c>
      <c r="I3" s="22">
        <f>ABS(I14 - H14) / I14</f>
        <v>6.7824306239918614E-2</v>
      </c>
    </row>
    <row r="4" spans="2:9" ht="18" x14ac:dyDescent="0.35">
      <c r="B4" s="1" t="s">
        <v>2</v>
      </c>
      <c r="C4" s="2">
        <v>90</v>
      </c>
      <c r="H4" s="23">
        <v>2</v>
      </c>
      <c r="I4" s="22">
        <f>ABS(I15 - H15) / I15</f>
        <v>3.8860878444049847E-2</v>
      </c>
    </row>
    <row r="5" spans="2:9" ht="18" x14ac:dyDescent="0.35">
      <c r="B5" s="1" t="s">
        <v>3</v>
      </c>
      <c r="C5" s="2">
        <v>77</v>
      </c>
      <c r="H5" s="23">
        <v>3</v>
      </c>
      <c r="I5" s="22">
        <f>ABS(I16 - H16) / I16</f>
        <v>3.4370061138205552E-2</v>
      </c>
    </row>
    <row r="6" spans="2:9" ht="18" x14ac:dyDescent="0.35">
      <c r="B6" s="1" t="s">
        <v>4</v>
      </c>
      <c r="C6" s="3">
        <f>PRODUCT(C5,C2) / 1000</f>
        <v>7.0069999999999997</v>
      </c>
      <c r="H6" s="23">
        <v>4</v>
      </c>
      <c r="I6" s="22">
        <f>ABS(I17 - H17) / I17</f>
        <v>4.9909728828709622E-2</v>
      </c>
    </row>
    <row r="7" spans="2:9" ht="21" x14ac:dyDescent="0.4">
      <c r="B7" s="1" t="s">
        <v>5</v>
      </c>
      <c r="C7" s="4">
        <f>AVERAGE(I3,I4,I5,I6,I7,I8,I9,I10) * 100</f>
        <v>6.8764947719943574</v>
      </c>
      <c r="H7" s="23">
        <v>5</v>
      </c>
      <c r="I7" s="22">
        <f>ABS(I18 - H18) / I18</f>
        <v>5.9761073291926536E-2</v>
      </c>
    </row>
    <row r="8" spans="2:9" ht="22.8" x14ac:dyDescent="0.4">
      <c r="B8" s="5" t="s">
        <v>6</v>
      </c>
      <c r="C8" s="4">
        <f>AVERAGE(C28,D28,E28,F28,G28,H28,I28) * 100</f>
        <v>4.2435486533091584</v>
      </c>
      <c r="H8" s="23">
        <v>6</v>
      </c>
      <c r="I8" s="22">
        <f>ABS(I19 - H19) / I19</f>
        <v>5.3266938267477359E-2</v>
      </c>
    </row>
    <row r="9" spans="2:9" ht="18" x14ac:dyDescent="0.35">
      <c r="H9" s="23">
        <v>7</v>
      </c>
      <c r="I9" s="22">
        <f>ABS(I20 - H20) / I20</f>
        <v>9.3647864063825387E-2</v>
      </c>
    </row>
    <row r="10" spans="2:9" ht="18" x14ac:dyDescent="0.35">
      <c r="H10" s="23">
        <v>8</v>
      </c>
      <c r="I10" s="22">
        <f>ABS(I21 - H21) / I21</f>
        <v>0.15247873148543564</v>
      </c>
    </row>
    <row r="12" spans="2:9" ht="18" x14ac:dyDescent="0.3">
      <c r="B12" s="6" t="s">
        <v>7</v>
      </c>
      <c r="C12" s="7" t="s">
        <v>8</v>
      </c>
      <c r="D12" s="8"/>
      <c r="E12" s="8"/>
      <c r="F12" s="9"/>
      <c r="G12" s="10" t="s">
        <v>9</v>
      </c>
      <c r="H12" s="11" t="s">
        <v>10</v>
      </c>
      <c r="I12" s="12"/>
    </row>
    <row r="13" spans="2:9" ht="144" x14ac:dyDescent="0.3">
      <c r="B13" s="14"/>
      <c r="C13" s="15" t="s">
        <v>12</v>
      </c>
      <c r="D13" s="15" t="s">
        <v>13</v>
      </c>
      <c r="E13" s="15" t="s">
        <v>14</v>
      </c>
      <c r="F13" s="15" t="s">
        <v>15</v>
      </c>
      <c r="G13" s="16"/>
      <c r="H13" s="17" t="s">
        <v>16</v>
      </c>
      <c r="I13" s="18" t="s">
        <v>17</v>
      </c>
    </row>
    <row r="14" spans="2:9" ht="18" x14ac:dyDescent="0.35">
      <c r="B14" s="21">
        <v>1</v>
      </c>
      <c r="C14" s="21">
        <v>56.3</v>
      </c>
      <c r="D14" s="21">
        <v>56.8</v>
      </c>
      <c r="E14" s="21">
        <v>56.6</v>
      </c>
      <c r="F14" s="21">
        <v>56</v>
      </c>
      <c r="G14" s="21">
        <f>AVERAGE(C14:F14)</f>
        <v>56.424999999999997</v>
      </c>
      <c r="H14" s="22">
        <f>PRODUCT(C2, G14) / 1000</f>
        <v>5.1346750000000005</v>
      </c>
      <c r="I14" s="22">
        <f>LN(C4 / (B14 * 10)) / LN(C4 / C3) * C6</f>
        <v>5.5082695615978343</v>
      </c>
    </row>
    <row r="15" spans="2:9" ht="18" x14ac:dyDescent="0.35">
      <c r="B15" s="21">
        <v>2</v>
      </c>
      <c r="C15" s="21">
        <v>40.6</v>
      </c>
      <c r="D15" s="21">
        <v>39</v>
      </c>
      <c r="E15" s="21">
        <v>40.200000000000003</v>
      </c>
      <c r="F15" s="21">
        <v>39.5</v>
      </c>
      <c r="G15" s="21">
        <f>AVERAGE(C15:F15)</f>
        <v>39.825000000000003</v>
      </c>
      <c r="H15" s="22">
        <f>PRODUCT(C2, G15) / 1000</f>
        <v>3.6240750000000004</v>
      </c>
      <c r="I15" s="22">
        <f>LN(C4 / (B15 * 10)) / LN(C4 / C3) * C6</f>
        <v>3.7706039830457931</v>
      </c>
    </row>
    <row r="16" spans="2:9" ht="18" x14ac:dyDescent="0.35">
      <c r="B16" s="21">
        <v>3</v>
      </c>
      <c r="C16" s="21">
        <v>28.6</v>
      </c>
      <c r="D16" s="21">
        <v>28.9</v>
      </c>
      <c r="E16" s="21">
        <v>29.5</v>
      </c>
      <c r="F16" s="21">
        <v>29.9</v>
      </c>
      <c r="G16" s="21">
        <f t="shared" ref="G16:G21" si="0">AVERAGE(C16:F16)</f>
        <v>29.225000000000001</v>
      </c>
      <c r="H16" s="22">
        <f>PRODUCT(C2, G16) / 1000</f>
        <v>2.659475</v>
      </c>
      <c r="I16" s="22">
        <f>LN(C4 / (B16 * 10)) / LN(C4 / C3) * C6</f>
        <v>2.7541347807989172</v>
      </c>
    </row>
    <row r="17" spans="2:9" ht="18" x14ac:dyDescent="0.35">
      <c r="B17" s="21">
        <v>4</v>
      </c>
      <c r="C17" s="21">
        <v>20.8</v>
      </c>
      <c r="D17" s="21">
        <v>20.9</v>
      </c>
      <c r="E17" s="21">
        <v>21.8</v>
      </c>
      <c r="F17" s="21">
        <v>21.4</v>
      </c>
      <c r="G17" s="21">
        <f t="shared" si="0"/>
        <v>21.225000000000001</v>
      </c>
      <c r="H17" s="22">
        <f>PRODUCT(C2, G17) / 1000</f>
        <v>1.9314750000000001</v>
      </c>
      <c r="I17" s="22">
        <f>LN(C4 / (B17 * 10)) / LN(C4 / C3) * C6</f>
        <v>2.0329384044937528</v>
      </c>
    </row>
    <row r="18" spans="2:9" ht="18" x14ac:dyDescent="0.35">
      <c r="B18" s="21">
        <v>5</v>
      </c>
      <c r="C18" s="21">
        <v>15.1</v>
      </c>
      <c r="D18" s="21">
        <v>15.2</v>
      </c>
      <c r="E18" s="21">
        <v>15.7</v>
      </c>
      <c r="F18" s="21">
        <v>14.9</v>
      </c>
      <c r="G18" s="21">
        <f t="shared" si="0"/>
        <v>15.225</v>
      </c>
      <c r="H18" s="22">
        <f>PRODUCT(C2, G18) / 1000</f>
        <v>1.385475</v>
      </c>
      <c r="I18" s="22">
        <f>LN(C4 / (B18 * 10)) / LN(C4 / C3) * C6</f>
        <v>1.4735350352391483</v>
      </c>
    </row>
    <row r="19" spans="2:9" ht="18" x14ac:dyDescent="0.35">
      <c r="B19" s="21">
        <v>6</v>
      </c>
      <c r="C19" s="21">
        <v>10.3</v>
      </c>
      <c r="D19" s="21">
        <v>10.5</v>
      </c>
      <c r="E19" s="21">
        <v>10.9</v>
      </c>
      <c r="F19" s="21">
        <v>10.6</v>
      </c>
      <c r="G19" s="21">
        <f t="shared" si="0"/>
        <v>10.575000000000001</v>
      </c>
      <c r="H19" s="22">
        <f>PRODUCT(C2, G19) / 1000</f>
        <v>0.9623250000000001</v>
      </c>
      <c r="I19" s="22">
        <f>LN(C4 / (B19 * 10)) / LN(C4 / C3) * C6</f>
        <v>1.0164692022468764</v>
      </c>
    </row>
    <row r="20" spans="2:9" ht="18" x14ac:dyDescent="0.35">
      <c r="B20" s="21">
        <v>7</v>
      </c>
      <c r="C20" s="21">
        <v>5.9</v>
      </c>
      <c r="D20" s="21">
        <v>6.4</v>
      </c>
      <c r="E20" s="21">
        <v>6.7</v>
      </c>
      <c r="F20" s="21">
        <v>6.1</v>
      </c>
      <c r="G20" s="21">
        <f t="shared" si="0"/>
        <v>6.2750000000000004</v>
      </c>
      <c r="H20" s="22">
        <f>PRODUCT(C2, G20) / 1000</f>
        <v>0.571025</v>
      </c>
      <c r="I20" s="22">
        <f>LN(C4 / (B20 * 10)) / LN(C4 / C3) * C6</f>
        <v>0.63002554675968858</v>
      </c>
    </row>
    <row r="21" spans="2:9" ht="18" x14ac:dyDescent="0.35">
      <c r="B21" s="21">
        <v>8</v>
      </c>
      <c r="C21" s="21">
        <v>2.4</v>
      </c>
      <c r="D21" s="21">
        <v>2.7</v>
      </c>
      <c r="E21" s="21">
        <v>3</v>
      </c>
      <c r="F21" s="21">
        <v>2.9</v>
      </c>
      <c r="G21" s="21">
        <f t="shared" si="0"/>
        <v>2.75</v>
      </c>
      <c r="H21" s="22">
        <f>PRODUCT(C2, G21) / 1000</f>
        <v>0.25024999999999997</v>
      </c>
      <c r="I21" s="22">
        <f>LN(C4 / (B21 * 10)) / LN(C4 / C3) * C6</f>
        <v>0.29527282594171206</v>
      </c>
    </row>
    <row r="23" spans="2:9" ht="36" x14ac:dyDescent="0.3">
      <c r="B23" s="24" t="s">
        <v>7</v>
      </c>
      <c r="C23" s="25">
        <v>1.5</v>
      </c>
      <c r="D23" s="25">
        <v>2.5</v>
      </c>
      <c r="E23" s="25">
        <v>3.5</v>
      </c>
      <c r="F23" s="25">
        <v>4.5</v>
      </c>
      <c r="G23" s="25">
        <v>5.5</v>
      </c>
      <c r="H23" s="25">
        <v>6.5</v>
      </c>
      <c r="I23" s="25">
        <v>7.5</v>
      </c>
    </row>
    <row r="24" spans="2:9" ht="18" x14ac:dyDescent="0.35">
      <c r="B24" s="26" t="s">
        <v>18</v>
      </c>
      <c r="C24" s="21">
        <f>(H14 - H15) / 0.01</f>
        <v>151.06</v>
      </c>
      <c r="D24" s="21">
        <f>(H15 - H16) / 0.01</f>
        <v>96.460000000000036</v>
      </c>
      <c r="E24" s="21">
        <f>(H16 - H17) / 0.01</f>
        <v>72.8</v>
      </c>
      <c r="F24" s="21">
        <f>(H17 - H18) / 0.01</f>
        <v>54.6</v>
      </c>
      <c r="G24" s="21">
        <f>(H18 - H19) / 0.01</f>
        <v>42.314999999999991</v>
      </c>
      <c r="H24" s="21">
        <f>(H19 - H20) / 0.01</f>
        <v>39.13000000000001</v>
      </c>
      <c r="I24" s="21">
        <f>(H20 - H21) / 0.01</f>
        <v>32.077500000000001</v>
      </c>
    </row>
    <row r="25" spans="2:9" ht="18" x14ac:dyDescent="0.35">
      <c r="B25" s="26" t="s">
        <v>19</v>
      </c>
      <c r="C25" s="21">
        <f>(1 / (C23 * 10)) / LN(C4 / C3) * C6 * 1000</f>
        <v>167.12810086003202</v>
      </c>
      <c r="D25" s="21">
        <f>(1 / (D23 * 10)) / LN(C4 / C3) * C6 * 1000</f>
        <v>100.27686051601923</v>
      </c>
      <c r="E25" s="21">
        <f>(1 / (E23 * 10)) / LN(C4 / C3) * C6 * 1000</f>
        <v>71.626328940013721</v>
      </c>
      <c r="F25" s="21">
        <f>(1 / (F23 * 10)) / LN(C4 / C3) * C6 * 1000</f>
        <v>55.709366953344016</v>
      </c>
      <c r="G25" s="22">
        <f>(1 / (G23 * 10)) / LN(C4 / C3) * C6 * 1000</f>
        <v>45.580391143645102</v>
      </c>
      <c r="H25" s="22">
        <f>(1 / (H23 * 10)) / LN(C4 / C3) * C6 * 1000</f>
        <v>38.568023275392015</v>
      </c>
      <c r="I25" s="22">
        <f>(1 / (I23 * 10)) / LN(C4 / C3) * C6 * 1000</f>
        <v>33.425620172006404</v>
      </c>
    </row>
    <row r="27" spans="2:9" ht="36" x14ac:dyDescent="0.3">
      <c r="B27" s="27" t="s">
        <v>7</v>
      </c>
      <c r="C27" s="28">
        <v>1.5</v>
      </c>
      <c r="D27" s="28">
        <v>2.5</v>
      </c>
      <c r="E27" s="28">
        <v>3.5</v>
      </c>
      <c r="F27" s="28">
        <v>4.5</v>
      </c>
      <c r="G27" s="28">
        <v>5.5</v>
      </c>
      <c r="H27" s="28">
        <v>6.5</v>
      </c>
      <c r="I27" s="28">
        <v>7.5</v>
      </c>
    </row>
    <row r="28" spans="2:9" ht="22.8" x14ac:dyDescent="0.4">
      <c r="B28" s="29" t="s">
        <v>20</v>
      </c>
      <c r="C28" s="22">
        <f>ABS(C25 - C24) / C25</f>
        <v>9.6142424746924388E-2</v>
      </c>
      <c r="D28" s="22">
        <f>ABS(D25 - D24) / D25</f>
        <v>3.8063223124236593E-2</v>
      </c>
      <c r="E28" s="22">
        <f>ABS(E25 - E24) / E25</f>
        <v>1.6386028397032786E-2</v>
      </c>
      <c r="F28" s="22">
        <f>ABS(F25 - F24) / F25</f>
        <v>1.9913472617147088E-2</v>
      </c>
      <c r="G28" s="22">
        <f>ABS(G25 - G24) / G25</f>
        <v>7.1640261562353397E-2</v>
      </c>
      <c r="H28" s="22">
        <f>ABS(H25 - H24) / H25</f>
        <v>1.4571053346323788E-2</v>
      </c>
      <c r="I28" s="22">
        <f>ABS(I25 - I24) / I25</f>
        <v>4.0331941937623031E-2</v>
      </c>
    </row>
  </sheetData>
  <mergeCells count="6">
    <mergeCell ref="B12:B13"/>
    <mergeCell ref="C12:F12"/>
    <mergeCell ref="G12:G13"/>
    <mergeCell ref="H12:I1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2024-03-18T12:50:58Z</dcterms:created>
  <dcterms:modified xsi:type="dcterms:W3CDTF">2024-03-18T13:08:43Z</dcterms:modified>
</cp:coreProperties>
</file>