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Common\Comptroller Tech\Reporting Tools\Reports (Macros)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/>
  <c r="G6" i="1"/>
  <c r="B16" i="1"/>
  <c r="B15" i="1"/>
  <c r="J8" i="1"/>
  <c r="J7" i="1"/>
  <c r="J9" i="1"/>
  <c r="J10" i="1"/>
  <c r="J11" i="1"/>
  <c r="J12" i="1"/>
  <c r="J13" i="1"/>
  <c r="J6" i="1"/>
  <c r="C3" i="1"/>
  <c r="H7" i="1"/>
  <c r="H10" i="1"/>
  <c r="H11" i="1"/>
  <c r="G8" i="1"/>
  <c r="G9" i="1"/>
  <c r="E7" i="1"/>
  <c r="E8" i="1"/>
  <c r="F8" i="1"/>
  <c r="H8" i="1" s="1"/>
  <c r="E9" i="1"/>
  <c r="F9" i="1"/>
  <c r="H9" i="1" s="1"/>
  <c r="E10" i="1"/>
  <c r="G10" i="1" s="1"/>
  <c r="F10" i="1"/>
  <c r="E11" i="1"/>
  <c r="G11" i="1" s="1"/>
  <c r="F11" i="1"/>
  <c r="E12" i="1"/>
  <c r="G12" i="1" s="1"/>
  <c r="F12" i="1"/>
  <c r="H12" i="1" s="1"/>
  <c r="F6" i="1"/>
  <c r="F13" i="1" s="1"/>
  <c r="H13" i="1" s="1"/>
  <c r="E6" i="1"/>
  <c r="H6" i="1" l="1"/>
  <c r="E13" i="1"/>
  <c r="G13" i="1" s="1"/>
  <c r="I7" i="1"/>
  <c r="I6" i="1"/>
  <c r="I12" i="1"/>
  <c r="I11" i="1"/>
  <c r="I10" i="1"/>
  <c r="I9" i="1"/>
  <c r="I8" i="1"/>
  <c r="I13" i="1" l="1"/>
</calcChain>
</file>

<file path=xl/sharedStrings.xml><?xml version="1.0" encoding="utf-8"?>
<sst xmlns="http://schemas.openxmlformats.org/spreadsheetml/2006/main" count="24" uniqueCount="24">
  <si>
    <t>Time Saved by Macro Scheduler</t>
  </si>
  <si>
    <t>Macro</t>
  </si>
  <si>
    <t xml:space="preserve">Total cost using Macro </t>
  </si>
  <si>
    <t>Total Cost not using Macro</t>
  </si>
  <si>
    <t>Savings</t>
  </si>
  <si>
    <t>Allocations</t>
  </si>
  <si>
    <t>Cat19 import</t>
  </si>
  <si>
    <t>Inspection report</t>
  </si>
  <si>
    <t>Geo Table pointer</t>
  </si>
  <si>
    <t>Land detail export</t>
  </si>
  <si>
    <t>New field visit</t>
  </si>
  <si>
    <t>Plat Land base/inspection report combo</t>
  </si>
  <si>
    <t>Time to input by hand in seconds</t>
  </si>
  <si>
    <t>Time for Macro to run in seconds</t>
  </si>
  <si>
    <t>Total</t>
  </si>
  <si>
    <t>Comptroller wage</t>
  </si>
  <si>
    <t>Savings with overtime consideration</t>
  </si>
  <si>
    <t>BASE</t>
  </si>
  <si>
    <t>Overtime</t>
  </si>
  <si>
    <r>
      <t xml:space="preserve">Total time using Macro </t>
    </r>
    <r>
      <rPr>
        <b/>
        <i/>
        <sz val="11"/>
        <color theme="1"/>
        <rFont val="Calibri"/>
        <family val="2"/>
        <scheme val="minor"/>
      </rPr>
      <t>Hours</t>
    </r>
  </si>
  <si>
    <r>
      <t xml:space="preserve">Total time not using Macro </t>
    </r>
    <r>
      <rPr>
        <b/>
        <i/>
        <sz val="11"/>
        <color theme="1"/>
        <rFont val="Calibri"/>
        <family val="2"/>
        <scheme val="minor"/>
      </rPr>
      <t>Hours</t>
    </r>
  </si>
  <si>
    <t>Total Savings</t>
  </si>
  <si>
    <t>Total Savings with 20% as overtime</t>
  </si>
  <si>
    <t>Tasks 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</si>
</sst>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4" fontId="1" fillId="0" borderId="0" xfId="0" applyNumberFormat="1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7">
    <dxf>
      <numFmt numFmtId="164" formatCode="&quot;$&quot;#,##0.00"/>
      <border diagonalUp="0" diagonalDown="0">
        <left/>
        <right/>
        <top/>
        <bottom style="thin">
          <color indexed="64"/>
        </bottom>
        <vertical/>
        <horizontal/>
      </border>
    </dxf>
    <dxf>
      <numFmt numFmtId="164" formatCode="&quot;$&quot;#,##0.00"/>
      <border diagonalUp="0" diagonalDown="0">
        <left/>
        <right/>
        <top/>
        <bottom style="thin">
          <color indexed="64"/>
        </bottom>
        <vertical/>
        <horizontal/>
      </border>
    </dxf>
    <dxf>
      <numFmt numFmtId="164" formatCode="&quot;$&quot;#,##0.00"/>
      <border diagonalUp="0" diagonalDown="0">
        <left/>
        <right/>
        <top/>
        <bottom style="thin">
          <color indexed="64"/>
        </bottom>
        <vertical/>
        <horizontal/>
      </border>
    </dxf>
    <dxf>
      <numFmt numFmtId="164" formatCode="&quot;$&quot;#,##0.00"/>
      <border diagonalUp="0" diagonalDown="0">
        <left/>
        <right/>
        <top/>
        <bottom style="thin">
          <color indexed="64"/>
        </bottom>
        <vertical/>
        <horizontal/>
      </border>
    </dxf>
    <dxf>
      <numFmt numFmtId="2" formatCode="0.00"/>
      <border diagonalUp="0" diagonalDown="0">
        <left/>
        <right/>
        <top/>
        <bottom style="thin">
          <color indexed="64"/>
        </bottom>
        <vertical/>
        <horizontal/>
      </border>
    </dxf>
    <dxf>
      <numFmt numFmtId="2" formatCode="0.0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5:J13" totalsRowShown="0" headerRowDxfId="6">
  <autoFilter ref="A5:J13"/>
  <tableColumns count="10">
    <tableColumn id="1" name="Macro"/>
    <tableColumn id="2" name="Time for Macro to run in seconds"/>
    <tableColumn id="3" name="Time to input by hand in seconds"/>
    <tableColumn id="4" name="Tasks annually"/>
    <tableColumn id="6" name="Total time using Macro Hours" dataDxfId="5"/>
    <tableColumn id="7" name="Total time not using Macro Hours" dataDxfId="4"/>
    <tableColumn id="8" name="Total cost using Macro " dataDxfId="3">
      <calculatedColumnFormula>E6*$B$3</calculatedColumnFormula>
    </tableColumn>
    <tableColumn id="9" name="Total Cost not using Macro" dataDxfId="2">
      <calculatedColumnFormula>F6*$B$3</calculatedColumnFormula>
    </tableColumn>
    <tableColumn id="10" name="Savings" dataDxfId="1"/>
    <tableColumn id="11" name="Savings with overtime consideration" dataDxfId="0">
      <calculatedColumnFormula>((Table1[[#This Row],[Total time not using Macro Hours]]*0.8)*$B$3)+((Table1[[#This Row],[Total time not using Macro Hours]]*0.2)*$C$3)-Table1[[#This Row],[Total cost using Macro 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F13" sqref="F13"/>
    </sheetView>
  </sheetViews>
  <sheetFormatPr defaultColWidth="37.140625" defaultRowHeight="15" x14ac:dyDescent="0.25"/>
  <cols>
    <col min="4" max="4" width="15.85546875" customWidth="1"/>
  </cols>
  <sheetData>
    <row r="1" spans="1:10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5">
      <c r="A2" s="9"/>
      <c r="B2" s="9" t="s">
        <v>17</v>
      </c>
      <c r="C2" s="9" t="s">
        <v>18</v>
      </c>
      <c r="D2" s="9"/>
      <c r="E2" s="9"/>
      <c r="F2" s="9"/>
      <c r="G2" s="9"/>
      <c r="H2" s="9"/>
      <c r="I2" s="9"/>
    </row>
    <row r="3" spans="1:10" x14ac:dyDescent="0.25">
      <c r="A3" s="1" t="s">
        <v>15</v>
      </c>
      <c r="B3" s="10">
        <v>27.85</v>
      </c>
      <c r="C3" s="10">
        <f>B3*1.5</f>
        <v>41.775000000000006</v>
      </c>
      <c r="D3" s="9"/>
      <c r="E3" s="9"/>
      <c r="F3" s="9"/>
      <c r="G3" s="9"/>
      <c r="H3" s="9"/>
      <c r="I3" s="9"/>
    </row>
    <row r="5" spans="1:10" x14ac:dyDescent="0.25">
      <c r="A5" s="1" t="s">
        <v>1</v>
      </c>
      <c r="B5" s="1" t="s">
        <v>13</v>
      </c>
      <c r="C5" s="1" t="s">
        <v>12</v>
      </c>
      <c r="D5" s="1" t="s">
        <v>23</v>
      </c>
      <c r="E5" s="1" t="s">
        <v>19</v>
      </c>
      <c r="F5" s="1" t="s">
        <v>20</v>
      </c>
      <c r="G5" s="1" t="s">
        <v>2</v>
      </c>
      <c r="H5" s="1" t="s">
        <v>3</v>
      </c>
      <c r="I5" s="1" t="s">
        <v>4</v>
      </c>
      <c r="J5" s="1" t="s">
        <v>16</v>
      </c>
    </row>
    <row r="6" spans="1:10" x14ac:dyDescent="0.25">
      <c r="A6" t="s">
        <v>5</v>
      </c>
      <c r="B6">
        <v>6</v>
      </c>
      <c r="C6">
        <v>12</v>
      </c>
      <c r="D6">
        <v>6000</v>
      </c>
      <c r="E6">
        <f t="shared" ref="E6:F12" si="0">((B6*$D6)/60)/60</f>
        <v>10</v>
      </c>
      <c r="F6">
        <f t="shared" si="0"/>
        <v>20</v>
      </c>
      <c r="G6" s="2">
        <f>E6*$B$3</f>
        <v>278.5</v>
      </c>
      <c r="H6" s="2">
        <f>F6*$B$3</f>
        <v>557</v>
      </c>
      <c r="I6" s="2">
        <f>H6-G6</f>
        <v>278.5</v>
      </c>
      <c r="J6" s="11">
        <f>((Table1[[#This Row],[Total time not using Macro Hours]]*0.8)*$B$3)+((Table1[[#This Row],[Total time not using Macro Hours]]*0.2)*$C$3)-Table1[[#This Row],[Total cost using Macro ]]</f>
        <v>334.20000000000005</v>
      </c>
    </row>
    <row r="7" spans="1:10" x14ac:dyDescent="0.25">
      <c r="A7" t="s">
        <v>6</v>
      </c>
      <c r="B7">
        <v>10</v>
      </c>
      <c r="C7">
        <v>90</v>
      </c>
      <c r="D7">
        <v>1250</v>
      </c>
      <c r="E7" s="3">
        <f t="shared" si="0"/>
        <v>3.4722222222222223</v>
      </c>
      <c r="F7" s="3">
        <f t="shared" si="0"/>
        <v>31.25</v>
      </c>
      <c r="G7" s="2">
        <f>E7*$B$3</f>
        <v>96.7013888888889</v>
      </c>
      <c r="H7" s="2">
        <f t="shared" ref="H7:H13" si="1">F7*$B$3</f>
        <v>870.3125</v>
      </c>
      <c r="I7" s="2">
        <f t="shared" ref="I7:I12" si="2">H7-G7</f>
        <v>773.61111111111109</v>
      </c>
      <c r="J7" s="11">
        <f>((Table1[[#This Row],[Total time not using Macro Hours]]*0.8)*$B$3)+((Table1[[#This Row],[Total time not using Macro Hours]]*0.2)*$C$3)-Table1[[#This Row],[Total cost using Macro ]]</f>
        <v>860.64236111111109</v>
      </c>
    </row>
    <row r="8" spans="1:10" x14ac:dyDescent="0.25">
      <c r="A8" t="s">
        <v>7</v>
      </c>
      <c r="B8">
        <v>3</v>
      </c>
      <c r="C8">
        <v>60</v>
      </c>
      <c r="D8">
        <v>2500</v>
      </c>
      <c r="E8" s="3">
        <f t="shared" si="0"/>
        <v>2.0833333333333335</v>
      </c>
      <c r="F8" s="3">
        <f t="shared" si="0"/>
        <v>41.666666666666664</v>
      </c>
      <c r="G8" s="2">
        <f t="shared" ref="G8:G13" si="3">E8*$B$3</f>
        <v>58.020833333333343</v>
      </c>
      <c r="H8" s="2">
        <f t="shared" si="1"/>
        <v>1160.4166666666667</v>
      </c>
      <c r="I8" s="2">
        <f t="shared" si="2"/>
        <v>1102.3958333333335</v>
      </c>
      <c r="J8" s="11">
        <f>((Table1[[#This Row],[Total time not using Macro Hours]]*0.8)*$B$3)+((Table1[[#This Row],[Total time not using Macro Hours]]*0.2)*$C$3)-Table1[[#This Row],[Total cost using Macro ]]</f>
        <v>1218.4375000000002</v>
      </c>
    </row>
    <row r="9" spans="1:10" x14ac:dyDescent="0.25">
      <c r="A9" t="s">
        <v>8</v>
      </c>
      <c r="B9">
        <v>5</v>
      </c>
      <c r="C9">
        <v>206.89</v>
      </c>
      <c r="D9">
        <v>696</v>
      </c>
      <c r="E9" s="3">
        <f t="shared" si="0"/>
        <v>0.96666666666666667</v>
      </c>
      <c r="F9" s="3">
        <f t="shared" si="0"/>
        <v>39.998733333333334</v>
      </c>
      <c r="G9" s="2">
        <f t="shared" si="3"/>
        <v>26.921666666666667</v>
      </c>
      <c r="H9" s="2">
        <f t="shared" si="1"/>
        <v>1113.9647233333335</v>
      </c>
      <c r="I9" s="2">
        <f t="shared" si="2"/>
        <v>1087.0430566666669</v>
      </c>
      <c r="J9" s="11">
        <f>((Table1[[#This Row],[Total time not using Macro Hours]]*0.8)*$B$3)+((Table1[[#This Row],[Total time not using Macro Hours]]*0.2)*$C$3)-Table1[[#This Row],[Total cost using Macro ]]</f>
        <v>1198.4395290000002</v>
      </c>
    </row>
    <row r="10" spans="1:10" x14ac:dyDescent="0.25">
      <c r="A10" t="s">
        <v>9</v>
      </c>
      <c r="B10">
        <v>10</v>
      </c>
      <c r="C10">
        <v>90</v>
      </c>
      <c r="D10">
        <v>2500</v>
      </c>
      <c r="E10" s="3">
        <f t="shared" si="0"/>
        <v>6.9444444444444446</v>
      </c>
      <c r="F10" s="3">
        <f t="shared" si="0"/>
        <v>62.5</v>
      </c>
      <c r="G10" s="2">
        <f t="shared" si="3"/>
        <v>193.4027777777778</v>
      </c>
      <c r="H10" s="2">
        <f t="shared" si="1"/>
        <v>1740.625</v>
      </c>
      <c r="I10" s="2">
        <f t="shared" si="2"/>
        <v>1547.2222222222222</v>
      </c>
      <c r="J10" s="11">
        <f>((Table1[[#This Row],[Total time not using Macro Hours]]*0.8)*$B$3)+((Table1[[#This Row],[Total time not using Macro Hours]]*0.2)*$C$3)-Table1[[#This Row],[Total cost using Macro ]]</f>
        <v>1721.2847222222222</v>
      </c>
    </row>
    <row r="11" spans="1:10" x14ac:dyDescent="0.25">
      <c r="A11" t="s">
        <v>10</v>
      </c>
      <c r="B11">
        <v>1</v>
      </c>
      <c r="C11">
        <v>6</v>
      </c>
      <c r="D11">
        <v>10500</v>
      </c>
      <c r="E11" s="3">
        <f t="shared" si="0"/>
        <v>2.9166666666666665</v>
      </c>
      <c r="F11" s="3">
        <f t="shared" si="0"/>
        <v>17.5</v>
      </c>
      <c r="G11" s="2">
        <f t="shared" si="3"/>
        <v>81.229166666666671</v>
      </c>
      <c r="H11" s="2">
        <f t="shared" si="1"/>
        <v>487.375</v>
      </c>
      <c r="I11" s="2">
        <f t="shared" si="2"/>
        <v>406.14583333333331</v>
      </c>
      <c r="J11" s="11">
        <f>((Table1[[#This Row],[Total time not using Macro Hours]]*0.8)*$B$3)+((Table1[[#This Row],[Total time not using Macro Hours]]*0.2)*$C$3)-Table1[[#This Row],[Total cost using Macro ]]</f>
        <v>454.88333333333338</v>
      </c>
    </row>
    <row r="12" spans="1:10" x14ac:dyDescent="0.25">
      <c r="A12" s="4" t="s">
        <v>11</v>
      </c>
      <c r="B12" s="4">
        <v>10</v>
      </c>
      <c r="C12" s="4">
        <v>120</v>
      </c>
      <c r="D12" s="4">
        <v>2500</v>
      </c>
      <c r="E12" s="6">
        <f t="shared" si="0"/>
        <v>6.9444444444444446</v>
      </c>
      <c r="F12" s="6">
        <f t="shared" si="0"/>
        <v>83.333333333333329</v>
      </c>
      <c r="G12" s="2">
        <f t="shared" si="3"/>
        <v>193.4027777777778</v>
      </c>
      <c r="H12" s="2">
        <f t="shared" si="1"/>
        <v>2320.8333333333335</v>
      </c>
      <c r="I12" s="5">
        <f t="shared" si="2"/>
        <v>2127.4305555555557</v>
      </c>
      <c r="J12" s="11">
        <f>((Table1[[#This Row],[Total time not using Macro Hours]]*0.8)*$B$3)+((Table1[[#This Row],[Total time not using Macro Hours]]*0.2)*$C$3)-Table1[[#This Row],[Total cost using Macro ]]</f>
        <v>2359.5138888888891</v>
      </c>
    </row>
    <row r="13" spans="1:10" x14ac:dyDescent="0.25">
      <c r="A13" s="1" t="s">
        <v>14</v>
      </c>
      <c r="E13" s="7">
        <f>SUM(E6:E12)</f>
        <v>33.327777777777783</v>
      </c>
      <c r="F13" s="7">
        <f>SUM(F6:F12)</f>
        <v>296.24873333333329</v>
      </c>
      <c r="G13" s="2">
        <f t="shared" si="3"/>
        <v>928.17861111111131</v>
      </c>
      <c r="H13" s="2">
        <f t="shared" si="1"/>
        <v>8250.5272233333326</v>
      </c>
      <c r="I13" s="8">
        <f>SUM(I6:I12)</f>
        <v>7322.3486122222221</v>
      </c>
      <c r="J13" s="11">
        <f>((Table1[[#This Row],[Total time not using Macro Hours]]*0.8)*$B$3)+((Table1[[#This Row],[Total time not using Macro Hours]]*0.2)*$C$3)-Table1[[#This Row],[Total cost using Macro ]]</f>
        <v>8147.401334555555</v>
      </c>
    </row>
    <row r="15" spans="1:10" x14ac:dyDescent="0.25">
      <c r="A15" s="1" t="s">
        <v>21</v>
      </c>
      <c r="B15" s="12">
        <f>I13</f>
        <v>7322.3486122222221</v>
      </c>
    </row>
    <row r="16" spans="1:10" x14ac:dyDescent="0.25">
      <c r="A16" s="1" t="s">
        <v>22</v>
      </c>
      <c r="B16" s="12">
        <f>J13</f>
        <v>8147.401334555555</v>
      </c>
    </row>
  </sheetData>
  <mergeCells count="1">
    <mergeCell ref="A1:J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Dyson Savage</dc:creator>
  <cp:lastModifiedBy>Dyson Savage</cp:lastModifiedBy>
  <dcterms:created xsi:type="dcterms:W3CDTF">2023-03-24T21:42:14Z</dcterms:created>
  <dcterms:modified xsi:type="dcterms:W3CDTF">2023-03-24T23:08:57Z</dcterms:modified>
</cp:coreProperties>
</file>