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4\Week 2\"/>
    </mc:Choice>
  </mc:AlternateContent>
  <xr:revisionPtr revIDLastSave="0" documentId="13_ncr:1_{B831421D-73BF-4B84-B88C-C39353866353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I7" i="9"/>
  <c r="J7" i="9"/>
  <c r="K7" i="9"/>
  <c r="L7" i="9"/>
  <c r="M7" i="9"/>
  <c r="I8" i="9"/>
  <c r="J8" i="9"/>
  <c r="K8" i="9"/>
  <c r="L8" i="9"/>
  <c r="M8" i="9"/>
  <c r="I9" i="9"/>
  <c r="J9" i="9"/>
  <c r="K9" i="9"/>
  <c r="L9" i="9"/>
  <c r="M9" i="9"/>
  <c r="I10" i="9"/>
  <c r="J10" i="9"/>
  <c r="K10" i="9"/>
  <c r="L10" i="9"/>
  <c r="M10" i="9"/>
  <c r="J6" i="9"/>
  <c r="K6" i="9"/>
  <c r="L6" i="9"/>
  <c r="M6" i="9"/>
  <c r="I6" i="9"/>
  <c r="H6" i="9" a="1"/>
  <c r="H6" i="9"/>
  <c r="H7" i="9"/>
  <c r="H8" i="9"/>
  <c r="H9" i="9"/>
  <c r="H10" i="9"/>
  <c r="I5" i="9" a="1"/>
  <c r="I5" i="9"/>
  <c r="J5" i="9"/>
  <c r="K5" i="9"/>
  <c r="L5" i="9"/>
  <c r="M5" i="9"/>
  <c r="P15" i="10" a="1"/>
  <c r="P15" i="10"/>
  <c r="P10" i="10"/>
  <c r="P4" i="10" a="1"/>
  <c r="P4" i="10"/>
  <c r="P5" i="10"/>
  <c r="P6" i="10"/>
  <c r="P7" i="10"/>
  <c r="P8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L5" i="10"/>
  <c r="M5" i="10"/>
  <c r="I6" i="10"/>
  <c r="L6" i="10"/>
  <c r="M6" i="10"/>
  <c r="I7" i="10"/>
  <c r="L7" i="10"/>
  <c r="M7" i="10"/>
  <c r="I8" i="10"/>
  <c r="L8" i="10"/>
  <c r="M8" i="10"/>
  <c r="I9" i="10"/>
  <c r="L9" i="10"/>
  <c r="M9" i="10"/>
  <c r="I10" i="10"/>
  <c r="L10" i="10"/>
  <c r="M10" i="10"/>
  <c r="I11" i="10"/>
  <c r="L11" i="10"/>
  <c r="M11" i="10"/>
  <c r="I12" i="10"/>
  <c r="L12" i="10"/>
  <c r="M12" i="10"/>
  <c r="I13" i="10"/>
  <c r="L13" i="10"/>
  <c r="M13" i="10"/>
  <c r="I14" i="10"/>
  <c r="L14" i="10"/>
  <c r="M14" i="10"/>
  <c r="I15" i="10"/>
  <c r="L15" i="10"/>
  <c r="M15" i="10"/>
  <c r="I16" i="10"/>
  <c r="L16" i="10"/>
  <c r="M16" i="10"/>
  <c r="I17" i="10"/>
  <c r="L17" i="10"/>
  <c r="M17" i="10"/>
  <c r="I18" i="10"/>
  <c r="L18" i="10"/>
  <c r="M18" i="10"/>
  <c r="I19" i="10"/>
  <c r="L19" i="10"/>
  <c r="M19" i="10"/>
  <c r="I20" i="10"/>
  <c r="L20" i="10"/>
  <c r="M20" i="10"/>
  <c r="I21" i="10"/>
  <c r="L21" i="10"/>
  <c r="M21" i="10"/>
  <c r="I22" i="10"/>
  <c r="L22" i="10"/>
  <c r="M22" i="10"/>
  <c r="I23" i="10"/>
  <c r="L23" i="10"/>
  <c r="M23" i="10"/>
  <c r="I24" i="10"/>
  <c r="L24" i="10"/>
  <c r="M24" i="10"/>
  <c r="I25" i="10"/>
  <c r="L25" i="10"/>
  <c r="M25" i="10"/>
  <c r="I26" i="10"/>
  <c r="L26" i="10"/>
  <c r="M26" i="10"/>
  <c r="I27" i="10"/>
  <c r="L27" i="10"/>
  <c r="M27" i="10"/>
  <c r="I28" i="10"/>
  <c r="L28" i="10"/>
  <c r="M28" i="10"/>
  <c r="I29" i="10"/>
  <c r="L29" i="10"/>
  <c r="M29" i="10"/>
  <c r="I30" i="10"/>
  <c r="L30" i="10"/>
  <c r="M30" i="10"/>
  <c r="I31" i="10"/>
  <c r="L31" i="10"/>
  <c r="M31" i="10"/>
  <c r="I32" i="10"/>
  <c r="L32" i="10"/>
  <c r="M32" i="10"/>
  <c r="I33" i="10"/>
  <c r="L33" i="10"/>
  <c r="M33" i="10"/>
  <c r="I34" i="10"/>
  <c r="L34" i="10"/>
  <c r="M34" i="10"/>
  <c r="I35" i="10"/>
  <c r="L35" i="10"/>
  <c r="M35" i="10"/>
  <c r="I36" i="10"/>
  <c r="L36" i="10"/>
  <c r="M36" i="10"/>
  <c r="I37" i="10"/>
  <c r="L37" i="10"/>
  <c r="M37" i="10"/>
  <c r="I38" i="10"/>
  <c r="L38" i="10"/>
  <c r="M38" i="10"/>
  <c r="I39" i="10"/>
  <c r="L39" i="10"/>
  <c r="M39" i="10"/>
  <c r="I40" i="10"/>
  <c r="L40" i="10"/>
  <c r="M40" i="10"/>
  <c r="I41" i="10"/>
  <c r="L41" i="10"/>
  <c r="M41" i="10"/>
  <c r="I42" i="10"/>
  <c r="L42" i="10"/>
  <c r="M42" i="10"/>
  <c r="I43" i="10"/>
  <c r="L43" i="10"/>
  <c r="M43" i="10"/>
  <c r="I44" i="10"/>
  <c r="L44" i="10"/>
  <c r="M44" i="10"/>
  <c r="I45" i="10"/>
  <c r="L45" i="10"/>
  <c r="M45" i="10"/>
  <c r="I46" i="10"/>
  <c r="L46" i="10"/>
  <c r="M46" i="10"/>
  <c r="I47" i="10"/>
  <c r="L47" i="10"/>
  <c r="M47" i="10"/>
  <c r="I48" i="10"/>
  <c r="L48" i="10"/>
  <c r="M48" i="10"/>
  <c r="I49" i="10"/>
  <c r="L49" i="10"/>
  <c r="M49" i="10"/>
  <c r="I50" i="10"/>
  <c r="L50" i="10"/>
  <c r="M50" i="10"/>
  <c r="I51" i="10"/>
  <c r="L51" i="10"/>
  <c r="M51" i="10"/>
  <c r="I52" i="10"/>
  <c r="L52" i="10"/>
  <c r="M52" i="10"/>
  <c r="I53" i="10"/>
  <c r="L53" i="10"/>
  <c r="M53" i="10"/>
  <c r="I54" i="10"/>
  <c r="L54" i="10"/>
  <c r="M54" i="10"/>
  <c r="I4" i="10"/>
  <c r="L4" i="10"/>
  <c r="M4" i="10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8" i="11"/>
  <c r="G18" i="11"/>
  <c r="F19" i="11"/>
  <c r="G19" i="11"/>
  <c r="G6" i="11"/>
  <c r="F6" i="11"/>
  <c r="C26" i="11"/>
  <c r="C24" i="11"/>
  <c r="C23" i="11"/>
  <c r="C22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<sst xmlns="http://schemas.openxmlformats.org/spreadsheetml/2006/main" count="126" uniqueCount="106">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</sst>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8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90" t="s">
        <v>1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H3" s="3"/>
    </row>
    <row r="4" spans="1:16" ht="30" x14ac:dyDescent="0.4">
      <c r="H4" s="92" t="s">
        <v>6</v>
      </c>
      <c r="I4" s="93"/>
      <c r="J4" s="93"/>
      <c r="K4" s="93"/>
      <c r="L4" s="93"/>
      <c r="M4" s="93"/>
      <c r="N4" s="93"/>
      <c r="O4" s="93"/>
      <c r="P4" s="93"/>
    </row>
    <row r="5" spans="1:16" ht="15.75" thickBot="1" x14ac:dyDescent="0.3">
      <c r="H5" s="3"/>
    </row>
    <row r="6" spans="1:16" ht="32.25" thickBot="1" x14ac:dyDescent="0.55000000000000004">
      <c r="H6" s="3"/>
      <c r="I6" s="94" t="s">
        <v>0</v>
      </c>
      <c r="J6" s="95"/>
      <c r="K6" s="95"/>
      <c r="L6" s="95"/>
      <c r="M6" s="95"/>
      <c r="N6" s="95"/>
      <c r="O6" s="96"/>
      <c r="P6" s="4"/>
    </row>
    <row r="7" spans="1:16" s="6" customFormat="1" x14ac:dyDescent="0.25">
      <c r="A7" s="5"/>
    </row>
    <row r="8" spans="1:16" s="6" customFormat="1" x14ac:dyDescent="0.25">
      <c r="A8" s="5"/>
    </row>
    <row r="9" spans="1:16" s="6" customFormat="1" x14ac:dyDescent="0.25">
      <c r="A9" s="5"/>
    </row>
    <row r="10" spans="1:16" ht="18.75" thickBot="1" x14ac:dyDescent="0.3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.75" thickTop="1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5" customHeight="1" x14ac:dyDescent="0.25">
      <c r="B12" s="97" t="s">
        <v>104</v>
      </c>
      <c r="C12" s="97"/>
      <c r="D12" s="97"/>
      <c r="E12" s="97"/>
      <c r="F12" s="97"/>
      <c r="G12" s="97"/>
      <c r="H12" s="97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25">
      <c r="A13" s="5"/>
    </row>
    <row r="14" spans="1:16" s="6" customFormat="1" ht="5.45" customHeight="1" x14ac:dyDescent="0.25">
      <c r="A14" s="5"/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G22" sqref="G22"/>
    </sheetView>
  </sheetViews>
  <sheetFormatPr defaultColWidth="9.140625" defaultRowHeight="15" x14ac:dyDescent="0.25"/>
  <cols>
    <col min="1" max="1" width="5.28515625" style="13" customWidth="1"/>
    <col min="2" max="2" width="35.140625" style="13" customWidth="1"/>
    <col min="3" max="3" width="13.42578125" style="13" customWidth="1"/>
    <col min="4" max="4" width="14.42578125" style="13" customWidth="1"/>
    <col min="5" max="16384" width="9.140625" style="13"/>
  </cols>
  <sheetData>
    <row r="1" spans="1:10" x14ac:dyDescent="0.25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25">
      <c r="F2" s="21" t="s">
        <v>64</v>
      </c>
      <c r="G2" s="22"/>
      <c r="H2" s="22"/>
      <c r="I2" s="23"/>
    </row>
    <row r="3" spans="1:10" x14ac:dyDescent="0.25">
      <c r="B3" s="15" t="s">
        <v>65</v>
      </c>
      <c r="C3" s="24" t="s">
        <v>66</v>
      </c>
    </row>
    <row r="5" spans="1:10" x14ac:dyDescent="0.2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25">
      <c r="B6" s="13" t="s">
        <v>8</v>
      </c>
      <c r="C6" s="17">
        <v>72</v>
      </c>
      <c r="D6" s="17">
        <v>53</v>
      </c>
      <c r="F6" s="28">
        <f>(City_Subset[High_F] -32) * (5/9)</f>
        <v>22.222222222222221</v>
      </c>
      <c r="G6" s="28">
        <f>(City_Subset[Low_F] -32) * (5/9)</f>
        <v>11.666666666666668</v>
      </c>
    </row>
    <row r="7" spans="1:10" x14ac:dyDescent="0.25">
      <c r="B7" s="13" t="s">
        <v>9</v>
      </c>
      <c r="C7" s="17">
        <v>80</v>
      </c>
      <c r="D7" s="17">
        <v>59</v>
      </c>
      <c r="F7" s="28">
        <f>(City_Subset[High_F] -32) * (5/9)</f>
        <v>26.666666666666668</v>
      </c>
      <c r="G7" s="28">
        <f>(City_Subset[Low_F] -32) * (5/9)</f>
        <v>15</v>
      </c>
    </row>
    <row r="8" spans="1:10" x14ac:dyDescent="0.25">
      <c r="B8" s="13" t="s">
        <v>10</v>
      </c>
      <c r="C8" s="17">
        <v>65</v>
      </c>
      <c r="D8" s="17">
        <v>45</v>
      </c>
      <c r="F8" s="28">
        <f>(City_Subset[High_F] -32) * (5/9)</f>
        <v>18.333333333333336</v>
      </c>
      <c r="G8" s="28">
        <f>(City_Subset[Low_F] -32) * (5/9)</f>
        <v>7.2222222222222223</v>
      </c>
    </row>
    <row r="9" spans="1:10" x14ac:dyDescent="0.25">
      <c r="B9" s="13" t="s">
        <v>11</v>
      </c>
      <c r="C9" s="17">
        <v>74</v>
      </c>
      <c r="D9" s="17">
        <v>53</v>
      </c>
      <c r="F9" s="28">
        <f>(City_Subset[High_F] -32) * (5/9)</f>
        <v>23.333333333333336</v>
      </c>
      <c r="G9" s="28">
        <f>(City_Subset[Low_F] -32) * (5/9)</f>
        <v>11.666666666666668</v>
      </c>
    </row>
    <row r="10" spans="1:10" x14ac:dyDescent="0.25">
      <c r="B10" s="13" t="s">
        <v>12</v>
      </c>
      <c r="C10" s="17">
        <v>59</v>
      </c>
      <c r="D10" s="17">
        <v>44</v>
      </c>
      <c r="F10" s="28">
        <f>(City_Subset[High_F] -32) * (5/9)</f>
        <v>15</v>
      </c>
      <c r="G10" s="28">
        <f>(City_Subset[Low_F] -32) * (5/9)</f>
        <v>6.666666666666667</v>
      </c>
    </row>
    <row r="11" spans="1:10" x14ac:dyDescent="0.25">
      <c r="B11" s="13" t="s">
        <v>13</v>
      </c>
      <c r="C11" s="17">
        <v>56</v>
      </c>
      <c r="D11" s="17">
        <v>40</v>
      </c>
      <c r="F11" s="28">
        <f>(City_Subset[High_F] -32) * (5/9)</f>
        <v>13.333333333333334</v>
      </c>
      <c r="G11" s="28">
        <f>(City_Subset[Low_F] -32) * (5/9)</f>
        <v>4.4444444444444446</v>
      </c>
    </row>
    <row r="12" spans="1:10" x14ac:dyDescent="0.25">
      <c r="B12" s="13" t="s">
        <v>14</v>
      </c>
      <c r="C12" s="17">
        <v>71</v>
      </c>
      <c r="D12" s="17">
        <v>49</v>
      </c>
      <c r="F12" s="28">
        <f>(City_Subset[High_F] -32) * (5/9)</f>
        <v>21.666666666666668</v>
      </c>
      <c r="G12" s="28">
        <f>(City_Subset[Low_F] -32) * (5/9)</f>
        <v>9.4444444444444446</v>
      </c>
    </row>
    <row r="13" spans="1:10" x14ac:dyDescent="0.25">
      <c r="B13" s="13" t="s">
        <v>15</v>
      </c>
      <c r="C13" s="17">
        <v>59</v>
      </c>
      <c r="D13" s="17">
        <v>41</v>
      </c>
      <c r="F13" s="28">
        <f>(City_Subset[High_F] -32) * (5/9)</f>
        <v>15</v>
      </c>
      <c r="G13" s="28">
        <f>(City_Subset[Low_F] -32) * (5/9)</f>
        <v>5</v>
      </c>
    </row>
    <row r="14" spans="1:10" x14ac:dyDescent="0.25">
      <c r="B14" s="13" t="s">
        <v>16</v>
      </c>
      <c r="C14" s="17">
        <v>65</v>
      </c>
      <c r="D14" s="17">
        <v>43</v>
      </c>
      <c r="F14" s="28">
        <f>(City_Subset[High_F] -32) * (5/9)</f>
        <v>18.333333333333336</v>
      </c>
      <c r="G14" s="28">
        <f>(City_Subset[Low_F] -32) * (5/9)</f>
        <v>6.1111111111111116</v>
      </c>
    </row>
    <row r="15" spans="1:10" x14ac:dyDescent="0.25">
      <c r="B15" s="13" t="s">
        <v>17</v>
      </c>
      <c r="C15" s="17">
        <v>60</v>
      </c>
      <c r="D15" s="17">
        <v>43</v>
      </c>
      <c r="F15" s="28">
        <f>(City_Subset[High_F] -32) * (5/9)</f>
        <v>15.555555555555557</v>
      </c>
      <c r="G15" s="28">
        <f>(City_Subset[Low_F] -32) * (5/9)</f>
        <v>6.1111111111111116</v>
      </c>
    </row>
    <row r="16" spans="1:10" x14ac:dyDescent="0.25">
      <c r="B16" s="13" t="s">
        <v>18</v>
      </c>
      <c r="C16" s="17">
        <v>63</v>
      </c>
      <c r="D16" s="17">
        <v>44</v>
      </c>
      <c r="F16" s="28">
        <f>(City_Subset[High_F] -32) * (5/9)</f>
        <v>17.222222222222221</v>
      </c>
      <c r="G16" s="28">
        <f>(City_Subset[Low_F] -32) * (5/9)</f>
        <v>6.666666666666667</v>
      </c>
    </row>
    <row r="17" spans="1:10" x14ac:dyDescent="0.25">
      <c r="B17" s="13" t="s">
        <v>19</v>
      </c>
      <c r="C17" s="17">
        <v>77</v>
      </c>
      <c r="D17" s="17">
        <v>57</v>
      </c>
      <c r="F17" s="28">
        <f>(City_Subset[High_F] -32) * (5/9)</f>
        <v>25</v>
      </c>
      <c r="G17" s="28">
        <f>(City_Subset[Low_F] -32) * (5/9)</f>
        <v>13.888888888888889</v>
      </c>
    </row>
    <row r="18" spans="1:10" x14ac:dyDescent="0.25">
      <c r="B18" s="13" t="s">
        <v>20</v>
      </c>
      <c r="C18" s="17">
        <v>64</v>
      </c>
      <c r="D18" s="17">
        <v>36</v>
      </c>
      <c r="F18" s="28">
        <f>(City_Subset[High_F] -32) * (5/9)</f>
        <v>17.777777777777779</v>
      </c>
      <c r="G18" s="28">
        <f>(City_Subset[Low_F] -32) * (5/9)</f>
        <v>2.2222222222222223</v>
      </c>
    </row>
    <row r="19" spans="1:10" x14ac:dyDescent="0.25">
      <c r="B19" s="13" t="s">
        <v>21</v>
      </c>
      <c r="C19" s="17">
        <v>59</v>
      </c>
      <c r="D19" s="17">
        <v>42</v>
      </c>
      <c r="F19" s="28">
        <f>(City_Subset[High_F] -32) * (5/9)</f>
        <v>15</v>
      </c>
      <c r="G19" s="28">
        <f>(City_Subset[Low_F] -32) * (5/9)</f>
        <v>5.5555555555555554</v>
      </c>
    </row>
    <row r="22" spans="1:10" x14ac:dyDescent="0.25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25">
      <c r="B23" s="13" t="s">
        <v>70</v>
      </c>
      <c r="C23" s="25">
        <f>AVERAGE(City_Subset[High_F])</f>
        <v>66</v>
      </c>
    </row>
    <row r="24" spans="1:10" x14ac:dyDescent="0.25">
      <c r="B24" s="13" t="s">
        <v>71</v>
      </c>
      <c r="C24" s="25">
        <f>MIN(City_Subset[Low_F])</f>
        <v>36</v>
      </c>
    </row>
    <row r="26" spans="1:10" x14ac:dyDescent="0.25">
      <c r="B26" s="26" t="s">
        <v>72</v>
      </c>
      <c r="C26" s="25">
        <f>C22*C23*C24</f>
        <v>33264</v>
      </c>
      <c r="D26" s="15" t="s">
        <v>2</v>
      </c>
    </row>
    <row r="28" spans="1:10" x14ac:dyDescent="0.2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C1" zoomScale="85" zoomScaleNormal="85" workbookViewId="0">
      <selection activeCell="P15" sqref="P15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8" width="9.140625" style="13"/>
    <col min="9" max="9" width="9.140625" style="17"/>
    <col min="10" max="10" width="9.140625" style="13"/>
    <col min="11" max="11" width="13" style="17" customWidth="1"/>
    <col min="12" max="12" width="21.85546875" style="13" customWidth="1"/>
    <col min="13" max="13" width="37.7109375" style="13" customWidth="1"/>
    <col min="14" max="15" width="12.7109375" style="13" customWidth="1"/>
    <col min="16" max="16" width="16.5703125" style="13" customWidth="1"/>
    <col min="17" max="17" width="12.7109375" style="13" customWidth="1"/>
    <col min="18" max="16384" width="9.140625" style="13"/>
  </cols>
  <sheetData>
    <row r="1" spans="1:16" x14ac:dyDescent="0.25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2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5" x14ac:dyDescent="0.25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25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COUNTIFS($B$4:$B$54,"&lt;="&amp;$B4)</f>
        <v>43</v>
      </c>
      <c r="L4" s="38">
        <f>MATCH($I4,$K$4:$K$54,0)</f>
        <v>6</v>
      </c>
      <c r="M4" s="47" t="str">
        <f>INDEX($B$4:$B$54,$L4)</f>
        <v>Atlanta, Georgia</v>
      </c>
      <c r="O4" s="40">
        <v>1</v>
      </c>
      <c r="P4" s="38">
        <f t="array" ref="P4:P8">LARGE(C4:C54,{1;2;3;4;5})</f>
        <v>87</v>
      </c>
    </row>
    <row r="5" spans="1:16" x14ac:dyDescent="0.25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shared" ref="K5:K54" si="0">COUNTIFS($B$4:$B$54,"&lt;="&amp;$B5)</f>
        <v>50</v>
      </c>
      <c r="L5" s="38">
        <f t="shared" ref="L5:L54" si="1">MATCH($I5,$K$4:$K$54,0)</f>
        <v>7</v>
      </c>
      <c r="M5" s="47" t="str">
        <f t="shared" ref="M5:M54" si="2">INDEX($B$4:$B$54,$L5)</f>
        <v>Austin, Texas</v>
      </c>
      <c r="O5" s="40">
        <v>2</v>
      </c>
      <c r="P5" s="38">
        <v>84</v>
      </c>
    </row>
    <row r="6" spans="1:16" x14ac:dyDescent="0.25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shared" si="0"/>
        <v>35</v>
      </c>
      <c r="L6" s="38">
        <f t="shared" si="1"/>
        <v>31</v>
      </c>
      <c r="M6" s="47" t="str">
        <f t="shared" si="2"/>
        <v>Baltimore, Maryland</v>
      </c>
      <c r="O6" s="40">
        <v>3</v>
      </c>
      <c r="P6" s="38">
        <v>83</v>
      </c>
    </row>
    <row r="7" spans="1:16" x14ac:dyDescent="0.25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shared" si="0"/>
        <v>5</v>
      </c>
      <c r="L7" s="38">
        <f t="shared" si="1"/>
        <v>17</v>
      </c>
      <c r="M7" s="47" t="str">
        <f t="shared" si="2"/>
        <v>Birmingham, Alabama</v>
      </c>
      <c r="O7" s="40">
        <v>4</v>
      </c>
      <c r="P7" s="38">
        <v>82</v>
      </c>
    </row>
    <row r="8" spans="1:16" x14ac:dyDescent="0.25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shared" si="0"/>
        <v>28</v>
      </c>
      <c r="L8" s="38">
        <f t="shared" si="1"/>
        <v>4</v>
      </c>
      <c r="M8" s="47" t="str">
        <f t="shared" si="2"/>
        <v>Boston, Massachusetts</v>
      </c>
      <c r="O8" s="40">
        <v>5</v>
      </c>
      <c r="P8" s="38">
        <v>81</v>
      </c>
    </row>
    <row r="9" spans="1:16" x14ac:dyDescent="0.25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shared" si="0"/>
        <v>1</v>
      </c>
      <c r="L9" s="38">
        <f t="shared" si="1"/>
        <v>13</v>
      </c>
      <c r="M9" s="47" t="str">
        <f t="shared" si="2"/>
        <v>Buffalo, New York</v>
      </c>
    </row>
    <row r="10" spans="1:16" x14ac:dyDescent="0.25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shared" si="0"/>
        <v>2</v>
      </c>
      <c r="L10" s="38">
        <f t="shared" si="1"/>
        <v>37</v>
      </c>
      <c r="M10" s="47" t="str">
        <f t="shared" si="2"/>
        <v>Charlotte, North Carolina</v>
      </c>
      <c r="O10" s="13" t="s">
        <v>84</v>
      </c>
      <c r="P10" s="38">
        <f>SUM(P4:P8)</f>
        <v>417</v>
      </c>
    </row>
    <row r="11" spans="1:16" x14ac:dyDescent="0.25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shared" si="0"/>
        <v>13</v>
      </c>
      <c r="L11" s="38">
        <f t="shared" si="1"/>
        <v>51</v>
      </c>
      <c r="M11" s="47" t="str">
        <f t="shared" si="2"/>
        <v>Chicago, Illinois</v>
      </c>
    </row>
    <row r="12" spans="1:16" x14ac:dyDescent="0.25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shared" si="0"/>
        <v>33</v>
      </c>
      <c r="L12" s="38">
        <f t="shared" si="1"/>
        <v>50</v>
      </c>
      <c r="M12" s="47" t="str">
        <f t="shared" si="2"/>
        <v>Cincinnati, Ohio</v>
      </c>
    </row>
    <row r="13" spans="1:16" x14ac:dyDescent="0.25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shared" si="0"/>
        <v>26</v>
      </c>
      <c r="L13" s="38">
        <f t="shared" si="1"/>
        <v>15</v>
      </c>
      <c r="M13" s="47" t="str">
        <f t="shared" si="2"/>
        <v>Cleveland, Ohio</v>
      </c>
      <c r="P13" s="20" t="s">
        <v>3</v>
      </c>
    </row>
    <row r="14" spans="1:16" x14ac:dyDescent="0.25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shared" si="0"/>
        <v>45</v>
      </c>
      <c r="L14" s="38">
        <f t="shared" si="1"/>
        <v>27</v>
      </c>
      <c r="M14" s="47" t="str">
        <f t="shared" si="2"/>
        <v>Columbus, Ohio</v>
      </c>
      <c r="O14" s="13" t="s">
        <v>89</v>
      </c>
    </row>
    <row r="15" spans="1:16" x14ac:dyDescent="0.25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shared" si="0"/>
        <v>29</v>
      </c>
      <c r="L15" s="38">
        <f t="shared" si="1"/>
        <v>16</v>
      </c>
      <c r="M15" s="47" t="str">
        <f t="shared" si="2"/>
        <v>Dallas, Texas</v>
      </c>
      <c r="P15" s="38">
        <f t="array" ref="P15">SUM(IF(F4:F54&lt;10,E4:E54*F4:F54,0))</f>
        <v>3294</v>
      </c>
    </row>
    <row r="16" spans="1:16" x14ac:dyDescent="0.25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shared" si="0"/>
        <v>6</v>
      </c>
      <c r="L16" s="38">
        <f t="shared" si="1"/>
        <v>8</v>
      </c>
      <c r="M16" s="47" t="str">
        <f t="shared" si="2"/>
        <v>Denver, Colorado</v>
      </c>
    </row>
    <row r="17" spans="2:16" x14ac:dyDescent="0.25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shared" si="0"/>
        <v>49</v>
      </c>
      <c r="L17" s="38">
        <f t="shared" si="1"/>
        <v>38</v>
      </c>
      <c r="M17" s="47" t="str">
        <f t="shared" si="2"/>
        <v>Detroit, Michigan</v>
      </c>
    </row>
    <row r="18" spans="2:16" x14ac:dyDescent="0.25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shared" si="0"/>
        <v>10</v>
      </c>
      <c r="L18" s="38">
        <f t="shared" si="1"/>
        <v>29</v>
      </c>
      <c r="M18" s="47" t="str">
        <f t="shared" si="2"/>
        <v>Hartford, Connecticut</v>
      </c>
      <c r="P18" s="20"/>
    </row>
    <row r="19" spans="2:16" x14ac:dyDescent="0.25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shared" si="0"/>
        <v>12</v>
      </c>
      <c r="L19" s="38">
        <f t="shared" si="1"/>
        <v>20</v>
      </c>
      <c r="M19" s="47" t="str">
        <f t="shared" si="2"/>
        <v>Houston, Texas</v>
      </c>
    </row>
    <row r="20" spans="2:16" x14ac:dyDescent="0.25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shared" si="0"/>
        <v>4</v>
      </c>
      <c r="L20" s="38">
        <f t="shared" si="1"/>
        <v>18</v>
      </c>
      <c r="M20" s="47" t="str">
        <f t="shared" si="2"/>
        <v>Indianapolis, Indiana</v>
      </c>
    </row>
    <row r="21" spans="2:16" x14ac:dyDescent="0.25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shared" si="0"/>
        <v>17</v>
      </c>
      <c r="L21" s="38">
        <f t="shared" si="1"/>
        <v>41</v>
      </c>
      <c r="M21" s="47" t="str">
        <f t="shared" si="2"/>
        <v>Jacksonville, Florida</v>
      </c>
    </row>
    <row r="22" spans="2:16" x14ac:dyDescent="0.25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shared" si="0"/>
        <v>24</v>
      </c>
      <c r="L22" s="38">
        <f t="shared" si="1"/>
        <v>23</v>
      </c>
      <c r="M22" s="47" t="str">
        <f t="shared" si="2"/>
        <v>Kansas City, Missouri</v>
      </c>
    </row>
    <row r="23" spans="2:16" x14ac:dyDescent="0.25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shared" si="0"/>
        <v>16</v>
      </c>
      <c r="L23" s="38">
        <f t="shared" si="1"/>
        <v>48</v>
      </c>
      <c r="M23" s="47" t="str">
        <f t="shared" si="2"/>
        <v>Las Vegas, Nevada</v>
      </c>
    </row>
    <row r="24" spans="2:16" x14ac:dyDescent="0.25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shared" si="0"/>
        <v>46</v>
      </c>
      <c r="L24" s="38">
        <f t="shared" si="1"/>
        <v>46</v>
      </c>
      <c r="M24" s="47" t="str">
        <f t="shared" si="2"/>
        <v>Los Angeles, California</v>
      </c>
    </row>
    <row r="25" spans="2:16" x14ac:dyDescent="0.25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shared" si="0"/>
        <v>34</v>
      </c>
      <c r="L25" s="38">
        <f t="shared" si="1"/>
        <v>33</v>
      </c>
      <c r="M25" s="47" t="str">
        <f t="shared" si="2"/>
        <v>Louisville, Kentucky</v>
      </c>
    </row>
    <row r="26" spans="2:16" x14ac:dyDescent="0.25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shared" si="0"/>
        <v>19</v>
      </c>
      <c r="L26" s="38">
        <f t="shared" si="1"/>
        <v>45</v>
      </c>
      <c r="M26" s="47" t="str">
        <f t="shared" si="2"/>
        <v>Memphis, Tennessee</v>
      </c>
    </row>
    <row r="27" spans="2:16" x14ac:dyDescent="0.25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shared" si="0"/>
        <v>48</v>
      </c>
      <c r="L27" s="38">
        <f t="shared" si="1"/>
        <v>19</v>
      </c>
      <c r="M27" s="47" t="str">
        <f t="shared" si="2"/>
        <v>Miami, Florida</v>
      </c>
    </row>
    <row r="28" spans="2:16" x14ac:dyDescent="0.25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shared" si="0"/>
        <v>41</v>
      </c>
      <c r="L28" s="38">
        <f t="shared" si="1"/>
        <v>44</v>
      </c>
      <c r="M28" s="47" t="str">
        <f t="shared" si="2"/>
        <v>Milwaukee, Wisconsin</v>
      </c>
    </row>
    <row r="29" spans="2:16" x14ac:dyDescent="0.25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shared" si="0"/>
        <v>36</v>
      </c>
      <c r="L29" s="38">
        <f t="shared" si="1"/>
        <v>10</v>
      </c>
      <c r="M29" s="47" t="str">
        <f t="shared" si="2"/>
        <v>Minneapolis, Minnesota</v>
      </c>
    </row>
    <row r="30" spans="2:16" x14ac:dyDescent="0.25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shared" si="0"/>
        <v>11</v>
      </c>
      <c r="L30" s="38">
        <f t="shared" si="1"/>
        <v>28</v>
      </c>
      <c r="M30" s="47" t="str">
        <f t="shared" si="2"/>
        <v>Nashville, Tennessee</v>
      </c>
    </row>
    <row r="31" spans="2:16" x14ac:dyDescent="0.25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shared" si="0"/>
        <v>27</v>
      </c>
      <c r="L31" s="38">
        <f t="shared" si="1"/>
        <v>5</v>
      </c>
      <c r="M31" s="47" t="str">
        <f t="shared" si="2"/>
        <v>New Orleans, Louisiana</v>
      </c>
    </row>
    <row r="32" spans="2:16" x14ac:dyDescent="0.25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shared" si="0"/>
        <v>15</v>
      </c>
      <c r="L32" s="38">
        <f t="shared" si="1"/>
        <v>12</v>
      </c>
      <c r="M32" s="47" t="str">
        <f t="shared" si="2"/>
        <v>New York, New York</v>
      </c>
      <c r="N32" s="26"/>
      <c r="O32" s="26"/>
      <c r="P32" s="26"/>
    </row>
    <row r="33" spans="2:16" x14ac:dyDescent="0.25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shared" si="0"/>
        <v>31</v>
      </c>
      <c r="L33" s="38">
        <f t="shared" si="1"/>
        <v>40</v>
      </c>
      <c r="M33" s="47" t="str">
        <f t="shared" si="2"/>
        <v>Oklahoma City, Oklahoma</v>
      </c>
      <c r="N33" s="49"/>
      <c r="O33" s="26"/>
      <c r="P33" s="50"/>
    </row>
    <row r="34" spans="2:16" x14ac:dyDescent="0.25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shared" si="0"/>
        <v>3</v>
      </c>
      <c r="L34" s="38">
        <f t="shared" si="1"/>
        <v>30</v>
      </c>
      <c r="M34" s="47" t="str">
        <f t="shared" si="2"/>
        <v>Orlando, Florida</v>
      </c>
      <c r="N34" s="49"/>
      <c r="O34" s="26"/>
      <c r="P34" s="51"/>
    </row>
    <row r="35" spans="2:16" x14ac:dyDescent="0.25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shared" si="0"/>
        <v>37</v>
      </c>
      <c r="L35" s="38">
        <f t="shared" si="1"/>
        <v>49</v>
      </c>
      <c r="M35" s="47" t="str">
        <f t="shared" si="2"/>
        <v>Philadelphia, Pennsylvania</v>
      </c>
      <c r="N35" s="26"/>
      <c r="O35" s="26"/>
      <c r="P35" s="26"/>
    </row>
    <row r="36" spans="2:16" x14ac:dyDescent="0.25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shared" si="0"/>
        <v>22</v>
      </c>
      <c r="L36" s="38">
        <f t="shared" si="1"/>
        <v>9</v>
      </c>
      <c r="M36" s="47" t="str">
        <f t="shared" si="2"/>
        <v>Phoenix, Arizona</v>
      </c>
      <c r="N36" s="26"/>
      <c r="O36" s="26"/>
      <c r="P36" s="26"/>
    </row>
    <row r="37" spans="2:16" x14ac:dyDescent="0.25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 t="shared" si="0"/>
        <v>42</v>
      </c>
      <c r="L37" s="38">
        <f t="shared" si="1"/>
        <v>22</v>
      </c>
      <c r="M37" s="47" t="str">
        <f t="shared" si="2"/>
        <v>Pittsburgh, Pennsylvania</v>
      </c>
      <c r="N37" s="26"/>
      <c r="O37" s="26"/>
      <c r="P37" s="26"/>
    </row>
    <row r="38" spans="2:16" x14ac:dyDescent="0.25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shared" si="0"/>
        <v>38</v>
      </c>
      <c r="L38" s="38">
        <f t="shared" si="1"/>
        <v>3</v>
      </c>
      <c r="M38" s="47" t="str">
        <f t="shared" si="2"/>
        <v>Portland, Oregon</v>
      </c>
      <c r="N38" s="26"/>
      <c r="O38" s="26"/>
      <c r="P38" s="26"/>
    </row>
    <row r="39" spans="2:16" x14ac:dyDescent="0.25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shared" si="0"/>
        <v>51</v>
      </c>
      <c r="L39" s="38">
        <f t="shared" si="1"/>
        <v>26</v>
      </c>
      <c r="M39" s="47" t="str">
        <f t="shared" si="2"/>
        <v>Providence, Rhode Island</v>
      </c>
      <c r="N39" s="26"/>
      <c r="O39" s="26"/>
      <c r="P39" s="26"/>
    </row>
    <row r="40" spans="2:16" x14ac:dyDescent="0.25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shared" si="0"/>
        <v>7</v>
      </c>
      <c r="L40" s="38">
        <f t="shared" si="1"/>
        <v>32</v>
      </c>
      <c r="M40" s="47" t="str">
        <f t="shared" si="2"/>
        <v>Raleigh, North Carolina</v>
      </c>
      <c r="N40" s="26"/>
      <c r="O40" s="26"/>
      <c r="P40" s="26"/>
    </row>
    <row r="41" spans="2:16" x14ac:dyDescent="0.25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shared" si="0"/>
        <v>14</v>
      </c>
      <c r="L41" s="38">
        <f t="shared" si="1"/>
        <v>35</v>
      </c>
      <c r="M41" s="47" t="str">
        <f t="shared" si="2"/>
        <v>Richmond, Virginia</v>
      </c>
      <c r="N41" s="26"/>
      <c r="O41" s="26"/>
      <c r="P41" s="26"/>
    </row>
    <row r="42" spans="2:16" x14ac:dyDescent="0.25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shared" si="0"/>
        <v>40</v>
      </c>
      <c r="L42" s="38">
        <f t="shared" si="1"/>
        <v>43</v>
      </c>
      <c r="M42" s="47" t="str">
        <f t="shared" si="2"/>
        <v>Riverside, California</v>
      </c>
      <c r="N42" s="26"/>
      <c r="O42" s="26"/>
      <c r="P42" s="26"/>
    </row>
    <row r="43" spans="2:16" x14ac:dyDescent="0.25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shared" si="0"/>
        <v>30</v>
      </c>
      <c r="L43" s="38">
        <f t="shared" si="1"/>
        <v>39</v>
      </c>
      <c r="M43" s="47" t="str">
        <f t="shared" si="2"/>
        <v>Rochester, New York</v>
      </c>
      <c r="N43" s="26"/>
      <c r="O43" s="26"/>
      <c r="P43" s="26"/>
    </row>
    <row r="44" spans="2:16" x14ac:dyDescent="0.25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shared" si="0"/>
        <v>18</v>
      </c>
      <c r="L44" s="38">
        <f t="shared" si="1"/>
        <v>25</v>
      </c>
      <c r="M44" s="47" t="str">
        <f t="shared" si="2"/>
        <v>Sacramento, California</v>
      </c>
      <c r="N44" s="26"/>
      <c r="O44" s="26"/>
      <c r="P44" s="26"/>
    </row>
    <row r="45" spans="2:16" x14ac:dyDescent="0.25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shared" si="0"/>
        <v>47</v>
      </c>
      <c r="L45" s="38">
        <f t="shared" si="1"/>
        <v>34</v>
      </c>
      <c r="M45" s="47" t="str">
        <f t="shared" si="2"/>
        <v>Salt Lake City, Utah</v>
      </c>
      <c r="N45" s="26"/>
      <c r="O45" s="26"/>
      <c r="P45" s="26"/>
    </row>
    <row r="46" spans="2:16" x14ac:dyDescent="0.25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shared" si="0"/>
        <v>39</v>
      </c>
      <c r="L46" s="38">
        <f t="shared" si="1"/>
        <v>1</v>
      </c>
      <c r="M46" s="47" t="str">
        <f t="shared" si="2"/>
        <v>San Antonio, Texas</v>
      </c>
      <c r="N46" s="26"/>
      <c r="O46" s="26"/>
      <c r="P46" s="26"/>
    </row>
    <row r="47" spans="2:16" x14ac:dyDescent="0.25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shared" si="0"/>
        <v>25</v>
      </c>
      <c r="L47" s="38">
        <f t="shared" si="1"/>
        <v>47</v>
      </c>
      <c r="M47" s="47" t="str">
        <f t="shared" si="2"/>
        <v>San Diego, California</v>
      </c>
      <c r="N47" s="26"/>
      <c r="O47" s="26"/>
      <c r="P47" s="26"/>
    </row>
    <row r="48" spans="2:16" x14ac:dyDescent="0.25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shared" si="0"/>
        <v>23</v>
      </c>
      <c r="L48" s="38">
        <f t="shared" si="1"/>
        <v>11</v>
      </c>
      <c r="M48" s="47" t="str">
        <f t="shared" si="2"/>
        <v>San Francisco, California</v>
      </c>
      <c r="N48" s="26"/>
      <c r="O48" s="26"/>
      <c r="P48" s="26"/>
    </row>
    <row r="49" spans="1:16" x14ac:dyDescent="0.25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shared" si="0"/>
        <v>21</v>
      </c>
      <c r="L49" s="38">
        <f t="shared" si="1"/>
        <v>21</v>
      </c>
      <c r="M49" s="47" t="str">
        <f t="shared" si="2"/>
        <v>San Jose, California</v>
      </c>
      <c r="N49" s="26"/>
      <c r="O49" s="26"/>
      <c r="P49" s="26"/>
    </row>
    <row r="50" spans="1:16" x14ac:dyDescent="0.25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shared" si="0"/>
        <v>44</v>
      </c>
      <c r="L50" s="38">
        <f t="shared" si="1"/>
        <v>42</v>
      </c>
      <c r="M50" s="47" t="str">
        <f t="shared" si="2"/>
        <v>Seattle, Washington</v>
      </c>
      <c r="N50" s="26"/>
      <c r="O50" s="26"/>
      <c r="P50" s="26"/>
    </row>
    <row r="51" spans="1:16" x14ac:dyDescent="0.25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shared" si="0"/>
        <v>20</v>
      </c>
      <c r="L51" s="38">
        <f t="shared" si="1"/>
        <v>24</v>
      </c>
      <c r="M51" s="47" t="str">
        <f t="shared" si="2"/>
        <v>St. Louis, Missouri</v>
      </c>
      <c r="N51" s="26"/>
      <c r="O51" s="26"/>
      <c r="P51" s="26"/>
    </row>
    <row r="52" spans="1:16" x14ac:dyDescent="0.25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shared" si="0"/>
        <v>32</v>
      </c>
      <c r="L52" s="38">
        <f t="shared" si="1"/>
        <v>14</v>
      </c>
      <c r="M52" s="47" t="str">
        <f t="shared" si="2"/>
        <v>Tampa, Florida</v>
      </c>
      <c r="N52" s="26"/>
      <c r="O52" s="26"/>
      <c r="P52" s="26"/>
    </row>
    <row r="53" spans="1:16" x14ac:dyDescent="0.25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shared" si="0"/>
        <v>9</v>
      </c>
      <c r="L53" s="38">
        <f t="shared" si="1"/>
        <v>2</v>
      </c>
      <c r="M53" s="47" t="str">
        <f t="shared" si="2"/>
        <v>Virginia Beach, Virginia</v>
      </c>
      <c r="N53" s="26"/>
      <c r="O53" s="26"/>
      <c r="P53" s="26"/>
    </row>
    <row r="54" spans="1:16" x14ac:dyDescent="0.25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shared" si="0"/>
        <v>8</v>
      </c>
      <c r="L54" s="38">
        <f t="shared" si="1"/>
        <v>36</v>
      </c>
      <c r="M54" s="47" t="str">
        <f t="shared" si="2"/>
        <v>Washington, DC</v>
      </c>
      <c r="N54" s="26"/>
      <c r="O54" s="26"/>
      <c r="P54" s="26"/>
    </row>
    <row r="60" spans="1:16" x14ac:dyDescent="0.2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1" max="1" width="9.140625" style="13"/>
    <col min="2" max="2" width="35.140625" style="13" customWidth="1"/>
    <col min="3" max="16384" width="9.140625" style="13"/>
  </cols>
  <sheetData>
    <row r="1" spans="2:9" x14ac:dyDescent="0.25">
      <c r="C1" s="18"/>
    </row>
    <row r="2" spans="2:9" x14ac:dyDescent="0.25">
      <c r="C2" s="18"/>
    </row>
    <row r="3" spans="2:9" x14ac:dyDescent="0.25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25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25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25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25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25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25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25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25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25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25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25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25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25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25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25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25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25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25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25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25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25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25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25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25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25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25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25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25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25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25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25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25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25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25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25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25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25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25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25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25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25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25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25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25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25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25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25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25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25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25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25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A4" zoomScale="85" zoomScaleNormal="85" workbookViewId="0">
      <selection activeCell="H16" sqref="H16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25">
      <c r="A2" s="56"/>
      <c r="B2" s="56"/>
      <c r="C2" s="56"/>
      <c r="D2" s="56"/>
      <c r="E2" s="56"/>
      <c r="F2" s="56"/>
    </row>
    <row r="3" spans="1:14" x14ac:dyDescent="0.25">
      <c r="B3" s="15" t="s">
        <v>99</v>
      </c>
    </row>
    <row r="4" spans="1:14" x14ac:dyDescent="0.25">
      <c r="B4" s="52" t="s">
        <v>91</v>
      </c>
    </row>
    <row r="5" spans="1:14" x14ac:dyDescent="0.25">
      <c r="B5" s="53" t="s">
        <v>92</v>
      </c>
      <c r="I5" s="60" t="str">
        <f t="array" ref="I5:M5">TRANSPOSE(H6:H10)</f>
        <v>Alphaville</v>
      </c>
      <c r="J5" s="61" t="str">
        <v>Betaburg</v>
      </c>
      <c r="K5" s="61" t="str">
        <v>Charliefield</v>
      </c>
      <c r="L5" s="61" t="str">
        <v>Deltatown</v>
      </c>
      <c r="M5" s="62" t="str">
        <v>Echopolis</v>
      </c>
    </row>
    <row r="6" spans="1:14" x14ac:dyDescent="0.25">
      <c r="B6" s="53" t="s">
        <v>93</v>
      </c>
      <c r="H6" s="52" t="str">
        <f t="array" ref="H6:H10">Towns</f>
        <v>Alphaville</v>
      </c>
      <c r="I6" s="63">
        <f>SUMIFS($D$14:$D$38,$B$14:$B$38,$H6,$C$14:$C$38,I$5)</f>
        <v>0</v>
      </c>
      <c r="J6" s="63">
        <f t="shared" ref="J6:M10" si="0">SUMIFS($D$14:$D$38,$B$14:$B$38,$H6,$C$14:$C$38,J$5)</f>
        <v>140</v>
      </c>
      <c r="K6" s="63">
        <f t="shared" si="0"/>
        <v>300</v>
      </c>
      <c r="L6" s="63">
        <f t="shared" si="0"/>
        <v>214</v>
      </c>
      <c r="M6" s="63">
        <f t="shared" si="0"/>
        <v>78</v>
      </c>
    </row>
    <row r="7" spans="1:14" x14ac:dyDescent="0.25">
      <c r="B7" s="53" t="s">
        <v>94</v>
      </c>
      <c r="H7" s="53" t="str">
        <v>Betaburg</v>
      </c>
      <c r="I7" s="63">
        <f t="shared" ref="I7:I10" si="1">SUMIFS($D$14:$D$38,$B$14:$B$38,$H7,$C$14:$C$38,I$5)</f>
        <v>140</v>
      </c>
      <c r="J7" s="63">
        <f t="shared" si="0"/>
        <v>0</v>
      </c>
      <c r="K7" s="63">
        <f t="shared" si="0"/>
        <v>365</v>
      </c>
      <c r="L7" s="63">
        <f t="shared" si="0"/>
        <v>320</v>
      </c>
      <c r="M7" s="63">
        <f t="shared" si="0"/>
        <v>205</v>
      </c>
    </row>
    <row r="8" spans="1:14" x14ac:dyDescent="0.25">
      <c r="B8" s="54" t="s">
        <v>95</v>
      </c>
      <c r="H8" s="53" t="str">
        <v>Charliefield</v>
      </c>
      <c r="I8" s="63">
        <f t="shared" si="1"/>
        <v>300</v>
      </c>
      <c r="J8" s="63">
        <f t="shared" si="0"/>
        <v>365</v>
      </c>
      <c r="K8" s="63">
        <f t="shared" si="0"/>
        <v>0</v>
      </c>
      <c r="L8" s="63">
        <f t="shared" si="0"/>
        <v>217</v>
      </c>
      <c r="M8" s="63">
        <f t="shared" si="0"/>
        <v>348</v>
      </c>
    </row>
    <row r="9" spans="1:14" x14ac:dyDescent="0.25">
      <c r="B9" s="55" t="s">
        <v>98</v>
      </c>
      <c r="H9" s="53" t="str">
        <v>Deltatown</v>
      </c>
      <c r="I9" s="63">
        <f t="shared" si="1"/>
        <v>214</v>
      </c>
      <c r="J9" s="63">
        <f t="shared" si="0"/>
        <v>320</v>
      </c>
      <c r="K9" s="63">
        <f t="shared" si="0"/>
        <v>217</v>
      </c>
      <c r="L9" s="63">
        <f t="shared" si="0"/>
        <v>0</v>
      </c>
      <c r="M9" s="63">
        <f t="shared" si="0"/>
        <v>191</v>
      </c>
    </row>
    <row r="10" spans="1:14" x14ac:dyDescent="0.25">
      <c r="H10" s="54" t="str">
        <v>Echopolis</v>
      </c>
      <c r="I10" s="63">
        <f t="shared" si="1"/>
        <v>78</v>
      </c>
      <c r="J10" s="63">
        <f t="shared" si="0"/>
        <v>205</v>
      </c>
      <c r="K10" s="63">
        <f t="shared" si="0"/>
        <v>348</v>
      </c>
      <c r="L10" s="63">
        <f t="shared" si="0"/>
        <v>191</v>
      </c>
      <c r="M10" s="63">
        <f t="shared" si="0"/>
        <v>0</v>
      </c>
    </row>
    <row r="11" spans="1:14" x14ac:dyDescent="0.25">
      <c r="I11" s="17"/>
      <c r="J11" s="17"/>
      <c r="K11" s="17"/>
      <c r="L11" s="17"/>
      <c r="M11" s="17"/>
    </row>
    <row r="12" spans="1:14" x14ac:dyDescent="0.25">
      <c r="B12" s="15" t="s">
        <v>96</v>
      </c>
      <c r="I12" s="17"/>
      <c r="J12" s="17"/>
      <c r="K12" s="17"/>
      <c r="L12" s="17"/>
      <c r="M12" s="17"/>
    </row>
    <row r="13" spans="1:14" x14ac:dyDescent="0.25">
      <c r="B13" s="84" t="s">
        <v>101</v>
      </c>
      <c r="C13" s="85" t="s">
        <v>102</v>
      </c>
      <c r="D13" s="86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25">
      <c r="B14" s="72" t="str">
        <f>INDEX(Towns,1)</f>
        <v>Alphaville</v>
      </c>
      <c r="C14" s="73" t="str">
        <f t="array" ref="C14:C18">Towns</f>
        <v>Alphaville</v>
      </c>
      <c r="D14" s="74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25">
      <c r="B15" s="75" t="str">
        <f>B14</f>
        <v>Alphaville</v>
      </c>
      <c r="C15" s="76" t="str">
        <v>Betaburg</v>
      </c>
      <c r="D15" s="77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25">
      <c r="B16" s="75" t="str">
        <f t="shared" ref="B16:B38" si="2">B15</f>
        <v>Alphaville</v>
      </c>
      <c r="C16" s="76" t="str">
        <v>Charliefield</v>
      </c>
      <c r="D16" s="77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25">
      <c r="B17" s="75" t="str">
        <f t="shared" si="2"/>
        <v>Alphaville</v>
      </c>
      <c r="C17" s="76" t="str">
        <v>Deltatown</v>
      </c>
      <c r="D17" s="77">
        <v>214</v>
      </c>
      <c r="I17" s="17"/>
      <c r="J17" s="17"/>
      <c r="K17" s="17"/>
      <c r="L17" s="17"/>
      <c r="M17" s="17"/>
    </row>
    <row r="18" spans="2:13" x14ac:dyDescent="0.25">
      <c r="B18" s="75" t="str">
        <f t="shared" si="2"/>
        <v>Alphaville</v>
      </c>
      <c r="C18" s="76" t="str">
        <v>Echopolis</v>
      </c>
      <c r="D18" s="77">
        <v>78</v>
      </c>
      <c r="I18" s="17"/>
      <c r="J18" s="17"/>
      <c r="K18" s="17"/>
      <c r="L18" s="17"/>
      <c r="M18" s="17"/>
    </row>
    <row r="19" spans="2:13" s="13" customFormat="1" x14ac:dyDescent="0.25">
      <c r="B19" s="78" t="str">
        <f>INDEX(Towns,2)</f>
        <v>Betaburg</v>
      </c>
      <c r="C19" s="79" t="str">
        <f>C14</f>
        <v>Alphaville</v>
      </c>
      <c r="D19" s="80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25">
      <c r="B20" s="75" t="str">
        <f t="shared" si="2"/>
        <v>Betaburg</v>
      </c>
      <c r="C20" s="79" t="str">
        <f t="shared" ref="C20:C38" si="3">C15</f>
        <v>Betaburg</v>
      </c>
      <c r="D20" s="77">
        <v>0</v>
      </c>
      <c r="I20" s="87" t="str">
        <f t="shared" ref="I20:M20" si="4">I5</f>
        <v>Alphaville</v>
      </c>
      <c r="J20" s="88" t="str">
        <f t="shared" si="4"/>
        <v>Betaburg</v>
      </c>
      <c r="K20" s="88" t="str">
        <f t="shared" si="4"/>
        <v>Charliefield</v>
      </c>
      <c r="L20" s="88" t="str">
        <f t="shared" si="4"/>
        <v>Deltatown</v>
      </c>
      <c r="M20" s="89" t="str">
        <f t="shared" si="4"/>
        <v>Echopolis</v>
      </c>
    </row>
    <row r="21" spans="2:13" x14ac:dyDescent="0.25">
      <c r="B21" s="75" t="str">
        <f t="shared" si="2"/>
        <v>Betaburg</v>
      </c>
      <c r="C21" s="79" t="str">
        <f t="shared" si="3"/>
        <v>Charliefield</v>
      </c>
      <c r="D21" s="77">
        <v>365</v>
      </c>
      <c r="G21">
        <v>1</v>
      </c>
      <c r="H21" s="57" t="str">
        <f t="shared" ref="H21:H25" si="5">H6</f>
        <v>Alphaville</v>
      </c>
      <c r="I21" s="63">
        <f t="array" ref="I21:M25">(G21:G25&lt;=I19:M19)*1*I6:M10</f>
        <v>0</v>
      </c>
      <c r="J21" s="64">
        <v>140</v>
      </c>
      <c r="K21" s="64">
        <v>300</v>
      </c>
      <c r="L21" s="64">
        <v>214</v>
      </c>
      <c r="M21" s="65">
        <v>78</v>
      </c>
    </row>
    <row r="22" spans="2:13" x14ac:dyDescent="0.25">
      <c r="B22" s="75" t="str">
        <f t="shared" si="2"/>
        <v>Betaburg</v>
      </c>
      <c r="C22" s="79" t="str">
        <f t="shared" si="3"/>
        <v>Deltatown</v>
      </c>
      <c r="D22" s="77">
        <v>320</v>
      </c>
      <c r="G22">
        <v>2</v>
      </c>
      <c r="H22" s="58" t="str">
        <f t="shared" si="5"/>
        <v>Betaburg</v>
      </c>
      <c r="I22" s="68">
        <v>0</v>
      </c>
      <c r="J22" s="38">
        <v>0</v>
      </c>
      <c r="K22" s="38">
        <v>365</v>
      </c>
      <c r="L22" s="38">
        <v>320</v>
      </c>
      <c r="M22" s="66">
        <v>205</v>
      </c>
    </row>
    <row r="23" spans="2:13" x14ac:dyDescent="0.25">
      <c r="B23" s="75" t="str">
        <f t="shared" si="2"/>
        <v>Betaburg</v>
      </c>
      <c r="C23" s="79" t="str">
        <f t="shared" si="3"/>
        <v>Echopolis</v>
      </c>
      <c r="D23" s="77">
        <v>205</v>
      </c>
      <c r="G23">
        <v>3</v>
      </c>
      <c r="H23" s="58" t="str">
        <f t="shared" si="5"/>
        <v>Charliefield</v>
      </c>
      <c r="I23" s="68">
        <v>0</v>
      </c>
      <c r="J23" s="70">
        <v>0</v>
      </c>
      <c r="K23" s="38">
        <v>0</v>
      </c>
      <c r="L23" s="38">
        <v>217</v>
      </c>
      <c r="M23" s="66">
        <v>348</v>
      </c>
    </row>
    <row r="24" spans="2:13" s="13" customFormat="1" x14ac:dyDescent="0.25">
      <c r="B24" s="78" t="str">
        <f>INDEX(Towns,3)</f>
        <v>Charliefield</v>
      </c>
      <c r="C24" s="79" t="str">
        <f t="shared" si="3"/>
        <v>Alphaville</v>
      </c>
      <c r="D24" s="80">
        <f>D16</f>
        <v>300</v>
      </c>
      <c r="G24">
        <v>4</v>
      </c>
      <c r="H24" s="58" t="str">
        <f t="shared" si="5"/>
        <v>Deltatown</v>
      </c>
      <c r="I24" s="68">
        <v>0</v>
      </c>
      <c r="J24" s="70">
        <v>0</v>
      </c>
      <c r="K24" s="70">
        <v>0</v>
      </c>
      <c r="L24" s="38">
        <v>0</v>
      </c>
      <c r="M24" s="66">
        <v>191</v>
      </c>
    </row>
    <row r="25" spans="2:13" s="13" customFormat="1" x14ac:dyDescent="0.25">
      <c r="B25" s="75" t="str">
        <f t="shared" si="2"/>
        <v>Charliefield</v>
      </c>
      <c r="C25" s="79" t="str">
        <f t="shared" si="3"/>
        <v>Betaburg</v>
      </c>
      <c r="D25" s="80">
        <f>D21</f>
        <v>365</v>
      </c>
      <c r="G25">
        <v>5</v>
      </c>
      <c r="H25" s="59" t="str">
        <f t="shared" si="5"/>
        <v>Echopolis</v>
      </c>
      <c r="I25" s="69">
        <v>0</v>
      </c>
      <c r="J25" s="71">
        <v>0</v>
      </c>
      <c r="K25" s="71">
        <v>0</v>
      </c>
      <c r="L25" s="71">
        <v>0</v>
      </c>
      <c r="M25" s="67">
        <v>0</v>
      </c>
    </row>
    <row r="26" spans="2:13" x14ac:dyDescent="0.25">
      <c r="B26" s="75" t="str">
        <f t="shared" si="2"/>
        <v>Charliefield</v>
      </c>
      <c r="C26" s="79" t="str">
        <f t="shared" si="3"/>
        <v>Charliefield</v>
      </c>
      <c r="D26" s="77">
        <v>0</v>
      </c>
    </row>
    <row r="27" spans="2:13" x14ac:dyDescent="0.25">
      <c r="B27" s="75" t="str">
        <f t="shared" si="2"/>
        <v>Charliefield</v>
      </c>
      <c r="C27" s="79" t="str">
        <f t="shared" si="3"/>
        <v>Deltatown</v>
      </c>
      <c r="D27" s="77">
        <v>217</v>
      </c>
      <c r="H27" s="13"/>
      <c r="I27" s="13"/>
      <c r="J27" s="13"/>
      <c r="K27" s="13"/>
      <c r="L27" s="13"/>
      <c r="M27" s="13"/>
    </row>
    <row r="28" spans="2:13" x14ac:dyDescent="0.25">
      <c r="B28" s="75" t="str">
        <f t="shared" si="2"/>
        <v>Charliefield</v>
      </c>
      <c r="C28" s="79" t="str">
        <f t="shared" si="3"/>
        <v>Echopolis</v>
      </c>
      <c r="D28" s="77">
        <v>348</v>
      </c>
    </row>
    <row r="29" spans="2:13" s="13" customFormat="1" x14ac:dyDescent="0.25">
      <c r="B29" s="78" t="str">
        <f>INDEX(Towns,4)</f>
        <v>Deltatown</v>
      </c>
      <c r="C29" s="79" t="str">
        <f t="shared" si="3"/>
        <v>Alphaville</v>
      </c>
      <c r="D29" s="80">
        <f>D17</f>
        <v>214</v>
      </c>
    </row>
    <row r="30" spans="2:13" s="13" customFormat="1" x14ac:dyDescent="0.25">
      <c r="B30" s="75" t="str">
        <f t="shared" si="2"/>
        <v>Deltatown</v>
      </c>
      <c r="C30" s="79" t="str">
        <f t="shared" si="3"/>
        <v>Betaburg</v>
      </c>
      <c r="D30" s="80">
        <f>D22</f>
        <v>320</v>
      </c>
    </row>
    <row r="31" spans="2:13" s="13" customFormat="1" x14ac:dyDescent="0.25">
      <c r="B31" s="75" t="str">
        <f t="shared" si="2"/>
        <v>Deltatown</v>
      </c>
      <c r="C31" s="79" t="str">
        <f t="shared" si="3"/>
        <v>Charliefield</v>
      </c>
      <c r="D31" s="80">
        <f>D27</f>
        <v>217</v>
      </c>
    </row>
    <row r="32" spans="2:13" x14ac:dyDescent="0.25">
      <c r="B32" s="75" t="str">
        <f t="shared" si="2"/>
        <v>Deltatown</v>
      </c>
      <c r="C32" s="79" t="str">
        <f t="shared" si="3"/>
        <v>Deltatown</v>
      </c>
      <c r="D32" s="77">
        <v>0</v>
      </c>
    </row>
    <row r="33" spans="1:14" x14ac:dyDescent="0.25">
      <c r="B33" s="75" t="str">
        <f t="shared" si="2"/>
        <v>Deltatown</v>
      </c>
      <c r="C33" s="79" t="str">
        <f t="shared" si="3"/>
        <v>Echopolis</v>
      </c>
      <c r="D33" s="77">
        <v>191</v>
      </c>
    </row>
    <row r="34" spans="1:14" s="13" customFormat="1" x14ac:dyDescent="0.25">
      <c r="B34" s="78" t="str">
        <f>INDEX(Towns,5)</f>
        <v>Echopolis</v>
      </c>
      <c r="C34" s="79" t="str">
        <f t="shared" si="3"/>
        <v>Alphaville</v>
      </c>
      <c r="D34" s="80">
        <f>D18</f>
        <v>78</v>
      </c>
    </row>
    <row r="35" spans="1:14" s="13" customFormat="1" x14ac:dyDescent="0.25">
      <c r="B35" s="75" t="str">
        <f t="shared" si="2"/>
        <v>Echopolis</v>
      </c>
      <c r="C35" s="79" t="str">
        <f t="shared" si="3"/>
        <v>Betaburg</v>
      </c>
      <c r="D35" s="80">
        <f>D23</f>
        <v>205</v>
      </c>
    </row>
    <row r="36" spans="1:14" s="13" customFormat="1" x14ac:dyDescent="0.25">
      <c r="B36" s="75" t="str">
        <f t="shared" si="2"/>
        <v>Echopolis</v>
      </c>
      <c r="C36" s="79" t="str">
        <f t="shared" si="3"/>
        <v>Charliefield</v>
      </c>
      <c r="D36" s="80">
        <f>D28</f>
        <v>348</v>
      </c>
    </row>
    <row r="37" spans="1:14" s="13" customFormat="1" x14ac:dyDescent="0.25">
      <c r="B37" s="75" t="str">
        <f t="shared" si="2"/>
        <v>Echopolis</v>
      </c>
      <c r="C37" s="79" t="str">
        <f t="shared" si="3"/>
        <v>Deltatown</v>
      </c>
      <c r="D37" s="80">
        <f>D33</f>
        <v>191</v>
      </c>
    </row>
    <row r="38" spans="1:14" x14ac:dyDescent="0.25">
      <c r="B38" s="81" t="str">
        <f t="shared" si="2"/>
        <v>Echopolis</v>
      </c>
      <c r="C38" s="82" t="str">
        <f t="shared" si="3"/>
        <v>Echopolis</v>
      </c>
      <c r="D38" s="83">
        <v>0</v>
      </c>
    </row>
    <row r="42" spans="1:14" x14ac:dyDescent="0.2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Windows User</cp:lastModifiedBy>
  <cp:lastPrinted>2017-11-05T04:32:04Z</cp:lastPrinted>
  <dcterms:created xsi:type="dcterms:W3CDTF">2017-08-25T02:34:34Z</dcterms:created>
  <dcterms:modified xsi:type="dcterms:W3CDTF">2020-05-03T13:02:08Z</dcterms:modified>
</cp:coreProperties>
</file>