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4\Week 2\"/>
    </mc:Choice>
  </mc:AlternateContent>
  <xr:revisionPtr revIDLastSave="0" documentId="13_ncr:1_{0B66A17E-4DCF-4469-B72C-07C87865EAFF}" xr6:coauthVersionLast="45" xr6:coauthVersionMax="45" xr10:uidLastSave="{00000000-0000-0000-0000-000000000000}"/>
  <bookViews>
    <workbookView xWindow="-120" yWindow="-120" windowWidth="20730" windowHeight="11310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_?from_USD_amount_1_1" localSheetId="2">'Current Rates'!$A$3:$C$13</definedName>
    <definedName name="AUD_Price">'Product List'!$D$4:$D$36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Summary'!$A$4:$A$43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P17" i="3"/>
  <c r="Q17" i="3"/>
  <c r="R17" i="3"/>
  <c r="P18" i="3"/>
  <c r="Q18" i="3"/>
  <c r="R18" i="3"/>
  <c r="Q16" i="3"/>
  <c r="R16" i="3"/>
  <c r="O17" i="3"/>
  <c r="O18" i="3"/>
  <c r="N17" i="3"/>
  <c r="N18" i="3"/>
  <c r="N16" i="3"/>
  <c r="O16" i="3"/>
  <c r="P16" i="3"/>
  <c r="M16" i="3"/>
  <c r="M17" i="3"/>
  <c r="M18" i="3"/>
  <c r="R7" i="3"/>
  <c r="N8" i="3"/>
  <c r="O8" i="3"/>
  <c r="P8" i="3"/>
  <c r="Q8" i="3"/>
  <c r="R8" i="3"/>
  <c r="N9" i="3"/>
  <c r="O9" i="3"/>
  <c r="P9" i="3"/>
  <c r="Q9" i="3"/>
  <c r="R9" i="3"/>
  <c r="N10" i="3"/>
  <c r="O10" i="3"/>
  <c r="P10" i="3"/>
  <c r="Q10" i="3"/>
  <c r="R10" i="3"/>
  <c r="N11" i="3"/>
  <c r="O11" i="3"/>
  <c r="P11" i="3"/>
  <c r="Q11" i="3"/>
  <c r="R11" i="3"/>
  <c r="N12" i="3"/>
  <c r="O12" i="3"/>
  <c r="P12" i="3"/>
  <c r="Q12" i="3"/>
  <c r="R12" i="3"/>
  <c r="M9" i="3"/>
  <c r="M10" i="3"/>
  <c r="M11" i="3"/>
  <c r="M12" i="3"/>
  <c r="M8" i="3"/>
  <c r="L9" i="3"/>
  <c r="L10" i="3"/>
  <c r="L11" i="3"/>
  <c r="L12" i="3"/>
  <c r="L8" i="3"/>
  <c r="N7" i="3"/>
  <c r="O7" i="3"/>
  <c r="P7" i="3"/>
  <c r="Q7" i="3"/>
  <c r="M7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5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4F9A1-FDD1-4E7B-B579-731630BBFBFA}" name="Connection" type="4" refreshedVersion="6" background="1" saveData="1">
    <webPr sourceData="1" parsePre="1" consecutive="1" xl2000="1" url="https://www.x-rates.com/table/?from=USD&amp;amount=1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<sst xmlns="http://schemas.openxmlformats.org/spreadsheetml/2006/main" count="234" uniqueCount="119">
  <si>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</si>
  <si>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</si>
  <si>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</si>
  <si>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</si>
  <si>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</si>
  <si>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</si>
  <si>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</si>
  <si>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</si>
  <si>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</si>
  <si>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</si>
  <si>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</si>
  <si>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</si>
  <si>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</si>
  <si>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</si>
  <si>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AUD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</si>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</sst>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10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274B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rgb="FFF8F8F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>
      <alignment horizontal="right"/>
    </xf>
    <xf numFmtId="0" fontId="3" fillId="2" borderId="0" xfId="1" applyAlignment="1"/>
    <xf numFmtId="0" fontId="0" fillId="0" borderId="4" xfId="0" applyNumberFormat="1" applyFont="1" applyBorder="1"/>
    <xf numFmtId="0" fontId="0" fillId="3" borderId="0" xfId="0" applyFill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164" fontId="0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8" fillId="6" borderId="0" xfId="0" applyFont="1" applyFill="1"/>
    <xf numFmtId="0" fontId="7" fillId="6" borderId="0" xfId="0" applyFont="1" applyFill="1"/>
    <xf numFmtId="0" fontId="6" fillId="0" borderId="0" xfId="2"/>
    <xf numFmtId="0" fontId="9" fillId="6" borderId="0" xfId="0" applyFont="1" applyFill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from=USD&amp;amount=1_1" connectionId="1" xr16:uid="{5E7CA87C-BFB8-4C48-9B9B-0521C853435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2" dataDxfId="20" headerRowBorderDxfId="21" tableBorderDxfId="19" totalsRowBorderDxfId="18">
  <tableColumns count="7">
    <tableColumn id="1" xr3:uid="{1476B072-DF44-4AD3-973B-2F29721EBC05}" name="Best Quarters" dataDxfId="17"/>
    <tableColumn id="2" xr3:uid="{8C2C6EF2-3527-47CE-86F1-64C0C22FEC7F}" name="Australia" dataDxfId="16">
      <calculatedColumnFormula>LARGE(Sales[Australia],TopQtr[[#This Row],[Best Quarters]:[Best Quarters]])</calculatedColumnFormula>
    </tableColumn>
    <tableColumn id="3" xr3:uid="{C29181CF-DC9B-4232-9058-2DF967388A5D}" name="UK" dataDxfId="15">
      <calculatedColumnFormula>LARGE(Sales[UK],TopQtr[[#This Row],[Best Quarters]:[Best Quarters]])</calculatedColumnFormula>
    </tableColumn>
    <tableColumn id="4" xr3:uid="{8520AB71-F572-4C1E-A0C5-CFF2AC3CCFE1}" name="US" dataDxfId="14">
      <calculatedColumnFormula>LARGE(Sales[US],TopQtr[[#This Row],[Best Quarters]:[Best Quarters]])</calculatedColumnFormula>
    </tableColumn>
    <tableColumn id="5" xr3:uid="{F87D9A48-4230-4FBF-BEC0-8396559BE488}" name="Singapore" dataDxfId="13">
      <calculatedColumnFormula>LARGE(Sales[Singapore],TopQtr[[#This Row],[Best Quarters]:[Best Quarters]])</calculatedColumnFormula>
    </tableColumn>
    <tableColumn id="6" xr3:uid="{A3E5B451-BE55-4E5A-AD4A-1CF6248B98D8}" name="France" dataDxfId="12">
      <calculatedColumnFormula>LARGE(Sales[France],TopQtr[[#This Row],[Best Quarters]:[Best Quarters]])</calculatedColumnFormula>
    </tableColumn>
    <tableColumn id="7" xr3:uid="{AFB5C749-A1CB-4B84-8B37-E985DCB71893}" name="China" dataDxfId="11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3" totalsRowShown="0" headerRowDxfId="10" dataDxfId="9">
  <tableColumns count="9">
    <tableColumn id="1" xr3:uid="{CA3FD1E0-27BC-487A-B19F-454B7D8B9218}" name="Year" dataDxfId="8"/>
    <tableColumn id="2" xr3:uid="{6DCC485F-C9FC-4EBC-8D00-059A0109C791}" name="Quarter" dataDxfId="7"/>
    <tableColumn id="3" xr3:uid="{E1379BF1-01F0-4377-8404-377D358D140D}" name="Australia" dataDxfId="6"/>
    <tableColumn id="4" xr3:uid="{77CE6982-0ACE-490F-8099-0C8B8D86E76C}" name="UK" dataDxfId="5"/>
    <tableColumn id="5" xr3:uid="{2C886225-A254-478F-A899-4E30540FCA11}" name="US" dataDxfId="4"/>
    <tableColumn id="6" xr3:uid="{FFEC3779-EB5F-4AB0-840D-A8CD66BFE34D}" name="Singapore" dataDxfId="3"/>
    <tableColumn id="7" xr3:uid="{BE3D39CE-4181-4AD3-96F3-C54B6EBD124F}" name="France" dataDxfId="2"/>
    <tableColumn id="8" xr3:uid="{2CB4C4B2-1A39-412A-B579-E351F0F9D006}" name="China" dataDxfId="1"/>
    <tableColumn id="9" xr3:uid="{D3F1FBBF-D615-40C3-9BE9-A796B41664AD}" name="Total" dataDxfId="0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://www.x-rates.com/table/?from=USD&amp;amount=1" TargetMode="External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3"/>
  <sheetViews>
    <sheetView tabSelected="1" topLeftCell="D4" workbookViewId="0">
      <selection activeCell="M16" sqref="M16"/>
    </sheetView>
  </sheetViews>
  <sheetFormatPr defaultColWidth="9.125" defaultRowHeight="16.5" x14ac:dyDescent="0.3"/>
  <cols>
    <col min="1" max="1" width="6.5" style="11" customWidth="1"/>
    <col min="2" max="2" width="9.375" style="12" customWidth="1"/>
    <col min="3" max="3" width="11.125" style="6" customWidth="1"/>
    <col min="4" max="5" width="10.125" style="6" customWidth="1"/>
    <col min="6" max="6" width="11.5" style="6" customWidth="1"/>
    <col min="7" max="7" width="10.125" style="6" customWidth="1"/>
    <col min="8" max="8" width="11.125" style="6" customWidth="1"/>
    <col min="9" max="9" width="10.75" customWidth="1"/>
    <col min="10" max="10" width="3.75" customWidth="1"/>
    <col min="11" max="11" width="3.625" style="11" customWidth="1"/>
    <col min="12" max="12" width="13.125" style="6" bestFit="1" customWidth="1"/>
    <col min="13" max="18" width="11.125" style="6" customWidth="1"/>
    <col min="19" max="251" width="9.625" style="6" customWidth="1"/>
    <col min="252" max="16384" width="9.125" style="6"/>
  </cols>
  <sheetData>
    <row r="1" spans="1:18" ht="34.35" customHeight="1" x14ac:dyDescent="0.3">
      <c r="A1" s="19" t="s">
        <v>68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3">
      <c r="A2" s="7"/>
      <c r="B2" s="8"/>
      <c r="I2"/>
      <c r="J2"/>
      <c r="L2" s="7"/>
    </row>
    <row r="3" spans="1:18" x14ac:dyDescent="0.3">
      <c r="A3" s="59" t="s">
        <v>15</v>
      </c>
      <c r="B3" s="60" t="s">
        <v>16</v>
      </c>
      <c r="C3" s="60" t="s">
        <v>72</v>
      </c>
      <c r="D3" s="60" t="s">
        <v>26</v>
      </c>
      <c r="E3" s="60" t="s">
        <v>25</v>
      </c>
      <c r="F3" s="60" t="s">
        <v>28</v>
      </c>
      <c r="G3" s="60" t="s">
        <v>27</v>
      </c>
      <c r="H3" s="60" t="s">
        <v>33</v>
      </c>
      <c r="I3" s="68" t="s">
        <v>17</v>
      </c>
      <c r="K3" s="6"/>
      <c r="L3" s="1" t="s">
        <v>18</v>
      </c>
      <c r="M3" s="2">
        <f>SUM(Sales[[Australia]:[China]])</f>
        <v>43269400</v>
      </c>
    </row>
    <row r="4" spans="1:18" x14ac:dyDescent="0.3">
      <c r="A4" s="63">
        <v>2008</v>
      </c>
      <c r="B4" s="64" t="s">
        <v>19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20</v>
      </c>
      <c r="M4" s="24">
        <f>ROWS(Sales[])</f>
        <v>40</v>
      </c>
      <c r="O4" s="6">
        <f>Q3</f>
        <v>0</v>
      </c>
    </row>
    <row r="5" spans="1:18" x14ac:dyDescent="0.3">
      <c r="A5" s="63">
        <v>2008</v>
      </c>
      <c r="B5" s="64" t="s">
        <v>21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3">
      <c r="A6" s="63">
        <v>2008</v>
      </c>
      <c r="B6" s="64" t="s">
        <v>22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3">
      <c r="A7" s="63">
        <v>2008</v>
      </c>
      <c r="B7" s="64" t="s">
        <v>23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24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3">
      <c r="A8" s="63">
        <v>2009</v>
      </c>
      <c r="B8" s="64" t="s">
        <v>19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8">
        <f>MAX(Sales[Year])-K8</f>
        <v>2017</v>
      </c>
      <c r="M8" s="2">
        <f>SUMIFS(Sales[Australia],Year,$L8)</f>
        <v>1018300</v>
      </c>
      <c r="N8" s="2">
        <f>SUMIFS(Sales[UK],Year,$L8)</f>
        <v>600800</v>
      </c>
      <c r="O8" s="2">
        <f>SUMIFS(Sales[US],Year,$L8)</f>
        <v>643500</v>
      </c>
      <c r="P8" s="2">
        <f>SUMIFS(Sales[Singapore],Year,$L8)</f>
        <v>1024500</v>
      </c>
      <c r="Q8" s="2">
        <f>SUMIFS(Sales[France],Year,$L8)</f>
        <v>574900</v>
      </c>
      <c r="R8" s="2">
        <f>SUMIFS(Sales[China],Year,$L8)</f>
        <v>1090800</v>
      </c>
    </row>
    <row r="9" spans="1:18" x14ac:dyDescent="0.3">
      <c r="A9" s="63">
        <v>2009</v>
      </c>
      <c r="B9" s="64" t="s">
        <v>21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8">
        <f>MAX(Sales[Year])-K9</f>
        <v>2016</v>
      </c>
      <c r="M9" s="2">
        <f>SUMIFS(Sales[Australia],Year,$L9)</f>
        <v>1077700</v>
      </c>
      <c r="N9" s="2">
        <f>SUMIFS(Sales[UK],Year,$L9)</f>
        <v>607600</v>
      </c>
      <c r="O9" s="2">
        <f>SUMIFS(Sales[US],Year,$L9)</f>
        <v>642500</v>
      </c>
      <c r="P9" s="2">
        <f>SUMIFS(Sales[Singapore],Year,$L9)</f>
        <v>1136300</v>
      </c>
      <c r="Q9" s="2">
        <f>SUMIFS(Sales[France],Year,$L9)</f>
        <v>586700</v>
      </c>
      <c r="R9" s="2">
        <f>SUMIFS(Sales[China],Year,$L9)</f>
        <v>1091600</v>
      </c>
    </row>
    <row r="10" spans="1:18" x14ac:dyDescent="0.3">
      <c r="A10" s="63">
        <v>2009</v>
      </c>
      <c r="B10" s="64" t="s">
        <v>22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8">
        <f>MAX(Sales[Year])-K10</f>
        <v>2015</v>
      </c>
      <c r="M10" s="2">
        <f>SUMIFS(Sales[Australia],Year,$L10)</f>
        <v>1102400</v>
      </c>
      <c r="N10" s="2">
        <f>SUMIFS(Sales[UK],Year,$L10)</f>
        <v>593500</v>
      </c>
      <c r="O10" s="2">
        <f>SUMIFS(Sales[US],Year,$L10)</f>
        <v>641400</v>
      </c>
      <c r="P10" s="2">
        <f>SUMIFS(Sales[Singapore],Year,$L10)</f>
        <v>1090700</v>
      </c>
      <c r="Q10" s="2">
        <f>SUMIFS(Sales[France],Year,$L10)</f>
        <v>583000</v>
      </c>
      <c r="R10" s="2">
        <f>SUMIFS(Sales[China],Year,$L10)</f>
        <v>1049600</v>
      </c>
    </row>
    <row r="11" spans="1:18" x14ac:dyDescent="0.3">
      <c r="A11" s="63">
        <v>2009</v>
      </c>
      <c r="B11" s="64" t="s">
        <v>23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8">
        <f>MAX(Sales[Year])-K11</f>
        <v>2014</v>
      </c>
      <c r="M11" s="2">
        <f>SUMIFS(Sales[Australia],Year,$L11)</f>
        <v>1013300</v>
      </c>
      <c r="N11" s="2">
        <f>SUMIFS(Sales[UK],Year,$L11)</f>
        <v>592700</v>
      </c>
      <c r="O11" s="2">
        <f>SUMIFS(Sales[US],Year,$L11)</f>
        <v>645500</v>
      </c>
      <c r="P11" s="2">
        <f>SUMIFS(Sales[Singapore],Year,$L11)</f>
        <v>1061100</v>
      </c>
      <c r="Q11" s="2">
        <f>SUMIFS(Sales[France],Year,$L11)</f>
        <v>588600</v>
      </c>
      <c r="R11" s="2">
        <f>SUMIFS(Sales[China],Year,$L11)</f>
        <v>1115900</v>
      </c>
    </row>
    <row r="12" spans="1:18" x14ac:dyDescent="0.3">
      <c r="A12" s="63">
        <v>2010</v>
      </c>
      <c r="B12" s="64" t="s">
        <v>19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8">
        <f>MAX(Sales[Year])-K12</f>
        <v>2013</v>
      </c>
      <c r="M12" s="2">
        <f>SUMIFS(Sales[Australia],Year,$L12)</f>
        <v>970000</v>
      </c>
      <c r="N12" s="2">
        <f>SUMIFS(Sales[UK],Year,$L12)</f>
        <v>594200</v>
      </c>
      <c r="O12" s="2">
        <f>SUMIFS(Sales[US],Year,$L12)</f>
        <v>652300</v>
      </c>
      <c r="P12" s="2">
        <f>SUMIFS(Sales[Singapore],Year,$L12)</f>
        <v>1083100</v>
      </c>
      <c r="Q12" s="2">
        <f>SUMIFS(Sales[France],Year,$L12)</f>
        <v>593600</v>
      </c>
      <c r="R12" s="2">
        <f>SUMIFS(Sales[China],Year,$L12)</f>
        <v>1120800</v>
      </c>
    </row>
    <row r="13" spans="1:18" x14ac:dyDescent="0.3">
      <c r="A13" s="63">
        <v>2010</v>
      </c>
      <c r="B13" s="64" t="s">
        <v>21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3">
      <c r="A14" s="63">
        <v>2010</v>
      </c>
      <c r="B14" s="64" t="s">
        <v>22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3">
      <c r="A15" s="63">
        <v>2010</v>
      </c>
      <c r="B15" s="64" t="s">
        <v>23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70</v>
      </c>
      <c r="M15" s="55" t="s">
        <v>72</v>
      </c>
      <c r="N15" s="55" t="s">
        <v>26</v>
      </c>
      <c r="O15" s="55" t="s">
        <v>25</v>
      </c>
      <c r="P15" s="55" t="s">
        <v>28</v>
      </c>
      <c r="Q15" s="55" t="s">
        <v>27</v>
      </c>
      <c r="R15" s="56" t="s">
        <v>33</v>
      </c>
    </row>
    <row r="16" spans="1:18" x14ac:dyDescent="0.3">
      <c r="A16" s="63">
        <v>2011</v>
      </c>
      <c r="B16" s="64" t="s">
        <v>19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8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3">
      <c r="A17" s="63">
        <v>2011</v>
      </c>
      <c r="B17" s="64" t="s">
        <v>21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8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3">
      <c r="A18" s="63">
        <v>2011</v>
      </c>
      <c r="B18" s="64" t="s">
        <v>22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8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3">
      <c r="A19" s="63">
        <v>2011</v>
      </c>
      <c r="B19" s="64" t="s">
        <v>23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3">
      <c r="A20" s="63">
        <v>2012</v>
      </c>
      <c r="B20" s="64" t="s">
        <v>19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3">
      <c r="A21" s="63">
        <v>2012</v>
      </c>
      <c r="B21" s="64" t="s">
        <v>21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32</v>
      </c>
    </row>
    <row r="22" spans="1:18" x14ac:dyDescent="0.3">
      <c r="A22" s="63">
        <v>2012</v>
      </c>
      <c r="B22" s="64" t="s">
        <v>22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3">
      <c r="A23" s="63">
        <v>2012</v>
      </c>
      <c r="B23" s="64" t="s">
        <v>23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3">
      <c r="A24" s="63">
        <v>2013</v>
      </c>
      <c r="B24" s="64" t="s">
        <v>19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3">
      <c r="A25" s="63">
        <v>2013</v>
      </c>
      <c r="B25" s="64" t="s">
        <v>21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3">
      <c r="A26" s="63">
        <v>2013</v>
      </c>
      <c r="B26" s="64" t="s">
        <v>22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3">
      <c r="A27" s="63">
        <v>2013</v>
      </c>
      <c r="B27" s="64" t="s">
        <v>23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3">
      <c r="A28" s="63">
        <v>2014</v>
      </c>
      <c r="B28" s="64" t="s">
        <v>19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3">
      <c r="A29" s="63">
        <v>2014</v>
      </c>
      <c r="B29" s="64" t="s">
        <v>21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3">
      <c r="A30" s="63">
        <v>2014</v>
      </c>
      <c r="B30" s="64" t="s">
        <v>22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3">
      <c r="A31" s="63">
        <v>2014</v>
      </c>
      <c r="B31" s="64" t="s">
        <v>23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3">
      <c r="A32" s="63">
        <v>2015</v>
      </c>
      <c r="B32" s="64" t="s">
        <v>19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3">
      <c r="A33" s="63">
        <v>2015</v>
      </c>
      <c r="B33" s="64" t="s">
        <v>21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3">
      <c r="A34" s="63">
        <v>2015</v>
      </c>
      <c r="B34" s="64" t="s">
        <v>22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3">
      <c r="A35" s="63">
        <v>2015</v>
      </c>
      <c r="B35" s="64" t="s">
        <v>23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3">
      <c r="A36" s="63">
        <v>2016</v>
      </c>
      <c r="B36" s="64" t="s">
        <v>19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3">
      <c r="A37" s="63">
        <v>2016</v>
      </c>
      <c r="B37" s="64" t="s">
        <v>21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3">
      <c r="A38" s="63">
        <v>2016</v>
      </c>
      <c r="B38" s="64" t="s">
        <v>22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3">
      <c r="A39" s="63">
        <v>2016</v>
      </c>
      <c r="B39" s="64" t="s">
        <v>23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3">
      <c r="A40" s="63">
        <v>2017</v>
      </c>
      <c r="B40" s="64" t="s">
        <v>19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3">
      <c r="A41" s="63">
        <v>2017</v>
      </c>
      <c r="B41" s="64" t="s">
        <v>21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3">
      <c r="A42" s="63">
        <v>2017</v>
      </c>
      <c r="B42" s="64" t="s">
        <v>22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3">
      <c r="A43" s="63">
        <v>2017</v>
      </c>
      <c r="B43" s="64" t="s">
        <v>23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67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zoomScaleNormal="100" workbookViewId="0">
      <selection activeCell="D4" sqref="D4"/>
    </sheetView>
  </sheetViews>
  <sheetFormatPr defaultRowHeight="16.5" x14ac:dyDescent="0.3"/>
  <cols>
    <col min="1" max="1" width="10" customWidth="1"/>
    <col min="2" max="2" width="35.125" customWidth="1"/>
    <col min="3" max="3" width="12" style="28" customWidth="1"/>
    <col min="4" max="4" width="12" style="27" customWidth="1"/>
    <col min="5" max="5" width="5.125" customWidth="1"/>
    <col min="6" max="6" width="25.75" customWidth="1"/>
    <col min="7" max="7" width="1.75" customWidth="1"/>
    <col min="8" max="9" width="12.25" style="27" customWidth="1"/>
  </cols>
  <sheetData>
    <row r="1" spans="1:18" s="6" customFormat="1" ht="34.5" customHeight="1" x14ac:dyDescent="0.3">
      <c r="A1" s="19" t="s">
        <v>69</v>
      </c>
      <c r="B1" s="19"/>
      <c r="C1" s="29"/>
      <c r="D1" s="29"/>
      <c r="E1"/>
      <c r="F1" s="19" t="s">
        <v>108</v>
      </c>
      <c r="G1" s="19"/>
      <c r="H1" s="31"/>
      <c r="I1" s="31"/>
      <c r="J1"/>
      <c r="K1"/>
      <c r="L1"/>
      <c r="M1"/>
      <c r="N1"/>
      <c r="O1"/>
      <c r="P1"/>
      <c r="Q1"/>
      <c r="R1"/>
    </row>
    <row r="2" spans="1:18" ht="17.25" thickBot="1" x14ac:dyDescent="0.35">
      <c r="D2" s="28"/>
    </row>
    <row r="3" spans="1:18" x14ac:dyDescent="0.3">
      <c r="A3" s="37" t="s">
        <v>73</v>
      </c>
      <c r="B3" s="48" t="s">
        <v>107</v>
      </c>
      <c r="C3" s="49" t="s">
        <v>66</v>
      </c>
      <c r="D3" s="50" t="s">
        <v>109</v>
      </c>
      <c r="F3" s="23" t="s">
        <v>17</v>
      </c>
      <c r="G3" s="23"/>
      <c r="H3" s="32"/>
      <c r="I3" s="32"/>
    </row>
    <row r="4" spans="1:18" x14ac:dyDescent="0.3">
      <c r="A4" s="44" t="s">
        <v>74</v>
      </c>
      <c r="B4" s="51" t="s">
        <v>34</v>
      </c>
      <c r="C4" s="52">
        <v>16.559999999999999</v>
      </c>
      <c r="D4" s="36"/>
      <c r="F4" s="73" t="s">
        <v>14</v>
      </c>
      <c r="G4" s="73"/>
      <c r="H4" s="73"/>
      <c r="I4" s="35"/>
    </row>
    <row r="5" spans="1:18" x14ac:dyDescent="0.3">
      <c r="A5" s="44" t="s">
        <v>75</v>
      </c>
      <c r="B5" s="51" t="s">
        <v>35</v>
      </c>
      <c r="C5" s="52">
        <v>11.5</v>
      </c>
      <c r="D5" s="36"/>
    </row>
    <row r="6" spans="1:18" x14ac:dyDescent="0.3">
      <c r="A6" s="44" t="s">
        <v>76</v>
      </c>
      <c r="B6" s="51" t="s">
        <v>36</v>
      </c>
      <c r="C6" s="52">
        <v>12.42</v>
      </c>
      <c r="D6" s="36"/>
      <c r="F6" s="77" t="s">
        <v>67</v>
      </c>
      <c r="G6" s="77"/>
      <c r="H6" s="32" t="s">
        <v>110</v>
      </c>
      <c r="I6" s="32" t="s">
        <v>111</v>
      </c>
    </row>
    <row r="7" spans="1:18" x14ac:dyDescent="0.3">
      <c r="A7" s="44" t="s">
        <v>77</v>
      </c>
      <c r="B7" s="51" t="s">
        <v>37</v>
      </c>
      <c r="C7" s="52">
        <v>10.35</v>
      </c>
      <c r="D7" s="36"/>
      <c r="F7" s="74" t="s">
        <v>49</v>
      </c>
      <c r="G7" s="75"/>
      <c r="H7" s="33">
        <v>2</v>
      </c>
      <c r="I7" s="34"/>
    </row>
    <row r="8" spans="1:18" x14ac:dyDescent="0.3">
      <c r="A8" s="44" t="s">
        <v>78</v>
      </c>
      <c r="B8" s="51" t="s">
        <v>38</v>
      </c>
      <c r="C8" s="52">
        <v>4.9000000000000004</v>
      </c>
      <c r="D8" s="36"/>
      <c r="F8" s="74" t="s">
        <v>38</v>
      </c>
      <c r="G8" s="75"/>
      <c r="H8" s="33">
        <v>3</v>
      </c>
      <c r="I8" s="34"/>
    </row>
    <row r="9" spans="1:18" x14ac:dyDescent="0.3">
      <c r="A9" s="44" t="s">
        <v>79</v>
      </c>
      <c r="B9" s="51" t="s">
        <v>112</v>
      </c>
      <c r="C9" s="52">
        <v>17.940000000000001</v>
      </c>
      <c r="D9" s="36"/>
      <c r="F9" s="74" t="s">
        <v>52</v>
      </c>
      <c r="G9" s="75"/>
      <c r="H9" s="33">
        <v>8</v>
      </c>
      <c r="I9" s="34"/>
    </row>
    <row r="10" spans="1:18" x14ac:dyDescent="0.3">
      <c r="A10" s="44" t="s">
        <v>80</v>
      </c>
      <c r="B10" s="51" t="s">
        <v>39</v>
      </c>
      <c r="C10" s="52">
        <v>21.99</v>
      </c>
      <c r="D10" s="36"/>
      <c r="F10" s="74"/>
      <c r="G10" s="75"/>
      <c r="H10" s="33"/>
      <c r="I10" s="34"/>
    </row>
    <row r="11" spans="1:18" x14ac:dyDescent="0.3">
      <c r="A11" s="44" t="s">
        <v>81</v>
      </c>
      <c r="B11" s="51" t="s">
        <v>40</v>
      </c>
      <c r="C11" s="52">
        <v>7.9</v>
      </c>
      <c r="D11" s="36"/>
      <c r="F11" s="74"/>
      <c r="G11" s="75"/>
      <c r="H11" s="33"/>
      <c r="I11" s="34"/>
    </row>
    <row r="12" spans="1:18" x14ac:dyDescent="0.3">
      <c r="A12" s="44" t="s">
        <v>82</v>
      </c>
      <c r="B12" s="51" t="s">
        <v>41</v>
      </c>
      <c r="C12" s="52">
        <v>7.45</v>
      </c>
      <c r="D12" s="36"/>
      <c r="F12" s="74"/>
      <c r="G12" s="75"/>
      <c r="H12" s="33"/>
      <c r="I12" s="34"/>
    </row>
    <row r="13" spans="1:18" x14ac:dyDescent="0.3">
      <c r="A13" s="44" t="s">
        <v>83</v>
      </c>
      <c r="B13" s="51" t="s">
        <v>42</v>
      </c>
      <c r="C13" s="52">
        <v>22.08</v>
      </c>
      <c r="D13" s="36"/>
      <c r="F13" s="74"/>
      <c r="G13" s="75"/>
      <c r="H13" s="33"/>
      <c r="I13" s="34"/>
    </row>
    <row r="14" spans="1:18" x14ac:dyDescent="0.3">
      <c r="A14" s="44" t="s">
        <v>84</v>
      </c>
      <c r="B14" s="51" t="s">
        <v>43</v>
      </c>
      <c r="C14" s="52">
        <v>24.29</v>
      </c>
      <c r="D14" s="36"/>
      <c r="F14" s="74"/>
      <c r="G14" s="75"/>
      <c r="H14" s="33"/>
      <c r="I14" s="34"/>
    </row>
    <row r="15" spans="1:18" x14ac:dyDescent="0.3">
      <c r="A15" s="44" t="s">
        <v>85</v>
      </c>
      <c r="B15" s="51" t="s">
        <v>44</v>
      </c>
      <c r="C15" s="52">
        <v>13.11</v>
      </c>
      <c r="D15" s="36"/>
      <c r="F15" s="74"/>
      <c r="G15" s="75"/>
      <c r="H15" s="33"/>
      <c r="I15" s="34"/>
    </row>
    <row r="16" spans="1:18" x14ac:dyDescent="0.3">
      <c r="A16" s="44" t="s">
        <v>86</v>
      </c>
      <c r="B16" s="51" t="s">
        <v>45</v>
      </c>
      <c r="C16" s="52">
        <v>6.9</v>
      </c>
      <c r="D16" s="36"/>
      <c r="F16" s="74"/>
      <c r="G16" s="75"/>
      <c r="H16" s="33"/>
      <c r="I16" s="34"/>
    </row>
    <row r="17" spans="1:9" x14ac:dyDescent="0.3">
      <c r="A17" s="44" t="s">
        <v>87</v>
      </c>
      <c r="B17" s="51" t="s">
        <v>46</v>
      </c>
      <c r="C17" s="52">
        <v>6.9</v>
      </c>
      <c r="D17" s="36"/>
      <c r="F17" s="74"/>
      <c r="G17" s="75"/>
      <c r="H17" s="33"/>
      <c r="I17" s="34"/>
    </row>
    <row r="18" spans="1:9" ht="17.25" thickBot="1" x14ac:dyDescent="0.35">
      <c r="A18" s="44" t="s">
        <v>88</v>
      </c>
      <c r="B18" s="51" t="s">
        <v>47</v>
      </c>
      <c r="C18" s="52">
        <v>9.66</v>
      </c>
      <c r="D18" s="36"/>
    </row>
    <row r="19" spans="1:9" ht="17.25" thickBot="1" x14ac:dyDescent="0.35">
      <c r="A19" s="44" t="s">
        <v>89</v>
      </c>
      <c r="B19" s="51" t="s">
        <v>48</v>
      </c>
      <c r="C19" s="52">
        <v>13.8</v>
      </c>
      <c r="D19" s="36"/>
      <c r="F19" s="39" t="s">
        <v>113</v>
      </c>
      <c r="H19" s="76" t="s">
        <v>114</v>
      </c>
      <c r="I19" s="76"/>
    </row>
    <row r="20" spans="1:9" x14ac:dyDescent="0.3">
      <c r="A20" s="44" t="s">
        <v>90</v>
      </c>
      <c r="B20" s="51" t="s">
        <v>49</v>
      </c>
      <c r="C20" s="52">
        <v>9.66</v>
      </c>
      <c r="D20" s="36"/>
      <c r="F20" s="40"/>
      <c r="H20" s="42" t="s">
        <v>117</v>
      </c>
      <c r="I20" s="43"/>
    </row>
    <row r="21" spans="1:9" x14ac:dyDescent="0.3">
      <c r="A21" s="44" t="s">
        <v>91</v>
      </c>
      <c r="B21" s="51" t="s">
        <v>50</v>
      </c>
      <c r="C21" s="52">
        <v>6.9</v>
      </c>
      <c r="D21" s="36"/>
      <c r="F21" s="40"/>
      <c r="H21" s="44" t="s">
        <v>118</v>
      </c>
      <c r="I21" s="45"/>
    </row>
    <row r="22" spans="1:9" ht="17.25" thickBot="1" x14ac:dyDescent="0.35">
      <c r="A22" s="44" t="s">
        <v>92</v>
      </c>
      <c r="B22" s="51" t="s">
        <v>51</v>
      </c>
      <c r="C22" s="52">
        <v>6.9</v>
      </c>
      <c r="D22" s="36"/>
      <c r="F22" s="41"/>
      <c r="H22" s="46"/>
      <c r="I22" s="47"/>
    </row>
    <row r="23" spans="1:9" x14ac:dyDescent="0.3">
      <c r="A23" s="44" t="s">
        <v>93</v>
      </c>
      <c r="B23" s="51" t="s">
        <v>52</v>
      </c>
      <c r="C23" s="52">
        <v>8.5</v>
      </c>
      <c r="D23" s="36"/>
    </row>
    <row r="24" spans="1:9" x14ac:dyDescent="0.3">
      <c r="A24" s="44" t="s">
        <v>94</v>
      </c>
      <c r="B24" s="51" t="s">
        <v>53</v>
      </c>
      <c r="C24" s="52">
        <v>4.25</v>
      </c>
      <c r="D24" s="36"/>
    </row>
    <row r="25" spans="1:9" x14ac:dyDescent="0.3">
      <c r="A25" s="44" t="s">
        <v>95</v>
      </c>
      <c r="B25" s="51" t="s">
        <v>54</v>
      </c>
      <c r="C25" s="52">
        <v>12.42</v>
      </c>
      <c r="D25" s="36"/>
    </row>
    <row r="26" spans="1:9" x14ac:dyDescent="0.3">
      <c r="A26" s="44" t="s">
        <v>96</v>
      </c>
      <c r="B26" s="51" t="s">
        <v>55</v>
      </c>
      <c r="C26" s="52">
        <v>14.49</v>
      </c>
      <c r="D26" s="36"/>
    </row>
    <row r="27" spans="1:9" x14ac:dyDescent="0.3">
      <c r="A27" s="44" t="s">
        <v>97</v>
      </c>
      <c r="B27" s="51" t="s">
        <v>56</v>
      </c>
      <c r="C27" s="52">
        <v>14.49</v>
      </c>
      <c r="D27" s="36"/>
    </row>
    <row r="28" spans="1:9" x14ac:dyDescent="0.3">
      <c r="A28" s="44" t="s">
        <v>98</v>
      </c>
      <c r="B28" s="51" t="s">
        <v>57</v>
      </c>
      <c r="C28" s="52">
        <v>11.45</v>
      </c>
      <c r="D28" s="36"/>
    </row>
    <row r="29" spans="1:9" x14ac:dyDescent="0.3">
      <c r="A29" s="44" t="s">
        <v>99</v>
      </c>
      <c r="B29" s="51" t="s">
        <v>58</v>
      </c>
      <c r="C29" s="52">
        <v>13.11</v>
      </c>
      <c r="D29" s="36"/>
    </row>
    <row r="30" spans="1:9" x14ac:dyDescent="0.3">
      <c r="A30" s="44" t="s">
        <v>100</v>
      </c>
      <c r="B30" s="51" t="s">
        <v>59</v>
      </c>
      <c r="C30" s="52">
        <v>12.42</v>
      </c>
      <c r="D30" s="36"/>
    </row>
    <row r="31" spans="1:9" x14ac:dyDescent="0.3">
      <c r="A31" s="44" t="s">
        <v>101</v>
      </c>
      <c r="B31" s="51" t="s">
        <v>60</v>
      </c>
      <c r="C31" s="52">
        <v>13.11</v>
      </c>
      <c r="D31" s="36"/>
    </row>
    <row r="32" spans="1:9" x14ac:dyDescent="0.3">
      <c r="A32" s="44" t="s">
        <v>102</v>
      </c>
      <c r="B32" s="51" t="s">
        <v>61</v>
      </c>
      <c r="C32" s="52">
        <v>10.35</v>
      </c>
      <c r="D32" s="36"/>
    </row>
    <row r="33" spans="1:4" x14ac:dyDescent="0.3">
      <c r="A33" s="44" t="s">
        <v>103</v>
      </c>
      <c r="B33" s="51" t="s">
        <v>62</v>
      </c>
      <c r="C33" s="52">
        <v>13.8</v>
      </c>
      <c r="D33" s="36"/>
    </row>
    <row r="34" spans="1:4" x14ac:dyDescent="0.3">
      <c r="A34" s="44" t="s">
        <v>104</v>
      </c>
      <c r="B34" s="51" t="s">
        <v>63</v>
      </c>
      <c r="C34" s="52">
        <v>12.88</v>
      </c>
      <c r="D34" s="36"/>
    </row>
    <row r="35" spans="1:4" x14ac:dyDescent="0.3">
      <c r="A35" s="44" t="s">
        <v>105</v>
      </c>
      <c r="B35" s="51" t="s">
        <v>64</v>
      </c>
      <c r="C35" s="52">
        <v>16.559999999999999</v>
      </c>
      <c r="D35" s="36"/>
    </row>
    <row r="36" spans="1:4" ht="17.25" thickBot="1" x14ac:dyDescent="0.35">
      <c r="A36" s="46" t="s">
        <v>106</v>
      </c>
      <c r="B36" s="53" t="s">
        <v>65</v>
      </c>
      <c r="C36" s="54">
        <v>11.04</v>
      </c>
      <c r="D36" s="38"/>
    </row>
  </sheetData>
  <mergeCells count="14"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  <mergeCell ref="F4:H4"/>
    <mergeCell ref="F7:G7"/>
    <mergeCell ref="F8:G8"/>
    <mergeCell ref="F9:G9"/>
    <mergeCell ref="F10:G10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V21"/>
  <sheetViews>
    <sheetView workbookViewId="0">
      <selection activeCell="F11" sqref="F11"/>
    </sheetView>
  </sheetViews>
  <sheetFormatPr defaultRowHeight="16.5" x14ac:dyDescent="0.3"/>
  <cols>
    <col min="1" max="1" width="18.5" bestFit="1" customWidth="1"/>
    <col min="2" max="2" width="9.625" bestFit="1" customWidth="1"/>
    <col min="3" max="3" width="11.25" bestFit="1" customWidth="1"/>
  </cols>
  <sheetData>
    <row r="1" spans="1:22" s="6" customFormat="1" ht="34.5" customHeight="1" x14ac:dyDescent="0.3">
      <c r="A1" s="19" t="s">
        <v>31</v>
      </c>
      <c r="B1" s="13"/>
      <c r="C1" s="14"/>
      <c r="D1" s="2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3" spans="1:22" x14ac:dyDescent="0.3">
      <c r="A3" s="70" t="s">
        <v>0</v>
      </c>
      <c r="B3" s="70" t="s">
        <v>1</v>
      </c>
      <c r="C3" s="70" t="s">
        <v>2</v>
      </c>
      <c r="D3" s="21"/>
    </row>
    <row r="4" spans="1:22" x14ac:dyDescent="0.3">
      <c r="A4" s="69" t="s">
        <v>3</v>
      </c>
      <c r="B4" s="72">
        <v>0.90406600000000004</v>
      </c>
      <c r="C4" s="72">
        <v>1.106114</v>
      </c>
      <c r="D4" s="21"/>
    </row>
    <row r="5" spans="1:22" x14ac:dyDescent="0.3">
      <c r="A5" s="69" t="s">
        <v>4</v>
      </c>
      <c r="B5" s="72">
        <v>0.80024099999999998</v>
      </c>
      <c r="C5" s="72">
        <v>1.2496240000000001</v>
      </c>
      <c r="D5" s="21"/>
    </row>
    <row r="6" spans="1:22" x14ac:dyDescent="0.3">
      <c r="A6" s="69" t="s">
        <v>5</v>
      </c>
      <c r="B6" s="72">
        <v>75.770724999999999</v>
      </c>
      <c r="C6" s="72">
        <v>1.3198E-2</v>
      </c>
      <c r="D6" s="21"/>
    </row>
    <row r="7" spans="1:22" x14ac:dyDescent="0.3">
      <c r="A7" s="69" t="s">
        <v>6</v>
      </c>
      <c r="B7" s="72">
        <v>1.5572889999999999</v>
      </c>
      <c r="C7" s="72">
        <v>0.64214099999999996</v>
      </c>
      <c r="D7" s="21"/>
    </row>
    <row r="8" spans="1:22" x14ac:dyDescent="0.3">
      <c r="A8" s="69" t="s">
        <v>7</v>
      </c>
      <c r="B8" s="72">
        <v>1.412155</v>
      </c>
      <c r="C8" s="72">
        <v>0.70813700000000002</v>
      </c>
      <c r="D8" s="21"/>
    </row>
    <row r="9" spans="1:22" x14ac:dyDescent="0.3">
      <c r="A9" s="69" t="s">
        <v>8</v>
      </c>
      <c r="B9" s="72">
        <v>1.415492</v>
      </c>
      <c r="C9" s="72">
        <v>0.70646799999999998</v>
      </c>
      <c r="D9" s="21"/>
    </row>
    <row r="10" spans="1:22" x14ac:dyDescent="0.3">
      <c r="A10" s="69" t="s">
        <v>9</v>
      </c>
      <c r="B10" s="72">
        <v>0.96146500000000001</v>
      </c>
      <c r="C10" s="72">
        <v>1.0400799999999999</v>
      </c>
      <c r="D10" s="21"/>
    </row>
    <row r="11" spans="1:22" x14ac:dyDescent="0.3">
      <c r="A11" s="69" t="s">
        <v>10</v>
      </c>
      <c r="B11" s="72">
        <v>4.2955139999999998</v>
      </c>
      <c r="C11" s="72">
        <v>0.23280100000000001</v>
      </c>
      <c r="D11" s="21"/>
    </row>
    <row r="12" spans="1:22" x14ac:dyDescent="0.3">
      <c r="A12" s="69" t="s">
        <v>11</v>
      </c>
      <c r="B12" s="72">
        <v>106.911421</v>
      </c>
      <c r="C12" s="72">
        <v>9.3539999999999995E-3</v>
      </c>
      <c r="D12" s="21"/>
    </row>
    <row r="13" spans="1:22" x14ac:dyDescent="0.3">
      <c r="A13" s="69" t="s">
        <v>12</v>
      </c>
      <c r="B13" s="72">
        <v>7.0610030000000004</v>
      </c>
      <c r="C13" s="72">
        <v>0.141623</v>
      </c>
      <c r="D13" s="21"/>
    </row>
    <row r="18" spans="1:1" x14ac:dyDescent="0.3">
      <c r="A18" s="71" t="s">
        <v>71</v>
      </c>
    </row>
    <row r="21" spans="1:1" x14ac:dyDescent="0.3">
      <c r="A21" s="26" t="s">
        <v>71</v>
      </c>
    </row>
  </sheetData>
  <sortState xmlns:xlrd2="http://schemas.microsoft.com/office/spreadsheetml/2017/richdata2" ref="A4:D13">
    <sortCondition ref="D4:D13"/>
  </sortState>
  <hyperlinks>
    <hyperlink ref="A21" r:id="rId1" xr:uid="{45BA77D3-9EAF-472C-8BDE-EBA48EE15FA6}"/>
    <hyperlink ref="A18" r:id="rId2" xr:uid="{45BA77D3-9EAF-472C-8BDE-EBA48EE15F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workbookViewId="0">
      <selection activeCell="A4" sqref="A4"/>
    </sheetView>
  </sheetViews>
  <sheetFormatPr defaultRowHeight="16.5" x14ac:dyDescent="0.3"/>
  <cols>
    <col min="1" max="12" width="11.375" customWidth="1"/>
    <col min="13" max="13" width="5.625" customWidth="1"/>
    <col min="14" max="14" width="6.375" style="57" customWidth="1"/>
  </cols>
  <sheetData>
    <row r="1" spans="1:32" s="6" customFormat="1" ht="34.5" customHeight="1" x14ac:dyDescent="0.3">
      <c r="A1" s="19" t="s">
        <v>30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7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3">
      <c r="A3" s="21" t="s">
        <v>29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32" x14ac:dyDescent="0.3">
      <c r="A4" s="21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3">
      <c r="A5" s="21">
        <f>'Current Rates'!D4</f>
        <v>0</v>
      </c>
      <c r="B5" s="20" t="e">
        <f>INDEX('Current Rates'!$C$4:$C$13,MATCH('Conversion Table'!A5,rateCodes,0))</f>
        <v>#N/A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32" x14ac:dyDescent="0.3">
      <c r="A6" s="21">
        <f>'Current Rates'!D5</f>
        <v>0</v>
      </c>
      <c r="B6" s="20" t="e">
        <f>INDEX('Current Rates'!$C$4:$C$13,MATCH('Conversion Table'!A6,rateCodes,0))</f>
        <v>#N/A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32" x14ac:dyDescent="0.3">
      <c r="A7" s="21">
        <f>'Current Rates'!D6</f>
        <v>0</v>
      </c>
      <c r="B7" s="20" t="e">
        <f>INDEX('Current Rates'!$C$4:$C$13,MATCH('Conversion Table'!A7,rateCodes,0))</f>
        <v>#N/A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32" x14ac:dyDescent="0.3">
      <c r="A8" s="21">
        <f>'Current Rates'!D7</f>
        <v>0</v>
      </c>
      <c r="B8" s="20" t="e">
        <f>INDEX('Current Rates'!$C$4:$C$13,MATCH('Conversion Table'!A8,rateCodes,0))</f>
        <v>#N/A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32" x14ac:dyDescent="0.3">
      <c r="A9" s="21">
        <f>'Current Rates'!D8</f>
        <v>0</v>
      </c>
      <c r="B9" s="20" t="e">
        <f>INDEX('Current Rates'!$C$4:$C$13,MATCH('Conversion Table'!A9,rateCodes,0))</f>
        <v>#N/A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32" x14ac:dyDescent="0.3">
      <c r="A10" s="21">
        <f>'Current Rates'!D9</f>
        <v>0</v>
      </c>
      <c r="B10" s="20" t="e">
        <f>INDEX('Current Rates'!$C$4:$C$13,MATCH('Conversion Table'!A10,rateCodes,0))</f>
        <v>#N/A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32" x14ac:dyDescent="0.3">
      <c r="A11" s="21">
        <f>'Current Rates'!D10</f>
        <v>0</v>
      </c>
      <c r="B11" s="20" t="e">
        <f>INDEX('Current Rates'!$C$4:$C$13,MATCH('Conversion Table'!A11,rateCodes,0))</f>
        <v>#N/A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32" x14ac:dyDescent="0.3">
      <c r="A12" s="21">
        <f>'Current Rates'!D11</f>
        <v>0</v>
      </c>
      <c r="B12" s="20" t="e">
        <f>INDEX('Current Rates'!$C$4:$C$13,MATCH('Conversion Table'!A12,rateCodes,0))</f>
        <v>#N/A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32" x14ac:dyDescent="0.3">
      <c r="A13" s="21">
        <f>'Current Rates'!D12</f>
        <v>0</v>
      </c>
      <c r="B13" s="20" t="e">
        <f>INDEX('Current Rates'!$C$4:$C$13,MATCH('Conversion Table'!A13,rateCodes,0))</f>
        <v>#N/A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32" x14ac:dyDescent="0.3">
      <c r="A14" s="21">
        <f>'Current Rates'!D13</f>
        <v>0</v>
      </c>
      <c r="B14" s="20" t="e">
        <f>INDEX('Current Rates'!$C$4:$C$13,MATCH('Conversion Table'!A14,rateCodes,0))</f>
        <v>#N/A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6.5" x14ac:dyDescent="0.3"/>
  <cols>
    <col min="1" max="1" width="10" customWidth="1"/>
    <col min="2" max="2" width="35.125" customWidth="1"/>
    <col min="3" max="3" width="15.625" style="28" customWidth="1"/>
    <col min="4" max="4" width="5.125" customWidth="1"/>
  </cols>
  <sheetData>
    <row r="1" spans="1:13" s="6" customFormat="1" ht="34.5" customHeight="1" x14ac:dyDescent="0.3">
      <c r="A1" s="19" t="s">
        <v>115</v>
      </c>
      <c r="B1" s="19"/>
      <c r="C1" s="29"/>
      <c r="D1"/>
      <c r="E1"/>
      <c r="F1"/>
      <c r="G1"/>
      <c r="H1"/>
      <c r="I1"/>
      <c r="J1"/>
      <c r="K1"/>
      <c r="L1"/>
      <c r="M1"/>
    </row>
    <row r="3" spans="1:13" x14ac:dyDescent="0.3">
      <c r="A3" s="23" t="s">
        <v>73</v>
      </c>
      <c r="B3" s="23" t="s">
        <v>107</v>
      </c>
      <c r="C3" s="30" t="s">
        <v>116</v>
      </c>
    </row>
    <row r="4" spans="1:13" x14ac:dyDescent="0.3">
      <c r="A4" t="s">
        <v>74</v>
      </c>
      <c r="B4" t="s">
        <v>34</v>
      </c>
      <c r="C4" s="28">
        <v>15.56</v>
      </c>
    </row>
    <row r="5" spans="1:13" x14ac:dyDescent="0.3">
      <c r="A5" t="s">
        <v>75</v>
      </c>
      <c r="B5" t="s">
        <v>35</v>
      </c>
      <c r="C5" s="28">
        <v>11.5</v>
      </c>
    </row>
    <row r="6" spans="1:13" x14ac:dyDescent="0.3">
      <c r="A6" t="s">
        <v>76</v>
      </c>
      <c r="B6" t="s">
        <v>36</v>
      </c>
      <c r="C6" s="28">
        <v>12.42</v>
      </c>
    </row>
    <row r="7" spans="1:13" x14ac:dyDescent="0.3">
      <c r="A7" t="s">
        <v>77</v>
      </c>
      <c r="B7" t="s">
        <v>37</v>
      </c>
      <c r="C7" s="28">
        <v>10.35</v>
      </c>
    </row>
    <row r="8" spans="1:13" x14ac:dyDescent="0.3">
      <c r="A8" t="s">
        <v>78</v>
      </c>
      <c r="B8" t="s">
        <v>38</v>
      </c>
      <c r="C8" s="28">
        <v>4.8</v>
      </c>
    </row>
    <row r="9" spans="1:13" x14ac:dyDescent="0.3">
      <c r="A9" t="s">
        <v>79</v>
      </c>
      <c r="B9" t="s">
        <v>112</v>
      </c>
      <c r="C9" s="28">
        <v>17.940000000000001</v>
      </c>
    </row>
    <row r="10" spans="1:13" x14ac:dyDescent="0.3">
      <c r="A10" t="s">
        <v>80</v>
      </c>
      <c r="B10" t="s">
        <v>39</v>
      </c>
      <c r="C10" s="28">
        <v>21.99</v>
      </c>
    </row>
    <row r="11" spans="1:13" x14ac:dyDescent="0.3">
      <c r="A11" t="s">
        <v>81</v>
      </c>
      <c r="B11" t="s">
        <v>40</v>
      </c>
      <c r="C11" s="28">
        <v>7.9</v>
      </c>
    </row>
    <row r="12" spans="1:13" x14ac:dyDescent="0.3">
      <c r="A12" t="s">
        <v>82</v>
      </c>
      <c r="B12" t="s">
        <v>41</v>
      </c>
      <c r="C12" s="28">
        <v>7.45</v>
      </c>
    </row>
    <row r="13" spans="1:13" x14ac:dyDescent="0.3">
      <c r="A13" t="s">
        <v>83</v>
      </c>
      <c r="B13" t="s">
        <v>42</v>
      </c>
      <c r="C13" s="28">
        <v>22.08</v>
      </c>
    </row>
    <row r="14" spans="1:13" x14ac:dyDescent="0.3">
      <c r="A14" t="s">
        <v>84</v>
      </c>
      <c r="B14" t="s">
        <v>43</v>
      </c>
      <c r="C14" s="28">
        <v>24.29</v>
      </c>
    </row>
    <row r="15" spans="1:13" x14ac:dyDescent="0.3">
      <c r="A15" t="s">
        <v>85</v>
      </c>
      <c r="B15" t="s">
        <v>44</v>
      </c>
      <c r="C15" s="28">
        <v>13.11</v>
      </c>
    </row>
    <row r="16" spans="1:13" x14ac:dyDescent="0.3">
      <c r="A16" t="s">
        <v>86</v>
      </c>
      <c r="B16" t="s">
        <v>45</v>
      </c>
      <c r="C16" s="28">
        <v>6.9</v>
      </c>
    </row>
    <row r="17" spans="1:3" x14ac:dyDescent="0.3">
      <c r="A17" t="s">
        <v>87</v>
      </c>
      <c r="B17" t="s">
        <v>46</v>
      </c>
      <c r="C17" s="28">
        <v>6.9</v>
      </c>
    </row>
    <row r="18" spans="1:3" x14ac:dyDescent="0.3">
      <c r="A18" t="s">
        <v>88</v>
      </c>
      <c r="B18" t="s">
        <v>47</v>
      </c>
      <c r="C18" s="28">
        <v>9.66</v>
      </c>
    </row>
    <row r="19" spans="1:3" x14ac:dyDescent="0.3">
      <c r="A19" t="s">
        <v>89</v>
      </c>
      <c r="B19" t="s">
        <v>48</v>
      </c>
      <c r="C19" s="28">
        <v>14</v>
      </c>
    </row>
    <row r="20" spans="1:3" x14ac:dyDescent="0.3">
      <c r="A20" t="s">
        <v>90</v>
      </c>
      <c r="B20" t="s">
        <v>49</v>
      </c>
      <c r="C20" s="28">
        <v>10.6</v>
      </c>
    </row>
    <row r="21" spans="1:3" x14ac:dyDescent="0.3">
      <c r="A21" t="s">
        <v>91</v>
      </c>
      <c r="B21" t="s">
        <v>50</v>
      </c>
      <c r="C21" s="28">
        <v>6.9</v>
      </c>
    </row>
    <row r="22" spans="1:3" x14ac:dyDescent="0.3">
      <c r="A22" t="s">
        <v>92</v>
      </c>
      <c r="B22" t="s">
        <v>51</v>
      </c>
      <c r="C22" s="28">
        <v>6.9</v>
      </c>
    </row>
    <row r="23" spans="1:3" x14ac:dyDescent="0.3">
      <c r="A23" t="s">
        <v>93</v>
      </c>
      <c r="B23" t="s">
        <v>52</v>
      </c>
      <c r="C23" s="28">
        <v>8.5</v>
      </c>
    </row>
    <row r="24" spans="1:3" x14ac:dyDescent="0.3">
      <c r="A24" t="s">
        <v>94</v>
      </c>
      <c r="B24" t="s">
        <v>53</v>
      </c>
      <c r="C24" s="28">
        <v>4.05</v>
      </c>
    </row>
    <row r="25" spans="1:3" x14ac:dyDescent="0.3">
      <c r="A25" t="s">
        <v>95</v>
      </c>
      <c r="B25" t="s">
        <v>54</v>
      </c>
      <c r="C25" s="28">
        <v>12.42</v>
      </c>
    </row>
    <row r="26" spans="1:3" x14ac:dyDescent="0.3">
      <c r="A26" t="s">
        <v>96</v>
      </c>
      <c r="B26" t="s">
        <v>55</v>
      </c>
      <c r="C26" s="28">
        <v>14.49</v>
      </c>
    </row>
    <row r="27" spans="1:3" x14ac:dyDescent="0.3">
      <c r="A27" t="s">
        <v>97</v>
      </c>
      <c r="B27" t="s">
        <v>56</v>
      </c>
      <c r="C27" s="28">
        <v>14.49</v>
      </c>
    </row>
    <row r="28" spans="1:3" x14ac:dyDescent="0.3">
      <c r="A28" t="s">
        <v>98</v>
      </c>
      <c r="B28" t="s">
        <v>57</v>
      </c>
      <c r="C28" s="28">
        <v>11.45</v>
      </c>
    </row>
    <row r="29" spans="1:3" x14ac:dyDescent="0.3">
      <c r="A29" t="s">
        <v>99</v>
      </c>
      <c r="B29" t="s">
        <v>58</v>
      </c>
      <c r="C29" s="28">
        <v>13.11</v>
      </c>
    </row>
    <row r="30" spans="1:3" x14ac:dyDescent="0.3">
      <c r="A30" t="s">
        <v>100</v>
      </c>
      <c r="B30" t="s">
        <v>59</v>
      </c>
      <c r="C30" s="28">
        <v>12.42</v>
      </c>
    </row>
    <row r="31" spans="1:3" x14ac:dyDescent="0.3">
      <c r="A31" t="s">
        <v>101</v>
      </c>
      <c r="B31" t="s">
        <v>60</v>
      </c>
      <c r="C31" s="28">
        <v>13.11</v>
      </c>
    </row>
    <row r="32" spans="1:3" x14ac:dyDescent="0.3">
      <c r="A32" t="s">
        <v>102</v>
      </c>
      <c r="B32" t="s">
        <v>61</v>
      </c>
      <c r="C32" s="28">
        <v>10.35</v>
      </c>
    </row>
    <row r="33" spans="1:3" x14ac:dyDescent="0.3">
      <c r="A33" t="s">
        <v>103</v>
      </c>
      <c r="B33" t="s">
        <v>62</v>
      </c>
      <c r="C33" s="28">
        <v>13.8</v>
      </c>
    </row>
    <row r="34" spans="1:3" x14ac:dyDescent="0.3">
      <c r="A34" t="s">
        <v>104</v>
      </c>
      <c r="B34" t="s">
        <v>63</v>
      </c>
      <c r="C34" s="28">
        <v>12.88</v>
      </c>
    </row>
    <row r="35" spans="1:3" x14ac:dyDescent="0.3">
      <c r="A35" t="s">
        <v>105</v>
      </c>
      <c r="B35" t="s">
        <v>64</v>
      </c>
      <c r="C35" s="28">
        <v>16.559999999999999</v>
      </c>
    </row>
    <row r="36" spans="1:3" x14ac:dyDescent="0.3">
      <c r="A36" t="s">
        <v>106</v>
      </c>
      <c r="B36" t="s">
        <v>65</v>
      </c>
      <c r="C36" s="28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Sales Summary</vt:lpstr>
      <vt:lpstr>Product List</vt:lpstr>
      <vt:lpstr>Current Rates</vt:lpstr>
      <vt:lpstr>Conversion Table</vt:lpstr>
      <vt:lpstr>Old Price List</vt:lpstr>
      <vt:lpstr>'Current Rates'!_?from_USD_amount_1_1</vt:lpstr>
      <vt:lpstr>AUD_Price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cp:lastPrinted>2017-10-26T21:08:15Z</cp:lastPrinted>
  <dcterms:created xsi:type="dcterms:W3CDTF">2017-10-20T10:06:56Z</dcterms:created>
  <dcterms:modified xsi:type="dcterms:W3CDTF">2020-05-03T13:02:24Z</dcterms:modified>
</cp:coreProperties>
</file>