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Course 2\Week 5\"/>
    </mc:Choice>
  </mc:AlternateContent>
  <xr:revisionPtr revIDLastSave="0" documentId="13_ncr:1_{0679F9D9-F611-465F-B3EE-3CC03AC322A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tats" sheetId="2" r:id="rId1"/>
    <sheet name="Staff" sheetId="1" r:id="rId2"/>
  </sheets>
  <definedNames>
    <definedName name="_xlnm._FilterDatabase" localSheetId="1" hidden="1">Staff!$A$4:$H$24</definedName>
    <definedName name="Annual_Salary">Staff!$N$3:$N$38</definedName>
    <definedName name="Date_of_Hire">Staff!$F$3:$F$38</definedName>
    <definedName name="Department">Staff!$H$3:$H$38</definedName>
    <definedName name="Email">Staff!$E$3:$E$38</definedName>
    <definedName name="Emp_ID">Staff!$A$3:$A$38</definedName>
    <definedName name="Extension">Staff!$K$3:$K$38</definedName>
    <definedName name="First">Staff!$C$3:$C$38</definedName>
    <definedName name="Floor">Staff!$J$3:$J$38</definedName>
    <definedName name="Gender">Staff!$D$3:$D$38</definedName>
    <definedName name="Last">Staff!$B$3:$B$38</definedName>
    <definedName name="Last_Review">Staff!$L$3:$L$38</definedName>
    <definedName name="Location">Staff!$I$3:$I$38</definedName>
    <definedName name="Next_Review">Staff!$M$3:$M$38</definedName>
    <definedName name="Pension">Staff!$O$3:$O$38</definedName>
    <definedName name="Pension_Rate">Staff!$P$1</definedName>
    <definedName name="Years_Service">Staff!$G$3:$G$38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B11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D19" i="2" l="1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<sst xmlns="http://schemas.openxmlformats.org/spreadsheetml/2006/main" count="247" uniqueCount="171">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</sst>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2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ill>
        <patternFill>
          <bgColor theme="5" tint="0.39994506668294322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3EE293-D6B4-4B5B-A824-4B7E9A49CF9E}" name="Table2" displayName="Table2" ref="A15:D21" totalsRowShown="0">
  <autoFilter ref="A15:D21" xr:uid="{F5F8D468-6642-4FEC-BACD-BC02A9B59253}">
    <filterColumn colId="0" hiddenButton="1"/>
    <filterColumn colId="1" hiddenButton="1"/>
    <filterColumn colId="2" hiddenButton="1"/>
    <filterColumn colId="3" hiddenButton="1"/>
  </autoFilter>
  <tableColumns count="4">
    <tableColumn id="1" xr3:uid="{0E2DA3A4-6E2E-4DC9-8A76-8284EC694DBB}" name="Department" dataDxfId="3"/>
    <tableColumn id="2" xr3:uid="{FDF7B7D4-FFCF-473E-ABE9-0DD60883D90C}" name="Total Salary" dataDxfId="2">
      <calculatedColumnFormula>SUMIFS(Annual_Salary,Department,A16)</calculatedColumnFormula>
    </tableColumn>
    <tableColumn id="3" xr3:uid="{ECA57EC9-97EA-4072-9169-297A5796C599}" name="M" dataDxfId="1">
      <calculatedColumnFormula>SUMIFS(Annual_Salary,Department,A16,Gender,$C$15)</calculatedColumnFormula>
    </tableColumn>
    <tableColumn id="4" xr3:uid="{970F5F85-E11D-4C10-88A5-1586773E0458}" name="F" dataDxfId="0">
      <calculatedColumnFormula>SUMIFS(Annual_Salary,Department,A16,Gender,$D$15)</calculatedColumnFormula>
    </tableColumn>
  </tableColumns>
  <tableStyleInfo name="TableStyleMedium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2FFAC0-636E-4DCA-9EAF-CC3DA5C00671}" name="HR" displayName="HR" ref="A3:O38" dataDxfId="18">
  <autoFilter ref="A3:O38" xr:uid="{E81EBE8D-E90D-4BEC-848A-398E05C87879}"/>
  <tableColumns count="15">
    <tableColumn id="1" xr3:uid="{2C45282F-1D5D-4BC4-B037-9BAE9FD00D9B}" name="Emp ID" totalsRowLabel="Total" dataDxfId="31" totalsRowDxfId="5"/>
    <tableColumn id="2" xr3:uid="{6FC22DE6-F15C-4C7C-8872-FE53A63D1DA5}" name="Last"/>
    <tableColumn id="3" xr3:uid="{A8995804-570F-4F4B-8AC4-33E38324913D}" name="First" dataDxfId="30" totalsRowDxfId="6"/>
    <tableColumn id="4" xr3:uid="{A7EFAF9A-8A81-429E-92A2-095D8BAB76B9}" name="Gender" dataDxfId="29" totalsRowDxfId="7"/>
    <tableColumn id="5" xr3:uid="{F29E8BB5-ED21-44F6-B57C-CA9D2444D70B}" name="Email">
      <calculatedColumnFormula>LOWER(C4&amp;"."&amp;B4&amp;"@pushpin.com")</calculatedColumnFormula>
    </tableColumn>
    <tableColumn id="6" xr3:uid="{51C44BC7-7059-4880-9462-80EAB1B1A3F7}" name="Date of Hire" dataDxfId="28" totalsRowDxfId="8"/>
    <tableColumn id="7" xr3:uid="{053E8A66-912A-4A67-A0DD-DDA6F4EEE6EE}" name="Years Service" dataDxfId="27" totalsRowDxfId="9">
      <calculatedColumnFormula>YEARFRAC(F4,TODAY())</calculatedColumnFormula>
    </tableColumn>
    <tableColumn id="8" xr3:uid="{AD08E957-78C7-4F32-9422-E5D337AFD0E4}" name="Department" dataDxfId="26" totalsRowDxfId="10"/>
    <tableColumn id="9" xr3:uid="{5C0B61DB-2005-4A27-B048-82F28BB1668E}" name="Location" dataDxfId="25" totalsRowDxfId="11"/>
    <tableColumn id="10" xr3:uid="{3B1BDFC7-3B07-4457-8CCF-F12C06981A5B}" name="Floor" dataDxfId="24" totalsRowDxfId="12">
      <calculatedColumnFormula>LEFT(I4,2)</calculatedColumnFormula>
    </tableColumn>
    <tableColumn id="11" xr3:uid="{F0D0EBB9-73F0-48E0-B83E-18280462C5ED}" name="Extension" dataDxfId="23" totalsRowDxfId="13">
      <calculatedColumnFormula>RIGHT(I4,4)</calculatedColumnFormula>
    </tableColumn>
    <tableColumn id="12" xr3:uid="{BA0DEB99-F4C3-4B35-A953-DB157D284829}" name="Last Review" dataDxfId="22" totalsRowDxfId="14"/>
    <tableColumn id="13" xr3:uid="{2D4D2CF4-3FCF-4D00-BD1C-87757EDE54D7}" name="Next Review" dataDxfId="21" totalsRowDxfId="15">
      <calculatedColumnFormula>L4+365</calculatedColumnFormula>
    </tableColumn>
    <tableColumn id="14" xr3:uid="{72C4954D-1D02-4A5B-9561-75576574039D}" name="Annual Salary" dataDxfId="20" totalsRowDxfId="16"/>
    <tableColumn id="15" xr3:uid="{E28D5140-B527-415A-8B14-8E085D647D0B}" name="Pension" totalsRowFunction="sum" dataDxfId="19" totalsRowDxfId="17">
      <calculatedColumnFormula>N4*Pension_Rate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tabSelected="1" zoomScale="80" zoomScaleNormal="80" workbookViewId="0">
      <selection activeCell="D19" sqref="D19"/>
    </sheetView>
  </sheetViews>
  <sheetFormatPr defaultRowHeight="15" x14ac:dyDescent="0.25"/>
  <cols>
    <col min="1" max="1" width="29.5703125" customWidth="1"/>
    <col min="2" max="4" width="17.140625" customWidth="1"/>
  </cols>
  <sheetData>
    <row r="1" spans="1:4" ht="28.5" x14ac:dyDescent="0.45">
      <c r="A1" s="18" t="s">
        <v>95</v>
      </c>
    </row>
    <row r="2" spans="1:4" x14ac:dyDescent="0.25">
      <c r="A2" s="3"/>
    </row>
    <row r="3" spans="1:4" ht="23.25" customHeight="1" x14ac:dyDescent="0.25">
      <c r="A3" s="9" t="s">
        <v>162</v>
      </c>
      <c r="B3" s="17">
        <f>COUNTA(Emp_ID)</f>
        <v>36</v>
      </c>
    </row>
    <row r="4" spans="1:4" ht="23.25" customHeight="1" x14ac:dyDescent="0.25">
      <c r="A4" s="9" t="s">
        <v>134</v>
      </c>
      <c r="B4" s="10">
        <f>SUM(Annual_Salary)</f>
        <v>1958400</v>
      </c>
    </row>
    <row r="5" spans="1:4" ht="23.25" customHeight="1" x14ac:dyDescent="0.25">
      <c r="A5" s="9" t="s">
        <v>135</v>
      </c>
      <c r="B5" s="10">
        <f>AVERAGE(Annual_Salary)</f>
        <v>55954.285714285717</v>
      </c>
    </row>
    <row r="6" spans="1:4" ht="23.25" customHeight="1" x14ac:dyDescent="0.25">
      <c r="A6" s="9" t="s">
        <v>136</v>
      </c>
      <c r="B6" s="11">
        <f ca="1">MAX(Years_Service)</f>
        <v>19.247222222222224</v>
      </c>
    </row>
    <row r="7" spans="1:4" ht="23.25" customHeight="1" x14ac:dyDescent="0.25">
      <c r="A7" s="9" t="s">
        <v>137</v>
      </c>
      <c r="B7" s="12">
        <f>MAX(Date_of_Hire)</f>
        <v>42874</v>
      </c>
    </row>
    <row r="10" spans="1:4" x14ac:dyDescent="0.25">
      <c r="A10" s="9" t="s">
        <v>164</v>
      </c>
      <c r="B10" s="20" t="s">
        <v>167</v>
      </c>
    </row>
    <row r="11" spans="1:4" x14ac:dyDescent="0.25">
      <c r="A11" s="1" t="s">
        <v>168</v>
      </c>
      <c r="B11" s="6">
        <f>COUNTIFS(Gender,"M")</f>
        <v>17</v>
      </c>
    </row>
    <row r="12" spans="1:4" x14ac:dyDescent="0.25">
      <c r="A12" s="1" t="s">
        <v>169</v>
      </c>
      <c r="B12" s="6">
        <f>COUNTIFS(Gender,"F")</f>
        <v>18</v>
      </c>
    </row>
    <row r="15" spans="1:4" x14ac:dyDescent="0.25">
      <c r="A15" t="s">
        <v>5</v>
      </c>
      <c r="B15" t="s">
        <v>163</v>
      </c>
      <c r="C15" t="s">
        <v>165</v>
      </c>
      <c r="D15" t="s">
        <v>166</v>
      </c>
    </row>
    <row r="16" spans="1:4" x14ac:dyDescent="0.2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25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25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2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2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2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zoomScale="80" zoomScaleNormal="80" workbookViewId="0">
      <selection activeCell="F11" sqref="F11"/>
    </sheetView>
  </sheetViews>
  <sheetFormatPr defaultRowHeight="15" x14ac:dyDescent="0.25"/>
  <cols>
    <col min="1" max="1" width="10" style="3" customWidth="1"/>
    <col min="2" max="2" width="13" customWidth="1"/>
    <col min="3" max="3" width="11.85546875" customWidth="1"/>
    <col min="4" max="4" width="10.5703125" style="3" customWidth="1"/>
    <col min="5" max="5" width="29.140625" bestFit="1" customWidth="1"/>
    <col min="6" max="6" width="15" style="3" customWidth="1"/>
    <col min="7" max="7" width="16.140625" customWidth="1"/>
    <col min="8" max="8" width="17.5703125" customWidth="1"/>
    <col min="9" max="9" width="16.140625" customWidth="1"/>
    <col min="10" max="10" width="10.42578125" customWidth="1"/>
    <col min="11" max="11" width="12.85546875" customWidth="1"/>
    <col min="12" max="12" width="14.85546875" customWidth="1"/>
    <col min="13" max="13" width="15.7109375" customWidth="1"/>
    <col min="14" max="14" width="16.28515625" customWidth="1"/>
    <col min="15" max="15" width="11.42578125" bestFit="1" customWidth="1"/>
  </cols>
  <sheetData>
    <row r="1" spans="1:16" ht="28.5" x14ac:dyDescent="0.45">
      <c r="A1" s="18" t="s">
        <v>95</v>
      </c>
      <c r="O1" s="14" t="s">
        <v>161</v>
      </c>
      <c r="P1" s="15">
        <v>0.09</v>
      </c>
    </row>
    <row r="3" spans="1:16" x14ac:dyDescent="0.25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25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19.247222222222224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</row>
    <row r="5" spans="1:16" x14ac:dyDescent="0.25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19.175000000000001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</row>
    <row r="6" spans="1:16" x14ac:dyDescent="0.25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17.636111111111113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</row>
    <row r="7" spans="1:16" x14ac:dyDescent="0.25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16.022222222222222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</row>
    <row r="8" spans="1:16" x14ac:dyDescent="0.25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14.791666666666666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</row>
    <row r="9" spans="1:16" x14ac:dyDescent="0.25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14.258333333333333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</row>
    <row r="10" spans="1:16" x14ac:dyDescent="0.25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14.105555555555556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</row>
    <row r="11" spans="1:16" x14ac:dyDescent="0.25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13.494444444444444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</row>
    <row r="12" spans="1:16" x14ac:dyDescent="0.25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12.047222222222222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</row>
    <row r="13" spans="1:16" x14ac:dyDescent="0.25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11.677777777777777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</row>
    <row r="14" spans="1:16" x14ac:dyDescent="0.25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10.380555555555556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</row>
    <row r="15" spans="1:16" x14ac:dyDescent="0.25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10.219444444444445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</row>
    <row r="16" spans="1:16" x14ac:dyDescent="0.25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9.1916666666666664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</row>
    <row r="17" spans="1:15" x14ac:dyDescent="0.25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8.8638888888888889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</row>
    <row r="18" spans="1:15" x14ac:dyDescent="0.25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8.094444444444445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</row>
    <row r="19" spans="1:15" x14ac:dyDescent="0.25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7.6027777777777779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</row>
    <row r="20" spans="1:15" x14ac:dyDescent="0.25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7.5055555555555555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</row>
    <row r="21" spans="1:15" x14ac:dyDescent="0.25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6.9805555555555552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</row>
    <row r="22" spans="1:15" x14ac:dyDescent="0.25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5.9222222222222225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</row>
    <row r="23" spans="1:15" x14ac:dyDescent="0.25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5.6361111111111111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</row>
    <row r="24" spans="1:15" x14ac:dyDescent="0.25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5.6083333333333334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</row>
    <row r="25" spans="1:15" x14ac:dyDescent="0.25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5.4638888888888886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</row>
    <row r="26" spans="1:15" x14ac:dyDescent="0.25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5.3722222222222218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</row>
    <row r="27" spans="1:15" x14ac:dyDescent="0.25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5.3361111111111112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</row>
    <row r="28" spans="1:15" x14ac:dyDescent="0.25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5.0111111111111111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</row>
    <row r="29" spans="1:15" x14ac:dyDescent="0.25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4.7166666666666668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</row>
    <row r="30" spans="1:15" x14ac:dyDescent="0.25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4.7138888888888886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</row>
    <row r="31" spans="1:15" x14ac:dyDescent="0.25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4.4638888888888886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</row>
    <row r="32" spans="1:15" x14ac:dyDescent="0.25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4.4555555555555557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</row>
    <row r="33" spans="1:15" x14ac:dyDescent="0.25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4.3277777777777775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</row>
    <row r="34" spans="1:15" x14ac:dyDescent="0.25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4.291666666666667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</row>
    <row r="35" spans="1:15" x14ac:dyDescent="0.25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3.4527777777777779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</row>
    <row r="36" spans="1:15" x14ac:dyDescent="0.25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3.3694444444444445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</row>
    <row r="37" spans="1:15" x14ac:dyDescent="0.25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10.305555555555555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</row>
    <row r="38" spans="1:15" x14ac:dyDescent="0.25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2.9472222222222224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</row>
    <row r="40" spans="1:15" ht="15.75" x14ac:dyDescent="0.25">
      <c r="E40" s="13"/>
    </row>
    <row r="41" spans="1:15" ht="15.75" x14ac:dyDescent="0.25">
      <c r="E41" s="13"/>
    </row>
    <row r="42" spans="1:15" ht="15.75" x14ac:dyDescent="0.25">
      <c r="E42" s="13"/>
    </row>
  </sheetData>
  <sortState xmlns:xlrd2="http://schemas.microsoft.com/office/spreadsheetml/2017/richdata2" ref="A4:N38">
    <sortCondition ref="A7"/>
  </sortState>
  <conditionalFormatting sqref="M4:M38">
    <cfRule type="expression" dxfId="4" priority="1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Stats</vt:lpstr>
      <vt:lpstr>Staff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2017-06-15T06:51:11Z</dcterms:created>
  <dcterms:modified xsi:type="dcterms:W3CDTF">2020-04-29T21:43:28Z</dcterms:modified>
</cp:coreProperties>
</file>