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enmuliawan/Desktop/Projects/ember/data/"/>
    </mc:Choice>
  </mc:AlternateContent>
  <xr:revisionPtr revIDLastSave="0" documentId="13_ncr:1_{FCB49C4D-341F-6341-A3E0-A685D941089E}" xr6:coauthVersionLast="47" xr6:coauthVersionMax="47" xr10:uidLastSave="{00000000-0000-0000-0000-000000000000}"/>
  <bookViews>
    <workbookView xWindow="21840" yWindow="2380" windowWidth="35840" windowHeight="20480" activeTab="1" xr2:uid="{57C7BA3C-F476-034B-B6FD-E16C331F6349}"/>
  </bookViews>
  <sheets>
    <sheet name="transaction" sheetId="1" r:id="rId1"/>
    <sheet name="depos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L46" i="1"/>
  <c r="L47" i="1"/>
  <c r="I47" i="1"/>
  <c r="H47" i="1"/>
  <c r="G47" i="1"/>
  <c r="G46" i="1"/>
  <c r="I45" i="1"/>
  <c r="I41" i="1"/>
  <c r="H45" i="1"/>
  <c r="L45" i="1"/>
  <c r="G2" i="2"/>
  <c r="G45" i="1"/>
  <c r="G44" i="1"/>
  <c r="G43" i="1"/>
  <c r="G42" i="1"/>
  <c r="L41" i="1"/>
  <c r="I40" i="1"/>
  <c r="H41" i="1"/>
  <c r="G41" i="1"/>
  <c r="G40" i="1"/>
  <c r="L39" i="1"/>
  <c r="I39" i="1"/>
  <c r="H39" i="1"/>
  <c r="G39" i="1"/>
  <c r="L38" i="1"/>
  <c r="I38" i="1"/>
  <c r="H38" i="1"/>
  <c r="G38" i="1"/>
  <c r="L36" i="1"/>
  <c r="L37" i="1"/>
  <c r="I37" i="1"/>
  <c r="H37" i="1"/>
  <c r="G37" i="1"/>
  <c r="I36" i="1"/>
  <c r="H36" i="1"/>
  <c r="G36" i="1"/>
  <c r="L35" i="1"/>
  <c r="I35" i="1"/>
  <c r="H35" i="1"/>
  <c r="G35" i="1"/>
  <c r="L34" i="1"/>
  <c r="I33" i="1"/>
  <c r="I34" i="1"/>
  <c r="H34" i="1"/>
  <c r="G34" i="1"/>
  <c r="G33" i="1"/>
  <c r="L32" i="1"/>
  <c r="I32" i="1"/>
  <c r="H32" i="1"/>
  <c r="G32" i="1"/>
  <c r="E31" i="1"/>
  <c r="L30" i="1"/>
  <c r="I30" i="1"/>
  <c r="H30" i="1"/>
  <c r="F30" i="1"/>
  <c r="G30" i="1"/>
  <c r="L29" i="1"/>
  <c r="H28" i="1"/>
  <c r="G28" i="1"/>
  <c r="I27" i="1"/>
  <c r="I28" i="1"/>
  <c r="I29" i="1"/>
  <c r="H27" i="1"/>
  <c r="G27" i="1"/>
  <c r="H29" i="1"/>
  <c r="G29" i="1"/>
  <c r="L25" i="1"/>
  <c r="I26" i="1"/>
  <c r="H26" i="1"/>
  <c r="H25" i="1"/>
  <c r="G26" i="1"/>
  <c r="I25" i="1"/>
  <c r="G25" i="1"/>
  <c r="G24" i="1"/>
  <c r="L23" i="1"/>
  <c r="I23" i="1"/>
  <c r="H23" i="1"/>
  <c r="G23" i="1"/>
  <c r="L22" i="1"/>
  <c r="K22" i="1"/>
  <c r="I22" i="1"/>
  <c r="H22" i="1"/>
  <c r="G22" i="1"/>
  <c r="L20" i="1"/>
  <c r="L21" i="1"/>
  <c r="I21" i="1"/>
  <c r="H21" i="1"/>
  <c r="G21" i="1"/>
  <c r="H20" i="1"/>
  <c r="I20" i="1" s="1"/>
  <c r="G20" i="1"/>
  <c r="L19" i="1"/>
  <c r="K19" i="1"/>
  <c r="I19" i="1"/>
  <c r="H19" i="1"/>
  <c r="G19" i="1"/>
  <c r="L18" i="1"/>
  <c r="K18" i="1"/>
  <c r="I18" i="1"/>
  <c r="G1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17" i="1"/>
  <c r="L17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17" i="1"/>
  <c r="I17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<sst xmlns="http://schemas.openxmlformats.org/spreadsheetml/2006/main" count="221" uniqueCount="43">
  <si>
    <t>date</t>
  </si>
  <si>
    <t>from</t>
  </si>
  <si>
    <t>to</t>
  </si>
  <si>
    <t>amount</t>
  </si>
  <si>
    <t>description</t>
  </si>
  <si>
    <t xml:space="preserve">Coinbase </t>
  </si>
  <si>
    <t>Citibank</t>
  </si>
  <si>
    <t>modal awal crypto</t>
  </si>
  <si>
    <t>Webull</t>
  </si>
  <si>
    <t>modal awal stock</t>
  </si>
  <si>
    <t>value</t>
  </si>
  <si>
    <t>price</t>
  </si>
  <si>
    <t>symbol</t>
  </si>
  <si>
    <t>side</t>
  </si>
  <si>
    <t>qty</t>
  </si>
  <si>
    <t>ETH</t>
  </si>
  <si>
    <t>Ether</t>
  </si>
  <si>
    <t>name</t>
  </si>
  <si>
    <t>BUY</t>
  </si>
  <si>
    <t>RIOT</t>
  </si>
  <si>
    <t>SQ</t>
  </si>
  <si>
    <t>AMD</t>
  </si>
  <si>
    <t>ADA</t>
  </si>
  <si>
    <t>SPY</t>
  </si>
  <si>
    <t>BTC</t>
  </si>
  <si>
    <t>ARKK</t>
  </si>
  <si>
    <t>ADT</t>
  </si>
  <si>
    <t>GNW</t>
  </si>
  <si>
    <t>Riot Blockchain</t>
  </si>
  <si>
    <t>Square</t>
  </si>
  <si>
    <t>Cardano</t>
  </si>
  <si>
    <t>S&amp;P 500 ETF Trust</t>
  </si>
  <si>
    <t>Bitcoin</t>
  </si>
  <si>
    <t>ARK Innovation ETF</t>
  </si>
  <si>
    <t>Genworth Fincl</t>
  </si>
  <si>
    <t>SELL</t>
  </si>
  <si>
    <t>network_fee</t>
  </si>
  <si>
    <t>network_fee_transfer_to_wallet</t>
  </si>
  <si>
    <t>network_fee_pct</t>
  </si>
  <si>
    <t>wallet_received</t>
  </si>
  <si>
    <t>network_fee_transfer_to_wallet_pct</t>
  </si>
  <si>
    <t>TOTAL</t>
  </si>
  <si>
    <t>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</si>
</sst>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7115-ED5D-C845-803B-AD43ED624E04}">
  <dimension ref="A1:L52"/>
  <sheetViews>
    <sheetView topLeftCell="A21" workbookViewId="0">
      <selection activeCell="C64" sqref="C64"/>
    </sheetView>
  </sheetViews>
  <sheetFormatPr baseColWidth="10" defaultRowHeight="16" x14ac:dyDescent="0.2"/>
  <cols>
    <col min="1" max="1" width="17.6640625" style="1" customWidth="1"/>
    <col min="2" max="2" width="13" customWidth="1"/>
    <col min="3" max="3" width="27.83203125" customWidth="1"/>
    <col min="5" max="5" width="16.33203125" customWidth="1"/>
    <col min="6" max="6" width="17.5" customWidth="1"/>
    <col min="7" max="7" width="20" customWidth="1"/>
    <col min="8" max="8" width="13.83203125" customWidth="1"/>
    <col min="9" max="9" width="16.1640625" customWidth="1"/>
    <col min="10" max="10" width="16.83203125" customWidth="1"/>
    <col min="11" max="11" width="32.33203125" customWidth="1"/>
    <col min="12" max="12" width="38" customWidth="1"/>
  </cols>
  <sheetData>
    <row r="1" spans="1:12" x14ac:dyDescent="0.2">
      <c r="A1" s="1" t="s">
        <v>0</v>
      </c>
      <c r="B1" t="s">
        <v>12</v>
      </c>
      <c r="C1" t="s">
        <v>17</v>
      </c>
      <c r="D1" t="s">
        <v>13</v>
      </c>
      <c r="E1" t="s">
        <v>11</v>
      </c>
      <c r="F1" t="s">
        <v>14</v>
      </c>
      <c r="G1" t="s">
        <v>10</v>
      </c>
      <c r="H1" t="s">
        <v>36</v>
      </c>
      <c r="I1" t="s">
        <v>38</v>
      </c>
      <c r="J1" t="s">
        <v>39</v>
      </c>
      <c r="K1" t="s">
        <v>37</v>
      </c>
      <c r="L1" t="s">
        <v>40</v>
      </c>
    </row>
    <row r="2" spans="1:12" x14ac:dyDescent="0.2">
      <c r="A2" s="1">
        <v>44342</v>
      </c>
      <c r="B2" t="s">
        <v>15</v>
      </c>
      <c r="C2" t="s">
        <v>16</v>
      </c>
      <c r="D2" t="s">
        <v>18</v>
      </c>
      <c r="E2">
        <v>2700</v>
      </c>
      <c r="F2">
        <v>2</v>
      </c>
      <c r="G2">
        <f t="shared" ref="G2:G28" si="0">E2*F2</f>
        <v>5400</v>
      </c>
      <c r="H2">
        <v>0</v>
      </c>
      <c r="I2">
        <f t="shared" ref="I2:I16" si="1">(H2/F2)*100</f>
        <v>0</v>
      </c>
      <c r="J2">
        <v>0</v>
      </c>
      <c r="K2">
        <v>0</v>
      </c>
      <c r="L2" t="e">
        <f t="shared" ref="L2:L16" si="2">(K2/J2)*100</f>
        <v>#DIV/0!</v>
      </c>
    </row>
    <row r="3" spans="1:12" x14ac:dyDescent="0.2">
      <c r="A3" s="1">
        <v>44342</v>
      </c>
      <c r="B3" t="s">
        <v>19</v>
      </c>
      <c r="C3" t="s">
        <v>28</v>
      </c>
      <c r="D3" t="s">
        <v>18</v>
      </c>
      <c r="E3">
        <v>40.700000000000003</v>
      </c>
      <c r="F3">
        <v>75</v>
      </c>
      <c r="G3">
        <f t="shared" si="0"/>
        <v>3052.5</v>
      </c>
      <c r="H3">
        <v>0</v>
      </c>
      <c r="I3">
        <f t="shared" si="1"/>
        <v>0</v>
      </c>
      <c r="J3">
        <v>0</v>
      </c>
      <c r="K3">
        <v>0</v>
      </c>
      <c r="L3" t="e">
        <f t="shared" si="2"/>
        <v>#DIV/0!</v>
      </c>
    </row>
    <row r="4" spans="1:12" x14ac:dyDescent="0.2">
      <c r="A4" s="1">
        <v>44342</v>
      </c>
      <c r="B4" t="s">
        <v>20</v>
      </c>
      <c r="C4" t="s">
        <v>29</v>
      </c>
      <c r="D4" t="s">
        <v>18</v>
      </c>
      <c r="E4">
        <v>209.05</v>
      </c>
      <c r="F4">
        <v>6</v>
      </c>
      <c r="G4">
        <f t="shared" si="0"/>
        <v>1254.3000000000002</v>
      </c>
      <c r="H4">
        <v>0</v>
      </c>
      <c r="I4">
        <f t="shared" si="1"/>
        <v>0</v>
      </c>
      <c r="J4">
        <v>0</v>
      </c>
      <c r="K4">
        <v>0</v>
      </c>
      <c r="L4" t="e">
        <f t="shared" si="2"/>
        <v>#DIV/0!</v>
      </c>
    </row>
    <row r="5" spans="1:12" x14ac:dyDescent="0.2">
      <c r="A5" s="1">
        <v>44342</v>
      </c>
      <c r="B5" t="s">
        <v>21</v>
      </c>
      <c r="C5" t="s">
        <v>21</v>
      </c>
      <c r="D5" t="s">
        <v>18</v>
      </c>
      <c r="E5">
        <v>80.73</v>
      </c>
      <c r="F5">
        <v>25</v>
      </c>
      <c r="G5">
        <f t="shared" si="0"/>
        <v>2018.25</v>
      </c>
      <c r="H5">
        <v>0</v>
      </c>
      <c r="I5">
        <f t="shared" si="1"/>
        <v>0</v>
      </c>
      <c r="J5">
        <v>0</v>
      </c>
      <c r="K5">
        <v>0</v>
      </c>
      <c r="L5" t="e">
        <f t="shared" si="2"/>
        <v>#DIV/0!</v>
      </c>
    </row>
    <row r="6" spans="1:12" x14ac:dyDescent="0.2">
      <c r="A6" s="1">
        <v>44342</v>
      </c>
      <c r="B6" t="s">
        <v>22</v>
      </c>
      <c r="C6" t="s">
        <v>30</v>
      </c>
      <c r="D6" t="s">
        <v>18</v>
      </c>
      <c r="E6">
        <v>1.7</v>
      </c>
      <c r="F6">
        <v>513.58704999999998</v>
      </c>
      <c r="G6">
        <f t="shared" si="0"/>
        <v>873.09798499999988</v>
      </c>
      <c r="H6">
        <v>0</v>
      </c>
      <c r="I6">
        <f t="shared" si="1"/>
        <v>0</v>
      </c>
      <c r="J6">
        <v>0</v>
      </c>
      <c r="K6">
        <v>0</v>
      </c>
      <c r="L6" t="e">
        <f t="shared" si="2"/>
        <v>#DIV/0!</v>
      </c>
    </row>
    <row r="7" spans="1:12" x14ac:dyDescent="0.2">
      <c r="A7" s="1">
        <v>44342</v>
      </c>
      <c r="B7" t="s">
        <v>23</v>
      </c>
      <c r="C7" t="s">
        <v>31</v>
      </c>
      <c r="D7" t="s">
        <v>18</v>
      </c>
      <c r="E7">
        <v>406.09</v>
      </c>
      <c r="F7">
        <v>2</v>
      </c>
      <c r="G7">
        <f t="shared" si="0"/>
        <v>812.18</v>
      </c>
      <c r="H7">
        <v>0</v>
      </c>
      <c r="I7">
        <f t="shared" si="1"/>
        <v>0</v>
      </c>
      <c r="J7">
        <v>0</v>
      </c>
      <c r="K7">
        <v>0</v>
      </c>
      <c r="L7" t="e">
        <f t="shared" si="2"/>
        <v>#DIV/0!</v>
      </c>
    </row>
    <row r="8" spans="1:12" x14ac:dyDescent="0.2">
      <c r="A8" s="1">
        <v>44342</v>
      </c>
      <c r="B8" t="s">
        <v>24</v>
      </c>
      <c r="C8" t="s">
        <v>32</v>
      </c>
      <c r="D8" t="s">
        <v>18</v>
      </c>
      <c r="E8">
        <v>38000</v>
      </c>
      <c r="F8">
        <v>1.9867470000000002E-2</v>
      </c>
      <c r="G8">
        <f t="shared" si="0"/>
        <v>754.96386000000007</v>
      </c>
      <c r="H8">
        <v>0</v>
      </c>
      <c r="I8">
        <f t="shared" si="1"/>
        <v>0</v>
      </c>
      <c r="J8">
        <v>0</v>
      </c>
      <c r="K8">
        <v>0</v>
      </c>
      <c r="L8" t="e">
        <f t="shared" si="2"/>
        <v>#DIV/0!</v>
      </c>
    </row>
    <row r="9" spans="1:12" x14ac:dyDescent="0.2">
      <c r="A9" s="1">
        <v>44342</v>
      </c>
      <c r="B9" t="s">
        <v>25</v>
      </c>
      <c r="C9" t="s">
        <v>33</v>
      </c>
      <c r="D9" t="s">
        <v>18</v>
      </c>
      <c r="E9">
        <v>120.7</v>
      </c>
      <c r="F9">
        <v>5</v>
      </c>
      <c r="G9">
        <f t="shared" si="0"/>
        <v>603.5</v>
      </c>
      <c r="H9">
        <v>0</v>
      </c>
      <c r="I9">
        <f t="shared" si="1"/>
        <v>0</v>
      </c>
      <c r="J9">
        <v>0</v>
      </c>
      <c r="K9">
        <v>0</v>
      </c>
      <c r="L9" t="e">
        <f t="shared" si="2"/>
        <v>#DIV/0!</v>
      </c>
    </row>
    <row r="10" spans="1:12" x14ac:dyDescent="0.2">
      <c r="A10" s="1">
        <v>44342</v>
      </c>
      <c r="B10" t="s">
        <v>26</v>
      </c>
      <c r="C10" t="s">
        <v>26</v>
      </c>
      <c r="D10" t="s">
        <v>18</v>
      </c>
      <c r="E10">
        <v>7.61</v>
      </c>
      <c r="F10">
        <v>2</v>
      </c>
      <c r="G10">
        <f t="shared" si="0"/>
        <v>15.22</v>
      </c>
      <c r="H10">
        <v>0</v>
      </c>
      <c r="I10">
        <f t="shared" si="1"/>
        <v>0</v>
      </c>
      <c r="J10">
        <v>0</v>
      </c>
      <c r="K10">
        <v>0</v>
      </c>
      <c r="L10" t="e">
        <f t="shared" si="2"/>
        <v>#DIV/0!</v>
      </c>
    </row>
    <row r="11" spans="1:12" x14ac:dyDescent="0.2">
      <c r="A11" s="1">
        <v>44342</v>
      </c>
      <c r="B11" t="s">
        <v>27</v>
      </c>
      <c r="C11" t="s">
        <v>34</v>
      </c>
      <c r="D11" t="s">
        <v>18</v>
      </c>
      <c r="E11">
        <v>3.13</v>
      </c>
      <c r="F11">
        <v>2</v>
      </c>
      <c r="G11">
        <f t="shared" si="0"/>
        <v>6.26</v>
      </c>
      <c r="H11">
        <v>0</v>
      </c>
      <c r="I11">
        <f t="shared" si="1"/>
        <v>0</v>
      </c>
      <c r="J11">
        <v>0</v>
      </c>
      <c r="K11">
        <v>0</v>
      </c>
      <c r="L11" t="e">
        <f t="shared" si="2"/>
        <v>#DIV/0!</v>
      </c>
    </row>
    <row r="12" spans="1:12" x14ac:dyDescent="0.2">
      <c r="A12" s="1">
        <v>44344</v>
      </c>
      <c r="B12" t="s">
        <v>22</v>
      </c>
      <c r="C12" t="s">
        <v>30</v>
      </c>
      <c r="D12" t="s">
        <v>18</v>
      </c>
      <c r="E12">
        <v>1.5422400000000001</v>
      </c>
      <c r="F12">
        <v>161</v>
      </c>
      <c r="G12">
        <f t="shared" si="0"/>
        <v>248.30064000000002</v>
      </c>
      <c r="H12">
        <v>0</v>
      </c>
      <c r="I12">
        <f t="shared" si="1"/>
        <v>0</v>
      </c>
      <c r="J12">
        <v>0</v>
      </c>
      <c r="K12">
        <v>0</v>
      </c>
      <c r="L12" t="e">
        <f t="shared" si="2"/>
        <v>#DIV/0!</v>
      </c>
    </row>
    <row r="13" spans="1:12" x14ac:dyDescent="0.2">
      <c r="A13" s="1">
        <v>44345</v>
      </c>
      <c r="B13" t="s">
        <v>22</v>
      </c>
      <c r="C13" t="s">
        <v>30</v>
      </c>
      <c r="D13" t="s">
        <v>18</v>
      </c>
      <c r="E13">
        <v>1.365</v>
      </c>
      <c r="F13">
        <v>153.9</v>
      </c>
      <c r="G13">
        <f t="shared" si="0"/>
        <v>210.0735</v>
      </c>
      <c r="H13">
        <v>0</v>
      </c>
      <c r="I13">
        <f t="shared" si="1"/>
        <v>0</v>
      </c>
      <c r="J13">
        <v>0</v>
      </c>
      <c r="K13">
        <v>0</v>
      </c>
      <c r="L13" t="e">
        <f t="shared" si="2"/>
        <v>#DIV/0!</v>
      </c>
    </row>
    <row r="14" spans="1:12" x14ac:dyDescent="0.2">
      <c r="A14" s="1">
        <v>44345</v>
      </c>
      <c r="B14" t="s">
        <v>22</v>
      </c>
      <c r="C14" t="s">
        <v>30</v>
      </c>
      <c r="D14" t="s">
        <v>18</v>
      </c>
      <c r="E14">
        <v>1.4</v>
      </c>
      <c r="F14">
        <v>178.2</v>
      </c>
      <c r="G14">
        <f t="shared" si="0"/>
        <v>249.47999999999996</v>
      </c>
      <c r="H14">
        <v>0</v>
      </c>
      <c r="I14">
        <f t="shared" si="1"/>
        <v>0</v>
      </c>
      <c r="J14">
        <v>0</v>
      </c>
      <c r="K14">
        <v>0</v>
      </c>
      <c r="L14" t="e">
        <f t="shared" si="2"/>
        <v>#DIV/0!</v>
      </c>
    </row>
    <row r="15" spans="1:12" x14ac:dyDescent="0.2">
      <c r="A15" s="1">
        <v>44349</v>
      </c>
      <c r="B15" t="s">
        <v>25</v>
      </c>
      <c r="C15" t="s">
        <v>33</v>
      </c>
      <c r="D15" t="s">
        <v>35</v>
      </c>
      <c r="E15">
        <v>111</v>
      </c>
      <c r="F15">
        <v>1</v>
      </c>
      <c r="G15">
        <f t="shared" si="0"/>
        <v>111</v>
      </c>
      <c r="H15">
        <v>0</v>
      </c>
      <c r="I15">
        <f t="shared" si="1"/>
        <v>0</v>
      </c>
      <c r="J15">
        <v>0</v>
      </c>
      <c r="K15">
        <v>0</v>
      </c>
      <c r="L15" t="e">
        <f t="shared" si="2"/>
        <v>#DIV/0!</v>
      </c>
    </row>
    <row r="16" spans="1:12" x14ac:dyDescent="0.2">
      <c r="A16" s="1">
        <v>44350</v>
      </c>
      <c r="B16" t="s">
        <v>19</v>
      </c>
      <c r="C16" t="s">
        <v>28</v>
      </c>
      <c r="D16" t="s">
        <v>18</v>
      </c>
      <c r="E16">
        <v>28.5</v>
      </c>
      <c r="F16">
        <v>5</v>
      </c>
      <c r="G16">
        <f t="shared" si="0"/>
        <v>142.5</v>
      </c>
      <c r="H16">
        <v>0</v>
      </c>
      <c r="I16">
        <f t="shared" si="1"/>
        <v>0</v>
      </c>
      <c r="J16">
        <v>0</v>
      </c>
      <c r="K16">
        <v>0</v>
      </c>
      <c r="L16" t="e">
        <f t="shared" si="2"/>
        <v>#DIV/0!</v>
      </c>
    </row>
    <row r="17" spans="1:12" x14ac:dyDescent="0.2">
      <c r="A17" s="1">
        <v>44353</v>
      </c>
      <c r="B17" t="s">
        <v>24</v>
      </c>
      <c r="C17" t="s">
        <v>32</v>
      </c>
      <c r="D17" t="s">
        <v>18</v>
      </c>
      <c r="E17">
        <v>36056.870000000003</v>
      </c>
      <c r="F17">
        <v>6.9095399999999996E-3</v>
      </c>
      <c r="G17">
        <f t="shared" si="0"/>
        <v>249.13638553980002</v>
      </c>
      <c r="H17">
        <f>F17-0.00689577</f>
        <v>1.3769999999999755E-5</v>
      </c>
      <c r="I17">
        <f t="shared" ref="I17:I40" si="3">(H17/F17)*100</f>
        <v>0.19928967774989009</v>
      </c>
      <c r="J17">
        <v>6.8957699999999999E-3</v>
      </c>
      <c r="K17">
        <f>F17-J17</f>
        <v>1.3769999999999755E-5</v>
      </c>
      <c r="L17">
        <f>(K17/J17)*100</f>
        <v>0.19968763459337763</v>
      </c>
    </row>
    <row r="18" spans="1:12" x14ac:dyDescent="0.2">
      <c r="A18" s="1">
        <v>44353</v>
      </c>
      <c r="B18" t="s">
        <v>24</v>
      </c>
      <c r="C18" t="s">
        <v>32</v>
      </c>
      <c r="D18" t="s">
        <v>18</v>
      </c>
      <c r="E18">
        <v>36147.65</v>
      </c>
      <c r="F18">
        <v>6.8898300000000004E-3</v>
      </c>
      <c r="G18">
        <f t="shared" si="0"/>
        <v>249.05116339950001</v>
      </c>
      <c r="H18">
        <v>2.4070000000000002E-5</v>
      </c>
      <c r="I18">
        <f t="shared" si="3"/>
        <v>0.34935549933742926</v>
      </c>
      <c r="J18">
        <v>6.8790500000000003E-3</v>
      </c>
      <c r="K18">
        <f>F18-J18</f>
        <v>1.0780000000000164E-5</v>
      </c>
      <c r="L18">
        <f>(K18/J18)*100</f>
        <v>0.15670768492742695</v>
      </c>
    </row>
    <row r="19" spans="1:12" x14ac:dyDescent="0.2">
      <c r="A19" s="1">
        <v>44354</v>
      </c>
      <c r="B19" t="s">
        <v>24</v>
      </c>
      <c r="C19" t="s">
        <v>32</v>
      </c>
      <c r="D19" t="s">
        <v>18</v>
      </c>
      <c r="E19">
        <v>34020.89</v>
      </c>
      <c r="F19">
        <v>7.32279E-3</v>
      </c>
      <c r="G19">
        <f t="shared" si="0"/>
        <v>249.1278330831</v>
      </c>
      <c r="H19">
        <f>(250-G19)/E19</f>
        <v>2.5636216950820495E-5</v>
      </c>
      <c r="I19">
        <f t="shared" si="3"/>
        <v>0.35008810782257166</v>
      </c>
      <c r="J19">
        <v>7.3143699999999997E-3</v>
      </c>
      <c r="K19">
        <f>F19-J19</f>
        <v>8.4200000000003022E-6</v>
      </c>
      <c r="L19">
        <f>(K19/J19)*100</f>
        <v>0.115115860969575</v>
      </c>
    </row>
    <row r="20" spans="1:12" x14ac:dyDescent="0.2">
      <c r="A20" s="1">
        <v>44354</v>
      </c>
      <c r="B20" t="s">
        <v>15</v>
      </c>
      <c r="C20" t="s">
        <v>16</v>
      </c>
      <c r="D20" t="s">
        <v>18</v>
      </c>
      <c r="E20">
        <v>2616.7199999999998</v>
      </c>
      <c r="F20">
        <v>9.5232880000000006E-2</v>
      </c>
      <c r="G20">
        <f t="shared" si="0"/>
        <v>249.1977817536</v>
      </c>
      <c r="H20">
        <f>(250-G20)/E20</f>
        <v>3.0657397291265499E-4</v>
      </c>
      <c r="I20">
        <f t="shared" si="3"/>
        <v>0.32192029991391102</v>
      </c>
      <c r="L20" t="e">
        <f t="shared" ref="L20:L41" si="4">(K20/J20)*100</f>
        <v>#DIV/0!</v>
      </c>
    </row>
    <row r="21" spans="1:12" x14ac:dyDescent="0.2">
      <c r="A21" s="1">
        <v>44355</v>
      </c>
      <c r="B21" t="s">
        <v>24</v>
      </c>
      <c r="C21" t="s">
        <v>32</v>
      </c>
      <c r="D21" t="s">
        <v>18</v>
      </c>
      <c r="E21">
        <v>33095.47</v>
      </c>
      <c r="F21">
        <v>1.5002720000000001E-2</v>
      </c>
      <c r="G21">
        <f t="shared" si="0"/>
        <v>496.52206967840004</v>
      </c>
      <c r="H21">
        <f>(500-G21)/E21</f>
        <v>1.0508780572084203E-4</v>
      </c>
      <c r="I21">
        <f t="shared" si="3"/>
        <v>0.70045835502390252</v>
      </c>
      <c r="J21">
        <v>1.4995929999999999E-2</v>
      </c>
      <c r="K21">
        <v>6.7900000000000002E-6</v>
      </c>
      <c r="L21">
        <f t="shared" si="4"/>
        <v>4.5278952355739192E-2</v>
      </c>
    </row>
    <row r="22" spans="1:12" x14ac:dyDescent="0.2">
      <c r="A22" s="1">
        <v>44356</v>
      </c>
      <c r="B22" t="s">
        <v>24</v>
      </c>
      <c r="C22" t="s">
        <v>32</v>
      </c>
      <c r="D22" t="s">
        <v>18</v>
      </c>
      <c r="E22">
        <v>37139.01</v>
      </c>
      <c r="F22">
        <v>1.3415969999999999E-2</v>
      </c>
      <c r="G22">
        <f t="shared" si="0"/>
        <v>498.2558439897</v>
      </c>
      <c r="H22">
        <f>(500-G22)/E22</f>
        <v>4.6962910704943473E-5</v>
      </c>
      <c r="I22">
        <f t="shared" si="3"/>
        <v>0.35005229368389668</v>
      </c>
      <c r="J22">
        <v>1.3402799999999999E-2</v>
      </c>
      <c r="K22">
        <f>F22-J22</f>
        <v>1.3169999999999848E-5</v>
      </c>
      <c r="L22">
        <f t="shared" si="4"/>
        <v>9.8263049512041137E-2</v>
      </c>
    </row>
    <row r="23" spans="1:12" x14ac:dyDescent="0.2">
      <c r="A23" s="1">
        <v>44357</v>
      </c>
      <c r="B23" t="s">
        <v>24</v>
      </c>
      <c r="C23" t="s">
        <v>32</v>
      </c>
      <c r="D23" t="s">
        <v>18</v>
      </c>
      <c r="E23">
        <v>36787.97</v>
      </c>
      <c r="F23">
        <v>1.359112E-2</v>
      </c>
      <c r="G23">
        <f t="shared" si="0"/>
        <v>499.98971482640002</v>
      </c>
      <c r="H23">
        <f>(500-G23)/E23</f>
        <v>2.7957980829010255E-7</v>
      </c>
      <c r="I23">
        <f t="shared" si="3"/>
        <v>2.0570770347852316E-3</v>
      </c>
      <c r="J23">
        <v>1.3581029999999999E-2</v>
      </c>
      <c r="K23">
        <v>1.0180000000000001E-5</v>
      </c>
      <c r="L23">
        <f t="shared" si="4"/>
        <v>7.4957495860034196E-2</v>
      </c>
    </row>
    <row r="24" spans="1:12" x14ac:dyDescent="0.2">
      <c r="A24" s="1">
        <v>44358</v>
      </c>
      <c r="B24" t="s">
        <v>19</v>
      </c>
      <c r="C24" t="s">
        <v>28</v>
      </c>
      <c r="D24" t="s">
        <v>35</v>
      </c>
      <c r="E24">
        <v>30.94</v>
      </c>
      <c r="F24">
        <v>30</v>
      </c>
      <c r="G24">
        <f t="shared" si="0"/>
        <v>928.2</v>
      </c>
    </row>
    <row r="25" spans="1:12" x14ac:dyDescent="0.2">
      <c r="A25" s="1">
        <v>44358</v>
      </c>
      <c r="B25" t="s">
        <v>24</v>
      </c>
      <c r="C25" t="s">
        <v>32</v>
      </c>
      <c r="D25" t="s">
        <v>18</v>
      </c>
      <c r="E25">
        <v>36914.28</v>
      </c>
      <c r="F25">
        <v>1.8896710000000001E-2</v>
      </c>
      <c r="G25">
        <f t="shared" si="0"/>
        <v>697.55844401879995</v>
      </c>
      <c r="H25">
        <f>2.44/E25</f>
        <v>6.6099081439486291E-5</v>
      </c>
      <c r="I25">
        <f t="shared" si="3"/>
        <v>0.34979147925478188</v>
      </c>
      <c r="J25">
        <v>1.8896710000000001E-2</v>
      </c>
      <c r="K25">
        <v>1.1790000000000001E-5</v>
      </c>
      <c r="L25">
        <f t="shared" si="4"/>
        <v>6.239181317806116E-2</v>
      </c>
    </row>
    <row r="26" spans="1:12" x14ac:dyDescent="0.2">
      <c r="A26" s="1">
        <v>44358</v>
      </c>
      <c r="B26" t="s">
        <v>15</v>
      </c>
      <c r="C26" t="s">
        <v>16</v>
      </c>
      <c r="D26" t="s">
        <v>18</v>
      </c>
      <c r="E26">
        <v>2399.1999999999998</v>
      </c>
      <c r="F26">
        <v>0.10383796000000001</v>
      </c>
      <c r="G26">
        <f t="shared" si="0"/>
        <v>249.12803363200001</v>
      </c>
      <c r="H26">
        <f>0.87/E26</f>
        <v>3.6262087362454155E-4</v>
      </c>
      <c r="I26">
        <f t="shared" si="3"/>
        <v>0.34921802549331821</v>
      </c>
    </row>
    <row r="27" spans="1:12" x14ac:dyDescent="0.2">
      <c r="A27" s="1">
        <v>44359</v>
      </c>
      <c r="B27" t="s">
        <v>15</v>
      </c>
      <c r="C27" t="s">
        <v>16</v>
      </c>
      <c r="D27" t="s">
        <v>35</v>
      </c>
      <c r="E27">
        <v>2356.77</v>
      </c>
      <c r="F27">
        <v>0.69907083999999997</v>
      </c>
      <c r="G27">
        <f t="shared" si="0"/>
        <v>1647.5491835867999</v>
      </c>
      <c r="H27">
        <f>5.77/E27</f>
        <v>2.4482660590554018E-3</v>
      </c>
      <c r="I27">
        <f t="shared" si="3"/>
        <v>0.35021716240594469</v>
      </c>
    </row>
    <row r="28" spans="1:12" x14ac:dyDescent="0.2">
      <c r="A28" s="1">
        <v>44360</v>
      </c>
      <c r="B28" t="s">
        <v>15</v>
      </c>
      <c r="C28" t="s">
        <v>16</v>
      </c>
      <c r="D28" t="s">
        <v>18</v>
      </c>
      <c r="E28">
        <v>2493.4299999999998</v>
      </c>
      <c r="F28">
        <v>0.5</v>
      </c>
      <c r="G28">
        <f t="shared" si="0"/>
        <v>1246.7149999999999</v>
      </c>
      <c r="H28">
        <f>6.23/E28</f>
        <v>2.4985662320578484E-3</v>
      </c>
      <c r="I28">
        <f t="shared" si="3"/>
        <v>0.49971324641156967</v>
      </c>
    </row>
    <row r="29" spans="1:12" x14ac:dyDescent="0.2">
      <c r="A29" s="1">
        <v>44360</v>
      </c>
      <c r="B29" t="s">
        <v>24</v>
      </c>
      <c r="C29" t="s">
        <v>32</v>
      </c>
      <c r="D29" t="s">
        <v>18</v>
      </c>
      <c r="E29">
        <v>39261.11</v>
      </c>
      <c r="F29">
        <v>9.8694000000000004E-3</v>
      </c>
      <c r="G29">
        <f>E29*F29</f>
        <v>387.48359903400001</v>
      </c>
      <c r="H29">
        <f>1.36/E29</f>
        <v>3.4639876457899433E-5</v>
      </c>
      <c r="I29">
        <f t="shared" si="3"/>
        <v>0.35098259729972875</v>
      </c>
      <c r="J29">
        <v>9.8694100000000003E-3</v>
      </c>
      <c r="K29">
        <v>1.0710000000000001E-5</v>
      </c>
      <c r="L29">
        <f t="shared" si="4"/>
        <v>0.10851712513716627</v>
      </c>
    </row>
    <row r="30" spans="1:12" x14ac:dyDescent="0.2">
      <c r="A30" s="1">
        <v>44362</v>
      </c>
      <c r="B30" t="s">
        <v>24</v>
      </c>
      <c r="C30" t="s">
        <v>32</v>
      </c>
      <c r="D30" t="s">
        <v>18</v>
      </c>
      <c r="E30">
        <v>40128.69</v>
      </c>
      <c r="F30">
        <f>0.02453097+0.000302</f>
        <v>2.4832969999999999E-2</v>
      </c>
      <c r="G30">
        <f>E30*F30</f>
        <v>996.51455490930005</v>
      </c>
      <c r="H30">
        <f>3.49/E30</f>
        <v>8.6970195139686842E-5</v>
      </c>
      <c r="I30">
        <f t="shared" si="3"/>
        <v>0.35022067493210374</v>
      </c>
      <c r="J30">
        <v>2.4832969999999999E-2</v>
      </c>
      <c r="K30">
        <v>1.1240000000000001E-5</v>
      </c>
      <c r="L30">
        <f t="shared" si="4"/>
        <v>4.5262407194950914E-2</v>
      </c>
    </row>
    <row r="31" spans="1:12" x14ac:dyDescent="0.2">
      <c r="A31" s="1">
        <v>44363</v>
      </c>
      <c r="B31" t="s">
        <v>21</v>
      </c>
      <c r="C31" t="s">
        <v>21</v>
      </c>
      <c r="D31" t="s">
        <v>35</v>
      </c>
      <c r="E31">
        <f>1197.21/15</f>
        <v>79.814000000000007</v>
      </c>
      <c r="F31">
        <v>15</v>
      </c>
      <c r="G31">
        <v>1197.21</v>
      </c>
    </row>
    <row r="32" spans="1:12" x14ac:dyDescent="0.2">
      <c r="A32" s="1">
        <v>44363</v>
      </c>
      <c r="B32" t="s">
        <v>24</v>
      </c>
      <c r="C32" t="s">
        <v>32</v>
      </c>
      <c r="D32" t="s">
        <v>18</v>
      </c>
      <c r="E32">
        <v>38688.81</v>
      </c>
      <c r="F32">
        <v>2.575711E-2</v>
      </c>
      <c r="G32">
        <f t="shared" ref="G32:G49" si="5">F32*E32</f>
        <v>996.51193493909989</v>
      </c>
      <c r="H32">
        <f t="shared" ref="H32" si="6">3.49/E32</f>
        <v>9.0206961651185451E-5</v>
      </c>
      <c r="I32">
        <f t="shared" si="3"/>
        <v>0.35022159571157419</v>
      </c>
      <c r="J32">
        <v>2.575711E-2</v>
      </c>
      <c r="K32">
        <v>1.0689999999999999E-5</v>
      </c>
      <c r="L32">
        <f t="shared" si="4"/>
        <v>4.1503103414940568E-2</v>
      </c>
    </row>
    <row r="33" spans="1:12" x14ac:dyDescent="0.2">
      <c r="A33" s="1">
        <v>44363</v>
      </c>
      <c r="B33" t="s">
        <v>19</v>
      </c>
      <c r="C33" t="s">
        <v>28</v>
      </c>
      <c r="D33" t="s">
        <v>18</v>
      </c>
      <c r="E33">
        <v>33.564999999999998</v>
      </c>
      <c r="F33">
        <v>10</v>
      </c>
      <c r="G33">
        <f t="shared" si="5"/>
        <v>335.65</v>
      </c>
      <c r="I33">
        <f t="shared" si="3"/>
        <v>0</v>
      </c>
    </row>
    <row r="34" spans="1:12" x14ac:dyDescent="0.2">
      <c r="A34" s="1">
        <v>44371</v>
      </c>
      <c r="B34" t="s">
        <v>24</v>
      </c>
      <c r="C34" t="s">
        <v>32</v>
      </c>
      <c r="D34" t="s">
        <v>18</v>
      </c>
      <c r="E34">
        <v>34400.199999999997</v>
      </c>
      <c r="F34">
        <v>2.8780920000000002E-2</v>
      </c>
      <c r="G34">
        <f t="shared" si="5"/>
        <v>990.06940418399995</v>
      </c>
      <c r="H34">
        <f>4.95/E34</f>
        <v>1.4389451224120791E-4</v>
      </c>
      <c r="I34">
        <f t="shared" si="3"/>
        <v>0.49996494983901801</v>
      </c>
      <c r="J34">
        <v>2.8762360000000001E-2</v>
      </c>
      <c r="K34">
        <v>1.8559999999999998E-5</v>
      </c>
      <c r="L34">
        <f t="shared" si="4"/>
        <v>6.4528779974939471E-2</v>
      </c>
    </row>
    <row r="35" spans="1:12" x14ac:dyDescent="0.2">
      <c r="A35" s="1">
        <v>44377</v>
      </c>
      <c r="B35" t="s">
        <v>24</v>
      </c>
      <c r="C35" t="s">
        <v>32</v>
      </c>
      <c r="D35" t="s">
        <v>18</v>
      </c>
      <c r="E35">
        <v>34591.050000000003</v>
      </c>
      <c r="F35">
        <v>1.008293E-2</v>
      </c>
      <c r="G35">
        <f t="shared" si="5"/>
        <v>348.77913577650003</v>
      </c>
      <c r="H35">
        <f>1.22/E35</f>
        <v>3.526923871926408E-5</v>
      </c>
      <c r="I35">
        <f t="shared" si="3"/>
        <v>0.34979156573797576</v>
      </c>
      <c r="J35">
        <v>1.008293E-2</v>
      </c>
      <c r="K35">
        <v>2.243E-5</v>
      </c>
      <c r="L35">
        <f t="shared" si="4"/>
        <v>0.22245517919890351</v>
      </c>
    </row>
    <row r="36" spans="1:12" x14ac:dyDescent="0.2">
      <c r="A36" s="1">
        <v>44377</v>
      </c>
      <c r="B36" t="s">
        <v>15</v>
      </c>
      <c r="C36" t="s">
        <v>16</v>
      </c>
      <c r="D36" t="s">
        <v>18</v>
      </c>
      <c r="E36">
        <v>2262.8000000000002</v>
      </c>
      <c r="F36">
        <v>0.15413614</v>
      </c>
      <c r="G36">
        <f t="shared" si="5"/>
        <v>348.77925759200002</v>
      </c>
      <c r="H36">
        <f>1.22/E36</f>
        <v>5.3915502916740312E-4</v>
      </c>
      <c r="I36">
        <f t="shared" si="3"/>
        <v>0.34979144356891451</v>
      </c>
      <c r="L36" t="e">
        <f t="shared" si="4"/>
        <v>#DIV/0!</v>
      </c>
    </row>
    <row r="37" spans="1:12" x14ac:dyDescent="0.2">
      <c r="A37" s="1">
        <v>44377</v>
      </c>
      <c r="B37" t="s">
        <v>24</v>
      </c>
      <c r="C37" t="s">
        <v>32</v>
      </c>
      <c r="D37" t="s">
        <v>18</v>
      </c>
      <c r="E37">
        <v>34895.01</v>
      </c>
      <c r="F37">
        <v>8.5672300000000003E-3</v>
      </c>
      <c r="G37">
        <f t="shared" si="5"/>
        <v>298.95357652230001</v>
      </c>
      <c r="H37">
        <f>1.05/E37</f>
        <v>3.0090262189350283E-5</v>
      </c>
      <c r="I37">
        <f t="shared" si="3"/>
        <v>0.35122510063754891</v>
      </c>
      <c r="J37">
        <v>8.5672300000000003E-3</v>
      </c>
      <c r="K37">
        <v>2.2390000000000001E-5</v>
      </c>
      <c r="L37">
        <f t="shared" si="4"/>
        <v>0.26134468200340133</v>
      </c>
    </row>
    <row r="38" spans="1:12" x14ac:dyDescent="0.2">
      <c r="A38" s="1">
        <v>44391</v>
      </c>
      <c r="B38" t="s">
        <v>24</v>
      </c>
      <c r="C38" t="s">
        <v>32</v>
      </c>
      <c r="D38" t="s">
        <v>18</v>
      </c>
      <c r="E38">
        <v>33035.01</v>
      </c>
      <c r="F38">
        <v>3.0165330000000001E-2</v>
      </c>
      <c r="G38">
        <f t="shared" si="5"/>
        <v>996.51197820330003</v>
      </c>
      <c r="H38">
        <f>3.5/E38</f>
        <v>1.0594820464713041E-4</v>
      </c>
      <c r="I38">
        <f t="shared" si="3"/>
        <v>0.35122508073715891</v>
      </c>
      <c r="J38">
        <v>3.0165330000000001E-2</v>
      </c>
      <c r="K38">
        <v>5.9800000000000003E-6</v>
      </c>
      <c r="L38">
        <f t="shared" si="4"/>
        <v>1.9824082812951161E-2</v>
      </c>
    </row>
    <row r="39" spans="1:12" x14ac:dyDescent="0.2">
      <c r="A39" s="1">
        <v>44397</v>
      </c>
      <c r="B39" t="s">
        <v>24</v>
      </c>
      <c r="C39" t="s">
        <v>32</v>
      </c>
      <c r="D39" t="s">
        <v>18</v>
      </c>
      <c r="E39">
        <v>29825.82</v>
      </c>
      <c r="F39">
        <v>3.3411000000000003E-2</v>
      </c>
      <c r="G39">
        <f t="shared" si="5"/>
        <v>996.51047202000007</v>
      </c>
      <c r="H39">
        <f>3.5/E39</f>
        <v>1.1734798909133093E-4</v>
      </c>
      <c r="I39">
        <f t="shared" si="3"/>
        <v>0.3512256115989672</v>
      </c>
      <c r="J39">
        <v>3.3409040000000001E-2</v>
      </c>
      <c r="K39">
        <v>1.9599999999999999E-6</v>
      </c>
      <c r="L39">
        <f t="shared" si="4"/>
        <v>5.866675606362828E-3</v>
      </c>
    </row>
    <row r="40" spans="1:12" x14ac:dyDescent="0.2">
      <c r="A40" s="1">
        <v>44403</v>
      </c>
      <c r="B40" t="s">
        <v>19</v>
      </c>
      <c r="C40" t="s">
        <v>28</v>
      </c>
      <c r="D40" t="s">
        <v>35</v>
      </c>
      <c r="E40">
        <v>34.01</v>
      </c>
      <c r="F40">
        <v>60</v>
      </c>
      <c r="G40">
        <f t="shared" si="5"/>
        <v>2040.6</v>
      </c>
      <c r="H40">
        <v>0</v>
      </c>
      <c r="I40">
        <f t="shared" si="3"/>
        <v>0</v>
      </c>
      <c r="J40">
        <v>0</v>
      </c>
      <c r="K40">
        <v>0</v>
      </c>
      <c r="L40">
        <v>0</v>
      </c>
    </row>
    <row r="41" spans="1:12" x14ac:dyDescent="0.2">
      <c r="A41" s="1">
        <v>44403</v>
      </c>
      <c r="B41" t="s">
        <v>24</v>
      </c>
      <c r="C41" t="s">
        <v>32</v>
      </c>
      <c r="D41" t="s">
        <v>18</v>
      </c>
      <c r="E41">
        <v>39330.17</v>
      </c>
      <c r="F41">
        <v>5.0598549999999999E-2</v>
      </c>
      <c r="G41">
        <f t="shared" si="5"/>
        <v>1990.0495732534998</v>
      </c>
      <c r="H41">
        <f>9.95/E41</f>
        <v>2.5298644780838729E-4</v>
      </c>
      <c r="I41">
        <f>(H41/F41)*100</f>
        <v>0.49998754471894408</v>
      </c>
      <c r="J41">
        <v>5.0597410000000002E-2</v>
      </c>
      <c r="K41">
        <v>1.1400000000000001E-6</v>
      </c>
      <c r="L41">
        <f t="shared" si="4"/>
        <v>2.2530797525011658E-3</v>
      </c>
    </row>
    <row r="42" spans="1:12" x14ac:dyDescent="0.2">
      <c r="A42" s="1">
        <v>44412</v>
      </c>
      <c r="B42" t="s">
        <v>25</v>
      </c>
      <c r="C42" t="s">
        <v>33</v>
      </c>
      <c r="D42" t="s">
        <v>35</v>
      </c>
      <c r="E42">
        <v>122.75</v>
      </c>
      <c r="F42">
        <v>4</v>
      </c>
      <c r="G42">
        <f t="shared" si="5"/>
        <v>491</v>
      </c>
    </row>
    <row r="43" spans="1:12" x14ac:dyDescent="0.2">
      <c r="A43" s="1">
        <v>44412</v>
      </c>
      <c r="B43" t="s">
        <v>20</v>
      </c>
      <c r="C43" t="s">
        <v>29</v>
      </c>
      <c r="D43" t="s">
        <v>18</v>
      </c>
      <c r="E43">
        <v>264.95999999999998</v>
      </c>
      <c r="F43">
        <v>2</v>
      </c>
      <c r="G43">
        <f t="shared" si="5"/>
        <v>529.91999999999996</v>
      </c>
    </row>
    <row r="44" spans="1:12" x14ac:dyDescent="0.2">
      <c r="A44" s="1">
        <v>44440</v>
      </c>
      <c r="B44" t="s">
        <v>15</v>
      </c>
      <c r="C44" t="s">
        <v>16</v>
      </c>
      <c r="D44" t="s">
        <v>35</v>
      </c>
      <c r="E44">
        <v>3500</v>
      </c>
      <c r="F44">
        <v>3.7400000000000003E-2</v>
      </c>
      <c r="G44">
        <f t="shared" si="5"/>
        <v>130.9</v>
      </c>
    </row>
    <row r="45" spans="1:12" x14ac:dyDescent="0.2">
      <c r="A45" s="1">
        <v>44440</v>
      </c>
      <c r="B45" t="s">
        <v>22</v>
      </c>
      <c r="C45" t="s">
        <v>30</v>
      </c>
      <c r="D45" t="s">
        <v>18</v>
      </c>
      <c r="E45">
        <v>2.9790000000000001</v>
      </c>
      <c r="F45">
        <v>167</v>
      </c>
      <c r="G45">
        <f t="shared" si="5"/>
        <v>497.49299999999999</v>
      </c>
      <c r="H45">
        <f>2.4875/E45</f>
        <v>0.83501174890902974</v>
      </c>
      <c r="I45">
        <f>(H45/F45)*100</f>
        <v>0.50000703527486812</v>
      </c>
      <c r="J45">
        <v>166.8</v>
      </c>
      <c r="K45">
        <v>0.2</v>
      </c>
      <c r="L45">
        <f>K45/J45</f>
        <v>1.199040767386091E-3</v>
      </c>
    </row>
    <row r="46" spans="1:12" x14ac:dyDescent="0.2">
      <c r="A46" s="1">
        <v>44440</v>
      </c>
      <c r="B46" t="s">
        <v>24</v>
      </c>
      <c r="C46" t="s">
        <v>32</v>
      </c>
      <c r="D46" t="s">
        <v>42</v>
      </c>
      <c r="E46">
        <v>49000</v>
      </c>
      <c r="F46">
        <v>2.9644599999999999E-3</v>
      </c>
      <c r="G46">
        <f t="shared" si="5"/>
        <v>145.25853999999998</v>
      </c>
      <c r="L46" t="e">
        <f t="shared" ref="L46:L47" si="7">K46/J46</f>
        <v>#DIV/0!</v>
      </c>
    </row>
    <row r="47" spans="1:12" x14ac:dyDescent="0.2">
      <c r="A47" s="1">
        <v>44442</v>
      </c>
      <c r="B47" t="s">
        <v>24</v>
      </c>
      <c r="C47" t="s">
        <v>32</v>
      </c>
      <c r="D47" t="s">
        <v>18</v>
      </c>
      <c r="E47">
        <v>50560</v>
      </c>
      <c r="F47">
        <v>2.952051E-2</v>
      </c>
      <c r="G47">
        <f t="shared" si="5"/>
        <v>1492.5569856</v>
      </c>
      <c r="H47">
        <f>(1500-G47)/E47</f>
        <v>1.4721151898734253E-4</v>
      </c>
      <c r="I47">
        <f>(H47/F47)*100</f>
        <v>0.49867539208280121</v>
      </c>
      <c r="J47">
        <v>2.951705E-2</v>
      </c>
      <c r="K47">
        <v>3.4599999999999999E-6</v>
      </c>
      <c r="L47">
        <f t="shared" si="7"/>
        <v>1.1722038618357864E-4</v>
      </c>
    </row>
    <row r="48" spans="1:12" x14ac:dyDescent="0.2">
      <c r="A48" s="1">
        <v>44442</v>
      </c>
      <c r="B48" t="s">
        <v>20</v>
      </c>
      <c r="C48" t="s">
        <v>29</v>
      </c>
      <c r="D48" t="s">
        <v>35</v>
      </c>
      <c r="E48">
        <v>268.6377</v>
      </c>
      <c r="F48">
        <v>8</v>
      </c>
      <c r="G48">
        <f t="shared" si="5"/>
        <v>2149.1016</v>
      </c>
    </row>
    <row r="49" spans="1:7" x14ac:dyDescent="0.2">
      <c r="A49" s="1">
        <v>44463</v>
      </c>
      <c r="B49" t="s">
        <v>24</v>
      </c>
      <c r="C49" t="s">
        <v>32</v>
      </c>
      <c r="D49" t="s">
        <v>18</v>
      </c>
      <c r="E49">
        <v>42951.78</v>
      </c>
      <c r="F49">
        <v>1.1583039999999999E-2</v>
      </c>
      <c r="G49">
        <f t="shared" si="5"/>
        <v>497.51218581119997</v>
      </c>
    </row>
    <row r="50" spans="1:7" x14ac:dyDescent="0.2">
      <c r="A50" s="1">
        <v>44470</v>
      </c>
      <c r="B50" t="s">
        <v>24</v>
      </c>
      <c r="C50" t="s">
        <v>32</v>
      </c>
      <c r="D50" t="s">
        <v>42</v>
      </c>
      <c r="E50">
        <v>47000</v>
      </c>
      <c r="F50">
        <v>9.7751399999999999E-3</v>
      </c>
      <c r="G50">
        <f>F50*E50</f>
        <v>459.43158</v>
      </c>
    </row>
    <row r="51" spans="1:7" x14ac:dyDescent="0.2">
      <c r="A51" s="1">
        <v>44501</v>
      </c>
      <c r="B51" t="s">
        <v>24</v>
      </c>
      <c r="C51" t="s">
        <v>32</v>
      </c>
      <c r="D51" t="s">
        <v>42</v>
      </c>
      <c r="E51">
        <v>61000</v>
      </c>
      <c r="F51">
        <v>1.01E-2</v>
      </c>
      <c r="G51">
        <f>F51*E51</f>
        <v>616.1</v>
      </c>
    </row>
    <row r="52" spans="1:7" x14ac:dyDescent="0.2">
      <c r="A52" s="1">
        <v>44501</v>
      </c>
      <c r="B52" t="s">
        <v>15</v>
      </c>
      <c r="C52" t="s">
        <v>16</v>
      </c>
      <c r="D52" t="s">
        <v>18</v>
      </c>
      <c r="E52">
        <v>4300</v>
      </c>
      <c r="F52">
        <v>0.13900000000000001</v>
      </c>
      <c r="G52">
        <f>F52*E52</f>
        <v>597.70000000000005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5BB5-F6AD-7248-B463-2EA501F1B629}">
  <dimension ref="A1:G25"/>
  <sheetViews>
    <sheetView tabSelected="1" workbookViewId="0">
      <selection activeCell="A29" sqref="A29"/>
    </sheetView>
  </sheetViews>
  <sheetFormatPr baseColWidth="10" defaultRowHeight="16" x14ac:dyDescent="0.2"/>
  <cols>
    <col min="1" max="1" width="28.1640625" style="1" customWidth="1"/>
    <col min="2" max="2" width="26.6640625" customWidth="1"/>
    <col min="3" max="3" width="21.6640625" customWidth="1"/>
    <col min="4" max="4" width="21.83203125" customWidth="1"/>
    <col min="5" max="5" width="32.33203125" customWidth="1"/>
  </cols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G1" t="s">
        <v>41</v>
      </c>
    </row>
    <row r="2" spans="1:7" x14ac:dyDescent="0.2">
      <c r="A2" s="1">
        <v>44342</v>
      </c>
      <c r="B2" t="s">
        <v>6</v>
      </c>
      <c r="C2" t="s">
        <v>5</v>
      </c>
      <c r="D2">
        <v>9500</v>
      </c>
      <c r="E2" t="s">
        <v>7</v>
      </c>
      <c r="G2" s="2">
        <f>SUM(D2:D30)</f>
        <v>25223</v>
      </c>
    </row>
    <row r="3" spans="1:7" x14ac:dyDescent="0.2">
      <c r="A3" s="1">
        <v>44342</v>
      </c>
      <c r="B3" t="s">
        <v>6</v>
      </c>
      <c r="C3" t="s">
        <v>8</v>
      </c>
      <c r="D3">
        <v>6000</v>
      </c>
      <c r="E3" t="s">
        <v>9</v>
      </c>
    </row>
    <row r="4" spans="1:7" x14ac:dyDescent="0.2">
      <c r="A4" s="1">
        <v>44344</v>
      </c>
      <c r="B4" t="s">
        <v>6</v>
      </c>
      <c r="C4" t="s">
        <v>5</v>
      </c>
      <c r="D4">
        <v>500</v>
      </c>
    </row>
    <row r="5" spans="1:7" x14ac:dyDescent="0.2">
      <c r="A5" s="1">
        <v>44345</v>
      </c>
      <c r="B5" t="s">
        <v>6</v>
      </c>
      <c r="C5" t="s">
        <v>5</v>
      </c>
      <c r="D5">
        <v>210</v>
      </c>
    </row>
    <row r="6" spans="1:7" x14ac:dyDescent="0.2">
      <c r="A6" s="1">
        <v>44349</v>
      </c>
      <c r="B6" t="s">
        <v>6</v>
      </c>
      <c r="C6" t="s">
        <v>8</v>
      </c>
      <c r="D6">
        <v>113</v>
      </c>
    </row>
    <row r="7" spans="1:7" x14ac:dyDescent="0.2">
      <c r="A7" s="1">
        <v>44353</v>
      </c>
      <c r="B7" t="s">
        <v>6</v>
      </c>
      <c r="C7" t="s">
        <v>5</v>
      </c>
      <c r="D7">
        <v>500</v>
      </c>
    </row>
    <row r="8" spans="1:7" x14ac:dyDescent="0.2">
      <c r="A8" s="1">
        <v>44354</v>
      </c>
      <c r="B8" t="s">
        <v>6</v>
      </c>
      <c r="C8" t="s">
        <v>5</v>
      </c>
      <c r="D8">
        <v>500</v>
      </c>
    </row>
    <row r="9" spans="1:7" x14ac:dyDescent="0.2">
      <c r="A9" s="1">
        <v>44356</v>
      </c>
      <c r="B9" t="s">
        <v>6</v>
      </c>
      <c r="C9" t="s">
        <v>5</v>
      </c>
      <c r="D9">
        <v>1000</v>
      </c>
    </row>
    <row r="10" spans="1:7" x14ac:dyDescent="0.2">
      <c r="A10" s="1">
        <v>44358</v>
      </c>
      <c r="B10" t="s">
        <v>6</v>
      </c>
      <c r="C10" t="s">
        <v>5</v>
      </c>
      <c r="D10">
        <v>950</v>
      </c>
    </row>
    <row r="11" spans="1:7" x14ac:dyDescent="0.2">
      <c r="A11" s="1">
        <v>44362</v>
      </c>
      <c r="B11" t="s">
        <v>8</v>
      </c>
      <c r="C11" t="s">
        <v>6</v>
      </c>
      <c r="D11">
        <v>-1000</v>
      </c>
    </row>
    <row r="12" spans="1:7" x14ac:dyDescent="0.2">
      <c r="A12" s="1">
        <v>44362</v>
      </c>
      <c r="B12" t="s">
        <v>6</v>
      </c>
      <c r="C12" t="s">
        <v>5</v>
      </c>
      <c r="D12">
        <v>1000</v>
      </c>
    </row>
    <row r="13" spans="1:7" x14ac:dyDescent="0.2">
      <c r="A13" s="1">
        <v>44363</v>
      </c>
      <c r="B13" t="s">
        <v>6</v>
      </c>
      <c r="C13" t="s">
        <v>5</v>
      </c>
      <c r="D13">
        <v>1000</v>
      </c>
    </row>
    <row r="14" spans="1:7" x14ac:dyDescent="0.2">
      <c r="A14" s="1">
        <v>44371</v>
      </c>
      <c r="B14" t="s">
        <v>6</v>
      </c>
      <c r="C14" t="s">
        <v>5</v>
      </c>
      <c r="D14">
        <v>1000</v>
      </c>
    </row>
    <row r="15" spans="1:7" x14ac:dyDescent="0.2">
      <c r="A15" s="1">
        <v>44377</v>
      </c>
      <c r="B15" t="s">
        <v>6</v>
      </c>
      <c r="C15" t="s">
        <v>5</v>
      </c>
      <c r="D15">
        <v>350</v>
      </c>
    </row>
    <row r="16" spans="1:7" x14ac:dyDescent="0.2">
      <c r="A16" s="1">
        <v>44377</v>
      </c>
      <c r="B16" t="s">
        <v>6</v>
      </c>
      <c r="C16" t="s">
        <v>5</v>
      </c>
      <c r="D16">
        <v>650</v>
      </c>
    </row>
    <row r="17" spans="1:4" x14ac:dyDescent="0.2">
      <c r="A17" s="1">
        <v>44391</v>
      </c>
      <c r="B17" t="s">
        <v>6</v>
      </c>
      <c r="C17" t="s">
        <v>5</v>
      </c>
      <c r="D17">
        <v>1000</v>
      </c>
    </row>
    <row r="18" spans="1:4" x14ac:dyDescent="0.2">
      <c r="A18" s="1">
        <v>44397</v>
      </c>
      <c r="B18" t="s">
        <v>6</v>
      </c>
      <c r="C18" t="s">
        <v>5</v>
      </c>
      <c r="D18">
        <v>1000</v>
      </c>
    </row>
    <row r="19" spans="1:4" x14ac:dyDescent="0.2">
      <c r="A19" s="1">
        <v>44403</v>
      </c>
      <c r="B19" t="s">
        <v>8</v>
      </c>
      <c r="C19" t="s">
        <v>6</v>
      </c>
      <c r="D19">
        <v>-2000</v>
      </c>
    </row>
    <row r="20" spans="1:4" x14ac:dyDescent="0.2">
      <c r="A20" s="1">
        <v>44403</v>
      </c>
      <c r="B20" t="s">
        <v>6</v>
      </c>
      <c r="C20" t="s">
        <v>5</v>
      </c>
      <c r="D20">
        <v>2000</v>
      </c>
    </row>
    <row r="21" spans="1:4" x14ac:dyDescent="0.2">
      <c r="A21" s="1">
        <v>44440</v>
      </c>
      <c r="B21" t="s">
        <v>6</v>
      </c>
      <c r="C21" t="s">
        <v>5</v>
      </c>
      <c r="D21">
        <v>500</v>
      </c>
    </row>
    <row r="22" spans="1:4" x14ac:dyDescent="0.2">
      <c r="A22" s="1">
        <v>44442</v>
      </c>
      <c r="B22" t="s">
        <v>6</v>
      </c>
      <c r="C22" t="s">
        <v>5</v>
      </c>
      <c r="D22">
        <v>1500</v>
      </c>
    </row>
    <row r="23" spans="1:4" x14ac:dyDescent="0.2">
      <c r="A23" s="1">
        <v>44442</v>
      </c>
      <c r="B23" t="s">
        <v>8</v>
      </c>
      <c r="C23" t="s">
        <v>6</v>
      </c>
      <c r="D23">
        <v>-2150</v>
      </c>
    </row>
    <row r="24" spans="1:4" x14ac:dyDescent="0.2">
      <c r="A24" s="1">
        <v>44463</v>
      </c>
      <c r="B24" t="s">
        <v>6</v>
      </c>
      <c r="C24" t="s">
        <v>5</v>
      </c>
      <c r="D24">
        <v>500</v>
      </c>
    </row>
    <row r="25" spans="1:4" x14ac:dyDescent="0.2">
      <c r="A25" s="1">
        <v>44501</v>
      </c>
      <c r="B25" t="s">
        <v>6</v>
      </c>
      <c r="C25" t="s">
        <v>5</v>
      </c>
      <c r="D25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2021-05-27T05:23:13Z</dcterms:created>
  <dcterms:modified xsi:type="dcterms:W3CDTF">2021-11-01T21:47:30Z</dcterms:modified>
</cp:coreProperties>
</file>