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ник\еепм\"/>
    </mc:Choice>
  </mc:AlternateContent>
  <xr:revisionPtr revIDLastSave="0" documentId="8_{D046C41A-3181-4C53-AFBB-F075E99B121C}" xr6:coauthVersionLast="47" xr6:coauthVersionMax="47" xr10:uidLastSave="{00000000-0000-0000-0000-000000000000}"/>
  <bookViews>
    <workbookView xWindow="-110" yWindow="-110" windowWidth="19420" windowHeight="10420" xr2:uid="{D5D9533F-7E7E-4E3F-8957-9D4EDCF0DF42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solver_adj" localSheetId="1" hidden="1">Лист2!$I$11:$J$11</definedName>
    <definedName name="solver_adj" localSheetId="2" hidden="1">Лист3!$I$11:$J$11</definedName>
    <definedName name="solver_adj" localSheetId="3" hidden="1">Лист4!$I$11:$J$11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2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Лист2!$I$11:$J$11</definedName>
    <definedName name="solver_lhs1" localSheetId="2" hidden="1">Лист3!$H$11</definedName>
    <definedName name="solver_lhs1" localSheetId="3" hidden="1">Лист4!$H$11</definedName>
    <definedName name="solver_lhs2" localSheetId="2" hidden="1">Лист3!$I$11:$J$11</definedName>
    <definedName name="solver_lhs2" localSheetId="3" hidden="1">Лист4!$I$11:$J$11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1</definedName>
    <definedName name="solver_num" localSheetId="2" hidden="1">2</definedName>
    <definedName name="solver_num" localSheetId="3" hidden="1">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Лист2!$F$11</definedName>
    <definedName name="solver_opt" localSheetId="2" hidden="1">Лист3!$F$11</definedName>
    <definedName name="solver_opt" localSheetId="3" hidden="1">Лист4!$F$11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2</definedName>
    <definedName name="solver_rbv" localSheetId="2" hidden="1">1</definedName>
    <definedName name="solver_rbv" localSheetId="3" hidden="1">1</definedName>
    <definedName name="solver_rel1" localSheetId="1" hidden="1">1</definedName>
    <definedName name="solver_rel1" localSheetId="2" hidden="1">1</definedName>
    <definedName name="solver_rel1" localSheetId="3" hidden="1">3</definedName>
    <definedName name="solver_rel2" localSheetId="2" hidden="1">4</definedName>
    <definedName name="solver_rel2" localSheetId="3" hidden="1">4</definedName>
    <definedName name="solver_rhs1" localSheetId="1" hidden="1">Лист2!$I$13:$J$13</definedName>
    <definedName name="solver_rhs1" localSheetId="2" hidden="1">Лист3!$B$3</definedName>
    <definedName name="solver_rhs1" localSheetId="3" hidden="1">Лист4!$B$3</definedName>
    <definedName name="solver_rhs2" localSheetId="2" hidden="1">"ціле"</definedName>
    <definedName name="solver_rhs2" localSheetId="3" hidden="1">"ціле"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2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2" hidden="1">1</definedName>
    <definedName name="solver_typ" localSheetId="3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4" l="1"/>
  <c r="H11" i="4"/>
  <c r="F11" i="3"/>
  <c r="H11" i="3"/>
  <c r="J13" i="2"/>
  <c r="I13" i="2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F11" i="1"/>
  <c r="G11" i="1"/>
  <c r="E11" i="1"/>
  <c r="J5" i="1" l="1" a="1"/>
  <c r="H11" i="2"/>
  <c r="G11" i="2"/>
  <c r="D8" i="2"/>
  <c r="J5" i="1" l="1"/>
  <c r="M5" i="1"/>
  <c r="F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<sst xmlns="http://schemas.openxmlformats.org/spreadsheetml/2006/main" count="86" uniqueCount="57">
  <si>
    <t>p=</t>
  </si>
  <si>
    <t>для виведення знайдених значень в пусті комірки натискаємо таку комбінацію клавіш (попередньо вибравш відповідні клітинки):</t>
  </si>
  <si>
    <t>w(K)=</t>
  </si>
  <si>
    <t>linest=ЛИНЕЙН</t>
  </si>
  <si>
    <t>w(L)=</t>
  </si>
  <si>
    <t>beta</t>
  </si>
  <si>
    <t>alpha</t>
  </si>
  <si>
    <t>ln(A)</t>
  </si>
  <si>
    <t>A</t>
  </si>
  <si>
    <t>TC0=</t>
  </si>
  <si>
    <t>F2, потім CRTL+Shift+Enter</t>
  </si>
  <si>
    <t>q0=</t>
  </si>
  <si>
    <t>F(K,L)=A*(K^alpha)*(L^beta)</t>
  </si>
  <si>
    <t>Виробництво</t>
  </si>
  <si>
    <t>Робимо певні перетворення</t>
  </si>
  <si>
    <t>K, Обсяг витрат капіталу</t>
  </si>
  <si>
    <t>L, Обсяг витрат трудових ресурсів</t>
  </si>
  <si>
    <t>q=F(K,L), Обсяг випуску продукції</t>
  </si>
  <si>
    <t>ln(K)</t>
  </si>
  <si>
    <t>ln(L)</t>
  </si>
  <si>
    <t>ln(F)</t>
  </si>
  <si>
    <t>ln(F)=ln(A)+alpha*ln(K)+beta*ln(L)</t>
  </si>
  <si>
    <t>Y=A0+alpha*x1+beta*x2</t>
  </si>
  <si>
    <t>Максимізація прибутку</t>
  </si>
  <si>
    <t>короткостроковий період</t>
  </si>
  <si>
    <t>Прибуток=(Дохід-Витрати)--&gt;max</t>
  </si>
  <si>
    <t>Використаємо потрібні дані</t>
  </si>
  <si>
    <t>Profit=(Revenue-Costs)--&gt;max</t>
  </si>
  <si>
    <t>Revenue=price*F(K*,L*)</t>
  </si>
  <si>
    <t>Дохід</t>
  </si>
  <si>
    <t>Costs=w(K)*K+w(L)*L</t>
  </si>
  <si>
    <t>Витрати</t>
  </si>
  <si>
    <t>F(K,L)=13,98*(K^0,29)*(L^0,63)</t>
  </si>
  <si>
    <t>Максимізація</t>
  </si>
  <si>
    <t>ПРИБУТОК</t>
  </si>
  <si>
    <t>K*</t>
  </si>
  <si>
    <t>L*</t>
  </si>
  <si>
    <t>Обмеження на K*, L*</t>
  </si>
  <si>
    <t>Максимізація випуску</t>
  </si>
  <si>
    <t>Постановка задачі</t>
  </si>
  <si>
    <t>F(K,L)--&gt;max</t>
  </si>
  <si>
    <t>w(K)*K+w(L)*L≤TC0</t>
  </si>
  <si>
    <t>Максимізуємо</t>
  </si>
  <si>
    <t>Цілі значення змінних</t>
  </si>
  <si>
    <t>ВИПУСК</t>
  </si>
  <si>
    <t>Витрати, TC</t>
  </si>
  <si>
    <t>Мінімізація витрат</t>
  </si>
  <si>
    <t>w(K)*K+w(L)*L--&gt;min</t>
  </si>
  <si>
    <t>F(K*,L*)≥q0</t>
  </si>
  <si>
    <t>solver.xla</t>
  </si>
  <si>
    <t>F(K,L)=13,98*(K^0,0,29)*(L^0,63)</t>
  </si>
  <si>
    <t>Add-Ins</t>
  </si>
  <si>
    <t>Мінімізуємо</t>
  </si>
  <si>
    <t>ВИТРАТИ</t>
  </si>
  <si>
    <t>Випуск</t>
  </si>
  <si>
    <t>За даним статистичних спостережень побудувати виробничу функцію Знайти оптимальні витрати капіталу та праці для задач:                             1)максимізація прибутку                                                                                                                                   2) максимізація випуску продукції                                                                                     3) мінімізація витрат</t>
  </si>
  <si>
    <t>вар2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</si>
</sst>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₴&quot;"/>
    <numFmt numFmtId="165" formatCode="0.00_ ;\-0.00\ 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42E2-DA19-4FBC-B760-38A7544B63DA}">
  <dimension ref="A1:R20"/>
  <sheetViews>
    <sheetView tabSelected="1" zoomScaleNormal="100" workbookViewId="0">
      <selection activeCell="J5" sqref="J5"/>
    </sheetView>
  </sheetViews>
  <sheetFormatPr defaultRowHeight="14.5" x14ac:dyDescent="0.35"/>
  <cols>
    <col min="10" max="10" width="21.90625" customWidth="1"/>
  </cols>
  <sheetData>
    <row r="1" spans="1:18" x14ac:dyDescent="0.35">
      <c r="A1" t="s">
        <v>55</v>
      </c>
      <c r="G1" s="1" t="s">
        <v>0</v>
      </c>
      <c r="H1" s="2">
        <v>4</v>
      </c>
      <c r="O1" t="s">
        <v>1</v>
      </c>
    </row>
    <row r="2" spans="1:18" x14ac:dyDescent="0.35">
      <c r="G2" s="1" t="s">
        <v>2</v>
      </c>
      <c r="H2" s="2">
        <v>2</v>
      </c>
      <c r="J2" t="s">
        <v>3</v>
      </c>
    </row>
    <row r="3" spans="1:18" x14ac:dyDescent="0.35">
      <c r="A3" t="s">
        <v>56</v>
      </c>
      <c r="G3" s="1" t="s">
        <v>4</v>
      </c>
      <c r="H3" s="2">
        <v>1</v>
      </c>
    </row>
    <row r="4" spans="1:18" x14ac:dyDescent="0.35">
      <c r="G4" s="1"/>
      <c r="H4" s="2"/>
      <c r="J4" t="s">
        <v>5</v>
      </c>
      <c r="K4" t="s">
        <v>6</v>
      </c>
      <c r="L4" t="s">
        <v>7</v>
      </c>
      <c r="M4" t="s">
        <v>8</v>
      </c>
    </row>
    <row r="5" spans="1:18" x14ac:dyDescent="0.35">
      <c r="G5" s="1" t="s">
        <v>9</v>
      </c>
      <c r="H5" s="2">
        <v>95000</v>
      </c>
      <c r="J5" cm="1">
        <f t="array" ref="J5:L5">LINEST(G11:G20,E11:F20,1,0)</f>
        <v>0.60993656761921655</v>
      </c>
      <c r="K5">
        <v>0.34282257350994566</v>
      </c>
      <c r="L5">
        <v>1.4706431423350246</v>
      </c>
      <c r="M5">
        <f>EXP(L5)</f>
        <v>4.3520332179913517</v>
      </c>
      <c r="R5" t="s">
        <v>10</v>
      </c>
    </row>
    <row r="6" spans="1:18" x14ac:dyDescent="0.35">
      <c r="G6" s="1" t="s">
        <v>11</v>
      </c>
      <c r="H6" s="2">
        <v>25000</v>
      </c>
    </row>
    <row r="8" spans="1:18" x14ac:dyDescent="0.35">
      <c r="J8" t="s">
        <v>12</v>
      </c>
    </row>
    <row r="9" spans="1:18" x14ac:dyDescent="0.35">
      <c r="A9" t="s">
        <v>13</v>
      </c>
      <c r="J9" t="s">
        <v>14</v>
      </c>
    </row>
    <row r="10" spans="1:18" x14ac:dyDescent="0.35"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J10" t="s">
        <v>21</v>
      </c>
    </row>
    <row r="11" spans="1:18" x14ac:dyDescent="0.35">
      <c r="B11">
        <v>3655</v>
      </c>
      <c r="C11">
        <v>10210</v>
      </c>
      <c r="D11">
        <v>20206</v>
      </c>
      <c r="E11">
        <f>LN(B11)</f>
        <v>8.2038513721838786</v>
      </c>
      <c r="F11">
        <f t="shared" ref="F11:G11" si="0">LN(C11)</f>
        <v>9.2311229111587121</v>
      </c>
      <c r="G11">
        <f t="shared" si="0"/>
        <v>9.9137348689876781</v>
      </c>
    </row>
    <row r="12" spans="1:18" x14ac:dyDescent="0.35">
      <c r="B12">
        <v>3575</v>
      </c>
      <c r="C12">
        <v>10170</v>
      </c>
      <c r="D12">
        <v>19890</v>
      </c>
      <c r="E12">
        <f t="shared" ref="E12:E20" si="1">LN(B12)</f>
        <v>8.181720455128108</v>
      </c>
      <c r="F12">
        <f t="shared" ref="F12:F20" si="2">LN(C12)</f>
        <v>9.2271974890426058</v>
      </c>
      <c r="G12">
        <f t="shared" ref="G12:G20" si="3">LN(D12)</f>
        <v>9.8979723718480184</v>
      </c>
      <c r="J12" t="s">
        <v>22</v>
      </c>
    </row>
    <row r="13" spans="1:18" x14ac:dyDescent="0.35">
      <c r="B13">
        <v>3650</v>
      </c>
      <c r="C13">
        <v>10200</v>
      </c>
      <c r="D13">
        <v>20360</v>
      </c>
      <c r="E13">
        <f t="shared" si="1"/>
        <v>8.2024824465765374</v>
      </c>
      <c r="F13">
        <f t="shared" si="2"/>
        <v>9.2301429992723616</v>
      </c>
      <c r="G13">
        <f t="shared" si="3"/>
        <v>9.9213274706644583</v>
      </c>
    </row>
    <row r="14" spans="1:18" x14ac:dyDescent="0.35">
      <c r="B14">
        <v>3815</v>
      </c>
      <c r="C14">
        <v>10300</v>
      </c>
      <c r="D14">
        <v>20590</v>
      </c>
      <c r="E14">
        <f t="shared" si="1"/>
        <v>8.2466959437185565</v>
      </c>
      <c r="F14">
        <f t="shared" si="2"/>
        <v>9.2398991742177277</v>
      </c>
      <c r="G14">
        <f t="shared" si="3"/>
        <v>9.9325608000218359</v>
      </c>
    </row>
    <row r="15" spans="1:18" x14ac:dyDescent="0.35">
      <c r="B15">
        <v>3885</v>
      </c>
      <c r="C15">
        <v>10590</v>
      </c>
      <c r="D15">
        <v>21070</v>
      </c>
      <c r="E15">
        <f t="shared" si="1"/>
        <v>8.2648782628017479</v>
      </c>
      <c r="F15">
        <f t="shared" si="2"/>
        <v>9.2676654385954524</v>
      </c>
      <c r="G15">
        <f t="shared" si="3"/>
        <v>9.9556055067982339</v>
      </c>
    </row>
    <row r="16" spans="1:18" x14ac:dyDescent="0.35">
      <c r="B16">
        <v>3605</v>
      </c>
      <c r="C16">
        <v>10030</v>
      </c>
      <c r="D16">
        <v>19890</v>
      </c>
      <c r="E16">
        <f t="shared" si="1"/>
        <v>8.1900770497190489</v>
      </c>
      <c r="F16">
        <f t="shared" si="2"/>
        <v>9.2133358809559809</v>
      </c>
      <c r="G16">
        <f t="shared" si="3"/>
        <v>9.8979723718480184</v>
      </c>
    </row>
    <row r="17" spans="2:7" x14ac:dyDescent="0.35">
      <c r="B17">
        <v>3655</v>
      </c>
      <c r="C17">
        <v>10100</v>
      </c>
      <c r="D17">
        <v>20050</v>
      </c>
      <c r="E17">
        <f t="shared" si="1"/>
        <v>8.2038513721838786</v>
      </c>
      <c r="F17">
        <f t="shared" si="2"/>
        <v>9.2202907028293506</v>
      </c>
      <c r="G17">
        <f t="shared" si="3"/>
        <v>9.9059844327347157</v>
      </c>
    </row>
    <row r="18" spans="2:7" x14ac:dyDescent="0.35">
      <c r="B18">
        <v>3705</v>
      </c>
      <c r="C18">
        <v>10110</v>
      </c>
      <c r="D18">
        <v>20150</v>
      </c>
      <c r="E18">
        <f t="shared" si="1"/>
        <v>8.2174385377301871</v>
      </c>
      <c r="F18">
        <f t="shared" si="2"/>
        <v>9.2212803120145175</v>
      </c>
      <c r="G18">
        <f t="shared" si="3"/>
        <v>9.9109595673748299</v>
      </c>
    </row>
    <row r="19" spans="2:7" x14ac:dyDescent="0.35">
      <c r="B19">
        <v>3825</v>
      </c>
      <c r="C19">
        <v>10410</v>
      </c>
      <c r="D19">
        <v>20760</v>
      </c>
      <c r="E19">
        <f t="shared" si="1"/>
        <v>8.2493137462606363</v>
      </c>
      <c r="F19">
        <f t="shared" si="2"/>
        <v>9.2505221616090143</v>
      </c>
      <c r="G19">
        <f t="shared" si="3"/>
        <v>9.9407833372798251</v>
      </c>
    </row>
    <row r="20" spans="2:7" x14ac:dyDescent="0.35">
      <c r="B20">
        <v>3765</v>
      </c>
      <c r="C20">
        <v>10450</v>
      </c>
      <c r="D20">
        <v>20715</v>
      </c>
      <c r="E20">
        <f t="shared" si="1"/>
        <v>8.233503140233994</v>
      </c>
      <c r="F20">
        <f t="shared" si="2"/>
        <v>9.2543572573929573</v>
      </c>
      <c r="G20">
        <f t="shared" si="3"/>
        <v>9.938613354511503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A332-7F03-4D07-A41C-F510D2085AFA}">
  <dimension ref="A1:K13"/>
  <sheetViews>
    <sheetView workbookViewId="0">
      <selection activeCell="A3" sqref="A3:B3"/>
    </sheetView>
  </sheetViews>
  <sheetFormatPr defaultRowHeight="14.5" x14ac:dyDescent="0.35"/>
  <cols>
    <col min="6" max="6" width="12.1796875" customWidth="1"/>
    <col min="7" max="8" width="11.6328125" bestFit="1" customWidth="1"/>
  </cols>
  <sheetData>
    <row r="1" spans="1:11" x14ac:dyDescent="0.35">
      <c r="A1" t="s">
        <v>23</v>
      </c>
      <c r="F1" t="s">
        <v>24</v>
      </c>
      <c r="I1" t="s">
        <v>25</v>
      </c>
    </row>
    <row r="2" spans="1:11" x14ac:dyDescent="0.35">
      <c r="A2" t="s">
        <v>26</v>
      </c>
      <c r="I2" t="s">
        <v>27</v>
      </c>
    </row>
    <row r="3" spans="1:11" x14ac:dyDescent="0.35">
      <c r="A3" s="3" t="s">
        <v>0</v>
      </c>
      <c r="B3" s="4">
        <v>4</v>
      </c>
      <c r="I3" t="s">
        <v>28</v>
      </c>
      <c r="K3" t="s">
        <v>29</v>
      </c>
    </row>
    <row r="4" spans="1:11" x14ac:dyDescent="0.35">
      <c r="A4" s="3" t="s">
        <v>2</v>
      </c>
      <c r="B4" s="4">
        <v>2</v>
      </c>
      <c r="D4" s="3" t="s">
        <v>5</v>
      </c>
      <c r="E4" s="3" t="s">
        <v>6</v>
      </c>
      <c r="F4" s="3"/>
      <c r="G4" s="3" t="s">
        <v>8</v>
      </c>
      <c r="I4" t="s">
        <v>30</v>
      </c>
      <c r="K4" t="s">
        <v>31</v>
      </c>
    </row>
    <row r="5" spans="1:11" x14ac:dyDescent="0.35">
      <c r="A5" s="3" t="s">
        <v>4</v>
      </c>
      <c r="B5" s="4">
        <v>1</v>
      </c>
      <c r="D5" s="3">
        <v>0.60993656761921655</v>
      </c>
      <c r="E5" s="3">
        <v>0.34282257350994566</v>
      </c>
      <c r="F5" s="3"/>
      <c r="G5" s="3">
        <v>4.3520332179913517</v>
      </c>
    </row>
    <row r="7" spans="1:11" x14ac:dyDescent="0.35">
      <c r="A7" t="s">
        <v>32</v>
      </c>
    </row>
    <row r="8" spans="1:11" x14ac:dyDescent="0.35">
      <c r="D8">
        <f>EXP(D7)</f>
        <v>1</v>
      </c>
    </row>
    <row r="9" spans="1:11" x14ac:dyDescent="0.35">
      <c r="F9" t="s">
        <v>33</v>
      </c>
    </row>
    <row r="10" spans="1:11" x14ac:dyDescent="0.35">
      <c r="F10" s="3" t="s">
        <v>34</v>
      </c>
      <c r="G10" s="3" t="s">
        <v>29</v>
      </c>
      <c r="H10" s="3" t="s">
        <v>31</v>
      </c>
      <c r="I10" s="3" t="s">
        <v>35</v>
      </c>
      <c r="J10" s="3" t="s">
        <v>36</v>
      </c>
    </row>
    <row r="11" spans="1:11" x14ac:dyDescent="0.35">
      <c r="F11" s="3">
        <f>G11-H11</f>
        <v>66013.815260158954</v>
      </c>
      <c r="G11" s="3">
        <f>B3*G5*(I11^E5)*(J11^D5)</f>
        <v>84373.815260158954</v>
      </c>
      <c r="H11" s="3">
        <f>B4*I11+B5*J11</f>
        <v>18360</v>
      </c>
      <c r="I11" s="3">
        <v>3885</v>
      </c>
      <c r="J11" s="3">
        <v>10590</v>
      </c>
    </row>
    <row r="13" spans="1:11" x14ac:dyDescent="0.35">
      <c r="G13" t="s">
        <v>37</v>
      </c>
      <c r="I13">
        <f>MAX(Лист1!B11:B20)</f>
        <v>3885</v>
      </c>
      <c r="J13">
        <f>MAX(Лист1!C11:C20)</f>
        <v>10590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4CE2-F481-4BE7-8DF4-1FD4AB05DFF4}">
  <dimension ref="A1:J11"/>
  <sheetViews>
    <sheetView workbookViewId="0">
      <selection activeCell="A4" sqref="A4:G5"/>
    </sheetView>
  </sheetViews>
  <sheetFormatPr defaultRowHeight="14.5" x14ac:dyDescent="0.35"/>
  <cols>
    <col min="8" max="8" width="13.08984375" customWidth="1"/>
  </cols>
  <sheetData>
    <row r="1" spans="1:10" x14ac:dyDescent="0.35">
      <c r="A1" t="s">
        <v>38</v>
      </c>
      <c r="I1" t="s">
        <v>39</v>
      </c>
    </row>
    <row r="2" spans="1:10" x14ac:dyDescent="0.35">
      <c r="A2" t="s">
        <v>26</v>
      </c>
      <c r="I2" t="s">
        <v>40</v>
      </c>
    </row>
    <row r="3" spans="1:10" x14ac:dyDescent="0.35">
      <c r="A3" s="3" t="s">
        <v>9</v>
      </c>
      <c r="B3" s="5">
        <v>95000</v>
      </c>
    </row>
    <row r="4" spans="1:10" x14ac:dyDescent="0.35">
      <c r="A4" s="3" t="s">
        <v>2</v>
      </c>
      <c r="B4" s="4">
        <v>2</v>
      </c>
      <c r="D4" s="3" t="s">
        <v>5</v>
      </c>
      <c r="E4" s="3" t="s">
        <v>6</v>
      </c>
      <c r="F4" s="3"/>
      <c r="G4" s="3" t="s">
        <v>8</v>
      </c>
      <c r="I4" t="s">
        <v>41</v>
      </c>
    </row>
    <row r="5" spans="1:10" x14ac:dyDescent="0.35">
      <c r="A5" s="3" t="s">
        <v>4</v>
      </c>
      <c r="B5" s="4">
        <v>1</v>
      </c>
      <c r="D5" s="3">
        <v>0.60993656761921655</v>
      </c>
      <c r="E5" s="3">
        <v>0.34282257350994566</v>
      </c>
      <c r="F5" s="3"/>
      <c r="G5" s="3">
        <v>4.3520332179913517</v>
      </c>
    </row>
    <row r="7" spans="1:10" x14ac:dyDescent="0.35">
      <c r="A7" t="s">
        <v>32</v>
      </c>
    </row>
    <row r="9" spans="1:10" x14ac:dyDescent="0.35">
      <c r="F9" t="s">
        <v>42</v>
      </c>
      <c r="I9" t="s">
        <v>43</v>
      </c>
    </row>
    <row r="10" spans="1:10" x14ac:dyDescent="0.35">
      <c r="F10" t="s">
        <v>44</v>
      </c>
      <c r="H10" t="s">
        <v>45</v>
      </c>
      <c r="I10" t="s">
        <v>35</v>
      </c>
      <c r="J10" t="s">
        <v>36</v>
      </c>
    </row>
    <row r="11" spans="1:10" x14ac:dyDescent="0.35">
      <c r="F11" s="7">
        <f>G5*(I11^E5)*(J11^D5)</f>
        <v>101797.3750668045</v>
      </c>
      <c r="H11" s="6">
        <f>B4*I11+B5*J11</f>
        <v>95000</v>
      </c>
      <c r="I11">
        <v>17091</v>
      </c>
      <c r="J11">
        <v>60818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3975-5AF1-460C-B1D2-D10C28A91357}">
  <dimension ref="A1:L11"/>
  <sheetViews>
    <sheetView workbookViewId="0">
      <selection activeCell="K15" sqref="K15"/>
    </sheetView>
  </sheetViews>
  <sheetFormatPr defaultRowHeight="14.5" x14ac:dyDescent="0.35"/>
  <cols>
    <col min="2" max="2" width="10.1796875" bestFit="1" customWidth="1"/>
    <col min="6" max="6" width="14" customWidth="1"/>
  </cols>
  <sheetData>
    <row r="1" spans="1:12" x14ac:dyDescent="0.35">
      <c r="A1" t="s">
        <v>46</v>
      </c>
      <c r="I1" t="s">
        <v>39</v>
      </c>
    </row>
    <row r="2" spans="1:12" x14ac:dyDescent="0.35">
      <c r="A2" t="s">
        <v>26</v>
      </c>
      <c r="I2" t="s">
        <v>47</v>
      </c>
    </row>
    <row r="3" spans="1:12" x14ac:dyDescent="0.35">
      <c r="A3" s="3" t="s">
        <v>11</v>
      </c>
      <c r="B3" s="4">
        <v>25000</v>
      </c>
    </row>
    <row r="4" spans="1:12" x14ac:dyDescent="0.35">
      <c r="A4" s="3" t="s">
        <v>2</v>
      </c>
      <c r="B4" s="4">
        <v>2</v>
      </c>
      <c r="D4" s="3" t="s">
        <v>5</v>
      </c>
      <c r="E4" s="3" t="s">
        <v>6</v>
      </c>
      <c r="F4" s="3"/>
      <c r="G4" s="3" t="s">
        <v>8</v>
      </c>
      <c r="I4" t="s">
        <v>48</v>
      </c>
    </row>
    <row r="5" spans="1:12" x14ac:dyDescent="0.35">
      <c r="A5" s="3" t="s">
        <v>4</v>
      </c>
      <c r="B5" s="4">
        <v>1</v>
      </c>
      <c r="D5" s="3">
        <v>0.60993656761921655</v>
      </c>
      <c r="E5" s="3">
        <v>0.34282257350994566</v>
      </c>
      <c r="F5" s="3"/>
      <c r="G5" s="3">
        <v>4.3520332179913517</v>
      </c>
    </row>
    <row r="6" spans="1:12" x14ac:dyDescent="0.35">
      <c r="L6" t="s">
        <v>49</v>
      </c>
    </row>
    <row r="7" spans="1:12" x14ac:dyDescent="0.35">
      <c r="A7" t="s">
        <v>50</v>
      </c>
    </row>
    <row r="8" spans="1:12" x14ac:dyDescent="0.35">
      <c r="L8" t="s">
        <v>51</v>
      </c>
    </row>
    <row r="9" spans="1:12" x14ac:dyDescent="0.35">
      <c r="F9" t="s">
        <v>52</v>
      </c>
      <c r="I9" t="s">
        <v>43</v>
      </c>
    </row>
    <row r="10" spans="1:12" x14ac:dyDescent="0.35">
      <c r="F10" s="3" t="s">
        <v>53</v>
      </c>
      <c r="G10" s="3"/>
      <c r="H10" s="3" t="s">
        <v>54</v>
      </c>
      <c r="I10" s="3" t="s">
        <v>35</v>
      </c>
      <c r="J10" s="3" t="s">
        <v>36</v>
      </c>
    </row>
    <row r="11" spans="1:12" x14ac:dyDescent="0.35">
      <c r="F11" s="4">
        <f>B4*I11+B5*J11</f>
        <v>21762</v>
      </c>
      <c r="G11" s="3"/>
      <c r="H11" s="3">
        <f>G5*(I11^E5)*(J11^D5)</f>
        <v>25000.40827863869</v>
      </c>
      <c r="I11" s="3">
        <v>3915</v>
      </c>
      <c r="J11" s="3">
        <v>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2024-05-12T19:34:08Z</dcterms:created>
  <dcterms:modified xsi:type="dcterms:W3CDTF">2024-05-12T20:59:05Z</dcterms:modified>
</cp:coreProperties>
</file>